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M42" i="1"/>
  <c r="N42"/>
  <c r="C7"/>
  <c r="D52" s="1"/>
  <c r="C52"/>
  <c r="H2"/>
  <c r="N2"/>
  <c r="K2"/>
  <c r="C48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27" l="1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s="1"/>
  <c r="M12" l="1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<sst xmlns="http://schemas.openxmlformats.org/spreadsheetml/2006/main" count="104" uniqueCount="64">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</sst>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12"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1245.8298165625931</c:v>
                </c:pt>
                <c:pt idx="1">
                  <c:v>1215.9992629044905</c:v>
                </c:pt>
                <c:pt idx="2">
                  <c:v>352.97</c:v>
                </c:pt>
                <c:pt idx="3">
                  <c:v>275.55269277297629</c:v>
                </c:pt>
                <c:pt idx="4">
                  <c:v>1055.7578428105148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1245.8298165625931</v>
          </cell>
        </row>
      </sheetData>
      <sheetData sheetId="1">
        <row r="4">
          <cell r="J4">
            <v>1215.9992629044905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3.0705320181934357</v>
          </cell>
        </row>
      </sheetData>
      <sheetData sheetId="4">
        <row r="47">
          <cell r="M47">
            <v>117.75</v>
          </cell>
          <cell r="O47">
            <v>1.7578693985333729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42.806335195493567</v>
          </cell>
        </row>
      </sheetData>
      <sheetData sheetId="8">
        <row r="4">
          <cell r="J4">
            <v>12.376522137539792</v>
          </cell>
        </row>
      </sheetData>
      <sheetData sheetId="9">
        <row r="4">
          <cell r="J4">
            <v>23.124689906945441</v>
          </cell>
        </row>
      </sheetData>
      <sheetData sheetId="10">
        <row r="4">
          <cell r="J4">
            <v>14.115731449642897</v>
          </cell>
        </row>
      </sheetData>
      <sheetData sheetId="11">
        <row r="4">
          <cell r="J4">
            <v>56.755961701777146</v>
          </cell>
        </row>
      </sheetData>
      <sheetData sheetId="12">
        <row r="4">
          <cell r="J4">
            <v>3.6708211044409462</v>
          </cell>
        </row>
      </sheetData>
      <sheetData sheetId="13">
        <row r="4">
          <cell r="J4">
            <v>170.68456637771231</v>
          </cell>
        </row>
      </sheetData>
      <sheetData sheetId="14">
        <row r="4">
          <cell r="J4">
            <v>5.8211014696629659</v>
          </cell>
        </row>
      </sheetData>
      <sheetData sheetId="15">
        <row r="4">
          <cell r="J4">
            <v>40.413994929645732</v>
          </cell>
        </row>
      </sheetData>
      <sheetData sheetId="16">
        <row r="4">
          <cell r="J4">
            <v>6.2418386417502614</v>
          </cell>
        </row>
      </sheetData>
      <sheetData sheetId="17">
        <row r="4">
          <cell r="J4">
            <v>10.324516687016857</v>
          </cell>
        </row>
      </sheetData>
      <sheetData sheetId="18">
        <row r="4">
          <cell r="J4">
            <v>11.905848119478783</v>
          </cell>
        </row>
      </sheetData>
      <sheetData sheetId="19">
        <row r="4">
          <cell r="J4">
            <v>7.7995299307942609</v>
          </cell>
        </row>
      </sheetData>
      <sheetData sheetId="20">
        <row r="4">
          <cell r="J4">
            <v>11.919781313039218</v>
          </cell>
        </row>
      </sheetData>
      <sheetData sheetId="21">
        <row r="4">
          <cell r="J4">
            <v>4.0158992133224842</v>
          </cell>
        </row>
      </sheetData>
      <sheetData sheetId="22">
        <row r="4">
          <cell r="J4">
            <v>21.10997582409831</v>
          </cell>
        </row>
      </sheetData>
      <sheetData sheetId="23">
        <row r="4">
          <cell r="J4">
            <v>47.341044345875801</v>
          </cell>
        </row>
      </sheetData>
      <sheetData sheetId="24">
        <row r="4">
          <cell r="J4">
            <v>2.0739824039404384</v>
          </cell>
        </row>
      </sheetData>
      <sheetData sheetId="25">
        <row r="4">
          <cell r="J4">
            <v>41.541014798013805</v>
          </cell>
        </row>
      </sheetData>
      <sheetData sheetId="26">
        <row r="4">
          <cell r="J4">
            <v>46.678418238392503</v>
          </cell>
        </row>
      </sheetData>
      <sheetData sheetId="27">
        <row r="4">
          <cell r="J4">
            <v>2.2195602924822389</v>
          </cell>
        </row>
      </sheetData>
      <sheetData sheetId="28">
        <row r="4">
          <cell r="J4">
            <v>4.6716725666832088</v>
          </cell>
        </row>
      </sheetData>
      <sheetData sheetId="29">
        <row r="4">
          <cell r="J4">
            <v>275.55269277297629</v>
          </cell>
        </row>
      </sheetData>
      <sheetData sheetId="30">
        <row r="4">
          <cell r="J4">
            <v>0.96275171136900084</v>
          </cell>
        </row>
      </sheetData>
      <sheetData sheetId="31">
        <row r="4">
          <cell r="J4">
            <v>12.729897386085643</v>
          </cell>
        </row>
      </sheetData>
      <sheetData sheetId="32">
        <row r="4">
          <cell r="J4">
            <v>19.14479696474854</v>
          </cell>
        </row>
      </sheetData>
      <sheetData sheetId="33">
        <row r="4">
          <cell r="J4">
            <v>4.3417986713545194</v>
          </cell>
        </row>
      </sheetData>
      <sheetData sheetId="34">
        <row r="4">
          <cell r="J4">
            <v>2.3881977866066908</v>
          </cell>
        </row>
      </sheetData>
      <sheetData sheetId="35">
        <row r="4">
          <cell r="J4">
            <v>2.9423986258747021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workbookViewId="0">
      <selection activeCell="M23" sqref="M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352.97</f>
        <v>352.97</v>
      </c>
      <c r="P2" t="s">
        <v>8</v>
      </c>
      <c r="Q2" s="10">
        <f>N2+K2+H2</f>
        <v>441.28000000000003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0.10643230424929741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4146.1096150505737</v>
      </c>
      <c r="D7" s="20">
        <f>(C7*[1]Feuil1!$K$2-C4)/C4</f>
        <v>0.48646181264342087</v>
      </c>
      <c r="E7" s="31">
        <f>C7-C7/(1+D7)</f>
        <v>1356.8623032226169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1245.8298165625931</v>
      </c>
    </row>
    <row r="9" spans="2:20">
      <c r="M9" s="17" t="str">
        <f>IF(C13&gt;C7*[2]Params!F8,B13,"Others")</f>
        <v>BTC</v>
      </c>
      <c r="N9" s="18">
        <f>IF(C13&gt;C7*0.1,C13,C7)</f>
        <v>1215.9992629044905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275.55269277297629</v>
      </c>
    </row>
    <row r="12" spans="2:20">
      <c r="B12" s="7" t="s">
        <v>19</v>
      </c>
      <c r="C12" s="1">
        <f>[2]ETH!J4</f>
        <v>1245.8298165625931</v>
      </c>
      <c r="D12" s="20">
        <f>C12/$C$7</f>
        <v>0.30048163995475952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1055.7578428105148</v>
      </c>
    </row>
    <row r="13" spans="2:20">
      <c r="B13" s="7" t="s">
        <v>4</v>
      </c>
      <c r="C13" s="1">
        <f>[2]BTC!J4</f>
        <v>1215.9992629044905</v>
      </c>
      <c r="D13" s="20">
        <f t="shared" ref="D13:D52" si="0">C13/$C$7</f>
        <v>0.29328680999903034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352.97</v>
      </c>
      <c r="D14" s="20">
        <f t="shared" si="0"/>
        <v>8.5132819141756952E-2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275.55269277297629</v>
      </c>
      <c r="D15" s="20">
        <f t="shared" si="0"/>
        <v>6.6460542136345599E-2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170.68456637771231</v>
      </c>
      <c r="D16" s="20">
        <f t="shared" si="0"/>
        <v>4.116740323461765E-2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3.3766593987721256E-2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2.8400117443244128E-2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1.5086431813799747E-2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56.755961701777146</v>
      </c>
      <c r="D20" s="20">
        <f t="shared" si="0"/>
        <v>1.3688967965475472E-2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40</v>
      </c>
      <c r="D21" s="20">
        <f t="shared" si="0"/>
        <v>9.647598282206073E-3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1.1651886825334386E-2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47.341044345875801</v>
      </c>
      <c r="D23" s="20">
        <f t="shared" si="0"/>
        <v>1.1418184452727824E-2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46.678418238392503</v>
      </c>
      <c r="D24" s="20">
        <f t="shared" si="0"/>
        <v>1.1258365690320304E-2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42.806335195493567</v>
      </c>
      <c r="D25" s="20">
        <f t="shared" si="0"/>
        <v>1.0324458147489527E-2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40.413994929645732</v>
      </c>
      <c r="D26" s="20">
        <f t="shared" si="0"/>
        <v>9.7474497015083775E-3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41.541014798013805</v>
      </c>
      <c r="D27" s="20">
        <f t="shared" si="0"/>
        <v>1.0019275575160377E-2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23.124689906945441</v>
      </c>
      <c r="D28" s="20">
        <f t="shared" si="0"/>
        <v>5.5774429655698742E-3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21.10997582409831</v>
      </c>
      <c r="D29" s="20">
        <f t="shared" si="0"/>
        <v>5.0915141624495652E-3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19.14479696474854</v>
      </c>
      <c r="D30" s="20">
        <f t="shared" si="0"/>
        <v>4.6175327577573019E-3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14.115731449642897</v>
      </c>
      <c r="D31" s="20">
        <f t="shared" si="0"/>
        <v>3.4045726621414266E-3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12.376522137539792</v>
      </c>
      <c r="D32" s="20">
        <f t="shared" si="0"/>
        <v>2.9850928428453586E-3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12.729897386085643</v>
      </c>
      <c r="D33" s="20">
        <f t="shared" si="0"/>
        <v>3.0703234038664861E-3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10.324516687016857</v>
      </c>
      <c r="D34" s="20">
        <f t="shared" si="0"/>
        <v>2.4901697363567941E-3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11.905848119478783</v>
      </c>
      <c r="D35" s="20">
        <f t="shared" si="0"/>
        <v>2.8715709966422478E-3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11.919781313039218</v>
      </c>
      <c r="D36" s="20">
        <f t="shared" si="0"/>
        <v>2.8749315429987305E-3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2.5324945490790944E-3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7.7995299307942609</v>
      </c>
      <c r="D38" s="20">
        <f t="shared" si="0"/>
        <v>1.8811682890586391E-3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6.2418386417502614</v>
      </c>
      <c r="D39" s="20">
        <f t="shared" si="0"/>
        <v>1.5054687939489329E-3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5.8211014696629659</v>
      </c>
      <c r="D40" s="20">
        <f t="shared" si="0"/>
        <v>1.403991213481692E-3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4.3417986713545194</v>
      </c>
      <c r="D41" s="20">
        <f t="shared" si="0"/>
        <v>1.0471982350861119E-3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4.6716725666832088</v>
      </c>
      <c r="D42" s="20">
        <f t="shared" si="0"/>
        <v>1.1267605057340541E-3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4.0158992133224842</v>
      </c>
      <c r="D43" s="20">
        <f t="shared" si="0"/>
        <v>9.6859455879906803E-4</v>
      </c>
    </row>
    <row r="44" spans="2:14">
      <c r="B44" s="22" t="s">
        <v>36</v>
      </c>
      <c r="C44" s="9">
        <f>[2]AMP!$J$4</f>
        <v>3.6708211044409462</v>
      </c>
      <c r="D44" s="20">
        <f t="shared" si="0"/>
        <v>8.8536518453725683E-4</v>
      </c>
    </row>
    <row r="45" spans="2:14">
      <c r="B45" s="7" t="s">
        <v>25</v>
      </c>
      <c r="C45" s="1">
        <f>[2]POLIS!J4</f>
        <v>3.0705320181934357</v>
      </c>
      <c r="D45" s="20">
        <f t="shared" si="0"/>
        <v>7.4058148560454348E-4</v>
      </c>
    </row>
    <row r="46" spans="2:14">
      <c r="B46" s="22" t="s">
        <v>40</v>
      </c>
      <c r="C46" s="9">
        <f>[2]SHPING!$J$4</f>
        <v>2.9423986258747021</v>
      </c>
      <c r="D46" s="20">
        <f t="shared" si="0"/>
        <v>7.0967699821385718E-4</v>
      </c>
    </row>
    <row r="47" spans="2:14">
      <c r="B47" s="22" t="s">
        <v>50</v>
      </c>
      <c r="C47" s="9">
        <f>[2]KAVA!$J$4</f>
        <v>2.3881977866066908</v>
      </c>
      <c r="D47" s="20">
        <f t="shared" si="0"/>
        <v>5.7600932159087648E-4</v>
      </c>
    </row>
    <row r="48" spans="2:14">
      <c r="B48" s="22" t="s">
        <v>62</v>
      </c>
      <c r="C48" s="10">
        <f>[2]SEI!$J$4</f>
        <v>2.2195602924822389</v>
      </c>
      <c r="D48" s="20">
        <f t="shared" si="0"/>
        <v>5.3533565162511146E-4</v>
      </c>
    </row>
    <row r="49" spans="2:4">
      <c r="B49" s="7" t="s">
        <v>28</v>
      </c>
      <c r="C49" s="1">
        <f>[2]ATLAS!O47</f>
        <v>1.7578693985333729</v>
      </c>
      <c r="D49" s="20">
        <f t="shared" si="0"/>
        <v>4.2398044474082979E-4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4.0924957551545646E-4</v>
      </c>
    </row>
    <row r="51" spans="2:4">
      <c r="B51" s="22" t="s">
        <v>43</v>
      </c>
      <c r="C51" s="9">
        <f>[2]TRX!$J$4</f>
        <v>0.96275171136900084</v>
      </c>
      <c r="D51" s="20">
        <f t="shared" si="0"/>
        <v>2.3220604391986326E-4</v>
      </c>
    </row>
    <row r="52" spans="2:4">
      <c r="B52" s="22" t="s">
        <v>63</v>
      </c>
      <c r="C52" s="10">
        <f>[2]MEME!$J$4</f>
        <v>2.0739824039404384</v>
      </c>
      <c r="D52" s="20">
        <f t="shared" si="0"/>
        <v>5.0022372693953488E-4</v>
      </c>
    </row>
  </sheetData>
  <autoFilter ref="B11:C11">
    <sortState ref="B12:C51">
      <sortCondition descending="1" ref="C11"/>
    </sortState>
  </autoFilter>
  <conditionalFormatting sqref="M8:N23 N13:N42">
    <cfRule type="containsText" dxfId="11" priority="13" operator="containsText" text="Others">
      <formula>NOT(ISERROR(SEARCH("Others",M8)))</formula>
    </cfRule>
    <cfRule type="containsBlanks" dxfId="10" priority="14">
      <formula>LEN(TRIM(M8))=0</formula>
    </cfRule>
  </conditionalFormatting>
  <conditionalFormatting sqref="M24:N24">
    <cfRule type="containsText" dxfId="9" priority="5" operator="containsText" text="Others">
      <formula>NOT(ISERROR(SEARCH("Others",M24)))</formula>
    </cfRule>
    <cfRule type="containsBlanks" dxfId="8" priority="6">
      <formula>LEN(TRIM(M24))=0</formula>
    </cfRule>
  </conditionalFormatting>
  <conditionalFormatting sqref="M25:N42">
    <cfRule type="containsText" dxfId="7" priority="3" operator="containsText" text="Others">
      <formula>NOT(ISERROR(SEARCH("Others",M25)))</formula>
    </cfRule>
    <cfRule type="containsBlanks" dxfId="6" priority="4">
      <formula>LEN(TRIM(M25))=0</formula>
    </cfRule>
  </conditionalFormatting>
  <conditionalFormatting sqref="D7">
    <cfRule type="cellIs" dxfId="5" priority="11" operator="lessThan">
      <formula>0</formula>
    </cfRule>
    <cfRule type="cellIs" dxfId="4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2023-12-17T12:52:24Z</dcterms:modified>
</cp:coreProperties>
</file>