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0" l="1"/>
  <c r="T2"/>
  <c r="C26" i="2" l="1"/>
  <c r="C14" i="1" l="1"/>
  <c r="C4"/>
  <c r="C38"/>
  <c r="C29"/>
  <c r="Q2" l="1"/>
  <c r="C47" l="1"/>
  <c r="C44" l="1"/>
  <c r="C43" l="1"/>
  <c r="C48"/>
  <c r="C26"/>
  <c r="C18"/>
  <c r="C45" l="1"/>
  <c r="C17" l="1"/>
  <c r="C41" l="1"/>
  <c r="C30" l="1"/>
  <c r="C36" l="1"/>
  <c r="C25"/>
  <c r="C22"/>
  <c r="C40" l="1"/>
  <c r="C34" l="1"/>
  <c r="C35" l="1"/>
  <c r="C33" l="1"/>
  <c r="C37" l="1"/>
  <c r="C23" l="1"/>
  <c r="C19"/>
  <c r="C20"/>
  <c r="C49" l="1"/>
  <c r="C21" l="1"/>
  <c r="C24" l="1"/>
  <c r="C27" l="1"/>
  <c r="C39"/>
  <c r="C32"/>
  <c r="C28"/>
  <c r="C13" l="1"/>
  <c r="C12" l="1"/>
  <c r="C42" l="1"/>
  <c r="C46" l="1"/>
  <c r="C15" l="1"/>
  <c r="C31" l="1"/>
  <c r="C16" l="1"/>
  <c r="C7" l="1"/>
  <c r="D40" l="1"/>
  <c r="D7"/>
  <c r="E7" s="1"/>
  <c r="Q3"/>
  <c r="D47"/>
  <c r="D23"/>
  <c r="D12"/>
  <c r="D35"/>
  <c r="D33"/>
  <c r="D20"/>
  <c r="D48"/>
  <c r="D46"/>
  <c r="D50"/>
  <c r="D42"/>
  <c r="D39"/>
  <c r="D41"/>
  <c r="D15"/>
  <c r="D34"/>
  <c r="D49"/>
  <c r="D29"/>
  <c r="D25"/>
  <c r="D14"/>
  <c r="D27"/>
  <c r="N9"/>
  <c r="N8"/>
  <c r="D32"/>
  <c r="D44"/>
  <c r="D45"/>
  <c r="D30"/>
  <c r="M9"/>
  <c r="D43"/>
  <c r="D24"/>
  <c r="M8"/>
  <c r="D18"/>
  <c r="D17"/>
  <c r="D13"/>
  <c r="D36"/>
  <c r="D37"/>
  <c r="D38"/>
  <c r="D28"/>
  <c r="D19"/>
  <c r="D21"/>
  <c r="D26"/>
  <c r="D22"/>
  <c r="D31"/>
  <c r="D16"/>
  <c r="N10" l="1"/>
  <c r="M10"/>
  <c r="N11" l="1"/>
  <c r="M11"/>
  <c r="M12" l="1"/>
  <c r="N12"/>
  <c r="M13" l="1"/>
  <c r="N13"/>
  <c r="N14" l="1"/>
  <c r="M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N35" l="1"/>
  <c r="M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<sst xmlns="http://schemas.openxmlformats.org/spreadsheetml/2006/main" count="100" uniqueCount="62">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</sst>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BTC</c:v>
                </c:pt>
                <c:pt idx="1">
                  <c:v>ETH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1085.8894846230985</c:v>
                </c:pt>
                <c:pt idx="1">
                  <c:v>1119.4487344684112</c:v>
                </c:pt>
                <c:pt idx="2">
                  <c:v>1092.0532436071855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1119.4487344684112</v>
          </cell>
        </row>
      </sheetData>
      <sheetData sheetId="1">
        <row r="4">
          <cell r="J4">
            <v>1085.8894846230985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1.8760212060305808</v>
          </cell>
        </row>
      </sheetData>
      <sheetData sheetId="4">
        <row r="46">
          <cell r="M46">
            <v>82.26</v>
          </cell>
          <cell r="O46">
            <v>4.1043234275765084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41.223133647037017</v>
          </cell>
        </row>
      </sheetData>
      <sheetData sheetId="8">
        <row r="4">
          <cell r="J4">
            <v>7.6864451818439932</v>
          </cell>
        </row>
      </sheetData>
      <sheetData sheetId="9">
        <row r="4">
          <cell r="J4">
            <v>16.678103308721109</v>
          </cell>
        </row>
      </sheetData>
      <sheetData sheetId="10">
        <row r="4">
          <cell r="J4">
            <v>10.833848500795014</v>
          </cell>
        </row>
      </sheetData>
      <sheetData sheetId="11">
        <row r="4">
          <cell r="J4">
            <v>40.918413236046099</v>
          </cell>
        </row>
      </sheetData>
      <sheetData sheetId="12">
        <row r="4">
          <cell r="J4">
            <v>1.7790715322492285</v>
          </cell>
        </row>
      </sheetData>
      <sheetData sheetId="13">
        <row r="4">
          <cell r="J4">
            <v>170.40703697953467</v>
          </cell>
        </row>
      </sheetData>
      <sheetData sheetId="14">
        <row r="4">
          <cell r="J4">
            <v>4.4610485711697576</v>
          </cell>
        </row>
      </sheetData>
      <sheetData sheetId="15">
        <row r="4">
          <cell r="J4">
            <v>34.245396178459181</v>
          </cell>
        </row>
      </sheetData>
      <sheetData sheetId="16">
        <row r="4">
          <cell r="J4">
            <v>5.1125374819724403</v>
          </cell>
        </row>
      </sheetData>
      <sheetData sheetId="17">
        <row r="4">
          <cell r="J4">
            <v>8.9508112542886682</v>
          </cell>
        </row>
      </sheetData>
      <sheetData sheetId="18">
        <row r="4">
          <cell r="J4">
            <v>12.2255230370838</v>
          </cell>
        </row>
      </sheetData>
      <sheetData sheetId="19">
        <row r="4">
          <cell r="J4">
            <v>7.7518100019985265</v>
          </cell>
        </row>
      </sheetData>
      <sheetData sheetId="20">
        <row r="4">
          <cell r="J4">
            <v>11.881967137077961</v>
          </cell>
        </row>
      </sheetData>
      <sheetData sheetId="21">
        <row r="4">
          <cell r="J4">
            <v>1.6884932819894154</v>
          </cell>
        </row>
      </sheetData>
      <sheetData sheetId="22">
        <row r="4">
          <cell r="J4">
            <v>22.850430915189168</v>
          </cell>
        </row>
      </sheetData>
      <sheetData sheetId="23">
        <row r="4">
          <cell r="J4">
            <v>45.41647633585719</v>
          </cell>
        </row>
      </sheetData>
      <sheetData sheetId="24">
        <row r="4">
          <cell r="J4">
            <v>35.138609207186889</v>
          </cell>
        </row>
      </sheetData>
      <sheetData sheetId="25">
        <row r="4">
          <cell r="J4">
            <v>33.23412360372896</v>
          </cell>
        </row>
      </sheetData>
      <sheetData sheetId="26">
        <row r="4">
          <cell r="J4">
            <v>3.5953271802379536</v>
          </cell>
        </row>
      </sheetData>
      <sheetData sheetId="27">
        <row r="4">
          <cell r="J4">
            <v>171.14500993245159</v>
          </cell>
        </row>
      </sheetData>
      <sheetData sheetId="28">
        <row r="4">
          <cell r="J4">
            <v>0.9193658518373975</v>
          </cell>
        </row>
      </sheetData>
      <sheetData sheetId="29">
        <row r="4">
          <cell r="J4">
            <v>9.6776310257270328</v>
          </cell>
        </row>
      </sheetData>
      <sheetData sheetId="30">
        <row r="4">
          <cell r="J4">
            <v>20.518690826251621</v>
          </cell>
        </row>
      </sheetData>
      <sheetData sheetId="31">
        <row r="4">
          <cell r="J4">
            <v>5.7905791492677734</v>
          </cell>
        </row>
      </sheetData>
      <sheetData sheetId="32">
        <row r="4">
          <cell r="J4">
            <v>2.1648891562649619</v>
          </cell>
        </row>
      </sheetData>
      <sheetData sheetId="33">
        <row r="4">
          <cell r="J4">
            <v>2.1802596563834946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E15" sqref="E1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v>16.97</v>
      </c>
      <c r="M2" t="s">
        <v>61</v>
      </c>
      <c r="N2" s="9">
        <f>108.25+75.67</f>
        <v>183.92000000000002</v>
      </c>
      <c r="P2" t="s">
        <v>8</v>
      </c>
      <c r="Q2" s="10">
        <f>N2+K2+H2</f>
        <v>201.08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6.0528943931421553E-2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3322.0470561624343</v>
      </c>
      <c r="D7" s="20">
        <f>(C7*[1]Feuil1!$K$2-C4)/C4</f>
        <v>0.23877456384565526</v>
      </c>
      <c r="E7" s="31">
        <f>C7-C7/(1+D7)</f>
        <v>640.32662605490759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1085.8894846230985</v>
      </c>
    </row>
    <row r="9" spans="2:20">
      <c r="M9" s="17" t="str">
        <f>IF(C13&gt;C7*[2]Params!F8,B13,"Others")</f>
        <v>ETH</v>
      </c>
      <c r="N9" s="18">
        <f>IF(C13&gt;C7*0.1,C13,C7)</f>
        <v>1119.4487344684112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1092.0532436071855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4</v>
      </c>
      <c r="C12" s="1">
        <f>[2]BTC!J4</f>
        <v>1085.8894846230985</v>
      </c>
      <c r="D12" s="20">
        <f>C12/$C$7</f>
        <v>0.3268736012058473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1119.4487344684112</v>
      </c>
      <c r="D13" s="20">
        <f t="shared" ref="D13:D50" si="0">C13/$C$7</f>
        <v>0.33697558028018337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183.92000000000002</v>
      </c>
      <c r="D14" s="20">
        <f t="shared" si="0"/>
        <v>5.5363454186726939E-2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171.14500993245159</v>
      </c>
      <c r="D15" s="20">
        <f t="shared" si="0"/>
        <v>5.1517936693574427E-2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170.40703697953467</v>
      </c>
      <c r="D16" s="20">
        <f t="shared" si="0"/>
        <v>5.1295792653938396E-2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2.476184069921791E-2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2.0815478778883033E-2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45.41647633585719</v>
      </c>
      <c r="D19" s="20">
        <f>C19/$C$7</f>
        <v>1.3671232095165275E-2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40.918413236046099</v>
      </c>
      <c r="D20" s="20">
        <f t="shared" si="0"/>
        <v>1.2317228667830573E-2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41.223133647037017</v>
      </c>
      <c r="D21" s="20">
        <f t="shared" si="0"/>
        <v>1.2408955367013133E-2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35.138609207186889</v>
      </c>
      <c r="D22" s="20">
        <f t="shared" si="0"/>
        <v>1.0577396591058028E-2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33.23412360372896</v>
      </c>
      <c r="D23" s="20">
        <f t="shared" si="0"/>
        <v>1.0004109828028863E-2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34.245396178459181</v>
      </c>
      <c r="D24" s="20">
        <f t="shared" si="0"/>
        <v>1.0308522305526525E-2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49</v>
      </c>
      <c r="C25" s="1">
        <f>[2]LUNC!J4</f>
        <v>22.850430915189168</v>
      </c>
      <c r="D25" s="20">
        <f t="shared" si="0"/>
        <v>6.8784187968684444E-3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22</v>
      </c>
      <c r="C26" s="1">
        <f>-[2]BIGTIME!$C$4</f>
        <v>22.666666666666668</v>
      </c>
      <c r="D26" s="20">
        <f t="shared" si="0"/>
        <v>6.8231022268693481E-3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20.518690826251621</v>
      </c>
      <c r="D27" s="20">
        <f t="shared" si="0"/>
        <v>6.1765202236341663E-3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16.678103308721109</v>
      </c>
      <c r="D28" s="20">
        <f t="shared" si="0"/>
        <v>5.0204295805452367E-3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16.97</v>
      </c>
      <c r="D29" s="20">
        <f t="shared" si="0"/>
        <v>5.1082960936752716E-3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44</v>
      </c>
      <c r="C30" s="9">
        <f>[2]LTC!$J$4</f>
        <v>11.881967137077961</v>
      </c>
      <c r="D30" s="20">
        <f t="shared" si="0"/>
        <v>3.5767004308493401E-3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7.7518100019985265</v>
      </c>
      <c r="D31" s="20">
        <f t="shared" si="0"/>
        <v>2.3334437685398925E-3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10.833848500795014</v>
      </c>
      <c r="D32" s="20">
        <f t="shared" si="0"/>
        <v>3.2611965807943944E-3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12.2255230370838</v>
      </c>
      <c r="D33" s="20">
        <f t="shared" si="0"/>
        <v>3.6801173584839258E-3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9.6776310257270328</v>
      </c>
      <c r="D34" s="20">
        <f t="shared" si="0"/>
        <v>2.9131529030496182E-3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53</v>
      </c>
      <c r="C35" s="9">
        <f>[2]ICP!$J$4</f>
        <v>8.9508112542886682</v>
      </c>
      <c r="D35" s="20">
        <f t="shared" si="0"/>
        <v>2.6943661853569513E-3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7.6864451818439932</v>
      </c>
      <c r="D36" s="20">
        <f t="shared" si="0"/>
        <v>2.3137677016300995E-3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37</v>
      </c>
      <c r="C37" s="9">
        <f>[2]GRT!$J$4</f>
        <v>5.7905791492677734</v>
      </c>
      <c r="D37" s="20">
        <f t="shared" si="0"/>
        <v>1.7430755950690658E-3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1.6255037658129917E-3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5.1125374819724403</v>
      </c>
      <c r="D39" s="20">
        <f t="shared" si="0"/>
        <v>1.5389720240381985E-3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4.4610485711697576</v>
      </c>
      <c r="D40" s="20">
        <f t="shared" si="0"/>
        <v>1.3428613429465014E-3</v>
      </c>
    </row>
    <row r="41" spans="2:14">
      <c r="B41" s="7" t="s">
        <v>28</v>
      </c>
      <c r="C41" s="1">
        <f>[2]ATLAS!O46</f>
        <v>4.1043234275765084</v>
      </c>
      <c r="D41" s="20">
        <f t="shared" si="0"/>
        <v>1.2354802199333519E-3</v>
      </c>
    </row>
    <row r="42" spans="2:14">
      <c r="B42" s="22" t="s">
        <v>56</v>
      </c>
      <c r="C42" s="9">
        <f>[2]SHIB!$J$4</f>
        <v>3.5953271802379536</v>
      </c>
      <c r="D42" s="20">
        <f t="shared" si="0"/>
        <v>1.0822625686678887E-3</v>
      </c>
    </row>
    <row r="43" spans="2:14">
      <c r="B43" s="22" t="s">
        <v>40</v>
      </c>
      <c r="C43" s="9">
        <f>[2]SHPING!$J$4</f>
        <v>2.1802596563834946</v>
      </c>
      <c r="D43" s="20">
        <f t="shared" si="0"/>
        <v>6.5630005220398328E-4</v>
      </c>
    </row>
    <row r="44" spans="2:14">
      <c r="B44" s="22" t="s">
        <v>50</v>
      </c>
      <c r="C44" s="9">
        <f>[2]KAVA!$J$4</f>
        <v>2.1648891562649619</v>
      </c>
      <c r="D44" s="20">
        <f t="shared" si="0"/>
        <v>6.5167323631044557E-4</v>
      </c>
    </row>
    <row r="45" spans="2:14">
      <c r="B45" s="7" t="s">
        <v>25</v>
      </c>
      <c r="C45" s="1">
        <f>[2]POLIS!J4</f>
        <v>1.8760212060305808</v>
      </c>
      <c r="D45" s="20">
        <f t="shared" si="0"/>
        <v>5.6471843243476657E-4</v>
      </c>
    </row>
    <row r="46" spans="2:14">
      <c r="B46" s="22" t="s">
        <v>23</v>
      </c>
      <c r="C46" s="9">
        <f>[2]LUNA!J4</f>
        <v>1.6884932819894154</v>
      </c>
      <c r="D46" s="20">
        <f t="shared" si="0"/>
        <v>5.082689237821727E-4</v>
      </c>
    </row>
    <row r="47" spans="2:14">
      <c r="B47" s="22" t="s">
        <v>36</v>
      </c>
      <c r="C47" s="9">
        <f>[2]AMP!$J$4</f>
        <v>1.7790715322492285</v>
      </c>
      <c r="D47" s="20">
        <f t="shared" si="0"/>
        <v>5.3553471765218708E-4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5.1076747900136719E-4</v>
      </c>
    </row>
    <row r="49" spans="2:4">
      <c r="B49" s="22" t="s">
        <v>43</v>
      </c>
      <c r="C49" s="9">
        <f>[2]TRX!$J$4</f>
        <v>0.9193658518373975</v>
      </c>
      <c r="D49" s="20">
        <f t="shared" si="0"/>
        <v>2.7674678783732567E-4</v>
      </c>
    </row>
    <row r="50" spans="2:4">
      <c r="B50" s="7" t="s">
        <v>5</v>
      </c>
      <c r="C50" s="1">
        <f>H$2</f>
        <v>0.19</v>
      </c>
      <c r="D50" s="20">
        <f t="shared" si="0"/>
        <v>5.7193651019346002E-5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2023-11-09T23:30:38Z</dcterms:modified>
</cp:coreProperties>
</file>