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30"/>
  <c r="C38" l="1"/>
  <c r="C14"/>
  <c r="C4"/>
  <c r="C39"/>
  <c r="C22"/>
  <c r="C47" l="1"/>
  <c r="C46"/>
  <c r="C50" l="1"/>
  <c r="C48" l="1"/>
  <c r="C54"/>
  <c r="C18"/>
  <c r="C19"/>
  <c r="C51" l="1"/>
  <c r="C35" l="1"/>
  <c r="C41" l="1"/>
  <c r="C55" l="1"/>
  <c r="C32" l="1"/>
  <c r="C44" l="1"/>
  <c r="C42" l="1"/>
  <c r="C40" l="1"/>
  <c r="C20" l="1"/>
  <c r="C21"/>
  <c r="C16" l="1"/>
  <c r="C13" l="1"/>
  <c r="C12" l="1"/>
  <c r="C52" l="1"/>
  <c r="C36" l="1"/>
  <c r="C28" l="1"/>
  <c r="C25"/>
  <c r="C23" l="1"/>
  <c r="C34" l="1"/>
  <c r="C27" l="1"/>
  <c r="C29" l="1"/>
  <c r="C33" l="1"/>
  <c r="C15" l="1"/>
  <c r="C17" l="1"/>
  <c r="C49" l="1"/>
  <c r="C31" l="1"/>
  <c r="C45" l="1"/>
  <c r="C26"/>
  <c r="C43" l="1"/>
  <c r="C24" l="1"/>
  <c r="C37" l="1"/>
  <c r="C7" l="1"/>
  <c r="D21" l="1"/>
  <c r="D51"/>
  <c r="D31"/>
  <c r="D29"/>
  <c r="D24"/>
  <c r="D28"/>
  <c r="D33"/>
  <c r="Q3"/>
  <c r="D13"/>
  <c r="D53"/>
  <c r="D15"/>
  <c r="D41"/>
  <c r="D20"/>
  <c r="D50"/>
  <c r="D35"/>
  <c r="M8"/>
  <c r="D27"/>
  <c r="M9"/>
  <c r="D45"/>
  <c r="D48"/>
  <c r="D38"/>
  <c r="D22"/>
  <c r="D25"/>
  <c r="D43"/>
  <c r="D55"/>
  <c r="D49"/>
  <c r="D39"/>
  <c r="N9"/>
  <c r="D46"/>
  <c r="D16"/>
  <c r="N8"/>
  <c r="D44"/>
  <c r="D54"/>
  <c r="D14"/>
  <c r="D19"/>
  <c r="D17"/>
  <c r="D26"/>
  <c r="D7"/>
  <c r="E7" s="1"/>
  <c r="D12"/>
  <c r="D52"/>
  <c r="D32"/>
  <c r="D18"/>
  <c r="D40"/>
  <c r="D47"/>
  <c r="D30"/>
  <c r="D42"/>
  <c r="D23"/>
  <c r="D34"/>
  <c r="D36"/>
  <c r="D37"/>
  <c r="N10" l="1"/>
  <c r="M10"/>
  <c r="N11" l="1"/>
  <c r="M11"/>
  <c r="N12" l="1"/>
  <c r="M12"/>
  <c r="N13" l="1"/>
  <c r="M13"/>
  <c r="N14" l="1"/>
  <c r="M14"/>
  <c r="M15" l="1"/>
  <c r="N15"/>
  <c r="M16" l="1"/>
  <c r="N16"/>
  <c r="M17" l="1"/>
  <c r="N17"/>
  <c r="N18" l="1"/>
  <c r="M18"/>
  <c r="N19" l="1"/>
  <c r="M19"/>
  <c r="M20" l="1"/>
  <c r="N20"/>
  <c r="M21" l="1"/>
  <c r="N21"/>
  <c r="N22" l="1"/>
  <c r="M22"/>
  <c r="N23" l="1"/>
  <c r="M23"/>
  <c r="N24" l="1"/>
  <c r="M24"/>
  <c r="N25" l="1"/>
  <c r="M25"/>
  <c r="N26" l="1"/>
  <c r="M26"/>
  <c r="M27" l="1"/>
  <c r="N27"/>
  <c r="M28" l="1"/>
  <c r="N28"/>
  <c r="N29" l="1"/>
  <c r="M29"/>
  <c r="N30" l="1"/>
  <c r="M30"/>
  <c r="M31" l="1"/>
  <c r="N31"/>
  <c r="M32" l="1"/>
  <c r="N32"/>
  <c r="M33" l="1"/>
  <c r="N33"/>
  <c r="N34" l="1"/>
  <c r="M34"/>
  <c r="M35" l="1"/>
  <c r="N35"/>
  <c r="M36" l="1"/>
  <c r="N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<sst xmlns="http://schemas.openxmlformats.org/spreadsheetml/2006/main" count="107" uniqueCount="67">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</sst>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1273.4997032430083</c:v>
                </c:pt>
                <c:pt idx="1">
                  <c:v>1284.8180572203519</c:v>
                </c:pt>
                <c:pt idx="2">
                  <c:v>541.92999999999995</c:v>
                </c:pt>
                <c:pt idx="3">
                  <c:v>265.53681577948458</c:v>
                </c:pt>
                <c:pt idx="4">
                  <c:v>228.12541259182601</c:v>
                </c:pt>
                <c:pt idx="5">
                  <c:v>817.27718575431095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1273.4997032430083</v>
          </cell>
        </row>
      </sheetData>
      <sheetData sheetId="1">
        <row r="4">
          <cell r="J4">
            <v>1284.8180572203519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2.5850144697977986</v>
          </cell>
        </row>
      </sheetData>
      <sheetData sheetId="4">
        <row r="47">
          <cell r="M47">
            <v>111.75</v>
          </cell>
          <cell r="O47">
            <v>2.2226759123294961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2.612573368420303</v>
          </cell>
        </row>
      </sheetData>
      <sheetData sheetId="8">
        <row r="4">
          <cell r="J4">
            <v>39.662265468003454</v>
          </cell>
        </row>
      </sheetData>
      <sheetData sheetId="9">
        <row r="4">
          <cell r="J4">
            <v>9.8963914698450282</v>
          </cell>
        </row>
      </sheetData>
      <sheetData sheetId="10">
        <row r="4">
          <cell r="J4">
            <v>20.197673712241819</v>
          </cell>
        </row>
      </sheetData>
      <sheetData sheetId="11">
        <row r="4">
          <cell r="J4">
            <v>12.736817283446397</v>
          </cell>
        </row>
      </sheetData>
      <sheetData sheetId="12">
        <row r="4">
          <cell r="J4">
            <v>50.78807489705229</v>
          </cell>
        </row>
      </sheetData>
      <sheetData sheetId="13">
        <row r="4">
          <cell r="J4">
            <v>3.1799081045116235</v>
          </cell>
        </row>
      </sheetData>
      <sheetData sheetId="14">
        <row r="4">
          <cell r="J4">
            <v>228.12541259182601</v>
          </cell>
        </row>
      </sheetData>
      <sheetData sheetId="15">
        <row r="4">
          <cell r="J4">
            <v>5.0588734939321514</v>
          </cell>
        </row>
      </sheetData>
      <sheetData sheetId="16">
        <row r="4">
          <cell r="J4">
            <v>45.776504289665233</v>
          </cell>
        </row>
      </sheetData>
      <sheetData sheetId="17">
        <row r="4">
          <cell r="J4">
            <v>5.9273689202345086</v>
          </cell>
        </row>
      </sheetData>
      <sheetData sheetId="18">
        <row r="4">
          <cell r="J4">
            <v>4.9755104794961493</v>
          </cell>
        </row>
      </sheetData>
      <sheetData sheetId="19">
        <row r="4">
          <cell r="J4">
            <v>12.959294376583204</v>
          </cell>
        </row>
      </sheetData>
      <sheetData sheetId="20">
        <row r="4">
          <cell r="J4">
            <v>2.3382069938688335</v>
          </cell>
        </row>
      </sheetData>
      <sheetData sheetId="21">
        <row r="4">
          <cell r="J4">
            <v>15.119644715936136</v>
          </cell>
        </row>
      </sheetData>
      <sheetData sheetId="22">
        <row r="4">
          <cell r="J4">
            <v>8.33554716106622</v>
          </cell>
        </row>
      </sheetData>
      <sheetData sheetId="23">
        <row r="4">
          <cell r="J4">
            <v>10.733094409073132</v>
          </cell>
        </row>
      </sheetData>
      <sheetData sheetId="24">
        <row r="4">
          <cell r="J4">
            <v>5.4105086690855764</v>
          </cell>
        </row>
      </sheetData>
      <sheetData sheetId="25">
        <row r="4">
          <cell r="J4">
            <v>16.05269378366301</v>
          </cell>
        </row>
      </sheetData>
      <sheetData sheetId="26">
        <row r="4">
          <cell r="J4">
            <v>49.037015612418976</v>
          </cell>
        </row>
      </sheetData>
      <sheetData sheetId="27">
        <row r="4">
          <cell r="J4">
            <v>1.5726702102078043</v>
          </cell>
        </row>
      </sheetData>
      <sheetData sheetId="28">
        <row r="4">
          <cell r="J4">
            <v>42.712949046011779</v>
          </cell>
        </row>
      </sheetData>
      <sheetData sheetId="29">
        <row r="4">
          <cell r="J4">
            <v>36.226667903675619</v>
          </cell>
        </row>
      </sheetData>
      <sheetData sheetId="30">
        <row r="4">
          <cell r="J4">
            <v>2.7126665725876054</v>
          </cell>
        </row>
      </sheetData>
      <sheetData sheetId="31">
        <row r="4">
          <cell r="J4">
            <v>4.2575336989339778</v>
          </cell>
        </row>
      </sheetData>
      <sheetData sheetId="32">
        <row r="4">
          <cell r="J4">
            <v>2.6509030247640681</v>
          </cell>
        </row>
      </sheetData>
      <sheetData sheetId="33">
        <row r="4">
          <cell r="J4">
            <v>265.53681577948458</v>
          </cell>
        </row>
      </sheetData>
      <sheetData sheetId="34">
        <row r="4">
          <cell r="J4">
            <v>0.98047226068173277</v>
          </cell>
        </row>
      </sheetData>
      <sheetData sheetId="35">
        <row r="4">
          <cell r="J4">
            <v>11.196220418671651</v>
          </cell>
        </row>
      </sheetData>
      <sheetData sheetId="36">
        <row r="4">
          <cell r="J4">
            <v>17.647346533670994</v>
          </cell>
        </row>
      </sheetData>
      <sheetData sheetId="37">
        <row r="4">
          <cell r="J4">
            <v>20.089813942147099</v>
          </cell>
        </row>
      </sheetData>
      <sheetData sheetId="38">
        <row r="4">
          <cell r="J4">
            <v>18.047490952287237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541.93</f>
        <v>541.92999999999995</v>
      </c>
      <c r="P2" t="s">
        <v>8</v>
      </c>
      <c r="Q2" s="10">
        <f>N2+K2+H2</f>
        <v>599.01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0.13579337631616448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4411.1871745889821</v>
      </c>
      <c r="D7" s="20">
        <f>(C7*[1]Feuil1!$K$2-C4)/C4</f>
        <v>0.5474866341079313</v>
      </c>
      <c r="E7" s="31">
        <f>C7-C7/(1+D7)</f>
        <v>1560.6377240395313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1273.4997032430083</v>
      </c>
    </row>
    <row r="9" spans="2:20">
      <c r="M9" s="17" t="str">
        <f>IF(C13&gt;C7*Params!F8,B13,"Others")</f>
        <v>BTC</v>
      </c>
      <c r="N9" s="18">
        <f>IF(C13&gt;C7*0.1,C13,C7)</f>
        <v>1284.8180572203519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541.92999999999995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265.53681577948458</v>
      </c>
    </row>
    <row r="12" spans="2:20">
      <c r="B12" s="7" t="s">
        <v>19</v>
      </c>
      <c r="C12" s="1">
        <f>[2]ETH!J4</f>
        <v>1273.4997032430083</v>
      </c>
      <c r="D12" s="20">
        <f>C12/$C$7</f>
        <v>0.28869772531510596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228.12541259182601</v>
      </c>
    </row>
    <row r="13" spans="2:20">
      <c r="B13" s="7" t="s">
        <v>4</v>
      </c>
      <c r="C13" s="1">
        <f>[2]BTC!J4</f>
        <v>1284.8180572203519</v>
      </c>
      <c r="D13" s="20">
        <f t="shared" ref="D13:D55" si="0">C13/$C$7</f>
        <v>0.29126355476857912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817.27718575431095</v>
      </c>
      <c r="Q13" s="23"/>
    </row>
    <row r="14" spans="2:20">
      <c r="B14" s="7" t="s">
        <v>59</v>
      </c>
      <c r="C14" s="1">
        <f>$N$2</f>
        <v>541.92999999999995</v>
      </c>
      <c r="D14" s="20">
        <f t="shared" si="0"/>
        <v>0.12285354906766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265.53681577948458</v>
      </c>
      <c r="D15" s="20">
        <f t="shared" si="0"/>
        <v>6.0196225022853697E-2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228.12541259182601</v>
      </c>
      <c r="D16" s="20">
        <f t="shared" si="0"/>
        <v>5.17151967402249E-2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2.5333316310798451E-2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2.0402670854334323E-2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1.4179856243762355E-2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49.037015612418976</v>
      </c>
      <c r="D20" s="20">
        <f t="shared" si="0"/>
        <v>1.1116512102433754E-2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50.78807489705229</v>
      </c>
      <c r="D21" s="20">
        <f t="shared" si="0"/>
        <v>1.1513470838331527E-2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1.1493504581275004E-2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39.662265468003454</v>
      </c>
      <c r="D23" s="20">
        <f t="shared" si="0"/>
        <v>8.9912905297878307E-3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42.712949046011779</v>
      </c>
      <c r="D24" s="20">
        <f t="shared" si="0"/>
        <v>9.6828693400414622E-3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36.226667903675619</v>
      </c>
      <c r="D25" s="20">
        <f t="shared" si="0"/>
        <v>8.2124531265330147E-3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45.776504289665233</v>
      </c>
      <c r="D26" s="20">
        <f t="shared" si="0"/>
        <v>1.0377366109822922E-2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20.197673712241819</v>
      </c>
      <c r="D27" s="20">
        <f t="shared" si="0"/>
        <v>4.5787387641567853E-3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17.647346533670994</v>
      </c>
      <c r="D28" s="20">
        <f t="shared" si="0"/>
        <v>4.0005889197651896E-3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16.05269378366301</v>
      </c>
      <c r="D29" s="20">
        <f t="shared" si="0"/>
        <v>3.6390869732610565E-3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6.38</v>
      </c>
      <c r="D30" s="20">
        <f t="shared" si="0"/>
        <v>1.4463226672294777E-3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12.959294376583204</v>
      </c>
      <c r="D31" s="20">
        <f t="shared" si="0"/>
        <v>2.9378246407761426E-3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12.736817283446397</v>
      </c>
      <c r="D32" s="20">
        <f t="shared" si="0"/>
        <v>2.887389897399483E-3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15.119644715936136</v>
      </c>
      <c r="D33" s="20">
        <f t="shared" si="0"/>
        <v>3.4275681619302242E-3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11.196220418671651</v>
      </c>
      <c r="D34" s="20">
        <f t="shared" si="0"/>
        <v>2.5381422223859436E-3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10.733094409073132</v>
      </c>
      <c r="D35" s="20">
        <f t="shared" si="0"/>
        <v>2.4331532497423899E-3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9.8963914698450282</v>
      </c>
      <c r="D36" s="20">
        <f t="shared" si="0"/>
        <v>2.2434757533876665E-3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20.089813942147099</v>
      </c>
      <c r="D37" s="20">
        <f t="shared" si="0"/>
        <v>4.5542873487382663E-3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18.047490952287237</v>
      </c>
      <c r="D38" s="20">
        <f t="shared" si="0"/>
        <v>4.0913001960677028E-3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2.3803115996723378E-3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8.33554716106622</v>
      </c>
      <c r="D40" s="20">
        <f t="shared" si="0"/>
        <v>1.8896380568668332E-3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5.0588734939321514</v>
      </c>
      <c r="D41" s="20">
        <f t="shared" si="0"/>
        <v>1.1468281198934883E-3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4.9755104794961493</v>
      </c>
      <c r="D42" s="20">
        <f t="shared" si="0"/>
        <v>1.127930029393901E-3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5.9273689202345086</v>
      </c>
      <c r="D43" s="20">
        <f t="shared" si="0"/>
        <v>1.3437128567972858E-3</v>
      </c>
    </row>
    <row r="44" spans="2:14">
      <c r="B44" s="22" t="s">
        <v>56</v>
      </c>
      <c r="C44" s="9">
        <f>[2]SHIB!$J$4</f>
        <v>4.2575336989339778</v>
      </c>
      <c r="D44" s="20">
        <f t="shared" si="0"/>
        <v>9.6516731900651636E-4</v>
      </c>
    </row>
    <row r="45" spans="2:14">
      <c r="B45" s="22" t="s">
        <v>23</v>
      </c>
      <c r="C45" s="9">
        <f>[2]LUNA!J4</f>
        <v>5.4105086690855764</v>
      </c>
      <c r="D45" s="20">
        <f t="shared" si="0"/>
        <v>1.2265425281097276E-3</v>
      </c>
    </row>
    <row r="46" spans="2:14">
      <c r="B46" s="22" t="s">
        <v>36</v>
      </c>
      <c r="C46" s="9">
        <f>[2]AMP!$J$4</f>
        <v>3.1799081045116235</v>
      </c>
      <c r="D46" s="20">
        <f t="shared" si="0"/>
        <v>7.208735378153423E-4</v>
      </c>
    </row>
    <row r="47" spans="2:14">
      <c r="B47" s="22" t="s">
        <v>64</v>
      </c>
      <c r="C47" s="10">
        <f>[2]ACE!$J$4</f>
        <v>2.612573368420303</v>
      </c>
      <c r="D47" s="20">
        <f t="shared" si="0"/>
        <v>5.9226082798532185E-4</v>
      </c>
    </row>
    <row r="48" spans="2:14">
      <c r="B48" s="22" t="s">
        <v>40</v>
      </c>
      <c r="C48" s="9">
        <f>[2]SHPING!$J$4</f>
        <v>2.6509030247640681</v>
      </c>
      <c r="D48" s="20">
        <f t="shared" si="0"/>
        <v>6.0095002090022832E-4</v>
      </c>
    </row>
    <row r="49" spans="2:4">
      <c r="B49" s="22" t="s">
        <v>62</v>
      </c>
      <c r="C49" s="10">
        <f>[2]SEI!$J$4</f>
        <v>2.7126665725876054</v>
      </c>
      <c r="D49" s="20">
        <f t="shared" si="0"/>
        <v>6.1495159131177914E-4</v>
      </c>
    </row>
    <row r="50" spans="2:4">
      <c r="B50" s="22" t="s">
        <v>50</v>
      </c>
      <c r="C50" s="9">
        <f>[2]KAVA!$J$4</f>
        <v>2.3382069938688335</v>
      </c>
      <c r="D50" s="20">
        <f t="shared" si="0"/>
        <v>5.3006297428009246E-4</v>
      </c>
    </row>
    <row r="51" spans="2:4">
      <c r="B51" s="7" t="s">
        <v>25</v>
      </c>
      <c r="C51" s="1">
        <f>[2]POLIS!J4</f>
        <v>2.5850144697977986</v>
      </c>
      <c r="D51" s="20">
        <f t="shared" si="0"/>
        <v>5.8601332645528937E-4</v>
      </c>
    </row>
    <row r="52" spans="2:4">
      <c r="B52" s="7" t="s">
        <v>28</v>
      </c>
      <c r="C52" s="1">
        <f>[2]ATLAS!O47</f>
        <v>2.2226759123294961</v>
      </c>
      <c r="D52" s="20">
        <f t="shared" si="0"/>
        <v>5.0387250061239956E-4</v>
      </c>
    </row>
    <row r="53" spans="2:4">
      <c r="B53" s="22" t="s">
        <v>63</v>
      </c>
      <c r="C53" s="10">
        <f>[2]MEME!$J$4</f>
        <v>1.5726702102078043</v>
      </c>
      <c r="D53" s="20">
        <f t="shared" si="0"/>
        <v>3.5651858512540668E-4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3.8465690365045566E-4</v>
      </c>
    </row>
    <row r="55" spans="2:4">
      <c r="B55" s="22" t="s">
        <v>43</v>
      </c>
      <c r="C55" s="9">
        <f>[2]TRX!$J$4</f>
        <v>0.98047226068173277</v>
      </c>
      <c r="D55" s="20">
        <f t="shared" si="0"/>
        <v>2.2226947573882749E-4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G24" sqref="G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2024-01-05T13:55:57Z</dcterms:modified>
</cp:coreProperties>
</file>