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6" i="1"/>
  <c r="N2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K2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C7" s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<sst xmlns="http://schemas.openxmlformats.org/spreadsheetml/2006/main" count="107" uniqueCount="67">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</sst>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10"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1230.6021620342165</c:v>
                </c:pt>
                <c:pt idx="1">
                  <c:v>1233.9398431505344</c:v>
                </c:pt>
                <c:pt idx="2">
                  <c:v>351.48</c:v>
                </c:pt>
                <c:pt idx="3">
                  <c:v>279.20873062253111</c:v>
                </c:pt>
                <c:pt idx="4">
                  <c:v>1038.1323963495863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1230.6021620342165</v>
          </cell>
        </row>
      </sheetData>
      <sheetData sheetId="1">
        <row r="4">
          <cell r="J4">
            <v>1233.9398431505344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2.8864256256644323</v>
          </cell>
        </row>
      </sheetData>
      <sheetData sheetId="4">
        <row r="47">
          <cell r="M47">
            <v>117.75</v>
          </cell>
          <cell r="O47">
            <v>1.7033044309848755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4.2193815696437555</v>
          </cell>
        </row>
      </sheetData>
      <sheetData sheetId="8">
        <row r="4">
          <cell r="J4">
            <v>41.964047688780212</v>
          </cell>
        </row>
      </sheetData>
      <sheetData sheetId="9">
        <row r="4">
          <cell r="J4">
            <v>12.256730670403766</v>
          </cell>
        </row>
      </sheetData>
      <sheetData sheetId="10">
        <row r="4">
          <cell r="J4">
            <v>21.800409806868618</v>
          </cell>
        </row>
      </sheetData>
      <sheetData sheetId="11">
        <row r="4">
          <cell r="J4">
            <v>12.730115817895994</v>
          </cell>
        </row>
      </sheetData>
      <sheetData sheetId="12">
        <row r="4">
          <cell r="J4">
            <v>54.69402248673142</v>
          </cell>
        </row>
      </sheetData>
      <sheetData sheetId="13">
        <row r="4">
          <cell r="J4">
            <v>3.6064367326358324</v>
          </cell>
        </row>
      </sheetData>
      <sheetData sheetId="14">
        <row r="4">
          <cell r="J4">
            <v>180.66635926120671</v>
          </cell>
        </row>
      </sheetData>
      <sheetData sheetId="15">
        <row r="4">
          <cell r="J4">
            <v>5.5782943273853887</v>
          </cell>
        </row>
      </sheetData>
      <sheetData sheetId="16">
        <row r="4">
          <cell r="J4">
            <v>39.535701112939101</v>
          </cell>
        </row>
      </sheetData>
      <sheetData sheetId="17">
        <row r="4">
          <cell r="J4">
            <v>5.7682256749494796</v>
          </cell>
        </row>
      </sheetData>
      <sheetData sheetId="18">
        <row r="4">
          <cell r="J4">
            <v>4.2399849546870625</v>
          </cell>
        </row>
      </sheetData>
      <sheetData sheetId="19">
        <row r="4">
          <cell r="J4">
            <v>13.72428748736176</v>
          </cell>
        </row>
      </sheetData>
      <sheetData sheetId="20">
        <row r="4">
          <cell r="J4">
            <v>2.2556364053311913</v>
          </cell>
        </row>
      </sheetData>
      <sheetData sheetId="21">
        <row r="4">
          <cell r="J4">
            <v>11.557113999695309</v>
          </cell>
        </row>
      </sheetData>
      <sheetData sheetId="22">
        <row r="4">
          <cell r="J4">
            <v>7.7579592123327332</v>
          </cell>
        </row>
      </sheetData>
      <sheetData sheetId="23">
        <row r="4">
          <cell r="J4">
            <v>11.576648620982089</v>
          </cell>
        </row>
      </sheetData>
      <sheetData sheetId="24">
        <row r="4">
          <cell r="J4">
            <v>4.0098983033763949</v>
          </cell>
        </row>
      </sheetData>
      <sheetData sheetId="25">
        <row r="4">
          <cell r="J4">
            <v>20.997931506832082</v>
          </cell>
        </row>
      </sheetData>
      <sheetData sheetId="26">
        <row r="4">
          <cell r="J4">
            <v>44.041868050239323</v>
          </cell>
        </row>
      </sheetData>
      <sheetData sheetId="27">
        <row r="4">
          <cell r="J4">
            <v>1.9876452724882698</v>
          </cell>
        </row>
      </sheetData>
      <sheetData sheetId="28">
        <row r="4">
          <cell r="J4">
            <v>42.626327953872647</v>
          </cell>
        </row>
      </sheetData>
      <sheetData sheetId="29">
        <row r="4">
          <cell r="J4">
            <v>48.726648083945562</v>
          </cell>
        </row>
      </sheetData>
      <sheetData sheetId="30">
        <row r="4">
          <cell r="J4">
            <v>2.061825886898029</v>
          </cell>
        </row>
      </sheetData>
      <sheetData sheetId="31">
        <row r="4">
          <cell r="J4">
            <v>4.4455661105033943</v>
          </cell>
        </row>
      </sheetData>
      <sheetData sheetId="32">
        <row r="4">
          <cell r="J4">
            <v>3.0247405482833765</v>
          </cell>
        </row>
      </sheetData>
      <sheetData sheetId="33">
        <row r="4">
          <cell r="J4">
            <v>279.20873062253111</v>
          </cell>
        </row>
      </sheetData>
      <sheetData sheetId="34">
        <row r="4">
          <cell r="J4">
            <v>0.94094324687592679</v>
          </cell>
        </row>
      </sheetData>
      <sheetData sheetId="35">
        <row r="4">
          <cell r="J4">
            <v>12.039747099604572</v>
          </cell>
        </row>
      </sheetData>
      <sheetData sheetId="36">
        <row r="4">
          <cell r="J4">
            <v>18.779182022084203</v>
          </cell>
        </row>
      </sheetData>
      <sheetData sheetId="37">
        <row r="4">
          <cell r="J4">
            <v>0.90350972344577385</v>
          </cell>
        </row>
      </sheetData>
      <sheetData sheetId="38">
        <row r="4">
          <cell r="J4">
            <v>0.97868305465714134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6" workbookViewId="0">
      <selection activeCell="N27" sqref="N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351.48</f>
        <v>351.48</v>
      </c>
      <c r="P2" t="s">
        <v>8</v>
      </c>
      <c r="Q2" s="10">
        <f>N2+K2+H2</f>
        <v>430.03000000000003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0.10403876607270214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4133.3631321568701</v>
      </c>
      <c r="D7" s="20">
        <f>(C7*[1]Feuil1!$K$2-C4)/C4</f>
        <v>0.4659576258998922</v>
      </c>
      <c r="E7" s="31">
        <f>C7-C7/(1+D7)</f>
        <v>1313.797914765566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1230.6021620342165</v>
      </c>
    </row>
    <row r="9" spans="2:20">
      <c r="M9" s="17" t="str">
        <f>IF(C13&gt;C7*Params!F8,B13,"Others")</f>
        <v>BTC</v>
      </c>
      <c r="N9" s="18">
        <f>IF(C13&gt;C7*0.1,C13,C7)</f>
        <v>1233.9398431505344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351.48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279.20873062253111</v>
      </c>
    </row>
    <row r="12" spans="2:20">
      <c r="B12" s="7" t="s">
        <v>19</v>
      </c>
      <c r="C12" s="1">
        <f>[2]ETH!J4</f>
        <v>1230.6021620342165</v>
      </c>
      <c r="D12" s="20">
        <f>C12/$C$7</f>
        <v>0.2977241831138277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1038.1323963495863</v>
      </c>
    </row>
    <row r="13" spans="2:20">
      <c r="B13" s="7" t="s">
        <v>4</v>
      </c>
      <c r="C13" s="1">
        <f>[2]BTC!J4</f>
        <v>1233.9398431505344</v>
      </c>
      <c r="D13" s="20">
        <f t="shared" ref="D13:D55" si="0">C13/$C$7</f>
        <v>0.29853168078814318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351.48</v>
      </c>
      <c r="D14" s="20">
        <f t="shared" si="0"/>
        <v>8.5034870821183051E-2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279.20873062253111</v>
      </c>
      <c r="D15" s="20">
        <f t="shared" si="0"/>
        <v>6.755001234958867E-2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180.66635926120671</v>
      </c>
      <c r="D16" s="20">
        <f t="shared" si="0"/>
        <v>4.3709287929640836E-2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2.9757849980099907E-2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2.8487697846802957E-2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1.5132955416709342E-2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54.69402248673142</v>
      </c>
      <c r="D20" s="20">
        <f t="shared" si="0"/>
        <v>1.3232329398116784E-2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48.726648083945562</v>
      </c>
      <c r="D21" s="20">
        <f t="shared" si="0"/>
        <v>1.1788620192806297E-2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1.1687818963728671E-2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44.041868050239323</v>
      </c>
      <c r="D23" s="20">
        <f t="shared" si="0"/>
        <v>1.0655213839694122E-2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41.964047688780212</v>
      </c>
      <c r="D24" s="20">
        <f t="shared" si="0"/>
        <v>1.0152518989272193E-2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42.626327953872647</v>
      </c>
      <c r="D25" s="20">
        <f t="shared" si="0"/>
        <v>1.0312746930519359E-2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39.535701112939101</v>
      </c>
      <c r="D26" s="20">
        <f t="shared" si="0"/>
        <v>9.5650200209504935E-3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7.316076287790416E-3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21.800409806868618</v>
      </c>
      <c r="D28" s="20">
        <f t="shared" si="0"/>
        <v>5.2742546710365457E-3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20.997931506832082</v>
      </c>
      <c r="D29" s="20">
        <f t="shared" si="0"/>
        <v>5.0801080949001804E-3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18.779182022084203</v>
      </c>
      <c r="D30" s="20">
        <f t="shared" si="0"/>
        <v>4.5433177346517958E-3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13.72428748736176</v>
      </c>
      <c r="D31" s="20">
        <f t="shared" si="0"/>
        <v>3.3203681962005981E-3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12.730115817895994</v>
      </c>
      <c r="D32" s="20">
        <f t="shared" si="0"/>
        <v>3.0798445263272019E-3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12.256730670403766</v>
      </c>
      <c r="D33" s="20">
        <f t="shared" si="0"/>
        <v>2.9653166872875172E-3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12.039747099604572</v>
      </c>
      <c r="D34" s="20">
        <f t="shared" si="0"/>
        <v>2.912821040555901E-3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11.557113999695309</v>
      </c>
      <c r="D35" s="20">
        <f t="shared" si="0"/>
        <v>2.7960558098036213E-3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11.576648620982089</v>
      </c>
      <c r="D36" s="20">
        <f t="shared" si="0"/>
        <v>2.8007818937846787E-3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2.5403042665938943E-3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7.7579592123327332</v>
      </c>
      <c r="D38" s="20">
        <f t="shared" si="0"/>
        <v>1.8769120844905E-3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5.7682256749494796</v>
      </c>
      <c r="D39" s="20">
        <f t="shared" si="0"/>
        <v>1.3955284088333914E-3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5.5782943273853887</v>
      </c>
      <c r="D40" s="20">
        <f t="shared" si="0"/>
        <v>1.3495776076355829E-3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4.4455661105033943</v>
      </c>
      <c r="D41" s="20">
        <f t="shared" si="0"/>
        <v>1.0755324340892378E-3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4.2399849546870625</v>
      </c>
      <c r="D42" s="20">
        <f t="shared" si="0"/>
        <v>1.0257954162557585E-3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4.2193815696437555</v>
      </c>
      <c r="D43" s="20">
        <f t="shared" si="0"/>
        <v>1.0208107622622549E-3</v>
      </c>
    </row>
    <row r="44" spans="2:14">
      <c r="B44" s="22" t="s">
        <v>23</v>
      </c>
      <c r="C44" s="9">
        <f>[2]LUNA!J4</f>
        <v>4.0098983033763949</v>
      </c>
      <c r="D44" s="20">
        <f t="shared" si="0"/>
        <v>9.7012969225473088E-4</v>
      </c>
    </row>
    <row r="45" spans="2:14">
      <c r="B45" s="22" t="s">
        <v>36</v>
      </c>
      <c r="C45" s="9">
        <f>[2]AMP!$J$4</f>
        <v>3.6064367326358324</v>
      </c>
      <c r="D45" s="20">
        <f t="shared" si="0"/>
        <v>8.725187256300713E-4</v>
      </c>
    </row>
    <row r="46" spans="2:14">
      <c r="B46" s="22" t="s">
        <v>62</v>
      </c>
      <c r="C46" s="10">
        <f>[2]SEI!$J$4</f>
        <v>2.061825886898029</v>
      </c>
      <c r="D46" s="20">
        <f t="shared" si="0"/>
        <v>4.9882524737721934E-4</v>
      </c>
    </row>
    <row r="47" spans="2:14">
      <c r="B47" s="7" t="s">
        <v>25</v>
      </c>
      <c r="C47" s="1">
        <f>[2]POLIS!J4</f>
        <v>2.8864256256644323</v>
      </c>
      <c r="D47" s="20">
        <f t="shared" si="0"/>
        <v>6.9832374591250552E-4</v>
      </c>
    </row>
    <row r="48" spans="2:14">
      <c r="B48" s="22" t="s">
        <v>40</v>
      </c>
      <c r="C48" s="9">
        <f>[2]SHPING!$J$4</f>
        <v>3.0247405482833765</v>
      </c>
      <c r="D48" s="20">
        <f t="shared" si="0"/>
        <v>7.3178679239464925E-4</v>
      </c>
    </row>
    <row r="49" spans="2:4">
      <c r="B49" s="22" t="s">
        <v>50</v>
      </c>
      <c r="C49" s="9">
        <f>[2]KAVA!$J$4</f>
        <v>2.2556364053311913</v>
      </c>
      <c r="D49" s="20">
        <f t="shared" si="0"/>
        <v>5.4571455089022286E-4</v>
      </c>
    </row>
    <row r="50" spans="2:4">
      <c r="B50" s="22" t="s">
        <v>63</v>
      </c>
      <c r="C50" s="10">
        <f>[2]MEME!$J$4</f>
        <v>1.9876452724882698</v>
      </c>
      <c r="D50" s="20">
        <f t="shared" si="0"/>
        <v>4.8087845392163196E-4</v>
      </c>
    </row>
    <row r="51" spans="2:4">
      <c r="B51" s="7" t="s">
        <v>28</v>
      </c>
      <c r="C51" s="1">
        <f>[2]ATLAS!O47</f>
        <v>1.7033044309848755</v>
      </c>
      <c r="D51" s="20">
        <f t="shared" si="0"/>
        <v>4.1208681079420617E-4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4.1051162110563937E-4</v>
      </c>
    </row>
    <row r="53" spans="2:4">
      <c r="B53" s="22" t="s">
        <v>65</v>
      </c>
      <c r="C53" s="10">
        <f>[2]DYDX!$J$4</f>
        <v>0.97868305465714134</v>
      </c>
      <c r="D53" s="20">
        <f t="shared" si="0"/>
        <v>2.3677645137035064E-4</v>
      </c>
    </row>
    <row r="54" spans="2:4">
      <c r="B54" s="22" t="s">
        <v>66</v>
      </c>
      <c r="C54" s="10">
        <f>[2]TIA!$J$4</f>
        <v>0.90350972344577385</v>
      </c>
      <c r="D54" s="20">
        <f t="shared" si="0"/>
        <v>2.1858948622651133E-4</v>
      </c>
    </row>
    <row r="55" spans="2:4">
      <c r="B55" s="22" t="s">
        <v>43</v>
      </c>
      <c r="C55" s="9">
        <f>[2]TRX!$J$4</f>
        <v>0.94094324687592679</v>
      </c>
      <c r="D55" s="20">
        <f t="shared" si="0"/>
        <v>2.2764591853920274E-4</v>
      </c>
    </row>
  </sheetData>
  <autoFilter ref="B11:C11">
    <sortState ref="B12:C55">
      <sortCondition descending="1" ref="C11"/>
    </sortState>
  </autoFilter>
  <conditionalFormatting sqref="M8:N23 N13:N42">
    <cfRule type="containsText" dxfId="9" priority="13" operator="containsText" text="Others">
      <formula>NOT(ISERROR(SEARCH("Others",M8)))</formula>
    </cfRule>
    <cfRule type="containsBlanks" dxfId="8" priority="14">
      <formula>LEN(TRIM(M8))=0</formula>
    </cfRule>
  </conditionalFormatting>
  <conditionalFormatting sqref="M24:N24">
    <cfRule type="containsText" dxfId="7" priority="5" operator="containsText" text="Others">
      <formula>NOT(ISERROR(SEARCH("Others",M24)))</formula>
    </cfRule>
    <cfRule type="containsBlanks" dxfId="6" priority="6">
      <formula>LEN(TRIM(M24))=0</formula>
    </cfRule>
  </conditionalFormatting>
  <conditionalFormatting sqref="M25:N42">
    <cfRule type="containsText" dxfId="5" priority="3" operator="containsText" text="Others">
      <formula>NOT(ISERROR(SEARCH("Others",M25)))</formula>
    </cfRule>
    <cfRule type="containsBlanks" dxfId="4" priority="4">
      <formula>LEN(TRIM(M25))=0</formula>
    </cfRule>
  </conditionalFormatting>
  <conditionalFormatting sqref="D7">
    <cfRule type="cellIs" dxfId="3" priority="11" operator="lessThan">
      <formula>0</formula>
    </cfRule>
    <cfRule type="cellIs" dxfId="2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2023-12-19T21:48:05Z</dcterms:modified>
</cp:coreProperties>
</file>