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C30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5"/>
  <c r="C31" l="1"/>
  <c r="C14"/>
  <c r="C4"/>
  <c r="C43"/>
  <c r="C17"/>
  <c r="C42" l="1"/>
  <c r="C33" l="1"/>
  <c r="C52" l="1"/>
  <c r="C26"/>
  <c r="C48"/>
  <c r="C35"/>
  <c r="C53" l="1"/>
  <c r="C45"/>
  <c r="C40"/>
  <c r="C51"/>
  <c r="C37"/>
  <c r="C29"/>
  <c r="C23"/>
  <c r="C27"/>
  <c r="C49"/>
  <c r="C28"/>
  <c r="C39" l="1"/>
  <c r="C16"/>
  <c r="C21"/>
  <c r="C46" l="1"/>
  <c r="C44"/>
  <c r="C24" l="1"/>
  <c r="C54" l="1"/>
  <c r="C34" l="1"/>
  <c r="C22" l="1"/>
  <c r="C20" l="1"/>
  <c r="C12" l="1"/>
  <c r="C13" l="1"/>
  <c r="C50" l="1"/>
  <c r="C47" l="1"/>
  <c r="C32" l="1"/>
  <c r="C19" l="1"/>
  <c r="C18" l="1"/>
  <c r="C15" l="1"/>
  <c r="C38" l="1"/>
  <c r="C41" l="1"/>
  <c r="C36"/>
  <c r="C30" l="1"/>
  <c r="C7"/>
  <c r="D7" l="1"/>
  <c r="E7" s="1"/>
  <c r="N8"/>
  <c r="D37"/>
  <c r="D17"/>
  <c r="D31"/>
  <c r="D20"/>
  <c r="D49"/>
  <c r="D27"/>
  <c r="D46"/>
  <c r="D21"/>
  <c r="N9"/>
  <c r="D18"/>
  <c r="D16"/>
  <c r="D36"/>
  <c r="D34"/>
  <c r="D33"/>
  <c r="D28"/>
  <c r="Q3"/>
  <c r="D35"/>
  <c r="D26"/>
  <c r="D45"/>
  <c r="D24"/>
  <c r="D43"/>
  <c r="D14"/>
  <c r="D47"/>
  <c r="D50"/>
  <c r="D38"/>
  <c r="D52"/>
  <c r="D53"/>
  <c r="D48"/>
  <c r="M8"/>
  <c r="D54"/>
  <c r="D51"/>
  <c r="D12"/>
  <c r="D19"/>
  <c r="D29"/>
  <c r="D15"/>
  <c r="D23"/>
  <c r="D44"/>
  <c r="D42"/>
  <c r="D32"/>
  <c r="M9"/>
  <c r="D39"/>
  <c r="D22"/>
  <c r="D25"/>
  <c r="D40"/>
  <c r="D41"/>
  <c r="D13"/>
  <c r="D30"/>
  <c r="M10" l="1"/>
  <c r="N10"/>
  <c r="N11" l="1"/>
  <c r="M11"/>
  <c r="M12" l="1"/>
  <c r="N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M36" l="1"/>
  <c r="N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<sst xmlns="http://schemas.openxmlformats.org/spreadsheetml/2006/main" count="115" uniqueCount="69">
  <si>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</si>
  <si>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</si>
  <si>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</si>
  <si>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</si>
  <si>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</si>
  <si>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</si>
  <si>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</si>
  <si>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</si>
  <si>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</si>
  <si>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</si>
  <si>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</si>
  <si>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</si>
  <si>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</si>
  <si>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</si>
  <si>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</si>
  <si>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</si>
  <si>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</si>
  <si>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</si>
  <si>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</si>
  <si>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</si>
  <si>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</si>
  <si>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</si>
  <si>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</si>
  <si>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</si>
  <si>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</si>
  <si>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</si>
  <si>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</si>
  <si>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</si>
  <si>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</si>
  <si>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</si>
  <si>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</si>
  <si>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</si>
  <si>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</si>
  <si>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</si>
  <si>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</si>
  <si>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</si>
  <si>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</si>
  <si>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</si>
  <si>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</si>
  <si>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</si>
  <si>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</si>
  <si>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</si>
  <si>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</si>
  <si>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</si>
  <si>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</si>
  <si>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</si>
  <si>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</si>
  <si>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</si>
  <si>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</si>
  <si>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</si>
  <si>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</si>
  <si>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</si>
  <si>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</si>
  <si>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</si>
  <si>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</si>
  <si>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</si>
  <si>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</si>
  <si>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</si>
  <si>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</si>
  <si>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</si>
  <si>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</si>
  <si>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</si>
  <si>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</si>
  <si>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</si>
  <si>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</si>
  <si>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</si>
  <si>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</si>
  <si>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</si>
  <si>
    <t>28/2/2026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</si>
</sst>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2261.3069956339941</c:v>
                </c:pt>
                <c:pt idx="1">
                  <c:v>1654.8112595709581</c:v>
                </c:pt>
                <c:pt idx="2">
                  <c:v>625.79999999999995</c:v>
                </c:pt>
                <c:pt idx="3">
                  <c:v>369.32009531067649</c:v>
                </c:pt>
                <c:pt idx="4">
                  <c:v>1587.6348508834008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MP"/>
      <sheetName val="APE"/>
      <sheetName val="ATOM"/>
      <sheetName val="AVAX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2261.3069956339941</v>
          </cell>
        </row>
      </sheetData>
      <sheetData sheetId="1">
        <row r="4">
          <cell r="J4">
            <v>1654.8112595709581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3.0062869192434798</v>
          </cell>
        </row>
      </sheetData>
      <sheetData sheetId="4">
        <row r="47">
          <cell r="M47">
            <v>141.75</v>
          </cell>
          <cell r="O47">
            <v>0.79144696829130012</v>
          </cell>
        </row>
      </sheetData>
      <sheetData sheetId="5">
        <row r="4">
          <cell r="C4">
            <v>-45.666666666666664</v>
          </cell>
        </row>
      </sheetData>
      <sheetData sheetId="6">
        <row r="4">
          <cell r="J4">
            <v>4.0060209427415892</v>
          </cell>
        </row>
      </sheetData>
      <sheetData sheetId="7">
        <row r="4">
          <cell r="J4">
            <v>61.928369628220459</v>
          </cell>
        </row>
      </sheetData>
      <sheetData sheetId="8">
        <row r="4">
          <cell r="J4">
            <v>12.675669782910603</v>
          </cell>
        </row>
      </sheetData>
      <sheetData sheetId="9">
        <row r="4">
          <cell r="J4">
            <v>2.9073807850387676</v>
          </cell>
        </row>
      </sheetData>
      <sheetData sheetId="10">
        <row r="4">
          <cell r="J4">
            <v>41.592451895526196</v>
          </cell>
        </row>
      </sheetData>
      <sheetData sheetId="11">
        <row r="4">
          <cell r="J4">
            <v>14.680553979544348</v>
          </cell>
        </row>
      </sheetData>
      <sheetData sheetId="12">
        <row r="4">
          <cell r="J4">
            <v>68.079648483452473</v>
          </cell>
        </row>
      </sheetData>
      <sheetData sheetId="13">
        <row r="4">
          <cell r="J4">
            <v>311.23036711446406</v>
          </cell>
        </row>
      </sheetData>
      <sheetData sheetId="14">
        <row r="4">
          <cell r="J4">
            <v>5.2081946241999884</v>
          </cell>
        </row>
      </sheetData>
      <sheetData sheetId="15">
        <row r="4">
          <cell r="J4">
            <v>62.557467002446643</v>
          </cell>
        </row>
      </sheetData>
      <sheetData sheetId="16">
        <row r="4">
          <cell r="J4">
            <v>6.6354988999778248</v>
          </cell>
        </row>
      </sheetData>
      <sheetData sheetId="17">
        <row r="4">
          <cell r="J4">
            <v>8.4595916104210289</v>
          </cell>
        </row>
      </sheetData>
      <sheetData sheetId="18">
        <row r="4">
          <cell r="J4">
            <v>14.498077001854806</v>
          </cell>
        </row>
      </sheetData>
      <sheetData sheetId="19">
        <row r="4">
          <cell r="J4">
            <v>2.6918602009293826</v>
          </cell>
        </row>
      </sheetData>
      <sheetData sheetId="20">
        <row r="4">
          <cell r="J4">
            <v>20.179920728913483</v>
          </cell>
        </row>
      </sheetData>
      <sheetData sheetId="21">
        <row r="4">
          <cell r="J4">
            <v>14.608643895178325</v>
          </cell>
        </row>
      </sheetData>
      <sheetData sheetId="22">
        <row r="4">
          <cell r="J4">
            <v>12.029554539422</v>
          </cell>
        </row>
      </sheetData>
      <sheetData sheetId="23">
        <row r="4">
          <cell r="J4">
            <v>5.8945056210360942</v>
          </cell>
        </row>
      </sheetData>
      <sheetData sheetId="24">
        <row r="4">
          <cell r="J4">
            <v>68.344164721971168</v>
          </cell>
        </row>
      </sheetData>
      <sheetData sheetId="25">
        <row r="4">
          <cell r="J4">
            <v>69.421327286786578</v>
          </cell>
        </row>
      </sheetData>
      <sheetData sheetId="26">
        <row r="4">
          <cell r="J4">
            <v>2.9857685630166024</v>
          </cell>
        </row>
      </sheetData>
      <sheetData sheetId="27">
        <row r="4">
          <cell r="J4">
            <v>48.064764338097234</v>
          </cell>
        </row>
      </sheetData>
      <sheetData sheetId="28">
        <row r="4">
          <cell r="J4">
            <v>72.229688976920897</v>
          </cell>
        </row>
      </sheetData>
      <sheetData sheetId="29">
        <row r="4">
          <cell r="J4">
            <v>3.2041952405674059</v>
          </cell>
        </row>
      </sheetData>
      <sheetData sheetId="30">
        <row r="4">
          <cell r="J4">
            <v>19.631477089369906</v>
          </cell>
        </row>
      </sheetData>
      <sheetData sheetId="31">
        <row r="4">
          <cell r="J4">
            <v>3.4735080673360916</v>
          </cell>
        </row>
      </sheetData>
      <sheetData sheetId="32">
        <row r="4">
          <cell r="J4">
            <v>369.32009531067649</v>
          </cell>
        </row>
      </sheetData>
      <sheetData sheetId="33">
        <row r="4">
          <cell r="J4">
            <v>1.3194283906485542</v>
          </cell>
        </row>
      </sheetData>
      <sheetData sheetId="34">
        <row r="4">
          <cell r="J4">
            <v>20.908818234080279</v>
          </cell>
        </row>
      </sheetData>
      <sheetData sheetId="35">
        <row r="4">
          <cell r="J4">
            <v>19.832420040321953</v>
          </cell>
        </row>
      </sheetData>
      <sheetData sheetId="36">
        <row r="4">
          <cell r="J4">
            <v>20.830492276204357</v>
          </cell>
        </row>
      </sheetData>
      <sheetData sheetId="37">
        <row r="4">
          <cell r="J4">
            <v>23.95062036760061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32.66</f>
        <v>32.659999999999997</v>
      </c>
      <c r="J2" t="s">
        <v>6</v>
      </c>
      <c r="K2" s="9">
        <f>19.43+249.13</f>
        <v>268.56</v>
      </c>
      <c r="M2" t="s">
        <v>58</v>
      </c>
      <c r="N2" s="9">
        <f>545.8+80</f>
        <v>625.79999999999995</v>
      </c>
      <c r="P2" t="s">
        <v>8</v>
      </c>
      <c r="Q2" s="10">
        <f>N2+K2+H2</f>
        <v>927.01999999999987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0.14264318925324437</v>
      </c>
    </row>
    <row r="4" spans="2:20">
      <c r="B4" t="s">
        <v>29</v>
      </c>
      <c r="C4" s="19">
        <f>Investissement!C30</f>
        <v>2792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6498.8732013990293</v>
      </c>
      <c r="D7" s="20">
        <f>(C7*[1]Feuil1!$K$2-C4)/C4</f>
        <v>1.1414625162203107</v>
      </c>
      <c r="E7" s="31">
        <f>C7-C7/(1+D7)</f>
        <v>3464.0905927033773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2261.3069956339941</v>
      </c>
    </row>
    <row r="9" spans="2:20">
      <c r="M9" s="17" t="str">
        <f>IF(C13&gt;C7*Params!F8,B13,"Others")</f>
        <v>BTC</v>
      </c>
      <c r="N9" s="18">
        <f>IF(C13&gt;C7*0.1,C13,C7)</f>
        <v>1654.8112595709581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IF(OR(M9="",M9="Others"),"",IF(C14&gt;$C$7*Params!F8,C14,SUM(C14:C52)))</f>
        <v>625.79999999999995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369.32009531067649</v>
      </c>
    </row>
    <row r="12" spans="2:20">
      <c r="B12" s="7" t="s">
        <v>19</v>
      </c>
      <c r="C12" s="1">
        <f>[2]ETH!J4</f>
        <v>2261.3069956339941</v>
      </c>
      <c r="D12" s="20">
        <f>C12/$C$7</f>
        <v>0.34795370298149481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1587.6348508834008</v>
      </c>
    </row>
    <row r="13" spans="2:20">
      <c r="B13" s="7" t="s">
        <v>4</v>
      </c>
      <c r="C13" s="1">
        <f>[2]BTC!J4</f>
        <v>1654.8112595709581</v>
      </c>
      <c r="D13" s="20">
        <f t="shared" ref="D13:D51" si="0">C13/$C$7</f>
        <v>0.25463048874606797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58</v>
      </c>
      <c r="C14" s="1">
        <f>$N$2</f>
        <v>625.79999999999995</v>
      </c>
      <c r="D14" s="20">
        <f t="shared" si="0"/>
        <v>9.6293615924877923E-2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369.32009531067649</v>
      </c>
      <c r="D15" s="20">
        <f t="shared" si="0"/>
        <v>5.6828327598570781E-2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26</v>
      </c>
      <c r="C16" s="1">
        <f>[2]BNB!J4</f>
        <v>311.23036711446406</v>
      </c>
      <c r="D16" s="20">
        <f t="shared" si="0"/>
        <v>4.7889896828186257E-2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6</v>
      </c>
      <c r="C17" s="1">
        <f>$K$2</f>
        <v>268.56</v>
      </c>
      <c r="D17" s="20">
        <f t="shared" si="0"/>
        <v>4.1324086757406869E-2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141.75</v>
      </c>
      <c r="D18" s="20">
        <f>C18/$C$7</f>
        <v>2.1811473405802886E-2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22" t="s">
        <v>37</v>
      </c>
      <c r="C19" s="9">
        <f>[2]NEAR!$J$4</f>
        <v>72.229688976920897</v>
      </c>
      <c r="D19" s="20">
        <f>C19/$C$7</f>
        <v>1.1114186527192409E-2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68.079648483452473</v>
      </c>
      <c r="D20" s="20">
        <f t="shared" si="0"/>
        <v>1.0475608059070423E-2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69.421327286786578</v>
      </c>
      <c r="D21" s="20">
        <f t="shared" si="0"/>
        <v>1.0682055971155442E-2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48</v>
      </c>
      <c r="C22" s="1">
        <f>[2]LUNC!J4</f>
        <v>68.344164721971168</v>
      </c>
      <c r="D22" s="20">
        <f t="shared" si="0"/>
        <v>1.0516309920811895E-2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44</v>
      </c>
      <c r="C23" s="9">
        <f>[2]ADA!$J$4</f>
        <v>61.928369628220459</v>
      </c>
      <c r="D23" s="20">
        <f t="shared" si="0"/>
        <v>9.5290933842022002E-3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62.557467002446643</v>
      </c>
      <c r="D24" s="20">
        <f t="shared" si="0"/>
        <v>9.6258943764250902E-3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5</v>
      </c>
      <c r="C25" s="1">
        <f>H$2</f>
        <v>32.659999999999997</v>
      </c>
      <c r="D25" s="20">
        <f t="shared" si="0"/>
        <v>5.0254865709595921E-3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56</v>
      </c>
      <c r="C26" s="9">
        <f>[2]MINA!$J$4</f>
        <v>48.064764338097234</v>
      </c>
      <c r="D26" s="20">
        <f t="shared" si="0"/>
        <v>7.3958612283357376E-3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7" t="s">
        <v>22</v>
      </c>
      <c r="C27" s="1">
        <f>-[2]BIGTIME!$C$4</f>
        <v>45.666666666666664</v>
      </c>
      <c r="D27" s="20">
        <f t="shared" si="0"/>
        <v>7.0268591571898773E-3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7" t="s">
        <v>21</v>
      </c>
      <c r="C28" s="1">
        <f>[2]Cake!$Y$2</f>
        <v>43.31</v>
      </c>
      <c r="D28" s="20">
        <f t="shared" si="0"/>
        <v>6.6642321919246784E-3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47</v>
      </c>
      <c r="C29" s="9">
        <f>[2]APE!$J$4</f>
        <v>41.592451895526196</v>
      </c>
      <c r="D29" s="20">
        <f t="shared" si="0"/>
        <v>6.3999482074173228E-3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55</v>
      </c>
      <c r="C30" s="9">
        <f>[2]SHIB!$J$4</f>
        <v>19.631477089369906</v>
      </c>
      <c r="D30" s="20">
        <f t="shared" si="0"/>
        <v>3.0207509026555228E-3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23.95062036760061</v>
      </c>
      <c r="D31" s="20">
        <f t="shared" si="0"/>
        <v>3.6853496945354618E-3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20.908818234080279</v>
      </c>
      <c r="D32" s="20">
        <f t="shared" si="0"/>
        <v>3.2172989972445044E-3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65</v>
      </c>
      <c r="C33" s="10">
        <f>[2]TIA!$J$4</f>
        <v>20.830492276204357</v>
      </c>
      <c r="D33" s="20">
        <f t="shared" si="0"/>
        <v>3.2052467605799915E-3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51</v>
      </c>
      <c r="C34" s="9">
        <f>[2]LDO!$J$4</f>
        <v>20.179920728913483</v>
      </c>
      <c r="D34" s="20">
        <f t="shared" si="0"/>
        <v>3.1051414766130997E-3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40</v>
      </c>
      <c r="C35" s="1">
        <f>[2]XRP!$J$4</f>
        <v>19.832420040321953</v>
      </c>
      <c r="D35" s="20">
        <f t="shared" si="0"/>
        <v>3.0516705628373512E-3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45</v>
      </c>
      <c r="C36" s="9">
        <f>[2]ALGO!$J$4</f>
        <v>12.675669782910603</v>
      </c>
      <c r="D36" s="20">
        <f t="shared" si="0"/>
        <v>1.9504411595816147E-3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52</v>
      </c>
      <c r="C37" s="9">
        <f>[2]ICP!$J$4</f>
        <v>14.498077001854806</v>
      </c>
      <c r="D37" s="20">
        <f t="shared" si="0"/>
        <v>2.2308601126013305E-3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43</v>
      </c>
      <c r="C38" s="9">
        <f>[2]LTC!$J$4</f>
        <v>12.029554539422</v>
      </c>
      <c r="D38" s="20">
        <f t="shared" si="0"/>
        <v>1.8510215796843621E-3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30</v>
      </c>
      <c r="C39" s="9">
        <f>[2]ATOM!$J$4</f>
        <v>14.680553979544348</v>
      </c>
      <c r="D39" s="20">
        <f t="shared" si="0"/>
        <v>2.2589383612506898E-3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53</v>
      </c>
      <c r="C40" s="9">
        <f>[2]LINK!$J$4</f>
        <v>14.608643895178325</v>
      </c>
      <c r="D40" s="20">
        <f t="shared" si="0"/>
        <v>2.2478733531889014E-3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50</v>
      </c>
      <c r="C41" s="9">
        <f>[2]DOGE!$J$4</f>
        <v>5.2081946241999884</v>
      </c>
      <c r="D41" s="20">
        <f t="shared" si="0"/>
        <v>8.0139963695226529E-4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36</v>
      </c>
      <c r="C42" s="9">
        <f>[2]GRT!$J$4</f>
        <v>8.4595916104210289</v>
      </c>
      <c r="D42" s="20">
        <f t="shared" si="0"/>
        <v>1.3017012870169418E-3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7" t="s">
        <v>1</v>
      </c>
      <c r="C43" s="1">
        <f>$T$2</f>
        <v>7.83</v>
      </c>
      <c r="D43" s="20">
        <f t="shared" si="0"/>
        <v>1.2048242452729215E-3</v>
      </c>
    </row>
    <row r="44" spans="2:14">
      <c r="B44" s="22" t="s">
        <v>32</v>
      </c>
      <c r="C44" s="1">
        <f>[2]EGLD!$J$4</f>
        <v>6.6354988999778248</v>
      </c>
      <c r="D44" s="20">
        <f t="shared" si="0"/>
        <v>1.0210229826532673E-3</v>
      </c>
    </row>
    <row r="45" spans="2:14">
      <c r="B45" s="22" t="s">
        <v>23</v>
      </c>
      <c r="C45" s="9">
        <f>[2]LUNA!J4</f>
        <v>5.8945056210360942</v>
      </c>
      <c r="D45" s="20">
        <f t="shared" si="0"/>
        <v>9.0700425110112448E-4</v>
      </c>
    </row>
    <row r="46" spans="2:14">
      <c r="B46" s="22" t="s">
        <v>63</v>
      </c>
      <c r="C46" s="10">
        <f>[2]ACE!$J$4</f>
        <v>4.0060209427415892</v>
      </c>
      <c r="D46" s="20">
        <f t="shared" si="0"/>
        <v>6.1641777252696706E-4</v>
      </c>
    </row>
    <row r="47" spans="2:14">
      <c r="B47" s="22" t="s">
        <v>39</v>
      </c>
      <c r="C47" s="9">
        <f>[2]SHPING!$J$4</f>
        <v>3.4735080673360916</v>
      </c>
      <c r="D47" s="20">
        <f t="shared" si="0"/>
        <v>5.3447851030365395E-4</v>
      </c>
    </row>
    <row r="48" spans="2:14">
      <c r="B48" s="22" t="s">
        <v>61</v>
      </c>
      <c r="C48" s="10">
        <f>[2]SEI!$J$4</f>
        <v>3.2041952405674059</v>
      </c>
      <c r="D48" s="20">
        <f t="shared" si="0"/>
        <v>4.9303858396215988E-4</v>
      </c>
    </row>
    <row r="49" spans="2:4">
      <c r="B49" s="7" t="s">
        <v>25</v>
      </c>
      <c r="C49" s="1">
        <f>[2]POLIS!J4</f>
        <v>3.0062869192434798</v>
      </c>
      <c r="D49" s="20">
        <f t="shared" si="0"/>
        <v>4.6258587082393125E-4</v>
      </c>
    </row>
    <row r="50" spans="2:4">
      <c r="B50" s="22" t="s">
        <v>35</v>
      </c>
      <c r="C50" s="9">
        <f>[2]AMP!$J$4</f>
        <v>2.9073807850387676</v>
      </c>
      <c r="D50" s="20">
        <f t="shared" si="0"/>
        <v>4.473669042216254E-4</v>
      </c>
    </row>
    <row r="51" spans="2:4">
      <c r="B51" s="22" t="s">
        <v>49</v>
      </c>
      <c r="C51" s="9">
        <f>[2]KAVA!$J$4</f>
        <v>2.6918602009293826</v>
      </c>
      <c r="D51" s="20">
        <f t="shared" si="0"/>
        <v>4.1420414239654637E-4</v>
      </c>
    </row>
    <row r="52" spans="2:4">
      <c r="B52" s="22" t="s">
        <v>62</v>
      </c>
      <c r="C52" s="10">
        <f>[2]MEME!$J$4</f>
        <v>2.9857685630166024</v>
      </c>
      <c r="D52" s="20">
        <f>C52/$C$7</f>
        <v>4.5942865332006299E-4</v>
      </c>
    </row>
    <row r="53" spans="2:4">
      <c r="B53" s="22" t="s">
        <v>42</v>
      </c>
      <c r="C53" s="9">
        <f>[2]TRX!$J$4</f>
        <v>1.3194283906485542</v>
      </c>
      <c r="D53" s="20">
        <f>C53/$C$7</f>
        <v>2.030241781551481E-4</v>
      </c>
    </row>
    <row r="54" spans="2:4">
      <c r="B54" s="7" t="s">
        <v>27</v>
      </c>
      <c r="C54" s="1">
        <f>[2]ATLAS!O47</f>
        <v>0.79144696829130012</v>
      </c>
      <c r="D54" s="20">
        <f>C54/$C$7</f>
        <v>1.2178218342849392E-4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30"/>
  <sheetViews>
    <sheetView workbookViewId="0">
      <selection activeCell="C30" sqref="C30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2" t="s">
        <v>68</v>
      </c>
      <c r="C28" s="11">
        <v>50</v>
      </c>
      <c r="D28" s="22" t="s">
        <v>10</v>
      </c>
      <c r="E28" s="28" t="s">
        <v>5</v>
      </c>
    </row>
    <row r="29" spans="2:5">
      <c r="B29" s="15"/>
      <c r="C29" s="16"/>
      <c r="D29" s="29"/>
      <c r="E29" s="25"/>
    </row>
    <row r="30" spans="2:5">
      <c r="B30" t="s">
        <v>8</v>
      </c>
      <c r="C30" s="19">
        <f>SUM(C4:C29)</f>
        <v>2792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2" sqref="K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2024-03-02T11:54:08Z</dcterms:modified>
</cp:coreProperties>
</file>