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24" l="1"/>
  <c r="C27" l="1"/>
  <c r="C22" l="1"/>
  <c r="C21"/>
  <c r="C29"/>
  <c r="C26" l="1"/>
  <c r="C16" l="1"/>
  <c r="C15" l="1"/>
  <c r="C13" l="1"/>
  <c r="C12" l="1"/>
  <c r="C17" l="1"/>
  <c r="C7" l="1"/>
  <c r="M8" l="1"/>
  <c r="M9"/>
  <c r="D25"/>
  <c r="D43"/>
  <c r="D48"/>
  <c r="D7"/>
  <c r="E7" s="1"/>
  <c r="D42"/>
  <c r="D30"/>
  <c r="D41"/>
  <c r="N9"/>
  <c r="D45"/>
  <c r="D14"/>
  <c r="D18"/>
  <c r="D21"/>
  <c r="D50"/>
  <c r="D24"/>
  <c r="D28"/>
  <c r="D15"/>
  <c r="D36"/>
  <c r="Q3"/>
  <c r="D40"/>
  <c r="D49"/>
  <c r="D12"/>
  <c r="D46"/>
  <c r="D33"/>
  <c r="D34"/>
  <c r="D37"/>
  <c r="D39"/>
  <c r="D26"/>
  <c r="D38"/>
  <c r="D47"/>
  <c r="D16"/>
  <c r="D20"/>
  <c r="D23"/>
  <c r="D35"/>
  <c r="D31"/>
  <c r="D44"/>
  <c r="D22"/>
  <c r="D27"/>
  <c r="D19"/>
  <c r="D32"/>
  <c r="D29"/>
  <c r="D13"/>
  <c r="N8"/>
  <c r="D17"/>
  <c r="M10" l="1"/>
  <c r="N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M27" l="1"/>
  <c r="N27"/>
  <c r="N28" l="1"/>
  <c r="M28"/>
  <c r="M29" l="1"/>
  <c r="N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<sst xmlns="http://schemas.openxmlformats.org/spreadsheetml/2006/main" count="102" uniqueCount="62">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</sst>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1211.3671479557943</c:v>
                </c:pt>
                <c:pt idx="1">
                  <c:v>1171.8648448842266</c:v>
                </c:pt>
                <c:pt idx="2">
                  <c:v>340.05</c:v>
                </c:pt>
                <c:pt idx="3">
                  <c:v>254.96481602504741</c:v>
                </c:pt>
                <c:pt idx="4">
                  <c:v>1007.5623711728895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1171.8648448842266</v>
          </cell>
        </row>
      </sheetData>
      <sheetData sheetId="1">
        <row r="4">
          <cell r="J4">
            <v>1211.3671479557943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3.6300474533918594</v>
          </cell>
        </row>
      </sheetData>
      <sheetData sheetId="4">
        <row r="47">
          <cell r="M47">
            <v>135.05000000000001</v>
          </cell>
          <cell r="O47">
            <v>1.4521342905524115</v>
          </cell>
        </row>
      </sheetData>
      <sheetData sheetId="5">
        <row r="4">
          <cell r="C4">
            <v>-109.33333333333333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36.807303968889059</v>
          </cell>
        </row>
      </sheetData>
      <sheetData sheetId="8">
        <row r="4">
          <cell r="J4">
            <v>11.956377658803715</v>
          </cell>
        </row>
      </sheetData>
      <sheetData sheetId="9">
        <row r="4">
          <cell r="J4">
            <v>20.272319401901253</v>
          </cell>
        </row>
      </sheetData>
      <sheetData sheetId="10">
        <row r="4">
          <cell r="J4">
            <v>11.764159269131248</v>
          </cell>
        </row>
      </sheetData>
      <sheetData sheetId="11">
        <row r="4">
          <cell r="J4">
            <v>47.306891797456196</v>
          </cell>
        </row>
      </sheetData>
      <sheetData sheetId="12">
        <row r="4">
          <cell r="J4">
            <v>4.1366149096302669</v>
          </cell>
        </row>
      </sheetData>
      <sheetData sheetId="13">
        <row r="4">
          <cell r="J4">
            <v>167.10301175644045</v>
          </cell>
        </row>
      </sheetData>
      <sheetData sheetId="14">
        <row r="4">
          <cell r="J4">
            <v>5.7436438543915269</v>
          </cell>
        </row>
      </sheetData>
      <sheetData sheetId="15">
        <row r="4">
          <cell r="J4">
            <v>36.36983847949616</v>
          </cell>
        </row>
      </sheetData>
      <sheetData sheetId="16">
        <row r="4">
          <cell r="J4">
            <v>6.0596125729522665</v>
          </cell>
        </row>
      </sheetData>
      <sheetData sheetId="17">
        <row r="4">
          <cell r="J4">
            <v>11.28555295688996</v>
          </cell>
        </row>
      </sheetData>
      <sheetData sheetId="18">
        <row r="4">
          <cell r="J4">
            <v>11.85839709153834</v>
          </cell>
        </row>
      </sheetData>
      <sheetData sheetId="19">
        <row r="4">
          <cell r="J4">
            <v>7.6851452254783439</v>
          </cell>
        </row>
      </sheetData>
      <sheetData sheetId="20">
        <row r="4">
          <cell r="J4">
            <v>11.856338543296422</v>
          </cell>
        </row>
      </sheetData>
      <sheetData sheetId="21">
        <row r="4">
          <cell r="J4">
            <v>3.6500962539752804</v>
          </cell>
        </row>
      </sheetData>
      <sheetData sheetId="22">
        <row r="4">
          <cell r="J4">
            <v>22.369982575528649</v>
          </cell>
        </row>
      </sheetData>
      <sheetData sheetId="23">
        <row r="4">
          <cell r="J4">
            <v>45.573415922419962</v>
          </cell>
        </row>
      </sheetData>
      <sheetData sheetId="24">
        <row r="4">
          <cell r="J4">
            <v>41.844135893679777</v>
          </cell>
        </row>
      </sheetData>
      <sheetData sheetId="25">
        <row r="4">
          <cell r="J4">
            <v>42.126258021822686</v>
          </cell>
        </row>
      </sheetData>
      <sheetData sheetId="26">
        <row r="4">
          <cell r="J4">
            <v>4.0989164260741759</v>
          </cell>
        </row>
      </sheetData>
      <sheetData sheetId="27">
        <row r="4">
          <cell r="J4">
            <v>254.96481602504741</v>
          </cell>
        </row>
      </sheetData>
      <sheetData sheetId="28">
        <row r="4">
          <cell r="J4">
            <v>0.96186867146981314</v>
          </cell>
        </row>
      </sheetData>
      <sheetData sheetId="29">
        <row r="4">
          <cell r="J4">
            <v>11.672910542844054</v>
          </cell>
        </row>
      </sheetData>
      <sheetData sheetId="30">
        <row r="4">
          <cell r="J4">
            <v>18.927386160987794</v>
          </cell>
        </row>
      </sheetData>
      <sheetData sheetId="31">
        <row r="4">
          <cell r="J4">
            <v>4.1875856314278712</v>
          </cell>
        </row>
      </sheetData>
      <sheetData sheetId="32">
        <row r="4">
          <cell r="J4">
            <v>2.2091624008284336</v>
          </cell>
        </row>
      </sheetData>
      <sheetData sheetId="33">
        <row r="4">
          <cell r="J4">
            <v>2.5089072133363124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80.51</f>
        <v>80.510000000000005</v>
      </c>
      <c r="J2" t="s">
        <v>6</v>
      </c>
      <c r="K2" s="9">
        <f>9.93+37.53+0.82</f>
        <v>48.28</v>
      </c>
      <c r="M2" t="s">
        <v>59</v>
      </c>
      <c r="N2" s="9">
        <f>340.05</f>
        <v>340.05</v>
      </c>
      <c r="P2" t="s">
        <v>8</v>
      </c>
      <c r="Q2" s="10">
        <f>N2+K2+H2</f>
        <v>468.84000000000003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0.11662440116180726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4020.0849507430362</v>
      </c>
      <c r="D7" s="20">
        <f>(C7*[1]Feuil1!$K$2-C4)/C4</f>
        <v>0.44127949274904549</v>
      </c>
      <c r="E7" s="31">
        <f>C7-C7/(1+D7)</f>
        <v>1230.8376389150794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1211.3671479557943</v>
      </c>
    </row>
    <row r="9" spans="2:20">
      <c r="M9" s="17" t="str">
        <f>IF(C13&gt;C7*[2]Params!F8,B13,"Others")</f>
        <v>ETH</v>
      </c>
      <c r="N9" s="18">
        <f>IF(C13&gt;C7*0.1,C13,C7)</f>
        <v>1171.8648448842266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340.05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254.96481602504741</v>
      </c>
    </row>
    <row r="12" spans="2:20">
      <c r="B12" s="7" t="s">
        <v>4</v>
      </c>
      <c r="C12" s="1">
        <f>[2]BTC!J4</f>
        <v>1211.3671479557943</v>
      </c>
      <c r="D12" s="20">
        <f>C12/$C$7</f>
        <v>0.30132874374505347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1007.5623711728895</v>
      </c>
    </row>
    <row r="13" spans="2:20">
      <c r="B13" s="7" t="s">
        <v>19</v>
      </c>
      <c r="C13" s="1">
        <f>[2]ETH!J4</f>
        <v>1171.8648448842266</v>
      </c>
      <c r="D13" s="20">
        <f t="shared" ref="D13:D50" si="0">C13/$C$7</f>
        <v>0.29150250784318121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340.05</v>
      </c>
      <c r="D14" s="20">
        <f t="shared" si="0"/>
        <v>8.4587764727993675E-2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254.96481602504741</v>
      </c>
      <c r="D15" s="20">
        <f t="shared" si="0"/>
        <v>6.3422743337282469E-2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167.10301175644045</v>
      </c>
      <c r="D16" s="20">
        <f t="shared" si="0"/>
        <v>4.1567034976600345E-2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3.3593817457772526E-2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109.33333333333333</v>
      </c>
      <c r="D18" s="20">
        <f>C18/$C$7</f>
        <v>2.7196771877451283E-2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80.510000000000005</v>
      </c>
      <c r="D19" s="20">
        <f>C19/$C$7</f>
        <v>2.0026939974270758E-2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1.5559372691474796E-2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47.306891797456196</v>
      </c>
      <c r="D21" s="20">
        <f t="shared" si="0"/>
        <v>1.1767634857744092E-2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45.573415922419962</v>
      </c>
      <c r="D22" s="20">
        <f t="shared" si="0"/>
        <v>1.1336431065715809E-2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1.2009696459542817E-2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42.126258021822686</v>
      </c>
      <c r="D24" s="20">
        <f t="shared" si="0"/>
        <v>1.0478947220763693E-2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41.844135893679777</v>
      </c>
      <c r="D25" s="20">
        <f t="shared" si="0"/>
        <v>1.0408769069903781E-2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36.807303968889059</v>
      </c>
      <c r="D26" s="20">
        <f t="shared" si="0"/>
        <v>9.1558522817001484E-3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36.36983847949616</v>
      </c>
      <c r="D27" s="20">
        <f t="shared" si="0"/>
        <v>9.0470323202433544E-3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22.369982575528649</v>
      </c>
      <c r="D28" s="20">
        <f t="shared" si="0"/>
        <v>5.564554692157434E-3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20.272319401901253</v>
      </c>
      <c r="D29" s="20">
        <f t="shared" si="0"/>
        <v>5.0427589591494331E-3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18.927386160987794</v>
      </c>
      <c r="D30" s="20">
        <f t="shared" si="0"/>
        <v>4.7082055212513425E-3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11.672910542844054</v>
      </c>
      <c r="D31" s="20">
        <f t="shared" si="0"/>
        <v>2.9036477303014552E-3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11.764159269131248</v>
      </c>
      <c r="D32" s="20">
        <f t="shared" si="0"/>
        <v>2.9263459387734747E-3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11.956377658803715</v>
      </c>
      <c r="D33" s="20">
        <f t="shared" si="0"/>
        <v>2.9741604481750583E-3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11.856338543296422</v>
      </c>
      <c r="D34" s="20">
        <f t="shared" si="0"/>
        <v>2.9492756219256021E-3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11.85839709153834</v>
      </c>
      <c r="D35" s="20">
        <f t="shared" si="0"/>
        <v>2.9497876877817072E-3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11.28555295688996</v>
      </c>
      <c r="D36" s="20">
        <f t="shared" si="0"/>
        <v>2.8072921580435859E-3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2.2387586606438556E-3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7.6851452254783439</v>
      </c>
      <c r="D38" s="20">
        <f t="shared" si="0"/>
        <v>1.9116872702050465E-3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6.0596125729522665</v>
      </c>
      <c r="D39" s="20">
        <f t="shared" si="0"/>
        <v>1.5073344586492537E-3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5.7436438543915269</v>
      </c>
      <c r="D40" s="20">
        <f t="shared" si="0"/>
        <v>1.4287369358525431E-3</v>
      </c>
    </row>
    <row r="41" spans="2:14">
      <c r="B41" s="22" t="s">
        <v>37</v>
      </c>
      <c r="C41" s="9">
        <f>[2]GRT!$J$4</f>
        <v>4.1875856314278712</v>
      </c>
      <c r="D41" s="20">
        <f t="shared" si="0"/>
        <v>1.0416659555052129E-3</v>
      </c>
    </row>
    <row r="42" spans="2:14">
      <c r="B42" s="22" t="s">
        <v>56</v>
      </c>
      <c r="C42" s="9">
        <f>[2]SHIB!$J$4</f>
        <v>4.0989164260741759</v>
      </c>
      <c r="D42" s="20">
        <f t="shared" si="0"/>
        <v>1.0196094053476579E-3</v>
      </c>
    </row>
    <row r="43" spans="2:14">
      <c r="B43" s="7" t="s">
        <v>25</v>
      </c>
      <c r="C43" s="1">
        <f>[2]POLIS!J4</f>
        <v>3.6300474533918594</v>
      </c>
      <c r="D43" s="20">
        <f t="shared" si="0"/>
        <v>9.0297779720324418E-4</v>
      </c>
    </row>
    <row r="44" spans="2:14">
      <c r="B44" s="22" t="s">
        <v>23</v>
      </c>
      <c r="C44" s="9">
        <f>[2]LUNA!J4</f>
        <v>3.6500962539752804</v>
      </c>
      <c r="D44" s="20">
        <f t="shared" si="0"/>
        <v>9.0796495564120596E-4</v>
      </c>
    </row>
    <row r="45" spans="2:14">
      <c r="B45" s="22" t="s">
        <v>36</v>
      </c>
      <c r="C45" s="9">
        <f>[2]AMP!$J$4</f>
        <v>4.1366149096302669</v>
      </c>
      <c r="D45" s="20">
        <f t="shared" si="0"/>
        <v>1.0289869394092511E-3</v>
      </c>
    </row>
    <row r="46" spans="2:14">
      <c r="B46" s="22" t="s">
        <v>40</v>
      </c>
      <c r="C46" s="9">
        <f>[2]SHPING!$J$4</f>
        <v>2.5089072133363124</v>
      </c>
      <c r="D46" s="20">
        <f t="shared" si="0"/>
        <v>6.240930836231679E-4</v>
      </c>
    </row>
    <row r="47" spans="2:14">
      <c r="B47" s="22" t="s">
        <v>50</v>
      </c>
      <c r="C47" s="9">
        <f>[2]KAVA!$J$4</f>
        <v>2.2091624008284336</v>
      </c>
      <c r="D47" s="20">
        <f t="shared" si="0"/>
        <v>5.495312730692698E-4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4.2207904081389622E-4</v>
      </c>
    </row>
    <row r="49" spans="2:4">
      <c r="B49" s="7" t="s">
        <v>28</v>
      </c>
      <c r="C49" s="1">
        <f>[2]ATLAS!O47</f>
        <v>1.4521342905524115</v>
      </c>
      <c r="D49" s="20">
        <f t="shared" si="0"/>
        <v>3.6121980215468135E-4</v>
      </c>
    </row>
    <row r="50" spans="2:4">
      <c r="B50" s="22" t="s">
        <v>43</v>
      </c>
      <c r="C50" s="9">
        <f>[2]TRX!$J$4</f>
        <v>0.96186867146981314</v>
      </c>
      <c r="D50" s="20">
        <f t="shared" si="0"/>
        <v>2.3926575762833819E-4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2023-12-12T08:03:30Z</dcterms:modified>
</cp:coreProperties>
</file>