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0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J4"/>
  <c r="K4" s="1"/>
  <c r="B13" i="31"/>
  <c r="C10"/>
  <c r="N9"/>
  <c r="C9"/>
  <c r="N8"/>
  <c r="C8"/>
  <c r="T7"/>
  <c r="S7" s="1"/>
  <c r="R7"/>
  <c r="C7"/>
  <c r="T6"/>
  <c r="S6"/>
  <c r="R6"/>
  <c r="P6"/>
  <c r="O6"/>
  <c r="N6"/>
  <c r="E6"/>
  <c r="D6"/>
  <c r="D13" s="1"/>
  <c r="T5"/>
  <c r="T17" s="1"/>
  <c r="R5"/>
  <c r="R17" s="1"/>
  <c r="C5"/>
  <c r="O9" s="1"/>
  <c r="P9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G12" s="1"/>
  <c r="C5"/>
  <c r="O9" s="1"/>
  <c r="P9" s="1"/>
  <c r="J4"/>
  <c r="K4" s="1"/>
  <c r="B34" i="28"/>
  <c r="C34" s="1"/>
  <c r="D33"/>
  <c r="C33"/>
  <c r="C32"/>
  <c r="C31"/>
  <c r="C30"/>
  <c r="D29"/>
  <c r="C29" s="1"/>
  <c r="B28"/>
  <c r="C28" s="1"/>
  <c r="C27"/>
  <c r="B26"/>
  <c r="C26" s="1"/>
  <c r="C25"/>
  <c r="C24"/>
  <c r="N23"/>
  <c r="C23"/>
  <c r="T22"/>
  <c r="R22"/>
  <c r="S22" s="1"/>
  <c r="C22"/>
  <c r="O23" s="1"/>
  <c r="T21"/>
  <c r="R21"/>
  <c r="C21"/>
  <c r="T20"/>
  <c r="R20"/>
  <c r="C20"/>
  <c r="T19"/>
  <c r="R19"/>
  <c r="C19"/>
  <c r="T18"/>
  <c r="R18"/>
  <c r="E18"/>
  <c r="T17"/>
  <c r="R17"/>
  <c r="C17"/>
  <c r="T16"/>
  <c r="R16"/>
  <c r="S16" s="1"/>
  <c r="C16"/>
  <c r="T15"/>
  <c r="S15" s="1"/>
  <c r="R15"/>
  <c r="N26" s="1"/>
  <c r="E15"/>
  <c r="B15"/>
  <c r="T14"/>
  <c r="S14"/>
  <c r="R14"/>
  <c r="O14"/>
  <c r="P14" s="1"/>
  <c r="N14"/>
  <c r="E14"/>
  <c r="B14"/>
  <c r="T13"/>
  <c r="S13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O7"/>
  <c r="N7"/>
  <c r="C7"/>
  <c r="T6"/>
  <c r="R6"/>
  <c r="O6"/>
  <c r="P6" s="1"/>
  <c r="N6"/>
  <c r="C6"/>
  <c r="B6"/>
  <c r="S5"/>
  <c r="B5"/>
  <c r="B36" s="1"/>
  <c r="J4" s="1"/>
  <c r="B13" i="27"/>
  <c r="N9"/>
  <c r="N8"/>
  <c r="N7"/>
  <c r="N6"/>
  <c r="E6"/>
  <c r="D6"/>
  <c r="D13" s="1"/>
  <c r="G12" s="1"/>
  <c r="C5"/>
  <c r="O9" s="1"/>
  <c r="P9" s="1"/>
  <c r="J4"/>
  <c r="K4" s="1"/>
  <c r="B19" i="26"/>
  <c r="C17"/>
  <c r="C16"/>
  <c r="C15"/>
  <c r="C14"/>
  <c r="C13"/>
  <c r="C12"/>
  <c r="C11"/>
  <c r="C10"/>
  <c r="R9"/>
  <c r="N9" s="1"/>
  <c r="D9"/>
  <c r="T9" s="1"/>
  <c r="V9" s="1"/>
  <c r="T8"/>
  <c r="R8"/>
  <c r="N17" s="1"/>
  <c r="N8"/>
  <c r="C8"/>
  <c r="T7"/>
  <c r="R7"/>
  <c r="N7"/>
  <c r="E7"/>
  <c r="U6"/>
  <c r="T6"/>
  <c r="S6" s="1"/>
  <c r="R6"/>
  <c r="N6"/>
  <c r="C6"/>
  <c r="O17" s="1"/>
  <c r="T5"/>
  <c r="T22" s="1"/>
  <c r="R5"/>
  <c r="R22" s="1"/>
  <c r="C5"/>
  <c r="O9" s="1"/>
  <c r="P9" s="1"/>
  <c r="J4"/>
  <c r="B10" i="25"/>
  <c r="N9" s="1"/>
  <c r="N8"/>
  <c r="N7"/>
  <c r="D7"/>
  <c r="N6"/>
  <c r="E6"/>
  <c r="D6"/>
  <c r="D10" s="1"/>
  <c r="G9" s="1"/>
  <c r="C5"/>
  <c r="O9" s="1"/>
  <c r="J4"/>
  <c r="E7" s="1"/>
  <c r="O17" i="24"/>
  <c r="O16"/>
  <c r="B15"/>
  <c r="B16" s="1"/>
  <c r="O14"/>
  <c r="C14"/>
  <c r="C13"/>
  <c r="C12"/>
  <c r="C11"/>
  <c r="R10"/>
  <c r="N17" s="1"/>
  <c r="C10"/>
  <c r="C9"/>
  <c r="T8"/>
  <c r="R8"/>
  <c r="C8"/>
  <c r="S8" s="1"/>
  <c r="T7"/>
  <c r="S7"/>
  <c r="O7" s="1"/>
  <c r="R7"/>
  <c r="C7"/>
  <c r="O9" s="1"/>
  <c r="R6"/>
  <c r="U6" s="1"/>
  <c r="O6"/>
  <c r="E6"/>
  <c r="D6"/>
  <c r="T5"/>
  <c r="R5"/>
  <c r="C5"/>
  <c r="O15" s="1"/>
  <c r="C35" i="23"/>
  <c r="N9" s="1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1" s="1"/>
  <c r="S21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O6" s="1"/>
  <c r="P6" s="1"/>
  <c r="D6"/>
  <c r="T5"/>
  <c r="T37" s="1"/>
  <c r="R5"/>
  <c r="R37" s="1"/>
  <c r="D5"/>
  <c r="D37" s="1"/>
  <c r="D15" i="22"/>
  <c r="D14"/>
  <c r="D13"/>
  <c r="D12"/>
  <c r="D11"/>
  <c r="D10"/>
  <c r="D9"/>
  <c r="D8"/>
  <c r="C7"/>
  <c r="B7"/>
  <c r="B17" s="1"/>
  <c r="J4" s="1"/>
  <c r="E6"/>
  <c r="D6"/>
  <c r="D5"/>
  <c r="D17" s="1"/>
  <c r="D15" i="21"/>
  <c r="K4" s="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R6"/>
  <c r="N9" s="1"/>
  <c r="O6"/>
  <c r="E6"/>
  <c r="D6"/>
  <c r="T5"/>
  <c r="S5" s="1"/>
  <c r="R5"/>
  <c r="C5"/>
  <c r="J4"/>
  <c r="B10" i="20"/>
  <c r="N9"/>
  <c r="N8"/>
  <c r="O7"/>
  <c r="P7" s="1"/>
  <c r="N7"/>
  <c r="N6"/>
  <c r="E6"/>
  <c r="D6"/>
  <c r="D10" s="1"/>
  <c r="C5"/>
  <c r="O9" s="1"/>
  <c r="P9" s="1"/>
  <c r="J4"/>
  <c r="B10" i="19"/>
  <c r="N7"/>
  <c r="E6"/>
  <c r="D6"/>
  <c r="D10" s="1"/>
  <c r="G9" s="1"/>
  <c r="C5"/>
  <c r="O7" s="1"/>
  <c r="P7" s="1"/>
  <c r="J4"/>
  <c r="K4" s="1"/>
  <c r="D10" i="18"/>
  <c r="G9" s="1"/>
  <c r="B10"/>
  <c r="N9"/>
  <c r="N8"/>
  <c r="O7"/>
  <c r="P7" s="1"/>
  <c r="N7"/>
  <c r="N6"/>
  <c r="E6"/>
  <c r="D6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N6"/>
  <c r="E6"/>
  <c r="D6"/>
  <c r="K4"/>
  <c r="J4"/>
  <c r="C10" i="16"/>
  <c r="O9"/>
  <c r="D9"/>
  <c r="B9"/>
  <c r="R8"/>
  <c r="O8"/>
  <c r="D8"/>
  <c r="C8" s="1"/>
  <c r="B8"/>
  <c r="B14" s="1"/>
  <c r="T7"/>
  <c r="S7"/>
  <c r="R7"/>
  <c r="N7"/>
  <c r="C7"/>
  <c r="T6"/>
  <c r="S6" s="1"/>
  <c r="O7" s="1"/>
  <c r="P7" s="1"/>
  <c r="R6"/>
  <c r="O6"/>
  <c r="E6"/>
  <c r="D6"/>
  <c r="T5"/>
  <c r="R5"/>
  <c r="C5"/>
  <c r="D13" i="15"/>
  <c r="B13"/>
  <c r="G12"/>
  <c r="N9"/>
  <c r="N8"/>
  <c r="N7"/>
  <c r="N6"/>
  <c r="E6"/>
  <c r="D6"/>
  <c r="C5"/>
  <c r="J4"/>
  <c r="K4" s="1"/>
  <c r="N23" i="14"/>
  <c r="G17"/>
  <c r="B17"/>
  <c r="J4" s="1"/>
  <c r="O16"/>
  <c r="N15"/>
  <c r="C15"/>
  <c r="D14"/>
  <c r="C14"/>
  <c r="C13"/>
  <c r="C12"/>
  <c r="S9" s="1"/>
  <c r="C11"/>
  <c r="T10"/>
  <c r="R10"/>
  <c r="E10"/>
  <c r="T9"/>
  <c r="R9"/>
  <c r="D9"/>
  <c r="S8"/>
  <c r="R8"/>
  <c r="N9" s="1"/>
  <c r="N8"/>
  <c r="E8"/>
  <c r="S7"/>
  <c r="R7"/>
  <c r="T7" s="1"/>
  <c r="O7"/>
  <c r="P7" s="1"/>
  <c r="N7"/>
  <c r="E7"/>
  <c r="S6"/>
  <c r="R6"/>
  <c r="T6" s="1"/>
  <c r="N6"/>
  <c r="D6"/>
  <c r="T5"/>
  <c r="R5"/>
  <c r="D5"/>
  <c r="D17" s="1"/>
  <c r="K4" s="1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S5" s="1"/>
  <c r="R5"/>
  <c r="R15" s="1"/>
  <c r="C5"/>
  <c r="O9" s="1"/>
  <c r="P9" s="1"/>
  <c r="K4"/>
  <c r="J4"/>
  <c r="N17" i="12"/>
  <c r="N16"/>
  <c r="N15"/>
  <c r="N14"/>
  <c r="B13"/>
  <c r="J4" s="1"/>
  <c r="C11"/>
  <c r="C10"/>
  <c r="O9"/>
  <c r="C9"/>
  <c r="U8"/>
  <c r="T8"/>
  <c r="S8" s="1"/>
  <c r="R8"/>
  <c r="O8"/>
  <c r="C8"/>
  <c r="T7"/>
  <c r="V7" s="1"/>
  <c r="R7"/>
  <c r="N9" s="1"/>
  <c r="N7"/>
  <c r="C7"/>
  <c r="T6"/>
  <c r="R6"/>
  <c r="R13" s="1"/>
  <c r="O6"/>
  <c r="P6" s="1"/>
  <c r="N6"/>
  <c r="E6"/>
  <c r="D6"/>
  <c r="D13" s="1"/>
  <c r="G12" s="1"/>
  <c r="T5"/>
  <c r="T13" s="1"/>
  <c r="R5"/>
  <c r="U5" s="1"/>
  <c r="C5"/>
  <c r="O7" s="1"/>
  <c r="P7" s="1"/>
  <c r="B14" i="11"/>
  <c r="N9"/>
  <c r="N8"/>
  <c r="N7"/>
  <c r="D7"/>
  <c r="D14" s="1"/>
  <c r="G13" s="1"/>
  <c r="N6"/>
  <c r="E6"/>
  <c r="D6"/>
  <c r="C5"/>
  <c r="J4"/>
  <c r="E7" s="1"/>
  <c r="B14" i="10"/>
  <c r="J4" s="1"/>
  <c r="D12"/>
  <c r="C12" s="1"/>
  <c r="C11"/>
  <c r="C10"/>
  <c r="O9"/>
  <c r="P9" s="1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B13" i="8"/>
  <c r="N9" s="1"/>
  <c r="O9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O65" s="1"/>
  <c r="M65"/>
  <c r="M60"/>
  <c r="M59"/>
  <c r="N57"/>
  <c r="M52"/>
  <c r="M51"/>
  <c r="M49"/>
  <c r="M44"/>
  <c r="M43"/>
  <c r="M42"/>
  <c r="N41"/>
  <c r="O41" s="1"/>
  <c r="M41"/>
  <c r="M36"/>
  <c r="M35"/>
  <c r="C35"/>
  <c r="B35"/>
  <c r="M34"/>
  <c r="C34"/>
  <c r="N33"/>
  <c r="M33"/>
  <c r="O33" s="1"/>
  <c r="D33"/>
  <c r="C33"/>
  <c r="B33"/>
  <c r="C32"/>
  <c r="N49" s="1"/>
  <c r="O49" s="1"/>
  <c r="B31"/>
  <c r="M57" s="1"/>
  <c r="D30"/>
  <c r="B30"/>
  <c r="B37" s="1"/>
  <c r="D29"/>
  <c r="M28"/>
  <c r="D28"/>
  <c r="M27"/>
  <c r="D27"/>
  <c r="M26"/>
  <c r="D26"/>
  <c r="C26" s="1"/>
  <c r="N9" s="1"/>
  <c r="N25"/>
  <c r="M25"/>
  <c r="O25" s="1"/>
  <c r="C25"/>
  <c r="N68" s="1"/>
  <c r="O68" s="1"/>
  <c r="T24"/>
  <c r="S24" s="1"/>
  <c r="R24"/>
  <c r="M76" s="1"/>
  <c r="C24"/>
  <c r="T23"/>
  <c r="R23"/>
  <c r="C23"/>
  <c r="R22"/>
  <c r="C22"/>
  <c r="N43" s="1"/>
  <c r="O43" s="1"/>
  <c r="T21"/>
  <c r="S21"/>
  <c r="R21"/>
  <c r="C21"/>
  <c r="N18" s="1"/>
  <c r="O18" s="1"/>
  <c r="T20"/>
  <c r="S20"/>
  <c r="N59" s="1"/>
  <c r="O59" s="1"/>
  <c r="R20"/>
  <c r="M58" s="1"/>
  <c r="M20"/>
  <c r="C20"/>
  <c r="N36" s="1"/>
  <c r="O36" s="1"/>
  <c r="T19"/>
  <c r="S19" s="1"/>
  <c r="R19"/>
  <c r="M50" s="1"/>
  <c r="N19"/>
  <c r="O19" s="1"/>
  <c r="M19"/>
  <c r="C19"/>
  <c r="N28" s="1"/>
  <c r="O28" s="1"/>
  <c r="T18"/>
  <c r="S18"/>
  <c r="R18"/>
  <c r="M18"/>
  <c r="D18"/>
  <c r="C18"/>
  <c r="N17" s="1"/>
  <c r="O17" s="1"/>
  <c r="O22" s="1"/>
  <c r="T17"/>
  <c r="S17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R36" s="1"/>
  <c r="D5"/>
  <c r="C40" i="1"/>
  <c r="D38"/>
  <c r="B38"/>
  <c r="B39" s="1"/>
  <c r="C37"/>
  <c r="C36"/>
  <c r="C35"/>
  <c r="C34"/>
  <c r="D33"/>
  <c r="D32"/>
  <c r="D31"/>
  <c r="D30"/>
  <c r="D29"/>
  <c r="C28"/>
  <c r="D27"/>
  <c r="D26"/>
  <c r="D25"/>
  <c r="D24"/>
  <c r="T23"/>
  <c r="S23"/>
  <c r="O37" s="1"/>
  <c r="R23"/>
  <c r="N37" s="1"/>
  <c r="D23"/>
  <c r="C23"/>
  <c r="B23"/>
  <c r="B42" s="1"/>
  <c r="D22"/>
  <c r="T21"/>
  <c r="R21"/>
  <c r="N21"/>
  <c r="D21"/>
  <c r="T20"/>
  <c r="S20"/>
  <c r="O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T16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D6"/>
  <c r="T5"/>
  <c r="R5"/>
  <c r="D5"/>
  <c r="O3"/>
  <c r="J12" l="1"/>
  <c r="J13" s="1"/>
  <c r="J4"/>
  <c r="D39"/>
  <c r="T22"/>
  <c r="T18"/>
  <c r="R18"/>
  <c r="N11" s="1"/>
  <c r="N10"/>
  <c r="P10" s="1"/>
  <c r="R22"/>
  <c r="N75" i="2"/>
  <c r="N73"/>
  <c r="N76"/>
  <c r="O76" s="1"/>
  <c r="N74"/>
  <c r="O9"/>
  <c r="O14" s="1"/>
  <c r="N4"/>
  <c r="R32" i="1"/>
  <c r="P37"/>
  <c r="O57" i="2"/>
  <c r="O21" i="1"/>
  <c r="P21" s="1"/>
  <c r="O19"/>
  <c r="P19" s="1"/>
  <c r="O20"/>
  <c r="P20" s="1"/>
  <c r="N52" i="2"/>
  <c r="O52" s="1"/>
  <c r="N50"/>
  <c r="O50" s="1"/>
  <c r="O54" s="1"/>
  <c r="N51"/>
  <c r="O51" s="1"/>
  <c r="J4"/>
  <c r="J7"/>
  <c r="J8" s="1"/>
  <c r="D42" i="1"/>
  <c r="T32"/>
  <c r="P23"/>
  <c r="P29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G9" i="20"/>
  <c r="K4"/>
  <c r="O6" i="1"/>
  <c r="N3" s="1"/>
  <c r="P3" s="1"/>
  <c r="N26"/>
  <c r="N27"/>
  <c r="N28"/>
  <c r="O34"/>
  <c r="O35"/>
  <c r="O36"/>
  <c r="T5" i="2"/>
  <c r="D31"/>
  <c r="T22" s="1"/>
  <c r="N34"/>
  <c r="O34" s="1"/>
  <c r="O38" s="1"/>
  <c r="N42"/>
  <c r="O42" s="1"/>
  <c r="O46" s="1"/>
  <c r="N44"/>
  <c r="O44" s="1"/>
  <c r="N58"/>
  <c r="O58" s="1"/>
  <c r="N60"/>
  <c r="O60" s="1"/>
  <c r="N67"/>
  <c r="O67" s="1"/>
  <c r="M73"/>
  <c r="M75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K4" i="10"/>
  <c r="H37" i="5"/>
  <c r="H36"/>
  <c r="O26" i="1"/>
  <c r="P26" s="1"/>
  <c r="O27"/>
  <c r="P27" s="1"/>
  <c r="O28"/>
  <c r="P28" s="1"/>
  <c r="N34"/>
  <c r="N35"/>
  <c r="N36"/>
  <c r="N26" i="2"/>
  <c r="O26" s="1"/>
  <c r="O30" s="1"/>
  <c r="N27"/>
  <c r="O27" s="1"/>
  <c r="N35"/>
  <c r="O35" s="1"/>
  <c r="N66"/>
  <c r="O66" s="1"/>
  <c r="O70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K4" i="4"/>
  <c r="P26"/>
  <c r="J14" i="5"/>
  <c r="I36"/>
  <c r="K36" s="1"/>
  <c r="I37"/>
  <c r="K37" s="1"/>
  <c r="I40"/>
  <c r="K40" s="1"/>
  <c r="P9" i="8"/>
  <c r="K4" i="9"/>
  <c r="P9" i="21"/>
  <c r="O9" i="11"/>
  <c r="P9" s="1"/>
  <c r="O7"/>
  <c r="P7" s="1"/>
  <c r="O16" i="12"/>
  <c r="P16" s="1"/>
  <c r="O14"/>
  <c r="P14" s="1"/>
  <c r="S5" i="14"/>
  <c r="O8"/>
  <c r="P8" s="1"/>
  <c r="O6"/>
  <c r="P6" s="1"/>
  <c r="R9" i="24"/>
  <c r="D16"/>
  <c r="T9" s="1"/>
  <c r="O25" i="28"/>
  <c r="O24"/>
  <c r="O26"/>
  <c r="P26" s="1"/>
  <c r="G12" i="31"/>
  <c r="K4"/>
  <c r="P6" i="32"/>
  <c r="L38" i="5"/>
  <c r="T6" i="9"/>
  <c r="T17" s="1"/>
  <c r="O7"/>
  <c r="P7" s="1"/>
  <c r="P12" s="1"/>
  <c r="O8"/>
  <c r="P8" s="1"/>
  <c r="O9"/>
  <c r="P9" s="1"/>
  <c r="U5" i="10"/>
  <c r="N7"/>
  <c r="P7" s="1"/>
  <c r="R14"/>
  <c r="O6" i="11"/>
  <c r="P6" s="1"/>
  <c r="O15" i="12"/>
  <c r="P15" s="1"/>
  <c r="O17"/>
  <c r="P17" s="1"/>
  <c r="T15" i="13"/>
  <c r="O9" i="14"/>
  <c r="P9" s="1"/>
  <c r="D14" i="16"/>
  <c r="G13" s="1"/>
  <c r="P11" i="17"/>
  <c r="O8" i="19"/>
  <c r="P8" s="1"/>
  <c r="O9"/>
  <c r="P17" i="24"/>
  <c r="P9" i="25"/>
  <c r="P17" i="26"/>
  <c r="N24" i="14"/>
  <c r="N22"/>
  <c r="N17"/>
  <c r="N16"/>
  <c r="P16" s="1"/>
  <c r="O15"/>
  <c r="P15" s="1"/>
  <c r="O14"/>
  <c r="O9" i="15"/>
  <c r="P9" s="1"/>
  <c r="O7"/>
  <c r="P7" s="1"/>
  <c r="N9" i="16"/>
  <c r="P9" s="1"/>
  <c r="N8"/>
  <c r="N6"/>
  <c r="P6" s="1"/>
  <c r="P12" s="1"/>
  <c r="J4"/>
  <c r="N9" i="19"/>
  <c r="N8"/>
  <c r="N6"/>
  <c r="R21" i="21"/>
  <c r="N8"/>
  <c r="N6"/>
  <c r="N3" s="1"/>
  <c r="P6"/>
  <c r="O3"/>
  <c r="P3" s="1"/>
  <c r="O16" i="28"/>
  <c r="O17"/>
  <c r="P17" s="1"/>
  <c r="O15"/>
  <c r="N3"/>
  <c r="P23"/>
  <c r="O3"/>
  <c r="P3" s="1"/>
  <c r="G8" i="4"/>
  <c r="J4" i="8"/>
  <c r="K4" s="1"/>
  <c r="S5"/>
  <c r="N6"/>
  <c r="P6" s="1"/>
  <c r="T6"/>
  <c r="T13" s="1"/>
  <c r="N8"/>
  <c r="P8" s="1"/>
  <c r="N6" i="10"/>
  <c r="P6" s="1"/>
  <c r="P11" s="1"/>
  <c r="N8"/>
  <c r="P8" s="1"/>
  <c r="K4" i="11"/>
  <c r="O8"/>
  <c r="P8" s="1"/>
  <c r="K4" i="12"/>
  <c r="S6"/>
  <c r="P9"/>
  <c r="N14" i="14"/>
  <c r="O17"/>
  <c r="P17" s="1"/>
  <c r="N25"/>
  <c r="R37"/>
  <c r="O6" i="15"/>
  <c r="P6" s="1"/>
  <c r="O8"/>
  <c r="P8" s="1"/>
  <c r="R13" i="16"/>
  <c r="U5"/>
  <c r="P8"/>
  <c r="T8"/>
  <c r="S8" s="1"/>
  <c r="K4" i="18"/>
  <c r="O6" i="19"/>
  <c r="P6" s="1"/>
  <c r="S6" i="21"/>
  <c r="N7"/>
  <c r="P8"/>
  <c r="T21"/>
  <c r="R17" i="24"/>
  <c r="B37" i="23"/>
  <c r="J4" s="1"/>
  <c r="O8" i="24"/>
  <c r="N15"/>
  <c r="P15" s="1"/>
  <c r="B18"/>
  <c r="J4" s="1"/>
  <c r="K4" i="25"/>
  <c r="O7"/>
  <c r="P7" s="1"/>
  <c r="S5" i="26"/>
  <c r="O6"/>
  <c r="P6" s="1"/>
  <c r="O7"/>
  <c r="P7" s="1"/>
  <c r="O8"/>
  <c r="P8" s="1"/>
  <c r="V8"/>
  <c r="O14"/>
  <c r="O15"/>
  <c r="O16"/>
  <c r="D19"/>
  <c r="G18" s="1"/>
  <c r="O6" i="27"/>
  <c r="P6" s="1"/>
  <c r="O8"/>
  <c r="P8" s="1"/>
  <c r="R5" i="28"/>
  <c r="N16"/>
  <c r="N24"/>
  <c r="N25"/>
  <c r="O8" i="29"/>
  <c r="P8" s="1"/>
  <c r="O7" i="30"/>
  <c r="P7" s="1"/>
  <c r="O7" i="31"/>
  <c r="S6" i="32"/>
  <c r="O7"/>
  <c r="P7" s="1"/>
  <c r="O9"/>
  <c r="P9" s="1"/>
  <c r="O7" i="33"/>
  <c r="P7" s="1"/>
  <c r="O6" i="34"/>
  <c r="P6" s="1"/>
  <c r="O8"/>
  <c r="P8" s="1"/>
  <c r="O9"/>
  <c r="P9" s="1"/>
  <c r="N8" i="12"/>
  <c r="P8" s="1"/>
  <c r="P11" s="1"/>
  <c r="O7" i="13"/>
  <c r="P7" s="1"/>
  <c r="P12" s="1"/>
  <c r="O8"/>
  <c r="P8" s="1"/>
  <c r="T8" i="14"/>
  <c r="T37" s="1"/>
  <c r="O6" i="18"/>
  <c r="P6" s="1"/>
  <c r="O8"/>
  <c r="P8" s="1"/>
  <c r="O6" i="20"/>
  <c r="P6" s="1"/>
  <c r="O8"/>
  <c r="P8" s="1"/>
  <c r="O7" i="21"/>
  <c r="P7" s="1"/>
  <c r="S5" i="24"/>
  <c r="T6"/>
  <c r="T17" s="1"/>
  <c r="N14"/>
  <c r="P14" s="1"/>
  <c r="D15"/>
  <c r="T10" s="1"/>
  <c r="N16"/>
  <c r="P16" s="1"/>
  <c r="O6" i="25"/>
  <c r="P6" s="1"/>
  <c r="O8"/>
  <c r="P8" s="1"/>
  <c r="C9" i="26"/>
  <c r="N14"/>
  <c r="N15"/>
  <c r="N16"/>
  <c r="O7" i="27"/>
  <c r="P7" s="1"/>
  <c r="D5" i="28"/>
  <c r="D36" s="1"/>
  <c r="G36" s="1"/>
  <c r="N9"/>
  <c r="P9" s="1"/>
  <c r="P11" s="1"/>
  <c r="N15"/>
  <c r="O6" i="29"/>
  <c r="P6" s="1"/>
  <c r="O7"/>
  <c r="P7" s="1"/>
  <c r="O6" i="30"/>
  <c r="P6" s="1"/>
  <c r="O8"/>
  <c r="P8" s="1"/>
  <c r="S5" i="31"/>
  <c r="O8"/>
  <c r="P8" s="1"/>
  <c r="S5" i="32"/>
  <c r="T5" s="1"/>
  <c r="T35" s="1"/>
  <c r="W35" s="1"/>
  <c r="O6" i="33"/>
  <c r="P6" s="1"/>
  <c r="P11" s="1"/>
  <c r="O8"/>
  <c r="P8" s="1"/>
  <c r="P11" i="8" l="1"/>
  <c r="P20" i="24"/>
  <c r="M38" i="5"/>
  <c r="L39"/>
  <c r="N8" i="24"/>
  <c r="N6"/>
  <c r="P6" s="1"/>
  <c r="N9"/>
  <c r="P9" s="1"/>
  <c r="N7"/>
  <c r="P7" s="1"/>
  <c r="H41" i="5"/>
  <c r="I41" s="1"/>
  <c r="K41" s="1"/>
  <c r="H38"/>
  <c r="G7" i="1"/>
  <c r="I42"/>
  <c r="P11" i="30"/>
  <c r="P11" i="29"/>
  <c r="P11" i="25"/>
  <c r="P11" i="20"/>
  <c r="P11" i="18"/>
  <c r="P15" i="26"/>
  <c r="K4" i="28"/>
  <c r="D18" i="24"/>
  <c r="G17" s="1"/>
  <c r="T13" i="16"/>
  <c r="P11" i="15"/>
  <c r="K4" i="16"/>
  <c r="P14" i="14"/>
  <c r="P19" s="1"/>
  <c r="K4" i="26"/>
  <c r="P9" i="19"/>
  <c r="P11" s="1"/>
  <c r="P12" i="11"/>
  <c r="P11" i="32"/>
  <c r="P25" i="28"/>
  <c r="P31" i="1"/>
  <c r="T36" i="2"/>
  <c r="P35" i="1"/>
  <c r="P6"/>
  <c r="O62" i="2"/>
  <c r="O75"/>
  <c r="S18" i="1"/>
  <c r="P7" i="31"/>
  <c r="P11" s="1"/>
  <c r="O3"/>
  <c r="N3"/>
  <c r="R38" i="28"/>
  <c r="T5"/>
  <c r="T38" s="1"/>
  <c r="W38" s="1"/>
  <c r="O25" i="14"/>
  <c r="P25" s="1"/>
  <c r="O23"/>
  <c r="P23" s="1"/>
  <c r="O22"/>
  <c r="P22" s="1"/>
  <c r="O24"/>
  <c r="P24" s="1"/>
  <c r="M4" i="2"/>
  <c r="O4" s="1"/>
  <c r="P11" i="34"/>
  <c r="P11" i="27"/>
  <c r="P16" i="26"/>
  <c r="P14"/>
  <c r="P19" s="1"/>
  <c r="P11"/>
  <c r="K4" i="24"/>
  <c r="P8"/>
  <c r="P15" i="28"/>
  <c r="P16"/>
  <c r="P11" i="21"/>
  <c r="G37" i="23"/>
  <c r="N3" i="32"/>
  <c r="O3"/>
  <c r="P24" i="28"/>
  <c r="P28" s="1"/>
  <c r="P11" i="14"/>
  <c r="P19" i="12"/>
  <c r="P36" i="1"/>
  <c r="P34"/>
  <c r="D37" i="2"/>
  <c r="G36" s="1"/>
  <c r="O74"/>
  <c r="O73"/>
  <c r="O78" s="1"/>
  <c r="K4" i="1"/>
  <c r="H39" i="5" l="1"/>
  <c r="I39" s="1"/>
  <c r="K39" s="1"/>
  <c r="I38"/>
  <c r="K38" s="1"/>
  <c r="J13" s="1"/>
  <c r="M39"/>
  <c r="L41"/>
  <c r="M41" s="1"/>
  <c r="P39" i="1"/>
  <c r="P3" i="32"/>
  <c r="P11" i="24"/>
  <c r="O12" i="1"/>
  <c r="P12" s="1"/>
  <c r="O11"/>
  <c r="P11" s="1"/>
  <c r="O13"/>
  <c r="P13" s="1"/>
  <c r="P19" i="28"/>
  <c r="P27" i="14"/>
  <c r="P3" i="31"/>
  <c r="K4" i="2"/>
  <c r="M46" i="5"/>
  <c r="P15" i="1" l="1"/>
  <c r="K14" i="5"/>
  <c r="O46"/>
  <c r="P46" s="1"/>
  <c r="J15"/>
  <c r="J16" s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<sst xmlns="http://schemas.openxmlformats.org/spreadsheetml/2006/main" count="697" uniqueCount="88">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</sst>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6367360"/>
        <c:axId val="76369280"/>
      </c:lineChart>
      <c:dateAx>
        <c:axId val="76367360"/>
        <c:scaling>
          <c:orientation val="minMax"/>
        </c:scaling>
        <c:axPos val="b"/>
        <c:numFmt formatCode="dd/mm/yy;@" sourceLinked="1"/>
        <c:majorTickMark val="none"/>
        <c:tickLblPos val="nextTo"/>
        <c:crossAx val="76369280"/>
        <c:crosses val="autoZero"/>
        <c:lblOffset val="100"/>
      </c:dateAx>
      <c:valAx>
        <c:axId val="7636928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63673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H17" sqref="H17:H18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1657.235441551222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851.78607111675001</v>
      </c>
      <c r="K4" s="4">
        <f>(J4/D42-1)</f>
        <v>-0.40149893606442855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2768.9766007326984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4.9129600000000001E-3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4.9129600000000001E-3</v>
      </c>
      <c r="C12" s="40">
        <v>0</v>
      </c>
      <c r="D12" s="26">
        <f t="shared" si="0"/>
        <v>0</v>
      </c>
      <c r="E12" s="38">
        <f>(B12*J3)</f>
        <v>8.1419314349234924</v>
      </c>
      <c r="I12" t="s">
        <v>13</v>
      </c>
      <c r="J12">
        <f>(J11-B42)</f>
        <v>8.6019880000000049E-2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142.55519381398321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0.51398012000000004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0.51398011999999993</v>
      </c>
      <c r="D42" s="23">
        <f>(SUM(D5:D41))</f>
        <v>1423.1989255217843</v>
      </c>
      <c r="H42" t="s">
        <v>9</v>
      </c>
      <c r="I42" s="39">
        <f>D42/B42</f>
        <v>2768.9766007326984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I10" sqref="I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1.5008696523249949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14.208817662617816</v>
      </c>
      <c r="K4" s="4">
        <f>(J4/D14-1)</f>
        <v>-0.57850366940557307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0.46250001000000002</v>
      </c>
      <c r="S5" s="40">
        <v>0</v>
      </c>
      <c r="T5" s="26">
        <f>(D6)</f>
        <v>0</v>
      </c>
      <c r="U5" s="38">
        <f>(R5*J3)</f>
        <v>0.69415222920900665</v>
      </c>
    </row>
    <row r="6" spans="2:21">
      <c r="B6" s="36">
        <v>0.46250001000000002</v>
      </c>
      <c r="C6" s="40">
        <v>0</v>
      </c>
      <c r="D6" s="26">
        <f>(B6*C6)</f>
        <v>0</v>
      </c>
      <c r="E6" s="38">
        <f>(B6*J3)</f>
        <v>0.69415222920900665</v>
      </c>
      <c r="M6" t="s">
        <v>11</v>
      </c>
      <c r="N6" s="29">
        <f>(SUM(R5:R7)/5)</f>
        <v>1.893411282</v>
      </c>
      <c r="O6" s="38">
        <f>($C$5*Params!K8)</f>
        <v>4.9302941984076982</v>
      </c>
      <c r="P6" s="38">
        <f>(O6*N6)</f>
        <v>9.3350746588442828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1.893411282</v>
      </c>
      <c r="O7" s="38">
        <f>($C$5*Params!K9)</f>
        <v>6.0680543980402435</v>
      </c>
      <c r="P7" s="38">
        <f>(O7*N7)</f>
        <v>11.489322657039116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0.28855154638750513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1.893411282</v>
      </c>
      <c r="O8" s="38">
        <f>($C$5*Params!K10)</f>
        <v>8.3435747973053349</v>
      </c>
      <c r="P8" s="38">
        <f>(O8*N8)</f>
        <v>15.797818653428784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1.893411282</v>
      </c>
      <c r="O9" s="38">
        <f>($C$5*Params!K11)</f>
        <v>15.170135995100608</v>
      </c>
      <c r="P9" s="38">
        <f>(O9*N9)</f>
        <v>28.723306642597787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65.345522611909971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3.5608130922714127</v>
      </c>
    </row>
    <row r="14" spans="2:21">
      <c r="B14" s="29">
        <f>(SUM(B5:B13))</f>
        <v>9.4670564100000014</v>
      </c>
      <c r="D14" s="38">
        <f>(SUM(D5:D13))</f>
        <v>33.710418410000003</v>
      </c>
      <c r="R14" s="29">
        <f>(SUM(R5:R13))</f>
        <v>9.4670564099999996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7.3533082656562829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8.9186180996620177</v>
      </c>
      <c r="K4" s="4">
        <f>(J4/D14-1)</f>
        <v>-0.18402396160457291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0.64662103038032948</v>
      </c>
      <c r="M6" t="s">
        <v>11</v>
      </c>
      <c r="N6" s="1">
        <f>(SUM($B$5:$B$7)/5)</f>
        <v>0.24257430200000002</v>
      </c>
      <c r="O6" s="38">
        <f>($C$5*Params!K8)</f>
        <v>12.800900900900901</v>
      </c>
      <c r="P6" s="38">
        <f>(O6*N6)</f>
        <v>3.1051696010072076</v>
      </c>
    </row>
    <row r="7" spans="2:16">
      <c r="B7" s="36">
        <v>1.4935439999999999E-2</v>
      </c>
      <c r="C7" s="40">
        <v>0</v>
      </c>
      <c r="D7" s="26">
        <f>(C7*B7)</f>
        <v>0</v>
      </c>
      <c r="E7" s="38">
        <f>(B7*J4)</f>
        <v>0.13320348551041608</v>
      </c>
      <c r="N7" s="1">
        <f>(SUM($B$5:$B$7)/5)</f>
        <v>0.24257430200000002</v>
      </c>
      <c r="O7" s="38">
        <f>($C$5*Params!K9)</f>
        <v>15.754954954954954</v>
      </c>
      <c r="P7" s="38">
        <f>(O7*N7)</f>
        <v>3.8217472012396398</v>
      </c>
    </row>
    <row r="8" spans="2:16">
      <c r="N8" s="1">
        <f>(SUM($B$5:$B$7)/5)</f>
        <v>0.24257430200000002</v>
      </c>
      <c r="O8" s="38">
        <f>($C$5*Params!K10)</f>
        <v>21.663063063063063</v>
      </c>
      <c r="P8" s="38">
        <f>(O8*N8)</f>
        <v>5.2549024017045047</v>
      </c>
    </row>
    <row r="9" spans="2:16">
      <c r="N9" s="1">
        <f>(SUM($B$5:$B$7)/5)</f>
        <v>0.24257430200000002</v>
      </c>
      <c r="O9" s="38">
        <f>($C$5*Params!K11)</f>
        <v>39.387387387387385</v>
      </c>
      <c r="P9" s="38">
        <f>(O9*N9)</f>
        <v>9.5543680030990998</v>
      </c>
    </row>
    <row r="12" spans="2:16">
      <c r="P12" s="38">
        <f>(SUM(P6:P9))</f>
        <v>21.736187207050452</v>
      </c>
    </row>
    <row r="13" spans="2:16">
      <c r="F13" t="s">
        <v>9</v>
      </c>
      <c r="G13" s="38">
        <f>(D14/B14)</f>
        <v>9.0116718134470801</v>
      </c>
    </row>
    <row r="14" spans="2:16">
      <c r="B14" s="19">
        <f>(SUM(B5:B13))</f>
        <v>1.21287151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10.13071687135241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27.654228137763965</v>
      </c>
      <c r="K4" s="4">
        <f>(J4/D13-1)</f>
        <v>-0.34400792892256582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1.139862E-2</v>
      </c>
      <c r="S5" s="40">
        <v>0</v>
      </c>
      <c r="T5" s="26">
        <f>(D6)</f>
        <v>0</v>
      </c>
      <c r="U5" s="38">
        <f>(R5*J3)</f>
        <v>0.11547619194413501</v>
      </c>
    </row>
    <row r="6" spans="2:22">
      <c r="B6" s="25">
        <v>1.139862E-2</v>
      </c>
      <c r="C6" s="40">
        <v>0</v>
      </c>
      <c r="D6" s="26">
        <f>(B6*C6)</f>
        <v>0</v>
      </c>
      <c r="E6" s="38">
        <f>(B6*J3)</f>
        <v>0.11547619194413501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0.53084746325141818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15.443352622712672</v>
      </c>
    </row>
    <row r="13" spans="2:22">
      <c r="B13" s="24">
        <f>(SUM(B5:B12))</f>
        <v>2.7297405000000001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2.7297405000000001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2.0036131000949029E-3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1.9140240221997065</v>
      </c>
      <c r="K4" s="4">
        <f>(J4/D13-1)</f>
        <v>-0.32418248037463038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207.50151140675769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122.78160119591604</v>
      </c>
      <c r="K4" s="4">
        <f>(J4/D17-1)</f>
        <v>-0.28478864375429724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4.8762855180588052E-2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1.6517400000000001E-3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1.9708493553413847E-2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1.3217599999999999E-3</v>
      </c>
      <c r="C10" s="40">
        <v>0</v>
      </c>
      <c r="D10" s="26">
        <v>0</v>
      </c>
      <c r="E10" s="38">
        <f>(B10*J3)</f>
        <v>0.27426719771699604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0.59171424999999989</v>
      </c>
      <c r="D17" s="38">
        <f>(SUM(D5:D16))</f>
        <v>171.67177243999998</v>
      </c>
      <c r="F17" t="s">
        <v>9</v>
      </c>
      <c r="G17" s="38">
        <f>(SUM(D5:D16)/SUM(B5:B16))</f>
        <v>290.12614186661892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7.9389599999999999E-4</v>
      </c>
      <c r="O22" s="38">
        <f>($S$5*Params!K8)</f>
        <v>323.96134165178148</v>
      </c>
      <c r="P22" s="38">
        <f>(O22*N22)</f>
        <v>0.2571916132919827</v>
      </c>
    </row>
    <row r="23" spans="2:16">
      <c r="N23" s="24">
        <f>(($R$5+$R$7)/5)</f>
        <v>7.9389599999999999E-4</v>
      </c>
      <c r="O23" s="38">
        <f>($S$5*Params!K9)</f>
        <v>398.72165126373102</v>
      </c>
      <c r="P23" s="38">
        <f>(O23*N23)</f>
        <v>0.31654352405167102</v>
      </c>
    </row>
    <row r="24" spans="2:16">
      <c r="N24" s="24">
        <f>(($R$5+$R$7)/5)</f>
        <v>7.9389599999999999E-4</v>
      </c>
      <c r="O24" s="38">
        <f>($S$5*Params!K10)</f>
        <v>548.24227048763021</v>
      </c>
      <c r="P24" s="38">
        <f>(O24*N24)</f>
        <v>0.43524734557104766</v>
      </c>
    </row>
    <row r="25" spans="2:16">
      <c r="N25" s="24">
        <f>(($R$5+$R$7)/5)</f>
        <v>7.9389599999999999E-4</v>
      </c>
      <c r="O25" s="38">
        <f>($S$5*Params!K11)</f>
        <v>996.80412815932755</v>
      </c>
      <c r="P25" s="38">
        <f>(O25*N25)</f>
        <v>0.79135881012917753</v>
      </c>
    </row>
    <row r="26" spans="2:16">
      <c r="P26" s="38"/>
    </row>
    <row r="27" spans="2:16">
      <c r="P27" s="38">
        <f>(SUM(P22:P25))</f>
        <v>1.8003412930438789</v>
      </c>
    </row>
    <row r="37" spans="18:20">
      <c r="R37" s="51">
        <f>(SUM(R5:R27))</f>
        <v>0.59171425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6.2595142129627704E-2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3.8403491193647739</v>
      </c>
      <c r="K4" s="4">
        <f>(J4/D13-1)</f>
        <v>-0.23193017612704525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0.23307267000000001</v>
      </c>
      <c r="C6" s="40">
        <v>0</v>
      </c>
      <c r="D6" s="26">
        <f>(B6*C6)</f>
        <v>0</v>
      </c>
      <c r="E6" s="38">
        <f>(B6*J3)</f>
        <v>1.4589216905181815E-2</v>
      </c>
      <c r="M6" t="s">
        <v>11</v>
      </c>
      <c r="N6" s="29">
        <f>($B$13/5)</f>
        <v>12.270438211999998</v>
      </c>
      <c r="O6" s="38">
        <f>($C$5*Params!K8)</f>
        <v>0.10634970155367125</v>
      </c>
      <c r="P6" s="38">
        <f>(O6*N6)</f>
        <v>1.3049574417789633</v>
      </c>
    </row>
    <row r="7" spans="2:16">
      <c r="N7" s="29">
        <f>($B$13/5)</f>
        <v>12.270438211999998</v>
      </c>
      <c r="O7" s="38">
        <f>($C$5*Params!K9)</f>
        <v>0.13089194037374924</v>
      </c>
      <c r="P7" s="38">
        <f>(O7*N7)</f>
        <v>1.6061014668048781</v>
      </c>
    </row>
    <row r="8" spans="2:16">
      <c r="N8" s="29">
        <f>($B$13/5)</f>
        <v>12.270438211999998</v>
      </c>
      <c r="O8" s="38">
        <f>($C$5*Params!K10)</f>
        <v>0.17997641801390521</v>
      </c>
      <c r="P8" s="38">
        <f>(O8*N8)</f>
        <v>2.2083895168567071</v>
      </c>
    </row>
    <row r="9" spans="2:16">
      <c r="N9" s="29">
        <f>($B$13/5)</f>
        <v>12.270438211999998</v>
      </c>
      <c r="O9" s="38">
        <f>($C$5*Params!K11)</f>
        <v>0.32722985093437307</v>
      </c>
      <c r="P9" s="38">
        <f>(O9*N9)</f>
        <v>4.0152536670121943</v>
      </c>
    </row>
    <row r="11" spans="2:16">
      <c r="P11" s="38">
        <f>(SUM(P6:P9))</f>
        <v>9.1347020924527431</v>
      </c>
    </row>
    <row r="12" spans="2:16">
      <c r="F12" t="s">
        <v>9</v>
      </c>
      <c r="G12" s="38">
        <f>(D13/B13)</f>
        <v>8.1496681921436179E-2</v>
      </c>
    </row>
    <row r="13" spans="2:16">
      <c r="B13" s="29">
        <f>(SUM(B5:B12))</f>
        <v>61.352191059999996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4.3927460608255808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26.508124369781349</v>
      </c>
      <c r="K4" s="4">
        <f>(J4/D14-1)</f>
        <v>-0.22478042488076677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0.13589798953661553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0.13589798953661553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26.27858181354507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3.2444238745137168</v>
      </c>
      <c r="K4" s="4">
        <f>(J4/D13-1)</f>
        <v>-0.37607233182428523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6.8718491442420357E-2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3.458153863542317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5.9267326882103388</v>
      </c>
      <c r="K4" s="4">
        <f>(J4/D10-1)</f>
        <v>-0.30437409762789447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4.3294357294618039E-3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1.6226121150165069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7.4074279753230305</v>
      </c>
      <c r="K4" s="4">
        <f>(J4/D10-1)</f>
        <v>-0.27163933379321237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2.4881036814936218E-2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26011.017706535229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758.26408432471783</v>
      </c>
      <c r="K4" s="4">
        <f>(J4/D37-1)</f>
        <v>9.6282727844267058E-2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3.3304E-4</v>
      </c>
      <c r="C6" s="40">
        <v>0</v>
      </c>
      <c r="D6" s="26">
        <f>(B6*C6)</f>
        <v>0</v>
      </c>
      <c r="E6" s="38">
        <f>(B6*J3)</f>
        <v>8.6627093369844932</v>
      </c>
      <c r="I6" t="s">
        <v>11</v>
      </c>
      <c r="J6">
        <v>0.03</v>
      </c>
      <c r="R6" s="24">
        <f t="shared" si="0"/>
        <v>3.3304E-4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8.4834999999999425E-4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22.066446871339011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23726.559806048714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2.8422379999999994E-2</v>
      </c>
      <c r="T36" s="38">
        <f>(SUM(T5:T25))</f>
        <v>507.58980017000005</v>
      </c>
    </row>
    <row r="37" spans="2:20">
      <c r="B37">
        <f>(SUM(B5:B36))</f>
        <v>2.9151650000000005E-2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6.1563097850952273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7.5756104991319066</v>
      </c>
      <c r="K4" s="4">
        <f>(J4/D10-1)</f>
        <v>-8.8374187830095541E-2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9.343554487034729E-3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tabSelected="1"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65.993998915499034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10.795991939525933</v>
      </c>
      <c r="K4" s="4">
        <f>(J4/D15-1)</f>
        <v>8.623846922326428E-2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4.1768921793597653E-2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1.2210894430971653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0.42252630346983239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1.0857789741439405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1.8972238051035102E-2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6.4336324699599607E-5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21.8581853819631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0.29556102882217905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3.9947817324898147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0.53628897738708092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26.239764717025015</v>
      </c>
      <c r="K4" s="4">
        <f>(J4/D18-1)</f>
        <v>-0.40588765580367547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0.14931877908719174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0.14931877908719174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0.39585742633578691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21.631470647894204</v>
      </c>
      <c r="K4" s="4">
        <f>(J4/D10-1)</f>
        <v>-0.45361276464020706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0.94253878849283868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0.34381319025410828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1.1305359307273299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23.260438939360068</v>
      </c>
      <c r="K4" s="4">
        <f>(J4/D19-1)</f>
        <v>-0.36445280400430535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6.8618647079928194E-2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0.2883649126764336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0.30324569256201639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7.8953763717474343E-6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3.4719762845382456</v>
      </c>
      <c r="K4" s="4">
        <f>(J4/D13-1)</f>
        <v>-0.3097462654993548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1.708243631791275E-3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20.898929713133239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164.70864717492685</v>
      </c>
      <c r="K4" s="4">
        <f>(J4/D36-1)</f>
        <v>-0.16840547058859801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4.3887752397579798E-2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0.12875857764870116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1.1029995326138171E-2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0.71460358234937582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7.4687730964876478E-2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0.69286108272734614</v>
      </c>
      <c r="K4" s="4">
        <f>(J4/D13-1)</f>
        <v>0.38572216545469229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1.3108746146955879E-2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0.13857221654546922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4.6860685358641501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7.9101682720757571</v>
      </c>
      <c r="K4" s="4">
        <f>(J4/D10-1)</f>
        <v>-0.17084190020170253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8.5924689887312226E-3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0.51249138372890157</v>
      </c>
      <c r="M3" t="s">
        <v>4</v>
      </c>
      <c r="N3" s="19">
        <f>(INDEX(N5:N13,MATCH(MAX(O6:O7),O5:O13,0))/0.9)</f>
        <v>12.111111111111111</v>
      </c>
      <c r="O3" s="37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17.349752926950213</v>
      </c>
      <c r="K4" s="4">
        <f>(J4/D13-1)</f>
        <v>2.3023366136224497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54.181136189999997</v>
      </c>
      <c r="S5" s="38">
        <f>(T5/R5)</f>
        <v>0.3525212157423383</v>
      </c>
      <c r="T5" s="38">
        <f>(SUM(D5:D7))</f>
        <v>19.100000000000001</v>
      </c>
    </row>
    <row r="6" spans="2:20">
      <c r="B6" s="20">
        <v>0.60612471999999995</v>
      </c>
      <c r="C6" s="40">
        <v>0</v>
      </c>
      <c r="D6" s="40">
        <f>(B6*C6)</f>
        <v>0</v>
      </c>
      <c r="E6" s="38">
        <f>(B6*J3)</f>
        <v>0.31063369646509298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11.284581866666665</v>
      </c>
      <c r="O8" s="38">
        <f>($C$5*Params!K10)</f>
        <v>0.78521945271816052</v>
      </c>
      <c r="P8" s="38">
        <f>(O8*N8)</f>
        <v>8.860873197497277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11.284581866666665</v>
      </c>
      <c r="O9" s="38">
        <f>($C$5*Params!K11)</f>
        <v>1.4276717322148371</v>
      </c>
      <c r="P9" s="38">
        <f>(O9*N9)</f>
        <v>16.110678540904139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36.248897850858107</v>
      </c>
    </row>
    <row r="12" spans="2:20">
      <c r="F12" t="s">
        <v>9</v>
      </c>
      <c r="G12" s="38">
        <f>(D13/B13)</f>
        <v>0.15519053436734051</v>
      </c>
    </row>
    <row r="13" spans="2:20">
      <c r="B13" s="19">
        <f>(SUM(B5:B12))</f>
        <v>33.853745599999996</v>
      </c>
      <c r="D13" s="38">
        <f>(SUM(D5:D12))</f>
        <v>5.2537808700000017</v>
      </c>
    </row>
    <row r="17" spans="14:20">
      <c r="R17">
        <f>(SUM(R5:R16))</f>
        <v>33.853745599999996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U15" sqref="U1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9.0405971020202744E-2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3.6962469245696941</v>
      </c>
      <c r="K4" s="4">
        <f>(J4/D11-1)</f>
        <v>1.1841377690958619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0.68196566676156234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1.9942851566585054</v>
      </c>
      <c r="K4" s="4">
        <f>(J4/D10-1)</f>
        <v>-0.33523828111383158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2.219489676255227E-3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1.330362111947383</v>
      </c>
      <c r="K4" s="4">
        <f>(J4/D10-1)</f>
        <v>-0.55654596268420575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0.127379248502176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0.77494987203753829</v>
      </c>
      <c r="K4" s="4">
        <f>(J4/D9-1)</f>
        <v>-0.97315496323199169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10" workbookViewId="0">
      <selection activeCell="L45" sqref="L45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613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1.575697095013648E-3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5.8528106884023785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-263.10118931159758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-192.75118931159759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613</v>
      </c>
      <c r="E34">
        <f t="shared" ref="E34:E40" si="1">C34*D34</f>
        <v>3833.7019999999998</v>
      </c>
      <c r="F34" s="29">
        <f t="shared" ref="F34:F40" si="2">E34*$N$5</f>
        <v>3181.9726599999995</v>
      </c>
      <c r="G34" s="38">
        <v>3.5</v>
      </c>
      <c r="H34" s="30">
        <f>G50</f>
        <v>1.5615590400000001</v>
      </c>
      <c r="I34" s="39">
        <f t="shared" ref="I34:I41" si="3">((F34-H34*D34)*$J$3-G34)</f>
        <v>5.5115784034054371E-3</v>
      </c>
      <c r="J34">
        <v>1</v>
      </c>
      <c r="K34" s="44">
        <f t="shared" ref="K34:K40" si="4">I34*J34</f>
        <v>5.5115784034054371E-3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613</v>
      </c>
      <c r="E35">
        <f t="shared" si="1"/>
        <v>592.15800000000002</v>
      </c>
      <c r="F35" s="29">
        <f t="shared" si="2"/>
        <v>491.49113999999997</v>
      </c>
      <c r="G35" s="38">
        <v>3.5</v>
      </c>
      <c r="H35" s="30">
        <f>G51</f>
        <v>0.21337130135885166</v>
      </c>
      <c r="I35" s="39">
        <f t="shared" si="3"/>
        <v>-2.9316546733195441</v>
      </c>
      <c r="J35">
        <v>1</v>
      </c>
      <c r="K35" s="44">
        <f t="shared" si="4"/>
        <v>-2.9316546733195441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613</v>
      </c>
      <c r="E36">
        <f t="shared" si="1"/>
        <v>521.66300000000001</v>
      </c>
      <c r="F36" s="29">
        <f t="shared" si="2"/>
        <v>432.98028999999997</v>
      </c>
      <c r="G36" s="38">
        <v>3.5</v>
      </c>
      <c r="H36" s="30">
        <f>G52</f>
        <v>0.18479602162162162</v>
      </c>
      <c r="I36" s="39">
        <f t="shared" si="3"/>
        <v>-2.9962491207201047</v>
      </c>
      <c r="J36">
        <v>1</v>
      </c>
      <c r="K36" s="44">
        <f t="shared" si="4"/>
        <v>-2.9962491207201047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579</v>
      </c>
      <c r="E37">
        <f t="shared" si="1"/>
        <v>492.72899999999998</v>
      </c>
      <c r="F37" s="29">
        <f t="shared" si="2"/>
        <v>408.96506999999997</v>
      </c>
      <c r="G37" s="38">
        <v>0</v>
      </c>
      <c r="H37" s="30">
        <f>G52</f>
        <v>0.18479602162162162</v>
      </c>
      <c r="I37" s="39">
        <f t="shared" si="3"/>
        <v>0.47581037374071672</v>
      </c>
      <c r="J37">
        <v>3</v>
      </c>
      <c r="K37" s="44">
        <f t="shared" si="4"/>
        <v>1.4274311212221502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521</v>
      </c>
      <c r="E38">
        <f t="shared" si="1"/>
        <v>443.37099999999998</v>
      </c>
      <c r="F38" s="29">
        <f t="shared" si="2"/>
        <v>367.99792999999994</v>
      </c>
      <c r="G38" s="38">
        <v>0</v>
      </c>
      <c r="H38" s="30">
        <f>H37</f>
        <v>0.18479602162162162</v>
      </c>
      <c r="I38" s="39">
        <f t="shared" si="3"/>
        <v>0.42814715840917683</v>
      </c>
      <c r="J38">
        <v>1</v>
      </c>
      <c r="K38" s="44">
        <f t="shared" si="4"/>
        <v>0.42814715840917683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473</v>
      </c>
      <c r="E39">
        <f t="shared" si="1"/>
        <v>402.52299999999997</v>
      </c>
      <c r="F39" s="29">
        <f t="shared" si="2"/>
        <v>334.09408999999994</v>
      </c>
      <c r="G39" s="38">
        <v>0</v>
      </c>
      <c r="H39" s="30">
        <f>H38</f>
        <v>0.18479602162162162</v>
      </c>
      <c r="I39" s="39">
        <f t="shared" si="3"/>
        <v>0.38870173882445419</v>
      </c>
      <c r="J39">
        <v>1</v>
      </c>
      <c r="K39" s="44">
        <f t="shared" si="4"/>
        <v>0.38870173882445419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56.124600000000001</v>
      </c>
      <c r="G40" s="45">
        <v>0</v>
      </c>
      <c r="H40" s="32">
        <f>H35</f>
        <v>0.21337130135885166</v>
      </c>
      <c r="I40" s="45">
        <f t="shared" si="3"/>
        <v>6.4900771399073298E-2</v>
      </c>
      <c r="J40" s="16">
        <v>1</v>
      </c>
      <c r="K40" s="46">
        <f t="shared" si="4"/>
        <v>6.4900771399073298E-2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339</v>
      </c>
      <c r="E41">
        <f>(C41*D41)</f>
        <v>288.48899999999998</v>
      </c>
      <c r="F41" s="29">
        <f>(E41*$N$5)</f>
        <v>239.44586999999996</v>
      </c>
      <c r="G41" s="38">
        <v>0</v>
      </c>
      <c r="H41" s="29">
        <f>(H37)</f>
        <v>0.18479602162162162</v>
      </c>
      <c r="I41" s="39">
        <f t="shared" si="3"/>
        <v>0.27858327581710352</v>
      </c>
      <c r="J41">
        <v>1</v>
      </c>
      <c r="K41" s="44">
        <f>(I41*J41)</f>
        <v>0.27858327581710352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1.0464586884023799</v>
      </c>
      <c r="P46">
        <f>(O46/J3)</f>
        <v>664.12427344947025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J22" sqref="J22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0.25709792617167532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25.95621643648273</v>
      </c>
      <c r="K4" s="4">
        <f>(J4/D13-1)</f>
        <v>-0.24524022041807514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0.55313604999999999</v>
      </c>
      <c r="C6" s="40">
        <v>0</v>
      </c>
      <c r="D6" s="40">
        <f>(B6*C6)</f>
        <v>0</v>
      </c>
      <c r="E6" s="38">
        <f>(B6*J3)</f>
        <v>0.14221013134579211</v>
      </c>
      <c r="M6" t="s">
        <v>11</v>
      </c>
      <c r="N6" s="1">
        <f>($B$13/5)</f>
        <v>20.191696466000003</v>
      </c>
      <c r="O6" s="38">
        <f>($S$7*Params!K8)</f>
        <v>0.45077040430278165</v>
      </c>
      <c r="P6" s="38">
        <f>(O6*N6)</f>
        <v>9.101819179537868</v>
      </c>
      <c r="R6" s="2">
        <f>(B6)</f>
        <v>0.55313604999999999</v>
      </c>
      <c r="S6" s="40">
        <v>0</v>
      </c>
      <c r="T6" s="40">
        <f>(D6)</f>
        <v>0</v>
      </c>
      <c r="U6" s="38">
        <f>(R6*J3)</f>
        <v>0.14221013134579211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20.191696466000003</v>
      </c>
      <c r="O7" s="38">
        <f>($S$7*Params!K9)</f>
        <v>0.55479434375726977</v>
      </c>
      <c r="P7" s="38">
        <f>(O7*N7)</f>
        <v>11.202238990200454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20.191696466000003</v>
      </c>
      <c r="O8" s="38">
        <f>($C$7*Params!K10)</f>
        <v>0.76284222266624591</v>
      </c>
      <c r="P8" s="38">
        <f>(O8*N8)</f>
        <v>15.403078611525626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20.191696466000003</v>
      </c>
      <c r="O9" s="38">
        <f>($C$7*Params!K11)</f>
        <v>1.3869858593931743</v>
      </c>
      <c r="P9" s="38">
        <f>(O9*N9)</f>
        <v>28.005597475501137</v>
      </c>
    </row>
    <row r="10" spans="2:21">
      <c r="N10" s="1"/>
      <c r="P10" s="38"/>
    </row>
    <row r="11" spans="2:21">
      <c r="P11" s="38">
        <f>(SUM(P6:P9))</f>
        <v>63.712734256765089</v>
      </c>
    </row>
    <row r="12" spans="2:21">
      <c r="F12" t="s">
        <v>9</v>
      </c>
      <c r="G12" s="35">
        <f>(D13/B13)</f>
        <v>0.34063543544157393</v>
      </c>
    </row>
    <row r="13" spans="2:21">
      <c r="B13" s="1">
        <f>(SUM(B5:B12))</f>
        <v>100.95848233000001</v>
      </c>
      <c r="D13" s="38">
        <f>(SUM(D5:D12))</f>
        <v>34.390036590000001</v>
      </c>
      <c r="R13" s="1">
        <f>(SUM(R5:R12))</f>
        <v>100.95848233000001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9.5750946553043656E-2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6.0505533603889647</v>
      </c>
      <c r="K4" s="4">
        <f>(J4/D14-1)</f>
        <v>-0.38422174778839147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0.44772358000000001</v>
      </c>
      <c r="C6" s="40">
        <v>0</v>
      </c>
      <c r="D6" s="40">
        <f>(B6*C6)</f>
        <v>0</v>
      </c>
      <c r="E6" s="38">
        <f>(B6*J3)</f>
        <v>4.2869956579117366E-2</v>
      </c>
      <c r="M6" t="s">
        <v>11</v>
      </c>
      <c r="N6" s="29">
        <f>($B$14/5)</f>
        <v>12.638106626000001</v>
      </c>
      <c r="O6" s="38">
        <f>($C$5*Params!K8)</f>
        <v>0.21940472231459929</v>
      </c>
      <c r="P6" s="38">
        <f>(O6*N6)</f>
        <v>2.7728602748598274</v>
      </c>
      <c r="R6" s="25">
        <f>(B6)</f>
        <v>0.44772358000000001</v>
      </c>
      <c r="S6" s="40">
        <v>0</v>
      </c>
      <c r="T6" s="40">
        <f>(D6)</f>
        <v>0</v>
      </c>
      <c r="U6" s="38">
        <f>(E6)</f>
        <v>4.2869956579117366E-2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12.638106626000001</v>
      </c>
      <c r="O7" s="38">
        <f>($C$5*Params!K9)</f>
        <v>0.27003658131027602</v>
      </c>
      <c r="P7" s="38">
        <f>(O7*N7)</f>
        <v>3.4127511075197874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12.638106626000001</v>
      </c>
      <c r="O8" s="38">
        <f>($C$5*Params!K10)</f>
        <v>0.37130029930162955</v>
      </c>
      <c r="P8" s="38">
        <f>(O8*N8)</f>
        <v>4.6925327728397077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12.638106626000001</v>
      </c>
      <c r="O9" s="38">
        <f>($C$5*Params!K11)</f>
        <v>0.67509145327569009</v>
      </c>
      <c r="P9" s="38">
        <f>(O9*N9)</f>
        <v>8.5318777687994682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19.410021924018793</v>
      </c>
    </row>
    <row r="13" spans="2:21">
      <c r="F13" t="s">
        <v>9</v>
      </c>
      <c r="G13" s="38">
        <f>(D14/B14)</f>
        <v>0.15549582371437731</v>
      </c>
    </row>
    <row r="14" spans="2:21">
      <c r="B14" s="29">
        <f>(SUM(B5:B13))</f>
        <v>63.190533130000006</v>
      </c>
      <c r="D14" s="38">
        <f>(SUM(D5:D13))</f>
        <v>9.8258639999999993</v>
      </c>
    </row>
    <row r="17" spans="11:20">
      <c r="N17" s="29"/>
      <c r="R17" s="29">
        <f>(SUM(R5:R16))</f>
        <v>63.190533130000006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2023-08-22T14:39:53Z</dcterms:modified>
</cp:coreProperties>
</file>