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1"/>
  <c r="C46"/>
  <c r="C28"/>
  <c r="C16" l="1"/>
  <c r="T2"/>
  <c r="C23" i="2" l="1"/>
  <c r="C19" i="1" l="1"/>
  <c r="C4"/>
  <c r="C37"/>
  <c r="C30"/>
  <c r="Q2" l="1"/>
  <c r="C45" l="1"/>
  <c r="C42" l="1"/>
  <c r="C48" l="1"/>
  <c r="C44" l="1"/>
  <c r="C18" l="1"/>
  <c r="C50"/>
  <c r="C47" l="1"/>
  <c r="C39"/>
  <c r="C49" l="1"/>
  <c r="C32"/>
  <c r="C33"/>
  <c r="C21"/>
  <c r="C40" l="1"/>
  <c r="C31" l="1"/>
  <c r="C43" l="1"/>
  <c r="C17" l="1"/>
  <c r="C15" l="1"/>
  <c r="C26"/>
  <c r="C14"/>
  <c r="C24"/>
  <c r="C20" l="1"/>
  <c r="C36"/>
  <c r="C23"/>
  <c r="C35"/>
  <c r="C38" l="1"/>
  <c r="C29" l="1"/>
  <c r="C25"/>
  <c r="C34"/>
  <c r="C27"/>
  <c r="C22" l="1"/>
  <c r="C12"/>
  <c r="C13" l="1"/>
  <c r="C7" l="1"/>
  <c r="N9" s="1"/>
  <c r="D36" l="1"/>
  <c r="D37"/>
  <c r="D27"/>
  <c r="D12"/>
  <c r="D44"/>
  <c r="D14"/>
  <c r="D16"/>
  <c r="Q3"/>
  <c r="D46"/>
  <c r="M8"/>
  <c r="D40"/>
  <c r="D39"/>
  <c r="D28"/>
  <c r="D38"/>
  <c r="D24"/>
  <c r="D47"/>
  <c r="D17"/>
  <c r="D30"/>
  <c r="D34"/>
  <c r="D32"/>
  <c r="D7"/>
  <c r="E7" s="1"/>
  <c r="D31"/>
  <c r="D23"/>
  <c r="D20"/>
  <c r="D41"/>
  <c r="D22"/>
  <c r="D42"/>
  <c r="D49"/>
  <c r="D19"/>
  <c r="D15"/>
  <c r="D29"/>
  <c r="D33"/>
  <c r="D21"/>
  <c r="D48"/>
  <c r="D26"/>
  <c r="D35"/>
  <c r="N8"/>
  <c r="D45"/>
  <c r="D43"/>
  <c r="D50"/>
  <c r="D18"/>
  <c r="D25"/>
  <c r="M9"/>
  <c r="D13"/>
  <c r="N10" l="1"/>
  <c r="M10"/>
  <c r="M11" l="1"/>
  <c r="N11"/>
  <c r="N12" l="1"/>
  <c r="M12"/>
  <c r="N13" l="1"/>
  <c r="M13"/>
  <c r="N14" l="1"/>
  <c r="M14"/>
  <c r="M15" l="1"/>
  <c r="N15"/>
  <c r="M16" l="1"/>
  <c r="N16"/>
  <c r="N17" l="1"/>
  <c r="M17"/>
  <c r="M18" l="1"/>
  <c r="N18"/>
  <c r="N19" l="1"/>
  <c r="M19"/>
  <c r="M20" l="1"/>
  <c r="N20"/>
  <c r="M21" l="1"/>
  <c r="M22" s="1"/>
  <c r="N21"/>
  <c r="M23" l="1"/>
  <c r="N23"/>
  <c r="N24" l="1"/>
  <c r="M24"/>
  <c r="M25" l="1"/>
  <c r="N25"/>
  <c r="N26" l="1"/>
  <c r="M26"/>
  <c r="N27" l="1"/>
  <c r="M27"/>
  <c r="N28" l="1"/>
  <c r="M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N37" l="1"/>
  <c r="M37"/>
  <c r="M38" l="1"/>
  <c r="N38"/>
  <c r="N39" l="1"/>
  <c r="M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<sst xmlns="http://schemas.openxmlformats.org/spreadsheetml/2006/main" count="92" uniqueCount="59">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</sst>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874.71626227355705</c:v>
                </c:pt>
                <c:pt idx="1">
                  <c:v>759.6614874586445</c:v>
                </c:pt>
                <c:pt idx="2">
                  <c:v>902.37638084291916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874.71626227355705</v>
          </cell>
        </row>
      </sheetData>
      <sheetData sheetId="1">
        <row r="4">
          <cell r="J4">
            <v>759.6614874586445</v>
          </cell>
        </row>
      </sheetData>
      <sheetData sheetId="2">
        <row r="2">
          <cell r="Y2">
            <v>66.19</v>
          </cell>
        </row>
      </sheetData>
      <sheetData sheetId="3">
        <row r="4">
          <cell r="J4">
            <v>0.94346586546860423</v>
          </cell>
        </row>
      </sheetData>
      <sheetData sheetId="4">
        <row r="46">
          <cell r="M46">
            <v>76.27000000000001</v>
          </cell>
          <cell r="O46">
            <v>0.64942106553686685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27.208538150903582</v>
          </cell>
        </row>
      </sheetData>
      <sheetData sheetId="8">
        <row r="4">
          <cell r="J4">
            <v>10.596667259796934</v>
          </cell>
        </row>
      </sheetData>
      <sheetData sheetId="9">
        <row r="4">
          <cell r="J4">
            <v>21.77201422558068</v>
          </cell>
        </row>
      </sheetData>
      <sheetData sheetId="10">
        <row r="4">
          <cell r="J4">
            <v>12.962989478517407</v>
          </cell>
        </row>
      </sheetData>
      <sheetData sheetId="11">
        <row r="4">
          <cell r="J4">
            <v>27.114896326333973</v>
          </cell>
        </row>
      </sheetData>
      <sheetData sheetId="12">
        <row r="4">
          <cell r="J4">
            <v>2.8143348857596124</v>
          </cell>
        </row>
      </sheetData>
      <sheetData sheetId="13">
        <row r="4">
          <cell r="J4">
            <v>131.97479514100772</v>
          </cell>
        </row>
      </sheetData>
      <sheetData sheetId="14">
        <row r="4">
          <cell r="J4">
            <v>4.4207663620312205</v>
          </cell>
        </row>
      </sheetData>
      <sheetData sheetId="15">
        <row r="4">
          <cell r="J4">
            <v>23.298983916159976</v>
          </cell>
        </row>
      </sheetData>
      <sheetData sheetId="16">
        <row r="4">
          <cell r="J4">
            <v>4.5944379603702297</v>
          </cell>
        </row>
      </sheetData>
      <sheetData sheetId="17">
        <row r="4">
          <cell r="J4">
            <v>5.4545350365439802</v>
          </cell>
        </row>
      </sheetData>
      <sheetData sheetId="18">
        <row r="4">
          <cell r="J4">
            <v>7.457822245222359</v>
          </cell>
        </row>
      </sheetData>
      <sheetData sheetId="19">
        <row r="4">
          <cell r="J4">
            <v>4.9908722484360473</v>
          </cell>
        </row>
      </sheetData>
      <sheetData sheetId="20">
        <row r="4">
          <cell r="J4">
            <v>10.938133621694607</v>
          </cell>
        </row>
      </sheetData>
      <sheetData sheetId="21">
        <row r="4">
          <cell r="J4">
            <v>1.5128937068479256</v>
          </cell>
        </row>
      </sheetData>
      <sheetData sheetId="22">
        <row r="4">
          <cell r="J4">
            <v>30.698213469397079</v>
          </cell>
        </row>
      </sheetData>
      <sheetData sheetId="23">
        <row r="4">
          <cell r="J4">
            <v>33.200104848342285</v>
          </cell>
        </row>
      </sheetData>
      <sheetData sheetId="24">
        <row r="4">
          <cell r="J4">
            <v>29.878119834503519</v>
          </cell>
        </row>
      </sheetData>
      <sheetData sheetId="25">
        <row r="4">
          <cell r="J4">
            <v>25.825145847288152</v>
          </cell>
        </row>
      </sheetData>
      <sheetData sheetId="26">
        <row r="4">
          <cell r="J4">
            <v>3.8351552816602563</v>
          </cell>
        </row>
      </sheetData>
      <sheetData sheetId="27">
        <row r="4">
          <cell r="J4">
            <v>121.26748493750371</v>
          </cell>
        </row>
      </sheetData>
      <sheetData sheetId="28">
        <row r="4">
          <cell r="J4">
            <v>0.64869108519773266</v>
          </cell>
        </row>
      </sheetData>
      <sheetData sheetId="29">
        <row r="4">
          <cell r="J4">
            <v>5.7784347755685523</v>
          </cell>
        </row>
      </sheetData>
      <sheetData sheetId="30">
        <row r="4">
          <cell r="J4">
            <v>18.334191519748021</v>
          </cell>
        </row>
      </sheetData>
      <sheetData sheetId="31">
        <row r="4">
          <cell r="J4">
            <v>3.1506472412333428</v>
          </cell>
        </row>
      </sheetData>
      <sheetData sheetId="32">
        <row r="4">
          <cell r="J4">
            <v>2.7294710423881283</v>
          </cell>
        </row>
      </sheetData>
      <sheetData sheetId="33">
        <row r="4">
          <cell r="J4">
            <v>2.0541573601044143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Q29" sqref="Q29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109.18+15.37</f>
        <v>124.55000000000001</v>
      </c>
      <c r="J2" t="s">
        <v>6</v>
      </c>
      <c r="K2" s="9">
        <v>17.36</v>
      </c>
      <c r="M2" t="s">
        <v>7</v>
      </c>
      <c r="N2" s="9">
        <v>39.26</v>
      </c>
      <c r="P2" t="s">
        <v>8</v>
      </c>
      <c r="Q2" s="10">
        <f>N2+K2+H2</f>
        <v>181.17000000000002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7.0736099378009676E-2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2561.2099280713501</v>
      </c>
      <c r="D7" s="20">
        <f>(C7*[1]Feuil1!$K$2-C4)/C4</f>
        <v>3.3924148234156265E-2</v>
      </c>
      <c r="E7" s="32">
        <f>C7-C7/(1+D7)</f>
        <v>84.036015027872054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874.71626227355705</v>
      </c>
    </row>
    <row r="9" spans="2:20">
      <c r="M9" s="17" t="str">
        <f>IF(C13&gt;C7*[2]Params!F8,B13,"Others")</f>
        <v>BTC</v>
      </c>
      <c r="N9" s="18">
        <f>IF(C13&gt;C7*0.1,C13,C7)</f>
        <v>759.6614874586445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902.37638084291916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874.71626227355705</v>
      </c>
      <c r="D12" s="30">
        <f>C12/$C$7</f>
        <v>0.34152462579755755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759.6614874586445</v>
      </c>
      <c r="D13" s="30">
        <f t="shared" ref="D13:D50" si="0">C13/$C$7</f>
        <v>0.29660258580626658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131.97479514100772</v>
      </c>
      <c r="D14" s="30">
        <f t="shared" si="0"/>
        <v>5.1528300626410492E-2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121.26748493750371</v>
      </c>
      <c r="D15" s="30">
        <f t="shared" si="0"/>
        <v>4.7347733431917824E-2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5</v>
      </c>
      <c r="C16" s="1">
        <f>H$2</f>
        <v>124.55000000000001</v>
      </c>
      <c r="D16" s="30">
        <f t="shared" si="0"/>
        <v>4.8629360145339209E-2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66.19</v>
      </c>
      <c r="D17" s="30">
        <f t="shared" si="0"/>
        <v>2.5843254500361314E-2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20</v>
      </c>
      <c r="C18" s="1">
        <f>[2]ATLAS!M46</f>
        <v>76.27000000000001</v>
      </c>
      <c r="D18" s="30">
        <f>C18/$C$7</f>
        <v>2.9778894406142283E-2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7</v>
      </c>
      <c r="C19" s="1">
        <f>$N$2</f>
        <v>39.26</v>
      </c>
      <c r="D19" s="30">
        <f>C19/$C$7</f>
        <v>1.5328692728269908E-2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33.200104848342285</v>
      </c>
      <c r="D20" s="30">
        <f t="shared" si="0"/>
        <v>1.2962664436234918E-2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30.698213469397079</v>
      </c>
      <c r="D21" s="30">
        <f t="shared" si="0"/>
        <v>1.1985824798248201E-2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57</v>
      </c>
      <c r="C22" s="9">
        <f>[2]MINA!$J$4</f>
        <v>29.878119834503519</v>
      </c>
      <c r="D22" s="30">
        <f t="shared" si="0"/>
        <v>1.1665627056585099E-2</v>
      </c>
      <c r="M22" s="17" t="str">
        <f>IF(OR(M21="",M21="Others"),"",IF(C26&gt;C7*[2]Params!F8,B26,"Others"))</f>
        <v/>
      </c>
      <c r="N22" s="18"/>
    </row>
    <row r="23" spans="2:17">
      <c r="B23" s="22" t="s">
        <v>47</v>
      </c>
      <c r="C23" s="9">
        <f>[2]AVAX!$J$4</f>
        <v>27.114896326333973</v>
      </c>
      <c r="D23" s="30">
        <f t="shared" si="0"/>
        <v>1.0586752780062865E-2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45</v>
      </c>
      <c r="C24" s="9">
        <f>[2]ADA!$J$4</f>
        <v>27.208538150903582</v>
      </c>
      <c r="D24" s="30">
        <f t="shared" si="0"/>
        <v>1.0623314337763885E-2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25.825145847288152</v>
      </c>
      <c r="D25" s="30">
        <f t="shared" si="0"/>
        <v>1.008318200091278E-2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23.298983916159976</v>
      </c>
      <c r="D26" s="30">
        <f t="shared" si="0"/>
        <v>9.0968661572011968E-3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21.77201422558068</v>
      </c>
      <c r="D27" s="30">
        <f t="shared" si="0"/>
        <v>8.5006753983557712E-3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20</v>
      </c>
      <c r="D28" s="30">
        <f t="shared" si="0"/>
        <v>7.8088093368669934E-3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18.334191519748021</v>
      </c>
      <c r="D29" s="30">
        <f t="shared" si="0"/>
        <v>7.1584102961658007E-3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17.36</v>
      </c>
      <c r="D30" s="30">
        <f t="shared" si="0"/>
        <v>6.7780465044005502E-3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12.962989478517407</v>
      </c>
      <c r="D31" s="30">
        <f t="shared" si="0"/>
        <v>5.0612756636777669E-3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10.938133621694607</v>
      </c>
      <c r="D32" s="30">
        <f t="shared" si="0"/>
        <v>4.2706899976493818E-3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10.596667259796934</v>
      </c>
      <c r="D33" s="30">
        <f t="shared" si="0"/>
        <v>4.1373677118987538E-3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7.457822245222359</v>
      </c>
      <c r="D34" s="30">
        <f t="shared" si="0"/>
        <v>2.9118355990593362E-3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5.7784347755685523</v>
      </c>
      <c r="D35" s="30">
        <f t="shared" si="0"/>
        <v>2.2561347713968322E-3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5.4545350365439802</v>
      </c>
      <c r="D36" s="30">
        <f t="shared" si="0"/>
        <v>2.1296712060816392E-3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2.1083785209540886E-3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4.9908722484360473</v>
      </c>
      <c r="D38" s="30">
        <f t="shared" si="0"/>
        <v>1.9486384906348886E-3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4.5944379603702297</v>
      </c>
      <c r="D39" s="30">
        <f t="shared" si="0"/>
        <v>1.7938545021297598E-3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4.4207663620312205</v>
      </c>
      <c r="D40" s="30">
        <f t="shared" si="0"/>
        <v>1.7260460821968463E-3</v>
      </c>
    </row>
    <row r="41" spans="2:14">
      <c r="B41" s="22" t="s">
        <v>56</v>
      </c>
      <c r="C41" s="9">
        <f>[2]SHIB!$J$4</f>
        <v>3.8351552816602563</v>
      </c>
      <c r="D41" s="30">
        <f t="shared" si="0"/>
        <v>1.4973998185881688E-3</v>
      </c>
    </row>
    <row r="42" spans="2:14">
      <c r="B42" s="22" t="s">
        <v>37</v>
      </c>
      <c r="C42" s="9">
        <f>[2]GRT!$J$4</f>
        <v>3.1506472412333428</v>
      </c>
      <c r="D42" s="30">
        <f t="shared" si="0"/>
        <v>1.2301401797258581E-3</v>
      </c>
    </row>
    <row r="43" spans="2:14">
      <c r="B43" s="22" t="s">
        <v>50</v>
      </c>
      <c r="C43" s="9">
        <f>[2]KAVA!$J$4</f>
        <v>2.7294710423881283</v>
      </c>
      <c r="D43" s="30">
        <f t="shared" si="0"/>
        <v>1.0656959480254251E-3</v>
      </c>
    </row>
    <row r="44" spans="2:14">
      <c r="B44" s="22" t="s">
        <v>36</v>
      </c>
      <c r="C44" s="9">
        <f>[2]AMP!$J$4</f>
        <v>2.8143348857596124</v>
      </c>
      <c r="D44" s="30">
        <f t="shared" si="0"/>
        <v>1.0988302266495083E-3</v>
      </c>
    </row>
    <row r="45" spans="2:14">
      <c r="B45" s="22" t="s">
        <v>40</v>
      </c>
      <c r="C45" s="9">
        <f>[2]SHPING!$J$4</f>
        <v>2.0541573601044143</v>
      </c>
      <c r="D45" s="30">
        <f t="shared" si="0"/>
        <v>8.0202615864887025E-4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6.6249688532080792E-4</v>
      </c>
    </row>
    <row r="47" spans="2:14">
      <c r="B47" s="22" t="s">
        <v>23</v>
      </c>
      <c r="C47" s="9">
        <f>[2]LUNA!J4</f>
        <v>1.5128937068479256</v>
      </c>
      <c r="D47" s="30">
        <f t="shared" si="0"/>
        <v>5.9069492518606991E-4</v>
      </c>
    </row>
    <row r="48" spans="2:14">
      <c r="B48" s="7" t="s">
        <v>25</v>
      </c>
      <c r="C48" s="1">
        <f>[2]POLIS!J4</f>
        <v>0.94346586546860423</v>
      </c>
      <c r="D48" s="30">
        <f t="shared" si="0"/>
        <v>3.6836725296432676E-4</v>
      </c>
    </row>
    <row r="49" spans="2:4">
      <c r="B49" s="22" t="s">
        <v>43</v>
      </c>
      <c r="C49" s="9">
        <f>[2]TRX!$J$4</f>
        <v>0.64869108519773266</v>
      </c>
      <c r="D49" s="30">
        <f t="shared" si="0"/>
        <v>2.5327525014172186E-4</v>
      </c>
    </row>
    <row r="50" spans="2:4">
      <c r="B50" s="7" t="s">
        <v>28</v>
      </c>
      <c r="C50" s="1">
        <f>[2]ATLAS!O46</f>
        <v>0.64942106553686685</v>
      </c>
      <c r="D50" s="30">
        <f t="shared" si="0"/>
        <v>2.5356026400611987E-4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2023-05-16T21:09:38Z</dcterms:modified>
</cp:coreProperties>
</file>