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2" l="1"/>
  <c r="C41" l="1"/>
  <c r="C42" l="1"/>
  <c r="C29" l="1"/>
  <c r="C34" l="1"/>
  <c r="C38"/>
  <c r="C35"/>
  <c r="C23" l="1"/>
  <c r="C20"/>
  <c r="C44" l="1"/>
  <c r="C16" l="1"/>
  <c r="C12" l="1"/>
  <c r="C13" l="1"/>
  <c r="C28" l="1"/>
  <c r="C31" l="1"/>
  <c r="C49" l="1"/>
  <c r="C52" l="1"/>
  <c r="C33" l="1"/>
  <c r="C39" l="1"/>
  <c r="C15" l="1"/>
  <c r="C26" l="1"/>
  <c r="C17" l="1"/>
  <c r="C22" l="1"/>
  <c r="C30" l="1"/>
  <c r="C25"/>
  <c r="C24" l="1"/>
  <c r="C7" l="1"/>
  <c r="D55" l="1"/>
  <c r="D41"/>
  <c r="D21"/>
  <c r="D49"/>
  <c r="D23"/>
  <c r="D19"/>
  <c r="D51"/>
  <c r="D43"/>
  <c r="D46"/>
  <c r="D44"/>
  <c r="D18"/>
  <c r="D22"/>
  <c r="D47"/>
  <c r="D37"/>
  <c r="D42"/>
  <c r="D29"/>
  <c r="D28"/>
  <c r="N8"/>
  <c r="D15"/>
  <c r="D31"/>
  <c r="D48"/>
  <c r="D33"/>
  <c r="D20"/>
  <c r="D30"/>
  <c r="D13"/>
  <c r="M9"/>
  <c r="D27"/>
  <c r="D34"/>
  <c r="D16"/>
  <c r="Q3"/>
  <c r="M8"/>
  <c r="D12"/>
  <c r="D32"/>
  <c r="D35"/>
  <c r="D52"/>
  <c r="D53"/>
  <c r="D36"/>
  <c r="D17"/>
  <c r="D39"/>
  <c r="D50"/>
  <c r="D14"/>
  <c r="D54"/>
  <c r="D38"/>
  <c r="D7"/>
  <c r="E7" s="1"/>
  <c r="D25"/>
  <c r="D40"/>
  <c r="D45"/>
  <c r="N9"/>
  <c r="D26"/>
  <c r="D24"/>
  <c r="M10" l="1"/>
  <c r="N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M26" l="1"/>
  <c r="N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<sst xmlns="http://schemas.openxmlformats.org/spreadsheetml/2006/main" count="107" uniqueCount="67">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</sst>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1270.9278746739824</c:v>
                </c:pt>
                <c:pt idx="1">
                  <c:v>1289.605156906501</c:v>
                </c:pt>
                <c:pt idx="2">
                  <c:v>552.62</c:v>
                </c:pt>
                <c:pt idx="3">
                  <c:v>294.70598044721299</c:v>
                </c:pt>
                <c:pt idx="4">
                  <c:v>1058.9520665774241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1289.605156906501</v>
          </cell>
        </row>
      </sheetData>
      <sheetData sheetId="1">
        <row r="4">
          <cell r="J4">
            <v>1270.9278746739824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3.1851462214889632</v>
          </cell>
        </row>
      </sheetData>
      <sheetData sheetId="4">
        <row r="47">
          <cell r="M47">
            <v>112.44999999999999</v>
          </cell>
          <cell r="O47">
            <v>2.1909848916807704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4.2795792318146395</v>
          </cell>
        </row>
      </sheetData>
      <sheetData sheetId="8">
        <row r="4">
          <cell r="J4">
            <v>44.510998208177654</v>
          </cell>
        </row>
      </sheetData>
      <sheetData sheetId="9">
        <row r="4">
          <cell r="J4">
            <v>11.855873936121615</v>
          </cell>
        </row>
      </sheetData>
      <sheetData sheetId="10">
        <row r="4">
          <cell r="J4">
            <v>24.740800103234371</v>
          </cell>
        </row>
      </sheetData>
      <sheetData sheetId="11">
        <row r="4">
          <cell r="J4">
            <v>14.228003814924781</v>
          </cell>
        </row>
      </sheetData>
      <sheetData sheetId="12">
        <row r="4">
          <cell r="J4">
            <v>64.974633171300781</v>
          </cell>
        </row>
      </sheetData>
      <sheetData sheetId="13">
        <row r="4">
          <cell r="J4">
            <v>3.8388363955038241</v>
          </cell>
        </row>
      </sheetData>
      <sheetData sheetId="14">
        <row r="4">
          <cell r="J4">
            <v>190.27387787432261</v>
          </cell>
        </row>
      </sheetData>
      <sheetData sheetId="15">
        <row r="4">
          <cell r="J4">
            <v>5.7451623954521525</v>
          </cell>
        </row>
      </sheetData>
      <sheetData sheetId="16">
        <row r="4">
          <cell r="J4">
            <v>39.698607905638575</v>
          </cell>
        </row>
      </sheetData>
      <sheetData sheetId="17">
        <row r="4">
          <cell r="J4">
            <v>5.4266191292690973</v>
          </cell>
        </row>
      </sheetData>
      <sheetData sheetId="18">
        <row r="4">
          <cell r="J4">
            <v>5.064112167384681</v>
          </cell>
        </row>
      </sheetData>
      <sheetData sheetId="19">
        <row r="4">
          <cell r="J4">
            <v>13.883129989800787</v>
          </cell>
        </row>
      </sheetData>
      <sheetData sheetId="20">
        <row r="4">
          <cell r="J4">
            <v>2.5793776139989069</v>
          </cell>
        </row>
      </sheetData>
      <sheetData sheetId="21">
        <row r="4">
          <cell r="J4">
            <v>14.34528810193444</v>
          </cell>
        </row>
      </sheetData>
      <sheetData sheetId="22">
        <row r="4">
          <cell r="J4">
            <v>8.4685608152652598</v>
          </cell>
        </row>
      </sheetData>
      <sheetData sheetId="23">
        <row r="4">
          <cell r="J4">
            <v>11.897920668574297</v>
          </cell>
        </row>
      </sheetData>
      <sheetData sheetId="24">
        <row r="4">
          <cell r="J4">
            <v>3.9965099719028889</v>
          </cell>
        </row>
      </sheetData>
      <sheetData sheetId="25">
        <row r="4">
          <cell r="J4">
            <v>20.385119712942771</v>
          </cell>
        </row>
      </sheetData>
      <sheetData sheetId="26">
        <row r="4">
          <cell r="J4">
            <v>50.502126364998681</v>
          </cell>
        </row>
      </sheetData>
      <sheetData sheetId="27">
        <row r="4">
          <cell r="J4">
            <v>2.0021649346361392</v>
          </cell>
        </row>
      </sheetData>
      <sheetData sheetId="28">
        <row r="4">
          <cell r="J4">
            <v>39.914518641783317</v>
          </cell>
        </row>
      </sheetData>
      <sheetData sheetId="29">
        <row r="4">
          <cell r="J4">
            <v>38.933685744306537</v>
          </cell>
        </row>
      </sheetData>
      <sheetData sheetId="30">
        <row r="4">
          <cell r="J4">
            <v>2.1640988761296072</v>
          </cell>
        </row>
      </sheetData>
      <sheetData sheetId="31">
        <row r="4">
          <cell r="J4">
            <v>4.8252458030481895</v>
          </cell>
        </row>
      </sheetData>
      <sheetData sheetId="32">
        <row r="4">
          <cell r="J4">
            <v>2.9300296249691367</v>
          </cell>
        </row>
      </sheetData>
      <sheetData sheetId="33">
        <row r="4">
          <cell r="J4">
            <v>294.70598044721299</v>
          </cell>
        </row>
      </sheetData>
      <sheetData sheetId="34">
        <row r="4">
          <cell r="J4">
            <v>1.0080468206572428</v>
          </cell>
        </row>
      </sheetData>
      <sheetData sheetId="35">
        <row r="4">
          <cell r="J4">
            <v>14.115297782081507</v>
          </cell>
        </row>
      </sheetData>
      <sheetData sheetId="36">
        <row r="4">
          <cell r="J4">
            <v>19.780971185787823</v>
          </cell>
        </row>
      </sheetData>
      <sheetData sheetId="37">
        <row r="4">
          <cell r="J4">
            <v>9.9438627084346081</v>
          </cell>
        </row>
      </sheetData>
      <sheetData sheetId="38">
        <row r="4">
          <cell r="J4">
            <v>7.1360821698570813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topLeftCell="A4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13.17+37.53</f>
        <v>50.7</v>
      </c>
      <c r="M2" t="s">
        <v>59</v>
      </c>
      <c r="N2" s="9">
        <f>552.62</f>
        <v>552.62</v>
      </c>
      <c r="P2" t="s">
        <v>8</v>
      </c>
      <c r="Q2" s="10">
        <f>N2+K2+H2</f>
        <v>629.55000000000007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0.14093947313227173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4466.8110786051202</v>
      </c>
      <c r="D7" s="20">
        <f>(C7*[1]Feuil1!$K$2-C4)/C4</f>
        <v>0.56700003143047784</v>
      </c>
      <c r="E7" s="31">
        <f>C7-C7/(1+D7)</f>
        <v>1616.2616280556699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1270.9278746739824</v>
      </c>
    </row>
    <row r="9" spans="2:20">
      <c r="M9" s="17" t="str">
        <f>IF(C13&gt;C7*Params!F8,B13,"Others")</f>
        <v>ETH</v>
      </c>
      <c r="N9" s="18">
        <f>IF(C13&gt;C7*0.1,C13,C7)</f>
        <v>1289.605156906501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552.62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294.70598044721299</v>
      </c>
    </row>
    <row r="12" spans="2:20">
      <c r="B12" s="7" t="s">
        <v>4</v>
      </c>
      <c r="C12" s="1">
        <f>[2]BTC!J4</f>
        <v>1270.9278746739824</v>
      </c>
      <c r="D12" s="20">
        <f>C12/$C$7</f>
        <v>0.28452689229714706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1058.9520665774241</v>
      </c>
    </row>
    <row r="13" spans="2:20">
      <c r="B13" s="7" t="s">
        <v>19</v>
      </c>
      <c r="C13" s="1">
        <f>[2]ETH!J4</f>
        <v>1289.605156906501</v>
      </c>
      <c r="D13" s="20">
        <f t="shared" ref="D13:D55" si="0">C13/$C$7</f>
        <v>0.2887082382067554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552.62</v>
      </c>
      <c r="D14" s="20">
        <f t="shared" si="0"/>
        <v>0.12371689562760066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294.70598044721299</v>
      </c>
      <c r="D15" s="20">
        <f t="shared" si="0"/>
        <v>6.5976817747851274E-2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190.27387787432261</v>
      </c>
      <c r="D16" s="20">
        <f t="shared" si="0"/>
        <v>4.2597252161768316E-2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2.5174559214874041E-2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2.3730576049592254E-2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1.4003278602849013E-2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64.974633171300781</v>
      </c>
      <c r="D20" s="20">
        <f t="shared" si="0"/>
        <v>1.4546089375150119E-2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1.1350379299191766E-2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39.914518641783317</v>
      </c>
      <c r="D22" s="20">
        <f t="shared" si="0"/>
        <v>8.9357973595444017E-3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50.502126364998681</v>
      </c>
      <c r="D23" s="20">
        <f t="shared" si="0"/>
        <v>1.1306080663874708E-2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44.510998208177654</v>
      </c>
      <c r="D24" s="20">
        <f t="shared" si="0"/>
        <v>9.9648266794568324E-3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38.933685744306537</v>
      </c>
      <c r="D25" s="20">
        <f t="shared" si="0"/>
        <v>8.7162150042093579E-3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39.698607905638575</v>
      </c>
      <c r="D26" s="20">
        <f t="shared" si="0"/>
        <v>8.8874606978084948E-3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5.8721982054792902E-3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24.740800103234371</v>
      </c>
      <c r="D28" s="20">
        <f t="shared" si="0"/>
        <v>5.5388060224298404E-3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20.385119712942771</v>
      </c>
      <c r="D29" s="20">
        <f t="shared" si="0"/>
        <v>4.5636852229059494E-3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19.780971185787823</v>
      </c>
      <c r="D30" s="20">
        <f t="shared" si="0"/>
        <v>4.4284324628219903E-3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13.883129989800787</v>
      </c>
      <c r="D31" s="20">
        <f t="shared" si="0"/>
        <v>3.1080629436730425E-3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14.228003814924781</v>
      </c>
      <c r="D32" s="20">
        <f t="shared" si="0"/>
        <v>3.1852710053203886E-3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11.855873936121615</v>
      </c>
      <c r="D33" s="20">
        <f t="shared" si="0"/>
        <v>2.6542143214671001E-3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14.115297782081507</v>
      </c>
      <c r="D34" s="20">
        <f t="shared" si="0"/>
        <v>3.1600391271728871E-3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14.34528810193444</v>
      </c>
      <c r="D35" s="20">
        <f t="shared" si="0"/>
        <v>3.2115278326062839E-3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11.897920668574297</v>
      </c>
      <c r="D36" s="20">
        <f t="shared" si="0"/>
        <v>2.6636274646945081E-3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2.3506702690633836E-3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8.4685608152652598</v>
      </c>
      <c r="D38" s="20">
        <f t="shared" si="0"/>
        <v>1.895885155257068E-3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5.4266191292690973</v>
      </c>
      <c r="D39" s="20">
        <f t="shared" si="0"/>
        <v>1.2148754522574754E-3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5.7451623954521525</v>
      </c>
      <c r="D40" s="20">
        <f t="shared" si="0"/>
        <v>1.2861888032314613E-3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4.8252458030481895</v>
      </c>
      <c r="D41" s="20">
        <f t="shared" si="0"/>
        <v>1.0802439857284048E-3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5.064112167384681</v>
      </c>
      <c r="D42" s="20">
        <f t="shared" si="0"/>
        <v>1.1337198010546001E-3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4.2795792318146395</v>
      </c>
      <c r="D43" s="20">
        <f t="shared" si="0"/>
        <v>9.5808377755502729E-4</v>
      </c>
    </row>
    <row r="44" spans="2:14">
      <c r="B44" s="22" t="s">
        <v>23</v>
      </c>
      <c r="C44" s="9">
        <f>[2]LUNA!J4</f>
        <v>3.9965099719028889</v>
      </c>
      <c r="D44" s="20">
        <f t="shared" si="0"/>
        <v>8.947121115207104E-4</v>
      </c>
    </row>
    <row r="45" spans="2:14">
      <c r="B45" s="22" t="s">
        <v>36</v>
      </c>
      <c r="C45" s="9">
        <f>[2]AMP!$J$4</f>
        <v>3.8388363955038241</v>
      </c>
      <c r="D45" s="20">
        <f t="shared" si="0"/>
        <v>8.5941319835326508E-4</v>
      </c>
    </row>
    <row r="46" spans="2:14">
      <c r="B46" s="7" t="s">
        <v>25</v>
      </c>
      <c r="C46" s="1">
        <f>[2]POLIS!J4</f>
        <v>3.1851462214889632</v>
      </c>
      <c r="D46" s="20">
        <f t="shared" si="0"/>
        <v>7.1306938337844573E-4</v>
      </c>
    </row>
    <row r="47" spans="2:14">
      <c r="B47" s="22" t="s">
        <v>40</v>
      </c>
      <c r="C47" s="9">
        <f>[2]SHPING!$J$4</f>
        <v>2.9300296249691367</v>
      </c>
      <c r="D47" s="20">
        <f t="shared" si="0"/>
        <v>6.5595557398951288E-4</v>
      </c>
    </row>
    <row r="48" spans="2:14">
      <c r="B48" s="22" t="s">
        <v>50</v>
      </c>
      <c r="C48" s="9">
        <f>[2]KAVA!$J$4</f>
        <v>2.5793776139989069</v>
      </c>
      <c r="D48" s="20">
        <f t="shared" si="0"/>
        <v>5.7745393046808367E-4</v>
      </c>
    </row>
    <row r="49" spans="2:4">
      <c r="B49" s="22" t="s">
        <v>62</v>
      </c>
      <c r="C49" s="10">
        <f>[2]SEI!$J$4</f>
        <v>2.1640988761296072</v>
      </c>
      <c r="D49" s="20">
        <f t="shared" si="0"/>
        <v>4.8448408451727136E-4</v>
      </c>
    </row>
    <row r="50" spans="2:4">
      <c r="B50" s="22" t="s">
        <v>65</v>
      </c>
      <c r="C50" s="10">
        <f>[2]DYDX!$J$4</f>
        <v>7.1360821698570813</v>
      </c>
      <c r="D50" s="20">
        <f t="shared" si="0"/>
        <v>1.5975786851691769E-3</v>
      </c>
    </row>
    <row r="51" spans="2:4">
      <c r="B51" s="22" t="s">
        <v>66</v>
      </c>
      <c r="C51" s="10">
        <f>[2]TIA!$J$4</f>
        <v>9.9438627084346081</v>
      </c>
      <c r="D51" s="20">
        <f t="shared" si="0"/>
        <v>2.2261659455586023E-3</v>
      </c>
    </row>
    <row r="52" spans="2:4">
      <c r="B52" s="7" t="s">
        <v>28</v>
      </c>
      <c r="C52" s="1">
        <f>[2]ATLAS!O47</f>
        <v>2.1909848916807704</v>
      </c>
      <c r="D52" s="20">
        <f t="shared" si="0"/>
        <v>4.9050314712771853E-4</v>
      </c>
    </row>
    <row r="53" spans="2:4">
      <c r="B53" s="22" t="s">
        <v>63</v>
      </c>
      <c r="C53" s="10">
        <f>[2]MEME!$J$4</f>
        <v>2.0021649346361392</v>
      </c>
      <c r="D53" s="20">
        <f t="shared" si="0"/>
        <v>4.4823138910575282E-4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3.7986688269114541E-4</v>
      </c>
    </row>
    <row r="55" spans="2:4">
      <c r="B55" s="22" t="s">
        <v>43</v>
      </c>
      <c r="C55" s="9">
        <f>[2]TRX!$J$4</f>
        <v>1.0080468206572428</v>
      </c>
      <c r="D55" s="20">
        <f t="shared" si="0"/>
        <v>2.2567482772789041E-4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2023-12-25T17:23:05Z</dcterms:modified>
</cp:coreProperties>
</file>