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23" l="1"/>
  <c r="T2"/>
  <c r="C23" i="2" l="1"/>
  <c r="C18" i="1" l="1"/>
  <c r="C4"/>
  <c r="C38"/>
  <c r="C30"/>
  <c r="Q2" l="1"/>
  <c r="C45" l="1"/>
  <c r="C43" l="1"/>
  <c r="C48" l="1"/>
  <c r="C44" l="1"/>
  <c r="C16" l="1"/>
  <c r="C47" l="1"/>
  <c r="C32" l="1"/>
  <c r="C24"/>
  <c r="C42" l="1"/>
  <c r="C17" l="1"/>
  <c r="C37" l="1"/>
  <c r="C35"/>
  <c r="C36" l="1"/>
  <c r="C25" l="1"/>
  <c r="C34" l="1"/>
  <c r="C50" l="1"/>
  <c r="C28" l="1"/>
  <c r="C19"/>
  <c r="C49" l="1"/>
  <c r="C20" l="1"/>
  <c r="C13" l="1"/>
  <c r="C15"/>
  <c r="C39" l="1"/>
  <c r="C14"/>
  <c r="C40" l="1"/>
  <c r="C21"/>
  <c r="C31"/>
  <c r="C27"/>
  <c r="C33"/>
  <c r="C22"/>
  <c r="C12"/>
  <c r="C26"/>
  <c r="C7" l="1"/>
  <c r="D13" l="1"/>
  <c r="N9"/>
  <c r="D15"/>
  <c r="D48"/>
  <c r="D7"/>
  <c r="E7" s="1"/>
  <c r="D17"/>
  <c r="D41"/>
  <c r="D21"/>
  <c r="D23"/>
  <c r="D19"/>
  <c r="D47"/>
  <c r="D36"/>
  <c r="D31"/>
  <c r="D43"/>
  <c r="D50"/>
  <c r="D39"/>
  <c r="D16"/>
  <c r="D26"/>
  <c r="D46"/>
  <c r="D38"/>
  <c r="D40"/>
  <c r="D27"/>
  <c r="D45"/>
  <c r="M9"/>
  <c r="D42"/>
  <c r="D25"/>
  <c r="Q3"/>
  <c r="D35"/>
  <c r="D20"/>
  <c r="D24"/>
  <c r="D33"/>
  <c r="D12"/>
  <c r="D28"/>
  <c r="D14"/>
  <c r="D49"/>
  <c r="D44"/>
  <c r="N8"/>
  <c r="D32"/>
  <c r="D18"/>
  <c r="D30"/>
  <c r="D37"/>
  <c r="D34"/>
  <c r="D29"/>
  <c r="M8"/>
  <c r="D22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<sst xmlns="http://schemas.openxmlformats.org/spreadsheetml/2006/main" count="92" uniqueCount="59">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</sst>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938.61933241655515</c:v>
                </c:pt>
                <c:pt idx="1">
                  <c:v>779.16882195847927</c:v>
                </c:pt>
                <c:pt idx="2">
                  <c:v>860.1388575453276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938.61933241655515</v>
          </cell>
        </row>
      </sheetData>
      <sheetData sheetId="1">
        <row r="4">
          <cell r="J4">
            <v>779.16882195847927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1.0960531191826333</v>
          </cell>
        </row>
      </sheetData>
      <sheetData sheetId="4">
        <row r="46">
          <cell r="M46">
            <v>76.27000000000001</v>
          </cell>
          <cell r="O46">
            <v>0.7290133245617394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30.682511790834198</v>
          </cell>
        </row>
      </sheetData>
      <sheetData sheetId="8">
        <row r="4">
          <cell r="J4">
            <v>9.6604459004909859</v>
          </cell>
        </row>
      </sheetData>
      <sheetData sheetId="9">
        <row r="4">
          <cell r="J4">
            <v>23.723230607772592</v>
          </cell>
        </row>
      </sheetData>
      <sheetData sheetId="10">
        <row r="4">
          <cell r="J4">
            <v>13.06145549146478</v>
          </cell>
        </row>
      </sheetData>
      <sheetData sheetId="11">
        <row r="4">
          <cell r="J4">
            <v>31.080155073401123</v>
          </cell>
        </row>
      </sheetData>
      <sheetData sheetId="12">
        <row r="4">
          <cell r="J4">
            <v>2.46442675199485</v>
          </cell>
        </row>
      </sheetData>
      <sheetData sheetId="13">
        <row r="4">
          <cell r="J4">
            <v>148.99047704233314</v>
          </cell>
        </row>
      </sheetData>
      <sheetData sheetId="14">
        <row r="4">
          <cell r="J4">
            <v>4.4777705029173207</v>
          </cell>
        </row>
      </sheetData>
      <sheetData sheetId="15">
        <row r="4">
          <cell r="J4">
            <v>25.903702517319594</v>
          </cell>
        </row>
      </sheetData>
      <sheetData sheetId="16">
        <row r="4">
          <cell r="J4">
            <v>4.6970565913281401</v>
          </cell>
        </row>
      </sheetData>
      <sheetData sheetId="17">
        <row r="4">
          <cell r="J4">
            <v>5.7393057283789419</v>
          </cell>
        </row>
      </sheetData>
      <sheetData sheetId="18">
        <row r="4">
          <cell r="J4">
            <v>9.0843413795703398</v>
          </cell>
        </row>
      </sheetData>
      <sheetData sheetId="19">
        <row r="4">
          <cell r="J4">
            <v>5.8885940206773855</v>
          </cell>
        </row>
      </sheetData>
      <sheetData sheetId="20">
        <row r="4">
          <cell r="J4">
            <v>11.705223986274966</v>
          </cell>
        </row>
      </sheetData>
      <sheetData sheetId="21">
        <row r="4">
          <cell r="J4">
            <v>1.5357174007639949</v>
          </cell>
        </row>
      </sheetData>
      <sheetData sheetId="22">
        <row r="4">
          <cell r="J4">
            <v>38.076961936363112</v>
          </cell>
        </row>
      </sheetData>
      <sheetData sheetId="23">
        <row r="4">
          <cell r="J4">
            <v>37.938625955661742</v>
          </cell>
        </row>
      </sheetData>
      <sheetData sheetId="24">
        <row r="4">
          <cell r="J4">
            <v>29.609931565069157</v>
          </cell>
        </row>
      </sheetData>
      <sheetData sheetId="25">
        <row r="4">
          <cell r="J4">
            <v>27.874933878093874</v>
          </cell>
        </row>
      </sheetData>
      <sheetData sheetId="26">
        <row r="4">
          <cell r="J4">
            <v>3.8074830457623525</v>
          </cell>
        </row>
      </sheetData>
      <sheetData sheetId="27">
        <row r="4">
          <cell r="J4">
            <v>146.68908553099769</v>
          </cell>
        </row>
      </sheetData>
      <sheetData sheetId="28">
        <row r="4">
          <cell r="J4">
            <v>0.75689452331634621</v>
          </cell>
        </row>
      </sheetData>
      <sheetData sheetId="29">
        <row r="4">
          <cell r="J4">
            <v>7.2873648216333047</v>
          </cell>
        </row>
      </sheetData>
      <sheetData sheetId="30">
        <row r="4">
          <cell r="J4">
            <v>23.515453727662425</v>
          </cell>
        </row>
      </sheetData>
      <sheetData sheetId="31">
        <row r="4">
          <cell r="J4">
            <v>3.2853171797110337</v>
          </cell>
        </row>
      </sheetData>
      <sheetData sheetId="32">
        <row r="4">
          <cell r="J4">
            <v>2.9662246539695296</v>
          </cell>
        </row>
      </sheetData>
      <sheetData sheetId="33">
        <row r="4">
          <cell r="J4">
            <v>2.1010727899199959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9" sqref="B3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15+15.37</f>
        <v>30.369999999999997</v>
      </c>
      <c r="J2" t="s">
        <v>6</v>
      </c>
      <c r="K2" s="9">
        <v>17.36</v>
      </c>
      <c r="M2" t="s">
        <v>7</v>
      </c>
      <c r="N2" s="9">
        <v>13.32</v>
      </c>
      <c r="P2" t="s">
        <v>8</v>
      </c>
      <c r="Q2" s="10">
        <f>N2+K2+H2</f>
        <v>61.05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2.3455114938881885E-2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2602.8437788124638</v>
      </c>
      <c r="D7" s="20">
        <f>(C7*[1]Feuil1!$K$2-C4)/C4</f>
        <v>6.2152134399118583E-2</v>
      </c>
      <c r="E7" s="32">
        <f>C7-C7/(1+D7)</f>
        <v>152.30614440386125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938.61933241655515</v>
      </c>
    </row>
    <row r="9" spans="2:20">
      <c r="M9" s="17" t="str">
        <f>IF(C13&gt;C7*[2]Params!F8,B13,"Others")</f>
        <v>BTC</v>
      </c>
      <c r="N9" s="18">
        <f>IF(C13&gt;C7*0.1,C13,C7)</f>
        <v>779.16882195847927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860.1388575453276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938.61933241655515</v>
      </c>
      <c r="D12" s="30">
        <f>C12/$C$7</f>
        <v>0.36061301106776228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779.16882195847927</v>
      </c>
      <c r="D13" s="30">
        <f t="shared" ref="D13:D50" si="0">C13/$C$7</f>
        <v>0.29935289559097999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148.99047704233314</v>
      </c>
      <c r="D14" s="30">
        <f t="shared" si="0"/>
        <v>5.7241421192903631E-2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146.68908553099769</v>
      </c>
      <c r="D15" s="30">
        <f t="shared" si="0"/>
        <v>5.6357237697117556E-2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2.9302565379009365E-2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2.5437562000055192E-2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7</v>
      </c>
      <c r="C18" s="1">
        <f>$N$2</f>
        <v>13.32</v>
      </c>
      <c r="D18" s="30">
        <f>C18/$C$7</f>
        <v>5.1174796230287756E-3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37.938625955661742</v>
      </c>
      <c r="D19" s="30">
        <f>C19/$C$7</f>
        <v>1.4575836730766484E-2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29.609931565069157</v>
      </c>
      <c r="D20" s="30">
        <f t="shared" si="0"/>
        <v>1.1375992599363208E-2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31.080155073401123</v>
      </c>
      <c r="D21" s="30">
        <f t="shared" si="0"/>
        <v>1.1940845365518368E-2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30.682511790834198</v>
      </c>
      <c r="D22" s="30">
        <f t="shared" si="0"/>
        <v>1.1788072738208269E-2</v>
      </c>
      <c r="M22" s="17" t="str">
        <f>IF(OR(M21="",M21="Others"),"",IF(C26&gt;C7*[2]Params!F8,B26,"Others"))</f>
        <v/>
      </c>
      <c r="N22" s="18"/>
    </row>
    <row r="23" spans="2:17">
      <c r="B23" s="7" t="s">
        <v>5</v>
      </c>
      <c r="C23" s="1">
        <f>H$2</f>
        <v>30.369999999999997</v>
      </c>
      <c r="D23" s="30">
        <f t="shared" si="0"/>
        <v>1.1668007218572364E-2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38.076961936363112</v>
      </c>
      <c r="D24" s="30">
        <f t="shared" si="0"/>
        <v>1.4628984745959498E-2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27.874933878093874</v>
      </c>
      <c r="D25" s="30">
        <f t="shared" si="0"/>
        <v>1.0709414873454946E-2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25.903702517319594</v>
      </c>
      <c r="D26" s="30">
        <f t="shared" si="0"/>
        <v>9.9520773118154816E-3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23.723230607772592</v>
      </c>
      <c r="D27" s="30">
        <f t="shared" si="0"/>
        <v>9.1143505426192779E-3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23.515453727662425</v>
      </c>
      <c r="D28" s="30">
        <f t="shared" si="0"/>
        <v>9.0345236694886269E-3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7.6839033378810441E-3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6.6696280972807455E-3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13.06145549146478</v>
      </c>
      <c r="D31" s="30">
        <f t="shared" si="0"/>
        <v>5.0181480724225454E-3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11.705223986274966</v>
      </c>
      <c r="D32" s="30">
        <f t="shared" si="0"/>
        <v>4.4970904829391735E-3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9.6604459004909859</v>
      </c>
      <c r="D33" s="30">
        <f t="shared" si="0"/>
        <v>3.7114966250100965E-3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9.0843413795703398</v>
      </c>
      <c r="D34" s="30">
        <f t="shared" si="0"/>
        <v>3.4901600524465709E-3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7.2873648216333047</v>
      </c>
      <c r="D35" s="30">
        <f t="shared" si="0"/>
        <v>2.7997703438652523E-3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5.8885940206773855</v>
      </c>
      <c r="D36" s="30">
        <f t="shared" si="0"/>
        <v>2.2623693625454661E-3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5.7393057283789419</v>
      </c>
      <c r="D37" s="30">
        <f t="shared" si="0"/>
        <v>2.2050135221705373E-3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2.0746539012278819E-3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4.6970565913281401</v>
      </c>
      <c r="D39" s="30">
        <f t="shared" si="0"/>
        <v>1.8045864410161227E-3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4.4777705029173207</v>
      </c>
      <c r="D40" s="30">
        <f t="shared" si="0"/>
        <v>1.720337785681584E-3</v>
      </c>
    </row>
    <row r="41" spans="2:14">
      <c r="B41" s="22" t="s">
        <v>56</v>
      </c>
      <c r="C41" s="9">
        <f>[2]SHIB!$J$4</f>
        <v>3.8074830457623525</v>
      </c>
      <c r="D41" s="30">
        <f t="shared" si="0"/>
        <v>1.4628165842129411E-3</v>
      </c>
    </row>
    <row r="42" spans="2:14">
      <c r="B42" s="22" t="s">
        <v>50</v>
      </c>
      <c r="C42" s="9">
        <f>[2]KAVA!$J$4</f>
        <v>2.9662246539695296</v>
      </c>
      <c r="D42" s="30">
        <f t="shared" si="0"/>
        <v>1.1396091759770756E-3</v>
      </c>
    </row>
    <row r="43" spans="2:14">
      <c r="B43" s="22" t="s">
        <v>37</v>
      </c>
      <c r="C43" s="9">
        <f>[2]GRT!$J$4</f>
        <v>3.2853171797110337</v>
      </c>
      <c r="D43" s="30">
        <f t="shared" si="0"/>
        <v>1.2622029821589774E-3</v>
      </c>
    </row>
    <row r="44" spans="2:14">
      <c r="B44" s="22" t="s">
        <v>36</v>
      </c>
      <c r="C44" s="9">
        <f>[2]AMP!$J$4</f>
        <v>2.46442675199485</v>
      </c>
      <c r="D44" s="30">
        <f t="shared" si="0"/>
        <v>9.4682084728082831E-4</v>
      </c>
    </row>
    <row r="45" spans="2:14">
      <c r="B45" s="22" t="s">
        <v>40</v>
      </c>
      <c r="C45" s="9">
        <f>[2]SHPING!$J$4</f>
        <v>2.1010727899199959</v>
      </c>
      <c r="D45" s="30">
        <f t="shared" si="0"/>
        <v>8.0722201117986467E-4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6.5189990033675963E-4</v>
      </c>
    </row>
    <row r="47" spans="2:14">
      <c r="B47" s="22" t="s">
        <v>23</v>
      </c>
      <c r="C47" s="9">
        <f>[2]LUNA!J4</f>
        <v>1.5357174007639949</v>
      </c>
      <c r="D47" s="30">
        <f t="shared" si="0"/>
        <v>5.9001520308862301E-4</v>
      </c>
    </row>
    <row r="48" spans="2:14">
      <c r="B48" s="7" t="s">
        <v>25</v>
      </c>
      <c r="C48" s="1">
        <f>[2]POLIS!J4</f>
        <v>1.0960531191826333</v>
      </c>
      <c r="D48" s="30">
        <f t="shared" si="0"/>
        <v>4.2109831104911828E-4</v>
      </c>
    </row>
    <row r="49" spans="2:4">
      <c r="B49" s="22" t="s">
        <v>43</v>
      </c>
      <c r="C49" s="9">
        <f>[2]TRX!$J$4</f>
        <v>0.75689452331634621</v>
      </c>
      <c r="D49" s="30">
        <f t="shared" si="0"/>
        <v>2.9079521770671772E-4</v>
      </c>
    </row>
    <row r="50" spans="2:4">
      <c r="B50" s="7" t="s">
        <v>28</v>
      </c>
      <c r="C50" s="1">
        <f>[2]ATLAS!O46</f>
        <v>0.7290133245617394</v>
      </c>
      <c r="D50" s="30">
        <f t="shared" si="0"/>
        <v>2.8008339589798533E-4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2023-06-04T22:53:20Z</dcterms:modified>
</cp:coreProperties>
</file>