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4608512"/>
        <axId val="84610432"/>
      </lineChart>
      <dateAx>
        <axId val="846085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610432"/>
        <crosses val="autoZero"/>
        <lblOffset val="100"/>
      </dateAx>
      <valAx>
        <axId val="846104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6085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2364.993447195235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0.00637174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0.10851844</v>
      </c>
      <c r="C35" s="54">
        <f>(D35/B35)</f>
        <v/>
      </c>
      <c r="D35" s="23" t="n">
        <v>177.84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0.02218656</v>
      </c>
      <c r="C36" s="54">
        <f>(D36/B36)</f>
        <v/>
      </c>
      <c r="D36" s="23" t="n">
        <v>37.3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0.05055192</v>
      </c>
      <c r="C40" s="54">
        <f>(D40/B40)</f>
        <v/>
      </c>
      <c r="D40" s="23" t="n">
        <v>92.15000000000001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1.747756455840825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11.69040218</v>
      </c>
      <c r="C5" s="53">
        <f>(D5/B5)</f>
        <v/>
      </c>
      <c r="D5" s="53" t="n">
        <v>37.3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0.57421039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10.39367604556847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0.02529616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29.89027207908387</v>
      </c>
      <c r="M3" t="inlineStr">
        <is>
          <t>Objectif :</t>
        </is>
      </c>
      <c r="N3" s="24">
        <f>(INDEX(N5:N21,MATCH(MAX(O18:O19,O6:O7),O5:O21,0))/0.9)</f>
        <v/>
      </c>
      <c r="O3" s="54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0.01550614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</f>
        <v/>
      </c>
      <c r="S8" s="53">
        <f>(T8/R8)</f>
        <v/>
      </c>
      <c r="T8" s="53">
        <f>(D10)-(-B12-B14)*14.31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F16" t="inlineStr">
        <is>
          <t>Moy</t>
        </is>
      </c>
      <c r="G16" s="53">
        <f>(D17/B17)</f>
        <v/>
      </c>
    </row>
    <row r="17">
      <c r="B17" s="24">
        <f>(SUM(B5:B16))</f>
        <v/>
      </c>
      <c r="D17" s="53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3">
        <f>(SUM(T5:T16))</f>
        <v/>
      </c>
    </row>
    <row r="18">
      <c r="M18" t="inlineStr">
        <is>
          <t>Objectif</t>
        </is>
      </c>
      <c r="N18" s="24">
        <f>-B12</f>
        <v/>
      </c>
      <c r="O18" s="53">
        <f>18.6</f>
        <v/>
      </c>
      <c r="P18" s="53">
        <f>-D12</f>
        <v/>
      </c>
      <c r="Q18" t="inlineStr">
        <is>
          <t>Done</t>
        </is>
      </c>
    </row>
    <row r="19">
      <c r="N19" s="24">
        <f>-B14</f>
        <v/>
      </c>
      <c r="O19" s="53">
        <f>C14</f>
        <v/>
      </c>
      <c r="P19" s="53">
        <f>-D14</f>
        <v/>
      </c>
      <c r="Q19" t="inlineStr">
        <is>
          <t>Done</t>
        </is>
      </c>
    </row>
    <row r="20">
      <c r="N20" s="24">
        <f>3*($B$10)/5-N18-N19</f>
        <v/>
      </c>
      <c r="O20" s="53">
        <f>($C$10*Params!K10)</f>
        <v/>
      </c>
      <c r="P20" s="53">
        <f>(O20*N20)</f>
        <v/>
      </c>
    </row>
    <row r="21">
      <c r="N21" s="24">
        <f>($B$10)/5</f>
        <v/>
      </c>
      <c r="O21" s="53">
        <f>($C$10*Params!K11)</f>
        <v/>
      </c>
      <c r="P21" s="53">
        <f>(O21*N21)</f>
        <v/>
      </c>
    </row>
    <row r="22"/>
    <row r="23">
      <c r="P23" s="53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0.003462046529236231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239.1880400406584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0.00217699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0.5464452400000001</v>
      </c>
      <c r="C11" s="53">
        <f>(D11/B11)</f>
        <v/>
      </c>
      <c r="D11" s="53" t="n">
        <v>155.67</v>
      </c>
      <c r="E11" t="inlineStr">
        <is>
          <t>DCA1</t>
        </is>
      </c>
      <c r="P11" s="53">
        <f>(SUM(P6:P9))</f>
        <v/>
      </c>
    </row>
    <row r="12">
      <c r="B12" s="64" t="n">
        <v>0.12977094</v>
      </c>
      <c r="C12" s="53">
        <f>(D12/B12)</f>
        <v/>
      </c>
      <c r="D12" s="53" t="n">
        <v>37.3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0.1015597824907829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0.27232595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6.773000912314029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0.07046418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($B$14/5)</f>
        <v/>
      </c>
      <c r="O6" s="53">
        <f>($S$6*Params!K8)</f>
        <v/>
      </c>
      <c r="P6" s="53">
        <f>(O6*N6)</f>
        <v/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($B$14/5)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($B$14/5)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($B$14/5)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52.14586744538567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0.00293655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($B$13/5)</f>
        <v/>
      </c>
      <c r="O6" s="53">
        <f>($C$5*Params!K8)</f>
        <v/>
      </c>
      <c r="P6" s="53">
        <f>(O6*N6)</f>
        <v/>
      </c>
    </row>
    <row r="7">
      <c r="N7" s="24">
        <f>($B$13/5)</f>
        <v/>
      </c>
      <c r="O7" s="53">
        <f>($C$5*Params!K9)</f>
        <v/>
      </c>
      <c r="P7" s="53">
        <f>(O7*N7)</f>
        <v/>
      </c>
    </row>
    <row r="8">
      <c r="N8" s="24">
        <f>($B$13/5)</f>
        <v/>
      </c>
      <c r="O8" s="53">
        <f>($C$5*Params!K10)</f>
        <v/>
      </c>
      <c r="P8" s="53">
        <f>(O8*N8)</f>
        <v/>
      </c>
    </row>
    <row r="9">
      <c r="N9" s="24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5.236414433851626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0.00222338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2.436084286252942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0.01733134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44403.39739489304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0.00034848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0.00661319</v>
      </c>
      <c r="C23" s="53">
        <f>(D23/B23)</f>
        <v/>
      </c>
      <c r="D23" s="53" t="n">
        <v>155.25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0.00148949</v>
      </c>
      <c r="C24" s="53">
        <f>(D24/B24)</f>
        <v/>
      </c>
      <c r="D24" s="53" t="n">
        <v>37.3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0.00164414</v>
      </c>
      <c r="C34" s="53">
        <f>(D34/B34)</f>
        <v/>
      </c>
      <c r="D34" s="53" t="n">
        <v>42.85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16.85309607110014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0.0022886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77.54275456653555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0.00109395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1.037602653415882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0.05559655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27" sqref="O2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0.0002023385741482207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4841.06407078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41" sqref="B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0.901808974216905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0.3164983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40.30980155</v>
      </c>
      <c r="C7" s="53">
        <f>(D7/B7)</f>
        <v/>
      </c>
      <c r="D7" s="53" t="n">
        <v>37.3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0.7771985508969602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0.32945928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Q26" sqref="Q2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2.351556554269566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0.09977244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1.024336479944869e-05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256.68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73.30991044708946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5.9619129</v>
      </c>
      <c r="C17" s="53">
        <f>(D17/B17)</f>
        <v/>
      </c>
      <c r="D17" s="53" t="n">
        <v>116.64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0.0616406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0.1065158988760805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0.24035051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6.486814916618707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0.00254441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0.6683042778544929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0.78155356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0.1739841152931799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0.8747811093067748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0.0043192196134625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0.6076333223987758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0.006629440095094391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(-310/3)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J21" sqref="J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0.5481033592550972</v>
      </c>
      <c r="M3" t="inlineStr">
        <is>
          <t>Objectif :</t>
        </is>
      </c>
      <c r="N3" s="24">
        <f>(INDEX(N5:N21,MATCH(MAX(O6),O5:O21,0))/0.9)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0.71014258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2*($B$13-B10)/5-N6</f>
        <v/>
      </c>
      <c r="O7" s="53">
        <f>($S$7*Params!K9)</f>
        <v/>
      </c>
      <c r="P7" s="53">
        <f>(O7*N7)</f>
        <v/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($B$13/5)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7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0.1835236376950003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0.55979419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2023-12-08T22:42:44Z</dcterms:modified>
  <cp:lastModifiedBy>Tiko</cp:lastModifiedBy>
</cp:coreProperties>
</file>