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ablo\Downloads\"/>
    </mc:Choice>
  </mc:AlternateContent>
  <bookViews>
    <workbookView xWindow="-105" yWindow="-105" windowWidth="23250" windowHeight="12570" activeTab="1"/>
  </bookViews>
  <sheets>
    <sheet name="RUBRICA" sheetId="12" r:id="rId1"/>
    <sheet name="G(2)" sheetId="13"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 i="13" l="1"/>
  <c r="K53" i="13" s="1"/>
  <c r="H53" i="13"/>
  <c r="I53" i="13" s="1"/>
  <c r="F53" i="13"/>
  <c r="G53" i="13" s="1"/>
  <c r="D53" i="13"/>
  <c r="E53" i="13" s="1"/>
  <c r="B53" i="13"/>
  <c r="J52" i="13"/>
  <c r="K52" i="13" s="1"/>
  <c r="H52" i="13"/>
  <c r="I52" i="13" s="1"/>
  <c r="F52" i="13"/>
  <c r="G52" i="13" s="1"/>
  <c r="D52" i="13"/>
  <c r="E52" i="13" s="1"/>
  <c r="B52" i="13"/>
  <c r="J51" i="13"/>
  <c r="K51" i="13" s="1"/>
  <c r="H51" i="13"/>
  <c r="I51" i="13" s="1"/>
  <c r="F51" i="13"/>
  <c r="G51" i="13" s="1"/>
  <c r="D51" i="13"/>
  <c r="E51" i="13" s="1"/>
  <c r="B51" i="13"/>
  <c r="C47" i="13"/>
  <c r="J42" i="13"/>
  <c r="K42" i="13" s="1"/>
  <c r="H42" i="13"/>
  <c r="I42" i="13" s="1"/>
  <c r="F42" i="13"/>
  <c r="G42" i="13" s="1"/>
  <c r="D42" i="13"/>
  <c r="E42" i="13" s="1"/>
  <c r="B42" i="13"/>
  <c r="J41" i="13"/>
  <c r="K41" i="13" s="1"/>
  <c r="H41" i="13"/>
  <c r="I41" i="13" s="1"/>
  <c r="F41" i="13"/>
  <c r="G41" i="13" s="1"/>
  <c r="D41" i="13"/>
  <c r="E41" i="13" s="1"/>
  <c r="B41" i="13"/>
  <c r="J40" i="13"/>
  <c r="K40" i="13" s="1"/>
  <c r="H40" i="13"/>
  <c r="I40" i="13" s="1"/>
  <c r="F40" i="13"/>
  <c r="G40" i="13" s="1"/>
  <c r="D40" i="13"/>
  <c r="E40" i="13" s="1"/>
  <c r="B40" i="13"/>
  <c r="C36" i="13"/>
  <c r="J30" i="13"/>
  <c r="K30" i="13" s="1"/>
  <c r="H30" i="13"/>
  <c r="I30" i="13" s="1"/>
  <c r="F30" i="13"/>
  <c r="G30" i="13" s="1"/>
  <c r="D30" i="13"/>
  <c r="E30" i="13" s="1"/>
  <c r="B30" i="13"/>
  <c r="J29" i="13"/>
  <c r="K29" i="13" s="1"/>
  <c r="H29" i="13"/>
  <c r="I29" i="13" s="1"/>
  <c r="F29" i="13"/>
  <c r="G29" i="13" s="1"/>
  <c r="D29" i="13"/>
  <c r="E29" i="13" s="1"/>
  <c r="B29" i="13"/>
  <c r="J28" i="13"/>
  <c r="K28" i="13" s="1"/>
  <c r="H28" i="13"/>
  <c r="I28" i="13" s="1"/>
  <c r="F28" i="13"/>
  <c r="G28" i="13" s="1"/>
  <c r="D28" i="13"/>
  <c r="E28" i="13" s="1"/>
  <c r="B28" i="13"/>
  <c r="C24" i="13"/>
  <c r="J19" i="13"/>
  <c r="K19" i="13" s="1"/>
  <c r="H19" i="13"/>
  <c r="I19" i="13" s="1"/>
  <c r="F19" i="13"/>
  <c r="G19" i="13" s="1"/>
  <c r="E19" i="13"/>
  <c r="B19" i="13"/>
  <c r="J18" i="13"/>
  <c r="K18" i="13" s="1"/>
  <c r="H18" i="13"/>
  <c r="I18" i="13" s="1"/>
  <c r="F18" i="13"/>
  <c r="G18" i="13" s="1"/>
  <c r="E18" i="13"/>
  <c r="B18" i="13"/>
  <c r="J17" i="13"/>
  <c r="K17" i="13" s="1"/>
  <c r="H17" i="13"/>
  <c r="I17" i="13" s="1"/>
  <c r="F17" i="13"/>
  <c r="G17" i="13" s="1"/>
  <c r="E17" i="13"/>
  <c r="B17" i="13"/>
  <c r="J16" i="13"/>
  <c r="K16" i="13" s="1"/>
  <c r="H16" i="13"/>
  <c r="I16" i="13" s="1"/>
  <c r="F16" i="13"/>
  <c r="G16" i="13" s="1"/>
  <c r="E16" i="13"/>
  <c r="B16" i="13"/>
  <c r="J15" i="13"/>
  <c r="K15" i="13" s="1"/>
  <c r="H15" i="13"/>
  <c r="I15" i="13" s="1"/>
  <c r="G15" i="13"/>
  <c r="D15" i="13"/>
  <c r="E15" i="13" s="1"/>
  <c r="B15" i="13"/>
  <c r="J14" i="13"/>
  <c r="K14" i="13" s="1"/>
  <c r="H14" i="13"/>
  <c r="I14" i="13" s="1"/>
  <c r="F14" i="13"/>
  <c r="G14" i="13" s="1"/>
  <c r="E14" i="13"/>
  <c r="B14" i="13"/>
  <c r="J13" i="13"/>
  <c r="K13" i="13" s="1"/>
  <c r="H13" i="13"/>
  <c r="I13" i="13" s="1"/>
  <c r="G13" i="13"/>
  <c r="E13" i="13"/>
  <c r="B13" i="13"/>
  <c r="G31" i="13" l="1"/>
  <c r="K31" i="13"/>
  <c r="I31" i="13"/>
  <c r="G20" i="13"/>
  <c r="G43" i="13"/>
  <c r="E20" i="13"/>
  <c r="I54" i="13"/>
  <c r="I20" i="13"/>
  <c r="K43" i="13"/>
  <c r="E54" i="13"/>
  <c r="I43" i="13"/>
  <c r="E31" i="13"/>
  <c r="G54" i="13"/>
  <c r="K54" i="13"/>
  <c r="E43" i="13"/>
  <c r="K20" i="13"/>
  <c r="C31" i="13" l="1"/>
  <c r="C32" i="13" s="1"/>
  <c r="D4" i="13" s="1"/>
  <c r="C20" i="13"/>
  <c r="C21" i="13" s="1"/>
  <c r="C5" i="13" s="1"/>
  <c r="C43" i="13"/>
  <c r="C44" i="13" s="1"/>
  <c r="D5" i="13" s="1"/>
  <c r="C54" i="13"/>
  <c r="C55" i="13" s="1"/>
  <c r="D6" i="13" s="1"/>
  <c r="C4" i="13" l="1"/>
  <c r="E4" i="13" s="1"/>
  <c r="C6" i="13"/>
  <c r="E6" i="13" s="1"/>
  <c r="E5" i="13"/>
</calcChain>
</file>

<file path=xl/sharedStrings.xml><?xml version="1.0" encoding="utf-8"?>
<sst xmlns="http://schemas.openxmlformats.org/spreadsheetml/2006/main" count="143" uniqueCount="82">
  <si>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</si>
  <si>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</si>
  <si>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</si>
  <si>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</si>
  <si>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</si>
  <si>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</si>
  <si>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</si>
  <si>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</si>
  <si>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</si>
  <si>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</si>
  <si>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</si>
  <si>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</si>
  <si>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</si>
  <si>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</si>
  <si>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</si>
  <si>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</si>
  <si>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</si>
  <si>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</si>
  <si>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</si>
  <si>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</si>
  <si>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</si>
  <si>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</si>
  <si>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</si>
  <si>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</si>
  <si>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</si>
  <si>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</si>
  <si>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</si>
  <si>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</si>
  <si>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</si>
  <si>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</si>
  <si>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</si>
  <si>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</si>
  <si>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</si>
  <si>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</si>
  <si>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</si>
  <si>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</si>
  <si>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</si>
  <si>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</si>
  <si>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</si>
  <si>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</si>
  <si>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</si>
  <si>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</si>
  <si>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</si>
  <si>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</si>
  <si>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</si>
  <si>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</si>
  <si>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</si>
  <si>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</si>
  <si>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</si>
  <si>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</si>
  <si>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</si>
  <si>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</si>
  <si>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</si>
  <si>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</si>
  <si>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</si>
  <si>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</si>
  <si>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</si>
  <si>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</si>
  <si>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</si>
  <si>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</si>
  <si>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</si>
  <si>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</si>
  <si>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</si>
  <si>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</si>
  <si>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</si>
  <si>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</si>
  <si>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</si>
  <si>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</si>
  <si>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</si>
  <si>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</si>
  <si>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</si>
  <si>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</si>
  <si>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</si>
  <si>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</si>
  <si>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</si>
  <si>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</si>
  <si>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GODOY OYARZUN MARTIN </t>
  </si>
  <si>
    <t xml:space="preserve">PEREIRA AREVALO PABLO GABRIEL </t>
  </si>
  <si>
    <t xml:space="preserve">ZUNIGA NUNEZ FRANCISCO SAMUEL </t>
  </si>
  <si>
    <t>x</t>
  </si>
  <si>
    <t>formato</t>
  </si>
  <si>
    <t>sin FVD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</si>
</sst>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
      <patternFill patternType="solid">
        <fgColor rgb="FFFFC00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6" fillId="10" borderId="25" xfId="0" applyFont="1" applyFill="1" applyBorder="1" applyAlignment="1">
      <alignment horizontal="left"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0" zoomScaleNormal="80" workbookViewId="0">
      <selection activeCell="F11" sqref="F11"/>
    </sheetView>
  </sheetViews>
  <sheetFormatPr baseColWidth="10" defaultRowHeight="15" x14ac:dyDescent="0.25"/>
  <cols>
    <col min="1" max="6" width="38.7109375" customWidth="1"/>
  </cols>
  <sheetData>
    <row r="1" spans="1:6" x14ac:dyDescent="0.25">
      <c r="A1" s="53" t="s">
        <v>18</v>
      </c>
      <c r="B1" s="53" t="s">
        <v>19</v>
      </c>
      <c r="C1" s="53"/>
      <c r="D1" s="53"/>
      <c r="E1" s="53"/>
      <c r="F1" s="53" t="s">
        <v>20</v>
      </c>
    </row>
    <row r="2" spans="1:6" x14ac:dyDescent="0.25">
      <c r="A2" s="53"/>
      <c r="B2" s="54" t="s">
        <v>29</v>
      </c>
      <c r="C2" s="54" t="s">
        <v>21</v>
      </c>
      <c r="D2" s="36" t="s">
        <v>22</v>
      </c>
      <c r="E2" s="35" t="s">
        <v>7</v>
      </c>
      <c r="F2" s="53"/>
    </row>
    <row r="3" spans="1:6" x14ac:dyDescent="0.25">
      <c r="A3" s="53"/>
      <c r="B3" s="54"/>
      <c r="C3" s="54"/>
      <c r="D3" s="37">
        <v>-0.3</v>
      </c>
      <c r="E3" s="37">
        <v>0</v>
      </c>
      <c r="F3" s="53"/>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926"/>
  <sheetViews>
    <sheetView tabSelected="1" topLeftCell="A19" zoomScaleNormal="100" workbookViewId="0">
      <selection activeCell="F4" sqref="F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70">
        <v>1</v>
      </c>
    </row>
    <row r="3" spans="1:11" ht="30" x14ac:dyDescent="0.25">
      <c r="B3" s="3" t="s">
        <v>2</v>
      </c>
      <c r="C3" s="40" t="s">
        <v>9</v>
      </c>
      <c r="D3" s="41" t="s">
        <v>15</v>
      </c>
      <c r="E3" s="56"/>
    </row>
    <row r="4" spans="1:11" x14ac:dyDescent="0.25">
      <c r="A4" s="4">
        <v>1</v>
      </c>
      <c r="B4" s="28" t="s">
        <v>76</v>
      </c>
      <c r="C4" s="5">
        <f>'G(2)'!$C$21</f>
        <v>5.4</v>
      </c>
      <c r="D4" s="5">
        <f>$C$32</f>
        <v>7</v>
      </c>
      <c r="E4" s="6">
        <f>C4*C$2+D4*D$2</f>
        <v>5.8000000000000007</v>
      </c>
      <c r="G4" s="1"/>
    </row>
    <row r="5" spans="1:11" x14ac:dyDescent="0.25">
      <c r="A5" s="4">
        <v>2</v>
      </c>
      <c r="B5" s="28" t="s">
        <v>77</v>
      </c>
      <c r="C5" s="5">
        <f>'G(2)'!$C$21</f>
        <v>5.4</v>
      </c>
      <c r="D5" s="5">
        <f>C44</f>
        <v>7</v>
      </c>
      <c r="E5" s="6">
        <f t="shared" ref="E5:E6" si="0">C5*C$2+D5*D$2</f>
        <v>5.8000000000000007</v>
      </c>
      <c r="G5" s="1"/>
    </row>
    <row r="6" spans="1:11" x14ac:dyDescent="0.25">
      <c r="A6" s="4">
        <v>3</v>
      </c>
      <c r="B6" s="28" t="s">
        <v>78</v>
      </c>
      <c r="C6" s="5">
        <f>'G(2)'!$C$21</f>
        <v>5.4</v>
      </c>
      <c r="D6" s="5">
        <f>C55</f>
        <v>7</v>
      </c>
      <c r="E6" s="6">
        <f t="shared" si="0"/>
        <v>5.8000000000000007</v>
      </c>
      <c r="G6" s="1"/>
    </row>
    <row r="11" spans="1:11" ht="18.75" outlineLevel="1" x14ac:dyDescent="0.25">
      <c r="A11" s="71" t="s">
        <v>9</v>
      </c>
      <c r="B11" s="15"/>
      <c r="C11" s="63" t="s">
        <v>10</v>
      </c>
      <c r="D11" s="64" t="s">
        <v>11</v>
      </c>
      <c r="E11" s="65"/>
      <c r="F11" s="65"/>
      <c r="G11" s="65"/>
      <c r="H11" s="65"/>
      <c r="I11" s="65"/>
      <c r="J11" s="65"/>
      <c r="K11" s="66"/>
    </row>
    <row r="12" spans="1:11" outlineLevel="1" x14ac:dyDescent="0.25">
      <c r="A12" s="69"/>
      <c r="B12" s="25" t="s">
        <v>12</v>
      </c>
      <c r="C12" s="56"/>
      <c r="D12" s="64" t="s">
        <v>5</v>
      </c>
      <c r="E12" s="66"/>
      <c r="F12" s="64" t="s">
        <v>6</v>
      </c>
      <c r="G12" s="66"/>
      <c r="H12" s="67" t="s">
        <v>27</v>
      </c>
      <c r="I12" s="66"/>
      <c r="J12" s="64" t="s">
        <v>7</v>
      </c>
      <c r="K12" s="66"/>
    </row>
    <row r="13" spans="1:11" ht="24" outlineLevel="1" x14ac:dyDescent="0.25">
      <c r="A13" s="72"/>
      <c r="B13" s="31" t="str">
        <f>RUBRICA!A4</f>
        <v>1. Implementa una metodología que permite el logro de los objetivos propuestos, de acuerdo a los estándares de la disciplina.</v>
      </c>
      <c r="C13" s="29" t="s">
        <v>5</v>
      </c>
      <c r="D13" s="17" t="s">
        <v>79</v>
      </c>
      <c r="E13" s="17">
        <f>IF(D13="X",100*0.1,"")</f>
        <v>10</v>
      </c>
      <c r="F13" s="17"/>
      <c r="G13" s="17" t="str">
        <f>IF(F13="X",60*0.1,"")</f>
        <v/>
      </c>
      <c r="H13" s="17" t="str">
        <f t="shared" ref="H13:H16" si="1">IF($C13=ML,"X","")</f>
        <v/>
      </c>
      <c r="I13" s="17" t="str">
        <f>IF(H13="X",30*0.1,"")</f>
        <v/>
      </c>
      <c r="J13" s="17" t="str">
        <f t="shared" ref="J13:J16" si="2">IF($C13=NL,"X","")</f>
        <v/>
      </c>
      <c r="K13" s="17" t="str">
        <f t="shared" ref="K13:K19" si="3">IF($J13="X",0,"")</f>
        <v/>
      </c>
    </row>
    <row r="14" spans="1:11" ht="48" outlineLevel="1" x14ac:dyDescent="0.25">
      <c r="A14" s="72"/>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c r="E14" s="17" t="str">
        <f>IF(D14="X",100*0.2,"")</f>
        <v/>
      </c>
      <c r="F14" s="17" t="str">
        <f t="shared" ref="F14:F16" si="4">IF($C14=L,"X","")</f>
        <v>X</v>
      </c>
      <c r="G14" s="17">
        <f>IF(F14="X",60*0.2,"")</f>
        <v>12</v>
      </c>
      <c r="H14" s="17" t="str">
        <f t="shared" si="1"/>
        <v/>
      </c>
      <c r="I14" s="17" t="str">
        <f>IF(H14="X",30*0.2,"")</f>
        <v/>
      </c>
      <c r="J14" s="17" t="str">
        <f t="shared" si="2"/>
        <v/>
      </c>
      <c r="K14" s="17" t="str">
        <f t="shared" si="3"/>
        <v/>
      </c>
    </row>
    <row r="15" spans="1:11" ht="24" outlineLevel="1" x14ac:dyDescent="0.25">
      <c r="A15" s="72"/>
      <c r="B15" s="31" t="str">
        <f>RUBRICA!A7</f>
        <v>4. Relaciona el Proyecto APT con las competencias del perfil de egreso de su Plan de Estudio.</v>
      </c>
      <c r="C15" s="29" t="s">
        <v>5</v>
      </c>
      <c r="D15" s="17" t="str">
        <f t="shared" ref="D15" si="5">IF($C15=CL,"X","")</f>
        <v>X</v>
      </c>
      <c r="E15" s="17">
        <f>IF(D15="X",100*0.05,"")</f>
        <v>5</v>
      </c>
      <c r="F15" s="17"/>
      <c r="G15" s="17" t="str">
        <f>IF(F15="X",60*0.05,"")</f>
        <v/>
      </c>
      <c r="H15" s="17" t="str">
        <f t="shared" si="1"/>
        <v/>
      </c>
      <c r="I15" s="17" t="str">
        <f>IF(H15="X",30*0.05,"")</f>
        <v/>
      </c>
      <c r="J15" s="17" t="str">
        <f t="shared" si="2"/>
        <v/>
      </c>
      <c r="K15" s="17" t="str">
        <f t="shared" si="3"/>
        <v/>
      </c>
    </row>
    <row r="16" spans="1:11" ht="24" outlineLevel="1" x14ac:dyDescent="0.25">
      <c r="A16" s="72"/>
      <c r="B16" s="31" t="str">
        <f>RUBRICA!A8</f>
        <v>5. Utiliza de manera precisa el lenguaje técnico en los entregables de acuerdo con lo requerido por la disciplina.</v>
      </c>
      <c r="C16" s="29" t="s">
        <v>5</v>
      </c>
      <c r="D16" s="17" t="s">
        <v>79</v>
      </c>
      <c r="E16" s="17">
        <f>IF(D16="X",100*0.05,"")</f>
        <v>5</v>
      </c>
      <c r="F16" s="17" t="str">
        <f t="shared" si="4"/>
        <v/>
      </c>
      <c r="G16" s="17" t="str">
        <f>IF(F16="X",60*0.05,"")</f>
        <v/>
      </c>
      <c r="H16" s="17" t="str">
        <f t="shared" si="1"/>
        <v/>
      </c>
      <c r="I16" s="17" t="str">
        <f>IF(H16="X",30*0.05,"")</f>
        <v/>
      </c>
      <c r="J16" s="17" t="str">
        <f t="shared" si="2"/>
        <v/>
      </c>
      <c r="K16" s="17" t="str">
        <f t="shared" si="3"/>
        <v/>
      </c>
    </row>
    <row r="17" spans="1:12" ht="24" outlineLevel="1" x14ac:dyDescent="0.25">
      <c r="A17" s="72"/>
      <c r="B17" s="31" t="str">
        <f>RUBRICA!A9</f>
        <v xml:space="preserve">6. Utiliza correctamente las reglas de redacción, ortografía (literal, puntual, acentual) y las normas para citas y referencias. </v>
      </c>
      <c r="C17" s="29" t="s">
        <v>6</v>
      </c>
      <c r="D17" s="17"/>
      <c r="E17" s="17" t="str">
        <f>IF(D17="X",100*0.05,"")</f>
        <v/>
      </c>
      <c r="F17" s="17" t="str">
        <f>IF($C17=L,"X","")</f>
        <v>X</v>
      </c>
      <c r="G17" s="17">
        <f>IF(F17="X",60*0.05,"")</f>
        <v>3</v>
      </c>
      <c r="H17" s="17" t="str">
        <f>IF($C17=ML,"X","")</f>
        <v/>
      </c>
      <c r="I17" s="17" t="str">
        <f>IF(H17="X",30*0.05,"")</f>
        <v/>
      </c>
      <c r="J17" s="17" t="str">
        <f>IF($C17=NL,"X","")</f>
        <v/>
      </c>
      <c r="K17" s="17" t="str">
        <f t="shared" si="3"/>
        <v/>
      </c>
      <c r="L17" t="s">
        <v>80</v>
      </c>
    </row>
    <row r="18" spans="1:12" ht="36" outlineLevel="1" x14ac:dyDescent="0.25">
      <c r="A18" s="72"/>
      <c r="B18" s="51" t="str">
        <f>RUBRICA!A10</f>
        <v>7. Entrega la documentación y evidencias requerida por la asignatura de acuerdo a la estrucutra y nombres solicitados, guardando todas las evidencias de avances en Git</v>
      </c>
      <c r="C18" s="29" t="s">
        <v>5</v>
      </c>
      <c r="D18" s="17" t="s">
        <v>79</v>
      </c>
      <c r="E18" s="17">
        <f>IF(D18="X",100*0.15,"")</f>
        <v>15</v>
      </c>
      <c r="F18" s="17" t="str">
        <f>IF($C18=L,"X","")</f>
        <v/>
      </c>
      <c r="G18" s="17" t="str">
        <f>IF(F18="X",60*0.15,"")</f>
        <v/>
      </c>
      <c r="H18" s="17" t="str">
        <f>IF($C18=ML,"X","")</f>
        <v/>
      </c>
      <c r="I18" s="17" t="str">
        <f>IF(H18="X",30*0.15,"")</f>
        <v/>
      </c>
      <c r="J18" s="17" t="str">
        <f>IF($C18=NL,"X","")</f>
        <v/>
      </c>
      <c r="K18" s="17" t="str">
        <f t="shared" si="3"/>
        <v/>
      </c>
    </row>
    <row r="19" spans="1:12" ht="22.9" customHeight="1" outlineLevel="1" x14ac:dyDescent="0.25">
      <c r="A19" s="72"/>
      <c r="B19" s="51" t="str">
        <f>RUBRICA!A12</f>
        <v>9.-Generan evidencias claras dentro del repositorio  del aporte de cada uno de los integrantes del equipo que permitan identificar la equidad en el trabajo y la participación de cada estudiante.</v>
      </c>
      <c r="C19" s="29" t="s">
        <v>6</v>
      </c>
      <c r="D19" s="17"/>
      <c r="E19" s="17" t="str">
        <f>IF(D19="X",100*0.15,"")</f>
        <v/>
      </c>
      <c r="F19" s="17" t="str">
        <f>IF($C19=L,"X","")</f>
        <v>X</v>
      </c>
      <c r="G19" s="17">
        <f>IF(F19="X",60*0.15,"")</f>
        <v>9</v>
      </c>
      <c r="H19" s="17" t="str">
        <f>IF($C19=ML,"X","")</f>
        <v/>
      </c>
      <c r="I19" s="17" t="str">
        <f>IF(H19="X",30*0.15,"")</f>
        <v/>
      </c>
      <c r="J19" s="17" t="str">
        <f>IF($C19=NL,"X","")</f>
        <v/>
      </c>
      <c r="K19" s="17" t="str">
        <f t="shared" si="3"/>
        <v/>
      </c>
      <c r="L19" s="52" t="s">
        <v>81</v>
      </c>
    </row>
    <row r="20" spans="1:12" ht="15.75" customHeight="1" outlineLevel="1" x14ac:dyDescent="0.3">
      <c r="A20" s="69"/>
      <c r="B20" s="30" t="s">
        <v>4</v>
      </c>
      <c r="C20" s="34">
        <f>E20+G20+I20+K20</f>
        <v>59</v>
      </c>
      <c r="D20" s="20"/>
      <c r="E20" s="20">
        <f>SUM(E13:E19)</f>
        <v>35</v>
      </c>
      <c r="F20" s="20"/>
      <c r="G20" s="20">
        <f>SUM(G13:G19)</f>
        <v>24</v>
      </c>
      <c r="H20" s="20"/>
      <c r="I20" s="20">
        <f>SUM(I13:I19)</f>
        <v>0</v>
      </c>
      <c r="J20" s="20"/>
      <c r="K20" s="20">
        <f>SUM(K13:K19)</f>
        <v>0</v>
      </c>
    </row>
    <row r="21" spans="1:12" ht="15.75" customHeight="1" outlineLevel="1" x14ac:dyDescent="0.3">
      <c r="A21" s="56"/>
      <c r="B21" s="33" t="s">
        <v>13</v>
      </c>
      <c r="C21" s="21">
        <f>VLOOKUP(C20,ESCALA_IEP!A1:B152,2,FALSE)</f>
        <v>5.4</v>
      </c>
    </row>
    <row r="22" spans="1:12" ht="15.75" customHeight="1" x14ac:dyDescent="0.25"/>
    <row r="23" spans="1:12" ht="15.75" customHeight="1" x14ac:dyDescent="0.25"/>
    <row r="24" spans="1:12" ht="15.75" customHeight="1" x14ac:dyDescent="0.25">
      <c r="A24" s="68" t="s">
        <v>15</v>
      </c>
      <c r="B24" s="55" t="s">
        <v>16</v>
      </c>
      <c r="C24" s="57" t="str">
        <f>$B$4</f>
        <v xml:space="preserve">GODOY OYARZUN MARTIN </v>
      </c>
      <c r="D24" s="58"/>
      <c r="E24" s="58"/>
      <c r="F24" s="58"/>
      <c r="G24" s="58"/>
      <c r="H24" s="58"/>
      <c r="I24" s="58"/>
      <c r="J24" s="58"/>
      <c r="K24" s="59"/>
    </row>
    <row r="25" spans="1:12" ht="15.75" customHeight="1" x14ac:dyDescent="0.25">
      <c r="A25" s="69"/>
      <c r="B25" s="56"/>
      <c r="C25" s="60"/>
      <c r="D25" s="61"/>
      <c r="E25" s="61"/>
      <c r="F25" s="61"/>
      <c r="G25" s="61"/>
      <c r="H25" s="61"/>
      <c r="I25" s="61"/>
      <c r="J25" s="61"/>
      <c r="K25" s="62"/>
    </row>
    <row r="26" spans="1:12" ht="15.75" customHeight="1" x14ac:dyDescent="0.25">
      <c r="A26" s="69"/>
      <c r="B26" s="15" t="s">
        <v>17</v>
      </c>
      <c r="C26" s="63" t="s">
        <v>10</v>
      </c>
      <c r="D26" s="64" t="s">
        <v>11</v>
      </c>
      <c r="E26" s="65"/>
      <c r="F26" s="65"/>
      <c r="G26" s="65"/>
      <c r="H26" s="65"/>
      <c r="I26" s="65"/>
      <c r="J26" s="65"/>
      <c r="K26" s="66"/>
    </row>
    <row r="27" spans="1:12" ht="15.75" customHeight="1" x14ac:dyDescent="0.25">
      <c r="A27" s="69"/>
      <c r="B27" s="16" t="s">
        <v>12</v>
      </c>
      <c r="C27" s="56"/>
      <c r="D27" s="64" t="s">
        <v>5</v>
      </c>
      <c r="E27" s="66"/>
      <c r="F27" s="64" t="s">
        <v>6</v>
      </c>
      <c r="G27" s="66"/>
      <c r="H27" s="67" t="s">
        <v>27</v>
      </c>
      <c r="I27" s="66"/>
      <c r="J27" s="64" t="s">
        <v>7</v>
      </c>
      <c r="K27" s="66"/>
    </row>
    <row r="28" spans="1:12" x14ac:dyDescent="0.25">
      <c r="A28" s="69"/>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2" ht="24.6" customHeight="1" x14ac:dyDescent="0.25">
      <c r="A29" s="69"/>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2" ht="25.9" customHeight="1" x14ac:dyDescent="0.25">
      <c r="A30" s="69"/>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2" ht="15.75" customHeight="1" x14ac:dyDescent="0.3">
      <c r="A31" s="69"/>
      <c r="B31" s="22" t="s">
        <v>14</v>
      </c>
      <c r="C31" s="19">
        <f>E31+G31+I31+K31</f>
        <v>25</v>
      </c>
      <c r="D31" s="20"/>
      <c r="E31" s="20">
        <f>SUM(E28:E30)</f>
        <v>25</v>
      </c>
      <c r="F31" s="20"/>
      <c r="G31" s="20">
        <f>SUM(G28:G30)</f>
        <v>0</v>
      </c>
      <c r="H31" s="20"/>
      <c r="I31" s="20">
        <f>SUM(I28:I30)</f>
        <v>0</v>
      </c>
      <c r="J31" s="20"/>
      <c r="K31" s="20">
        <f>SUM(K29:K30)</f>
        <v>0</v>
      </c>
    </row>
    <row r="32" spans="1:12" ht="15.75" customHeight="1" x14ac:dyDescent="0.3">
      <c r="A32" s="56"/>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8" t="s">
        <v>15</v>
      </c>
      <c r="B36" s="55" t="s">
        <v>16</v>
      </c>
      <c r="C36" s="57" t="str">
        <f>B5</f>
        <v xml:space="preserve">PEREIRA AREVALO PABLO GABRIEL </v>
      </c>
      <c r="D36" s="58"/>
      <c r="E36" s="58"/>
      <c r="F36" s="58"/>
      <c r="G36" s="58"/>
      <c r="H36" s="58"/>
      <c r="I36" s="58"/>
      <c r="J36" s="58"/>
      <c r="K36" s="59"/>
    </row>
    <row r="37" spans="1:11" ht="15.75" customHeight="1" x14ac:dyDescent="0.25">
      <c r="A37" s="69"/>
      <c r="B37" s="56"/>
      <c r="C37" s="60"/>
      <c r="D37" s="61"/>
      <c r="E37" s="61"/>
      <c r="F37" s="61"/>
      <c r="G37" s="61"/>
      <c r="H37" s="61"/>
      <c r="I37" s="61"/>
      <c r="J37" s="61"/>
      <c r="K37" s="62"/>
    </row>
    <row r="38" spans="1:11" ht="15.75" customHeight="1" x14ac:dyDescent="0.25">
      <c r="A38" s="69"/>
      <c r="B38" s="15" t="s">
        <v>17</v>
      </c>
      <c r="C38" s="63" t="s">
        <v>10</v>
      </c>
      <c r="D38" s="64" t="s">
        <v>11</v>
      </c>
      <c r="E38" s="65"/>
      <c r="F38" s="65"/>
      <c r="G38" s="65"/>
      <c r="H38" s="65"/>
      <c r="I38" s="65"/>
      <c r="J38" s="65"/>
      <c r="K38" s="66"/>
    </row>
    <row r="39" spans="1:11" ht="15.75" customHeight="1" x14ac:dyDescent="0.25">
      <c r="A39" s="69"/>
      <c r="B39" s="16" t="s">
        <v>12</v>
      </c>
      <c r="C39" s="56"/>
      <c r="D39" s="64" t="s">
        <v>5</v>
      </c>
      <c r="E39" s="66"/>
      <c r="F39" s="64" t="s">
        <v>6</v>
      </c>
      <c r="G39" s="66"/>
      <c r="H39" s="67" t="s">
        <v>27</v>
      </c>
      <c r="I39" s="66"/>
      <c r="J39" s="64" t="s">
        <v>7</v>
      </c>
      <c r="K39" s="66"/>
    </row>
    <row r="40" spans="1:11" ht="15.75" customHeight="1" x14ac:dyDescent="0.25">
      <c r="A40" s="69"/>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9" customHeight="1" x14ac:dyDescent="0.25">
      <c r="A41" s="69"/>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x14ac:dyDescent="0.25">
      <c r="A42" s="69"/>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
      <c r="A43" s="69"/>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6"/>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8" t="s">
        <v>15</v>
      </c>
      <c r="B47" s="55" t="s">
        <v>16</v>
      </c>
      <c r="C47" s="57" t="str">
        <f>B6</f>
        <v xml:space="preserve">ZUNIGA NUNEZ FRANCISCO SAMUEL </v>
      </c>
      <c r="D47" s="58"/>
      <c r="E47" s="58"/>
      <c r="F47" s="58"/>
      <c r="G47" s="58"/>
      <c r="H47" s="58"/>
      <c r="I47" s="58"/>
      <c r="J47" s="58"/>
      <c r="K47" s="59"/>
    </row>
    <row r="48" spans="1:11" ht="15.75" customHeight="1" x14ac:dyDescent="0.25">
      <c r="A48" s="69"/>
      <c r="B48" s="56"/>
      <c r="C48" s="60"/>
      <c r="D48" s="61"/>
      <c r="E48" s="61"/>
      <c r="F48" s="61"/>
      <c r="G48" s="61"/>
      <c r="H48" s="61"/>
      <c r="I48" s="61"/>
      <c r="J48" s="61"/>
      <c r="K48" s="62"/>
    </row>
    <row r="49" spans="1:11" ht="15.75" customHeight="1" x14ac:dyDescent="0.25">
      <c r="A49" s="69"/>
      <c r="B49" s="15" t="s">
        <v>17</v>
      </c>
      <c r="C49" s="63" t="s">
        <v>10</v>
      </c>
      <c r="D49" s="64" t="s">
        <v>11</v>
      </c>
      <c r="E49" s="65"/>
      <c r="F49" s="65"/>
      <c r="G49" s="65"/>
      <c r="H49" s="65"/>
      <c r="I49" s="65"/>
      <c r="J49" s="65"/>
      <c r="K49" s="66"/>
    </row>
    <row r="50" spans="1:11" ht="15.75" customHeight="1" x14ac:dyDescent="0.25">
      <c r="A50" s="69"/>
      <c r="B50" s="16" t="s">
        <v>12</v>
      </c>
      <c r="C50" s="56"/>
      <c r="D50" s="64" t="s">
        <v>5</v>
      </c>
      <c r="E50" s="66"/>
      <c r="F50" s="64" t="s">
        <v>6</v>
      </c>
      <c r="G50" s="66"/>
      <c r="H50" s="67" t="s">
        <v>27</v>
      </c>
      <c r="I50" s="66"/>
      <c r="J50" s="64" t="s">
        <v>7</v>
      </c>
      <c r="K50" s="66"/>
    </row>
    <row r="51" spans="1:11" ht="15.75" customHeight="1" x14ac:dyDescent="0.25">
      <c r="A51" s="69"/>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9" customHeight="1" x14ac:dyDescent="0.25">
      <c r="A52" s="69"/>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x14ac:dyDescent="0.25">
      <c r="A53" s="69"/>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
      <c r="A54" s="69"/>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6"/>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A47:A55"/>
    <mergeCell ref="B47:B48"/>
    <mergeCell ref="C47:K48"/>
    <mergeCell ref="C49:C50"/>
    <mergeCell ref="D49:K49"/>
    <mergeCell ref="D50:E50"/>
    <mergeCell ref="F50:G50"/>
    <mergeCell ref="H50:I50"/>
    <mergeCell ref="J50:K50"/>
    <mergeCell ref="A36:A44"/>
    <mergeCell ref="B36:B37"/>
    <mergeCell ref="C36:K37"/>
    <mergeCell ref="C38:C39"/>
    <mergeCell ref="D38:K38"/>
    <mergeCell ref="D39:E39"/>
    <mergeCell ref="F39:G39"/>
    <mergeCell ref="H39:I39"/>
    <mergeCell ref="J39:K39"/>
    <mergeCell ref="A24:A32"/>
    <mergeCell ref="B24:B25"/>
    <mergeCell ref="C24:K25"/>
    <mergeCell ref="C26:C27"/>
    <mergeCell ref="D26:K26"/>
    <mergeCell ref="D27:E27"/>
    <mergeCell ref="F27:G27"/>
    <mergeCell ref="H27:I27"/>
    <mergeCell ref="J27:K27"/>
    <mergeCell ref="E2:E3"/>
    <mergeCell ref="A11:A21"/>
    <mergeCell ref="C11:C12"/>
    <mergeCell ref="D11:K11"/>
    <mergeCell ref="D12:E12"/>
    <mergeCell ref="F12:G12"/>
    <mergeCell ref="H12:I12"/>
    <mergeCell ref="J12:K1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3" t="s">
        <v>3</v>
      </c>
      <c r="B1" s="7" t="s">
        <v>4</v>
      </c>
      <c r="C1" s="8"/>
      <c r="D1" s="8"/>
      <c r="E1" s="9"/>
    </row>
    <row r="2" spans="1:5" ht="45.75" thickBot="1" x14ac:dyDescent="0.3">
      <c r="A2" s="74"/>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G(2)</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pablo pereira</cp:lastModifiedBy>
  <dcterms:created xsi:type="dcterms:W3CDTF">2023-08-07T04:08:01Z</dcterms:created>
  <dcterms:modified xsi:type="dcterms:W3CDTF">2024-12-06T20:21:08Z</dcterms:modified>
</cp:coreProperties>
</file>