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E3222095-EE17-4BDF-B446-4A997899B78C}" xr6:coauthVersionLast="47" xr6:coauthVersionMax="47" xr10:uidLastSave="{00000000-0000-0000-0000-000000000000}"/>
  <bookViews>
    <workbookView xWindow="-120" yWindow="-120" windowWidth="20730" windowHeight="11040" xr2:uid="{6040AF38-875D-4111-BDD1-D5B0647F03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1" l="1"/>
  <c r="C8" i="1"/>
  <c r="C107" i="1"/>
  <c r="C91" i="1"/>
  <c r="C79" i="1"/>
  <c r="C64" i="1"/>
  <c r="C50" i="1"/>
  <c r="C36" i="1"/>
  <c r="C21" i="1"/>
  <c r="F123" i="1"/>
  <c r="F117" i="1"/>
  <c r="F108" i="1"/>
  <c r="F103" i="1"/>
  <c r="F94" i="1"/>
  <c r="F89" i="1"/>
  <c r="F80" i="1"/>
  <c r="F75" i="1"/>
  <c r="F61" i="1"/>
  <c r="F66" i="1"/>
  <c r="F52" i="1"/>
  <c r="F47" i="1"/>
  <c r="F38" i="1"/>
  <c r="F33" i="1"/>
  <c r="F24" i="1"/>
  <c r="F19" i="1"/>
  <c r="F10" i="1"/>
  <c r="F5" i="1"/>
</calcChain>
</file>

<file path=xl/sharedStrings.xml><?xml version="1.0" encoding="utf-8"?>
<sst xmlns="http://schemas.openxmlformats.org/spreadsheetml/2006/main" count="163" uniqueCount="115">
  <si>
    <t xml:space="preserve">Consumo de energia </t>
  </si>
  <si>
    <t>Consumo de energia inicial (Ei)</t>
  </si>
  <si>
    <t>Producción promedio inicial(PI)</t>
  </si>
  <si>
    <t>ICI</t>
  </si>
  <si>
    <t>Toneladas</t>
  </si>
  <si>
    <t>kWh</t>
  </si>
  <si>
    <t>kwh/Toneladas</t>
  </si>
  <si>
    <t>Calcular IC Final</t>
  </si>
  <si>
    <t>Consumo de energia Final</t>
  </si>
  <si>
    <t>Producción Promedio Final</t>
  </si>
  <si>
    <t>ICF</t>
  </si>
  <si>
    <t>Consumo de energia</t>
  </si>
  <si>
    <t>Consumo de energia No asociado</t>
  </si>
  <si>
    <t>No asociado</t>
  </si>
  <si>
    <t>Antes de la implementación</t>
  </si>
  <si>
    <t>EI</t>
  </si>
  <si>
    <t>TI</t>
  </si>
  <si>
    <t>Año</t>
  </si>
  <si>
    <t>kWH</t>
  </si>
  <si>
    <t>Ci</t>
  </si>
  <si>
    <t>kWh/Año</t>
  </si>
  <si>
    <t>Despues de la implementación</t>
  </si>
  <si>
    <t>Ef</t>
  </si>
  <si>
    <t>Tf</t>
  </si>
  <si>
    <t>CF</t>
  </si>
  <si>
    <t>kWH/Año</t>
  </si>
  <si>
    <t>consumo inicial No asociado (Ci)</t>
  </si>
  <si>
    <t>consumo inicial No asociado (Cf)</t>
  </si>
  <si>
    <t>% Variación (Disminución)</t>
  </si>
  <si>
    <t>%Variación (Aumento)</t>
  </si>
  <si>
    <t xml:space="preserve">Costos de energia </t>
  </si>
  <si>
    <t>Costo de energia</t>
  </si>
  <si>
    <t>Ei</t>
  </si>
  <si>
    <t>kWh/mes</t>
  </si>
  <si>
    <t>Cei</t>
  </si>
  <si>
    <t>mes</t>
  </si>
  <si>
    <t>Cef</t>
  </si>
  <si>
    <t>PEf</t>
  </si>
  <si>
    <t>Pei</t>
  </si>
  <si>
    <t>Costo energia inicial</t>
  </si>
  <si>
    <t>Costo energia Final</t>
  </si>
  <si>
    <t>%Variacion (Dismunición)</t>
  </si>
  <si>
    <t>Gases de efecto invernadero</t>
  </si>
  <si>
    <t>Antes</t>
  </si>
  <si>
    <t>P</t>
  </si>
  <si>
    <t>kg</t>
  </si>
  <si>
    <t>unidades</t>
  </si>
  <si>
    <t>Gei</t>
  </si>
  <si>
    <t>kg Co2/unidad</t>
  </si>
  <si>
    <t>Despues</t>
  </si>
  <si>
    <t>CO2</t>
  </si>
  <si>
    <t>Gef</t>
  </si>
  <si>
    <t>%var (disminución)</t>
  </si>
  <si>
    <t>Producción energetica</t>
  </si>
  <si>
    <t>Producción energetica inicial</t>
  </si>
  <si>
    <t>Producción energica final</t>
  </si>
  <si>
    <t xml:space="preserve">Antes </t>
  </si>
  <si>
    <t>Pi</t>
  </si>
  <si>
    <t>PEi</t>
  </si>
  <si>
    <t>Pf</t>
  </si>
  <si>
    <t>Pef</t>
  </si>
  <si>
    <t>%Var (disminución)</t>
  </si>
  <si>
    <t>unidades/kWh</t>
  </si>
  <si>
    <t>Unidadees</t>
  </si>
  <si>
    <t>Proporción consumo de energía (PCE)</t>
  </si>
  <si>
    <t>CP</t>
  </si>
  <si>
    <t>CEi</t>
  </si>
  <si>
    <t>PCEI</t>
  </si>
  <si>
    <t>Cp</t>
  </si>
  <si>
    <t>PCEf</t>
  </si>
  <si>
    <t>Propocion energia Final</t>
  </si>
  <si>
    <t>Proporción consumo energia inicial</t>
  </si>
  <si>
    <t>% Var</t>
  </si>
  <si>
    <t>Punto de medición</t>
  </si>
  <si>
    <t>Punto medición inicial</t>
  </si>
  <si>
    <t>Punto medición final</t>
  </si>
  <si>
    <t>EMEi</t>
  </si>
  <si>
    <t>TEP</t>
  </si>
  <si>
    <t>PMPi</t>
  </si>
  <si>
    <t>EMEf</t>
  </si>
  <si>
    <t>PMP</t>
  </si>
  <si>
    <t>%Var (Aumento)</t>
  </si>
  <si>
    <t>Equipos con diagnostico energetico (ED)</t>
  </si>
  <si>
    <t>EDi</t>
  </si>
  <si>
    <t>EDEi</t>
  </si>
  <si>
    <t>EDEf</t>
  </si>
  <si>
    <t>Equipos</t>
  </si>
  <si>
    <t>total</t>
  </si>
  <si>
    <t>Equipo</t>
  </si>
  <si>
    <t>Total</t>
  </si>
  <si>
    <t>EDf</t>
  </si>
  <si>
    <t>diagnostico inicial</t>
  </si>
  <si>
    <t>diagnostico fina</t>
  </si>
  <si>
    <t>%Var (Aumento )</t>
  </si>
  <si>
    <t>Personal capacitado</t>
  </si>
  <si>
    <t>Pci</t>
  </si>
  <si>
    <t>Pcf</t>
  </si>
  <si>
    <t>PCEEi</t>
  </si>
  <si>
    <t>TPA</t>
  </si>
  <si>
    <t>PCEEf</t>
  </si>
  <si>
    <t>PCf</t>
  </si>
  <si>
    <t>personal</t>
  </si>
  <si>
    <t>personas</t>
  </si>
  <si>
    <t>Total area</t>
  </si>
  <si>
    <t>Nombre del cliente</t>
  </si>
  <si>
    <t>Tipo de negocio</t>
  </si>
  <si>
    <t>Alimentos</t>
  </si>
  <si>
    <t>Paula</t>
  </si>
  <si>
    <t>Mes</t>
  </si>
  <si>
    <t>Lugar</t>
  </si>
  <si>
    <t>L Pelaez</t>
  </si>
  <si>
    <t>Marzo</t>
  </si>
  <si>
    <t>nNit</t>
  </si>
  <si>
    <t>Medellin</t>
  </si>
  <si>
    <t>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</si>
</sst>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_-&quot;$&quot;\ * #,##0_-;\-&quot;$&quot;\ * #,##0_-;_-&quot;$&quot;\ * &quot;-&quot;?_-;_-@_-"/>
    <numFmt numFmtId="166" formatCode="0.0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EF9D4"/>
        <bgColor indexed="64"/>
      </patternFill>
    </fill>
    <fill>
      <patternFill patternType="solid">
        <fgColor rgb="FFDBC3BD"/>
        <bgColor indexed="64"/>
      </patternFill>
    </fill>
    <fill>
      <patternFill patternType="solid">
        <fgColor rgb="FFB78BD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7C7"/>
        <bgColor indexed="64"/>
      </patternFill>
    </fill>
    <fill>
      <patternFill patternType="solid">
        <fgColor rgb="FF9CACD0"/>
        <bgColor indexed="64"/>
      </patternFill>
    </fill>
    <fill>
      <patternFill patternType="solid">
        <fgColor rgb="FFACE4EA"/>
        <bgColor indexed="64"/>
      </patternFill>
    </fill>
    <fill>
      <patternFill patternType="solid">
        <fgColor rgb="FFB4AA7E"/>
        <bgColor indexed="64"/>
      </patternFill>
    </fill>
    <fill>
      <patternFill patternType="solid">
        <fgColor rgb="FFDBA5C8"/>
        <bgColor indexed="64"/>
      </patternFill>
    </fill>
    <fill>
      <patternFill patternType="solid">
        <fgColor rgb="FFD4976A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1" fontId="0" fillId="0" borderId="6" xfId="0" applyNumberFormat="1" applyBorder="1"/>
    <xf numFmtId="0" fontId="0" fillId="2" borderId="1" xfId="0" applyFill="1" applyBorder="1"/>
    <xf numFmtId="0" fontId="0" fillId="0" borderId="7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0" xfId="1" applyNumberFormat="1" applyFont="1" applyBorder="1"/>
    <xf numFmtId="165" fontId="0" fillId="0" borderId="6" xfId="0" applyNumberFormat="1" applyBorder="1"/>
    <xf numFmtId="0" fontId="0" fillId="0" borderId="11" xfId="0" applyBorder="1"/>
    <xf numFmtId="164" fontId="0" fillId="0" borderId="10" xfId="0" applyNumberFormat="1" applyBorder="1"/>
    <xf numFmtId="164" fontId="0" fillId="0" borderId="6" xfId="0" applyNumberFormat="1" applyBorder="1"/>
    <xf numFmtId="0" fontId="0" fillId="0" borderId="13" xfId="0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0" xfId="0" applyBorder="1"/>
    <xf numFmtId="0" fontId="0" fillId="0" borderId="6" xfId="0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/>
    <xf numFmtId="1" fontId="0" fillId="0" borderId="1" xfId="0" applyNumberForma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166" fontId="0" fillId="0" borderId="11" xfId="0" applyNumberFormat="1" applyBorder="1"/>
    <xf numFmtId="0" fontId="0" fillId="0" borderId="12" xfId="0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4976A"/>
      <color rgb="FFFF9B93"/>
      <color rgb="FFB1D9E1"/>
      <color rgb="FFB4AA7E"/>
      <color rgb="FFDBA5C8"/>
      <color rgb="FFACE4EA"/>
      <color rgb="FF9CACD0"/>
      <color rgb="FFFFFFFF"/>
      <color rgb="FFB78BDB"/>
      <color rgb="FFFDC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8BAD-74CF-4DF9-ABEB-E02C1DC4F56B}">
  <dimension ref="B2:G131"/>
  <sheetViews>
    <sheetView tabSelected="1" topLeftCell="A121" workbookViewId="0">
      <selection activeCell="B131" sqref="B131"/>
    </sheetView>
  </sheetViews>
  <sheetFormatPr baseColWidth="10" defaultRowHeight="12.75" x14ac:dyDescent="0.2"/>
  <cols>
    <col min="1" max="1" width="20.85546875" customWidth="1"/>
    <col min="2" max="2" width="30.5703125" customWidth="1"/>
    <col min="3" max="3" width="13.28515625" customWidth="1"/>
    <col min="5" max="5" width="28" customWidth="1"/>
    <col min="6" max="6" width="19.85546875" customWidth="1"/>
    <col min="7" max="7" width="19.7109375" customWidth="1"/>
  </cols>
  <sheetData>
    <row r="2" spans="2:7" x14ac:dyDescent="0.2">
      <c r="E2" s="6" t="s">
        <v>0</v>
      </c>
    </row>
    <row r="3" spans="2:7" x14ac:dyDescent="0.2">
      <c r="E3" s="6" t="s">
        <v>1</v>
      </c>
      <c r="F3" s="1">
        <v>1000</v>
      </c>
      <c r="G3" s="3" t="s">
        <v>5</v>
      </c>
    </row>
    <row r="4" spans="2:7" x14ac:dyDescent="0.2">
      <c r="E4" s="6" t="s">
        <v>2</v>
      </c>
      <c r="F4">
        <v>50</v>
      </c>
      <c r="G4" s="4" t="s">
        <v>4</v>
      </c>
    </row>
    <row r="5" spans="2:7" x14ac:dyDescent="0.2">
      <c r="B5" s="41" t="s">
        <v>11</v>
      </c>
      <c r="C5" s="41"/>
      <c r="E5" s="9" t="s">
        <v>3</v>
      </c>
      <c r="F5" s="8">
        <f>(F3/F4)*100</f>
        <v>2000</v>
      </c>
      <c r="G5" s="5" t="s">
        <v>6</v>
      </c>
    </row>
    <row r="6" spans="2:7" x14ac:dyDescent="0.2">
      <c r="B6" s="9" t="s">
        <v>3</v>
      </c>
      <c r="C6" s="6">
        <v>2000</v>
      </c>
      <c r="G6" s="4"/>
    </row>
    <row r="7" spans="2:7" x14ac:dyDescent="0.2">
      <c r="B7" s="11" t="s">
        <v>10</v>
      </c>
      <c r="C7" s="6">
        <v>1636</v>
      </c>
      <c r="E7" s="7" t="s">
        <v>7</v>
      </c>
      <c r="F7" s="2"/>
      <c r="G7" s="3"/>
    </row>
    <row r="8" spans="2:7" x14ac:dyDescent="0.2">
      <c r="B8" s="6" t="s">
        <v>29</v>
      </c>
      <c r="C8" s="6">
        <f>(C6-C7)/C6*100</f>
        <v>18.2</v>
      </c>
      <c r="E8" s="6" t="s">
        <v>8</v>
      </c>
      <c r="F8">
        <v>900</v>
      </c>
      <c r="G8" s="4" t="s">
        <v>5</v>
      </c>
    </row>
    <row r="9" spans="2:7" x14ac:dyDescent="0.2">
      <c r="E9" s="6" t="s">
        <v>9</v>
      </c>
      <c r="F9">
        <v>55</v>
      </c>
      <c r="G9" s="4" t="s">
        <v>4</v>
      </c>
    </row>
    <row r="10" spans="2:7" x14ac:dyDescent="0.2">
      <c r="E10" s="11" t="s">
        <v>10</v>
      </c>
      <c r="F10" s="10">
        <f>(F8/F9)*100</f>
        <v>1636.3636363636363</v>
      </c>
      <c r="G10" s="5" t="s">
        <v>6</v>
      </c>
    </row>
    <row r="15" spans="2:7" x14ac:dyDescent="0.2">
      <c r="E15" s="6" t="s">
        <v>13</v>
      </c>
    </row>
    <row r="16" spans="2:7" x14ac:dyDescent="0.2">
      <c r="E16" s="6" t="s">
        <v>14</v>
      </c>
    </row>
    <row r="17" spans="2:7" x14ac:dyDescent="0.2">
      <c r="E17" s="6" t="s">
        <v>15</v>
      </c>
      <c r="F17" s="2">
        <v>20000</v>
      </c>
      <c r="G17" s="3" t="s">
        <v>18</v>
      </c>
    </row>
    <row r="18" spans="2:7" x14ac:dyDescent="0.2">
      <c r="B18" s="41" t="s">
        <v>12</v>
      </c>
      <c r="C18" s="41"/>
      <c r="E18" s="6" t="s">
        <v>16</v>
      </c>
      <c r="F18">
        <v>1</v>
      </c>
      <c r="G18" s="4" t="s">
        <v>17</v>
      </c>
    </row>
    <row r="19" spans="2:7" x14ac:dyDescent="0.2">
      <c r="B19" s="12" t="s">
        <v>26</v>
      </c>
      <c r="C19" s="6">
        <v>20000</v>
      </c>
      <c r="E19" s="12" t="s">
        <v>19</v>
      </c>
      <c r="F19" s="10">
        <f>F17/F18</f>
        <v>20000</v>
      </c>
      <c r="G19" s="5" t="s">
        <v>20</v>
      </c>
    </row>
    <row r="20" spans="2:7" x14ac:dyDescent="0.2">
      <c r="B20" s="14" t="s">
        <v>27</v>
      </c>
      <c r="C20" s="6">
        <v>15000</v>
      </c>
    </row>
    <row r="21" spans="2:7" x14ac:dyDescent="0.2">
      <c r="B21" s="6" t="s">
        <v>28</v>
      </c>
      <c r="C21" s="6">
        <f>(C20-C19)/C19*100</f>
        <v>-25</v>
      </c>
      <c r="E21" s="6" t="s">
        <v>21</v>
      </c>
    </row>
    <row r="22" spans="2:7" x14ac:dyDescent="0.2">
      <c r="E22" s="6" t="s">
        <v>22</v>
      </c>
      <c r="F22" s="2">
        <v>15000</v>
      </c>
      <c r="G22" s="3" t="s">
        <v>18</v>
      </c>
    </row>
    <row r="23" spans="2:7" x14ac:dyDescent="0.2">
      <c r="E23" s="6" t="s">
        <v>23</v>
      </c>
      <c r="F23">
        <v>1</v>
      </c>
      <c r="G23" s="4" t="s">
        <v>17</v>
      </c>
    </row>
    <row r="24" spans="2:7" x14ac:dyDescent="0.2">
      <c r="E24" s="13" t="s">
        <v>24</v>
      </c>
      <c r="F24" s="10">
        <f>F22/F23</f>
        <v>15000</v>
      </c>
      <c r="G24" s="5" t="s">
        <v>25</v>
      </c>
    </row>
    <row r="29" spans="2:7" x14ac:dyDescent="0.2">
      <c r="E29" s="6" t="s">
        <v>31</v>
      </c>
    </row>
    <row r="30" spans="2:7" x14ac:dyDescent="0.2">
      <c r="E30" s="6" t="s">
        <v>14</v>
      </c>
    </row>
    <row r="31" spans="2:7" x14ac:dyDescent="0.2">
      <c r="E31" s="6" t="s">
        <v>32</v>
      </c>
      <c r="F31" s="1">
        <v>10000</v>
      </c>
      <c r="G31" s="3" t="s">
        <v>33</v>
      </c>
    </row>
    <row r="32" spans="2:7" x14ac:dyDescent="0.2">
      <c r="E32" s="6" t="s">
        <v>38</v>
      </c>
      <c r="F32" s="15">
        <v>20</v>
      </c>
      <c r="G32" s="4" t="s">
        <v>5</v>
      </c>
    </row>
    <row r="33" spans="2:7" x14ac:dyDescent="0.2">
      <c r="B33" s="42" t="s">
        <v>30</v>
      </c>
      <c r="C33" s="43"/>
      <c r="E33" s="22" t="s">
        <v>34</v>
      </c>
      <c r="F33" s="16">
        <f>F31*F32</f>
        <v>200000</v>
      </c>
      <c r="G33" s="5" t="s">
        <v>35</v>
      </c>
    </row>
    <row r="34" spans="2:7" x14ac:dyDescent="0.2">
      <c r="B34" s="22" t="s">
        <v>39</v>
      </c>
      <c r="C34" s="6">
        <v>200</v>
      </c>
    </row>
    <row r="35" spans="2:7" x14ac:dyDescent="0.2">
      <c r="B35" s="23" t="s">
        <v>40</v>
      </c>
      <c r="C35" s="6">
        <v>160</v>
      </c>
      <c r="E35" s="6" t="s">
        <v>21</v>
      </c>
    </row>
    <row r="36" spans="2:7" x14ac:dyDescent="0.2">
      <c r="B36" s="6" t="s">
        <v>41</v>
      </c>
      <c r="C36" s="6">
        <f>(C34-C35)/C34*100</f>
        <v>20</v>
      </c>
      <c r="E36" s="6" t="s">
        <v>22</v>
      </c>
      <c r="F36" s="1">
        <v>8000</v>
      </c>
      <c r="G36" s="3" t="s">
        <v>5</v>
      </c>
    </row>
    <row r="37" spans="2:7" x14ac:dyDescent="0.2">
      <c r="E37" s="6" t="s">
        <v>37</v>
      </c>
      <c r="F37" s="18">
        <v>20</v>
      </c>
      <c r="G37" s="4" t="s">
        <v>35</v>
      </c>
    </row>
    <row r="38" spans="2:7" x14ac:dyDescent="0.2">
      <c r="E38" s="23" t="s">
        <v>36</v>
      </c>
      <c r="F38" s="19">
        <f>F36*F37</f>
        <v>160000</v>
      </c>
      <c r="G38" s="5"/>
    </row>
    <row r="43" spans="2:7" x14ac:dyDescent="0.2">
      <c r="E43" s="6" t="s">
        <v>42</v>
      </c>
    </row>
    <row r="44" spans="2:7" x14ac:dyDescent="0.2">
      <c r="E44" s="6" t="s">
        <v>43</v>
      </c>
    </row>
    <row r="45" spans="2:7" x14ac:dyDescent="0.2">
      <c r="E45" s="6" t="s">
        <v>50</v>
      </c>
      <c r="F45" s="1">
        <v>500</v>
      </c>
      <c r="G45" s="3" t="s">
        <v>45</v>
      </c>
    </row>
    <row r="46" spans="2:7" x14ac:dyDescent="0.2">
      <c r="E46" s="6" t="s">
        <v>44</v>
      </c>
      <c r="F46" s="24">
        <v>100</v>
      </c>
      <c r="G46" s="4" t="s">
        <v>46</v>
      </c>
    </row>
    <row r="47" spans="2:7" x14ac:dyDescent="0.2">
      <c r="B47" s="42" t="s">
        <v>42</v>
      </c>
      <c r="C47" s="43"/>
      <c r="E47" s="26" t="s">
        <v>47</v>
      </c>
      <c r="F47" s="25">
        <f>F45/F46</f>
        <v>5</v>
      </c>
      <c r="G47" s="5" t="s">
        <v>48</v>
      </c>
    </row>
    <row r="48" spans="2:7" x14ac:dyDescent="0.2">
      <c r="B48" s="26" t="s">
        <v>47</v>
      </c>
      <c r="C48" s="6">
        <v>5</v>
      </c>
    </row>
    <row r="49" spans="2:7" x14ac:dyDescent="0.2">
      <c r="B49" s="27" t="s">
        <v>51</v>
      </c>
      <c r="C49" s="6">
        <v>4</v>
      </c>
      <c r="E49" s="6" t="s">
        <v>49</v>
      </c>
    </row>
    <row r="50" spans="2:7" x14ac:dyDescent="0.2">
      <c r="B50" s="6" t="s">
        <v>52</v>
      </c>
      <c r="C50" s="6">
        <f>(C48-C49)/C48*100</f>
        <v>20</v>
      </c>
      <c r="E50" s="6" t="s">
        <v>50</v>
      </c>
      <c r="F50" s="1">
        <v>400</v>
      </c>
      <c r="G50" s="3" t="s">
        <v>45</v>
      </c>
    </row>
    <row r="51" spans="2:7" x14ac:dyDescent="0.2">
      <c r="E51" s="6" t="s">
        <v>44</v>
      </c>
      <c r="F51" s="24">
        <v>100</v>
      </c>
      <c r="G51" s="4" t="s">
        <v>46</v>
      </c>
    </row>
    <row r="52" spans="2:7" x14ac:dyDescent="0.2">
      <c r="E52" s="27" t="s">
        <v>51</v>
      </c>
      <c r="F52" s="25">
        <f>F50/F51</f>
        <v>4</v>
      </c>
      <c r="G52" s="5" t="s">
        <v>48</v>
      </c>
    </row>
    <row r="58" spans="2:7" x14ac:dyDescent="0.2">
      <c r="E58" s="6" t="s">
        <v>56</v>
      </c>
    </row>
    <row r="59" spans="2:7" x14ac:dyDescent="0.2">
      <c r="E59" s="6" t="s">
        <v>57</v>
      </c>
      <c r="F59" s="1">
        <v>200</v>
      </c>
      <c r="G59" s="3" t="s">
        <v>62</v>
      </c>
    </row>
    <row r="60" spans="2:7" x14ac:dyDescent="0.2">
      <c r="E60" s="6" t="s">
        <v>32</v>
      </c>
      <c r="F60" s="24">
        <v>2</v>
      </c>
      <c r="G60" s="4" t="s">
        <v>33</v>
      </c>
    </row>
    <row r="61" spans="2:7" x14ac:dyDescent="0.2">
      <c r="B61" s="42" t="s">
        <v>53</v>
      </c>
      <c r="C61" s="43"/>
      <c r="E61" s="13" t="s">
        <v>58</v>
      </c>
      <c r="F61" s="25">
        <f>(F59/F60)</f>
        <v>100</v>
      </c>
      <c r="G61" s="5" t="s">
        <v>62</v>
      </c>
    </row>
    <row r="62" spans="2:7" x14ac:dyDescent="0.2">
      <c r="B62" s="14" t="s">
        <v>54</v>
      </c>
      <c r="C62" s="6">
        <v>100</v>
      </c>
    </row>
    <row r="63" spans="2:7" x14ac:dyDescent="0.2">
      <c r="B63" s="21" t="s">
        <v>55</v>
      </c>
      <c r="C63" s="6">
        <v>9</v>
      </c>
      <c r="E63" s="6" t="s">
        <v>49</v>
      </c>
    </row>
    <row r="64" spans="2:7" x14ac:dyDescent="0.2">
      <c r="B64" s="6" t="s">
        <v>61</v>
      </c>
      <c r="C64" s="6">
        <f>(C63-C62)/C62*100</f>
        <v>-91</v>
      </c>
      <c r="E64" s="6" t="s">
        <v>59</v>
      </c>
      <c r="F64" s="1">
        <v>220</v>
      </c>
      <c r="G64" s="3" t="s">
        <v>63</v>
      </c>
    </row>
    <row r="65" spans="2:7" x14ac:dyDescent="0.2">
      <c r="E65" s="6" t="s">
        <v>22</v>
      </c>
      <c r="F65" s="24">
        <v>24</v>
      </c>
      <c r="G65" s="4" t="s">
        <v>33</v>
      </c>
    </row>
    <row r="66" spans="2:7" x14ac:dyDescent="0.2">
      <c r="E66" s="21" t="s">
        <v>60</v>
      </c>
      <c r="F66" s="8">
        <f>F64/F65</f>
        <v>9.1666666666666661</v>
      </c>
      <c r="G66" s="5" t="s">
        <v>62</v>
      </c>
    </row>
    <row r="72" spans="2:7" x14ac:dyDescent="0.2">
      <c r="E72" s="6" t="s">
        <v>43</v>
      </c>
    </row>
    <row r="73" spans="2:7" x14ac:dyDescent="0.2">
      <c r="E73" s="6" t="s">
        <v>66</v>
      </c>
      <c r="F73" s="6">
        <v>3000</v>
      </c>
    </row>
    <row r="74" spans="2:7" x14ac:dyDescent="0.2">
      <c r="E74" s="6" t="s">
        <v>65</v>
      </c>
      <c r="F74" s="6">
        <v>20000</v>
      </c>
    </row>
    <row r="75" spans="2:7" x14ac:dyDescent="0.2">
      <c r="E75" s="30" t="s">
        <v>67</v>
      </c>
      <c r="F75" s="28">
        <f>F73/F74</f>
        <v>0.15</v>
      </c>
    </row>
    <row r="76" spans="2:7" x14ac:dyDescent="0.2">
      <c r="B76" s="41" t="s">
        <v>64</v>
      </c>
      <c r="C76" s="41"/>
    </row>
    <row r="77" spans="2:7" x14ac:dyDescent="0.2">
      <c r="B77" s="30" t="s">
        <v>71</v>
      </c>
      <c r="C77" s="6">
        <v>15</v>
      </c>
      <c r="E77" s="6" t="s">
        <v>49</v>
      </c>
    </row>
    <row r="78" spans="2:7" x14ac:dyDescent="0.2">
      <c r="B78" s="26" t="s">
        <v>70</v>
      </c>
      <c r="C78" s="6">
        <v>125</v>
      </c>
      <c r="E78" s="6" t="s">
        <v>36</v>
      </c>
      <c r="F78" s="6">
        <v>2500</v>
      </c>
    </row>
    <row r="79" spans="2:7" x14ac:dyDescent="0.2">
      <c r="B79" s="6" t="s">
        <v>72</v>
      </c>
      <c r="C79" s="29">
        <f>(C78-C77)/C77*100</f>
        <v>733.33333333333326</v>
      </c>
      <c r="E79" s="6" t="s">
        <v>68</v>
      </c>
      <c r="F79" s="6">
        <v>20000</v>
      </c>
    </row>
    <row r="80" spans="2:7" x14ac:dyDescent="0.2">
      <c r="E80" s="26" t="s">
        <v>69</v>
      </c>
      <c r="F80" s="6">
        <f>F78/F79</f>
        <v>0.125</v>
      </c>
    </row>
    <row r="86" spans="2:7" x14ac:dyDescent="0.2">
      <c r="E86" s="6" t="s">
        <v>43</v>
      </c>
    </row>
    <row r="87" spans="2:7" x14ac:dyDescent="0.2">
      <c r="E87" s="34" t="s">
        <v>76</v>
      </c>
      <c r="F87" s="7">
        <v>8</v>
      </c>
      <c r="G87" s="3" t="s">
        <v>88</v>
      </c>
    </row>
    <row r="88" spans="2:7" x14ac:dyDescent="0.2">
      <c r="B88" s="42" t="s">
        <v>73</v>
      </c>
      <c r="C88" s="43"/>
      <c r="E88" s="34" t="s">
        <v>77</v>
      </c>
      <c r="F88" s="17">
        <v>15</v>
      </c>
      <c r="G88" s="5" t="s">
        <v>89</v>
      </c>
    </row>
    <row r="89" spans="2:7" x14ac:dyDescent="0.2">
      <c r="B89" s="31" t="s">
        <v>74</v>
      </c>
      <c r="C89" s="6">
        <v>5</v>
      </c>
      <c r="E89" s="31" t="s">
        <v>78</v>
      </c>
      <c r="F89" s="33">
        <f>F87/F88</f>
        <v>0.53333333333333333</v>
      </c>
    </row>
    <row r="90" spans="2:7" x14ac:dyDescent="0.2">
      <c r="B90" s="32" t="s">
        <v>75</v>
      </c>
      <c r="C90" s="6">
        <v>7</v>
      </c>
    </row>
    <row r="91" spans="2:7" x14ac:dyDescent="0.2">
      <c r="B91" s="6" t="s">
        <v>81</v>
      </c>
      <c r="C91" s="6">
        <f>(C90-C89)/C89*100</f>
        <v>40</v>
      </c>
      <c r="E91" s="6" t="s">
        <v>49</v>
      </c>
    </row>
    <row r="92" spans="2:7" x14ac:dyDescent="0.2">
      <c r="E92" s="6" t="s">
        <v>79</v>
      </c>
      <c r="F92" s="6">
        <v>11</v>
      </c>
      <c r="G92" s="3" t="s">
        <v>88</v>
      </c>
    </row>
    <row r="93" spans="2:7" x14ac:dyDescent="0.2">
      <c r="E93" s="6" t="s">
        <v>77</v>
      </c>
      <c r="F93" s="6">
        <v>15</v>
      </c>
      <c r="G93" s="5" t="s">
        <v>89</v>
      </c>
    </row>
    <row r="94" spans="2:7" x14ac:dyDescent="0.2">
      <c r="E94" s="32" t="s">
        <v>80</v>
      </c>
      <c r="F94" s="33">
        <f>F92/F93</f>
        <v>0.73333333333333328</v>
      </c>
    </row>
    <row r="100" spans="2:7" x14ac:dyDescent="0.2">
      <c r="E100" s="6" t="s">
        <v>43</v>
      </c>
    </row>
    <row r="101" spans="2:7" x14ac:dyDescent="0.2">
      <c r="E101" s="6" t="s">
        <v>83</v>
      </c>
      <c r="F101" s="1">
        <v>20</v>
      </c>
      <c r="G101" s="3" t="s">
        <v>86</v>
      </c>
    </row>
    <row r="102" spans="2:7" x14ac:dyDescent="0.2">
      <c r="E102" s="6" t="s">
        <v>77</v>
      </c>
      <c r="F102" s="25">
        <v>50</v>
      </c>
      <c r="G102" s="5" t="s">
        <v>87</v>
      </c>
    </row>
    <row r="103" spans="2:7" x14ac:dyDescent="0.2">
      <c r="E103" s="35" t="s">
        <v>84</v>
      </c>
      <c r="F103" s="6">
        <f>F101/F102</f>
        <v>0.4</v>
      </c>
    </row>
    <row r="104" spans="2:7" x14ac:dyDescent="0.2">
      <c r="B104" s="41" t="s">
        <v>82</v>
      </c>
      <c r="C104" s="41"/>
    </row>
    <row r="105" spans="2:7" x14ac:dyDescent="0.2">
      <c r="B105" s="35" t="s">
        <v>91</v>
      </c>
      <c r="C105" s="6">
        <v>4</v>
      </c>
      <c r="E105" s="6" t="s">
        <v>49</v>
      </c>
    </row>
    <row r="106" spans="2:7" x14ac:dyDescent="0.2">
      <c r="B106" s="36" t="s">
        <v>92</v>
      </c>
      <c r="C106" s="6">
        <v>6</v>
      </c>
      <c r="E106" s="6" t="s">
        <v>90</v>
      </c>
      <c r="F106" s="1">
        <v>30</v>
      </c>
      <c r="G106" s="3" t="s">
        <v>88</v>
      </c>
    </row>
    <row r="107" spans="2:7" x14ac:dyDescent="0.2">
      <c r="B107" s="6" t="s">
        <v>93</v>
      </c>
      <c r="C107" s="6">
        <f>(C106-C105)/C105*100</f>
        <v>50</v>
      </c>
      <c r="E107" s="6" t="s">
        <v>77</v>
      </c>
      <c r="F107" s="25">
        <v>50</v>
      </c>
      <c r="G107" s="5" t="s">
        <v>89</v>
      </c>
    </row>
    <row r="108" spans="2:7" x14ac:dyDescent="0.2">
      <c r="E108" s="36" t="s">
        <v>85</v>
      </c>
      <c r="F108" s="6">
        <f>F106/F107</f>
        <v>0.6</v>
      </c>
    </row>
    <row r="114" spans="2:7" x14ac:dyDescent="0.2">
      <c r="B114" s="42" t="s">
        <v>94</v>
      </c>
      <c r="C114" s="43"/>
      <c r="E114" s="6" t="s">
        <v>43</v>
      </c>
    </row>
    <row r="115" spans="2:7" x14ac:dyDescent="0.2">
      <c r="B115" s="38" t="s">
        <v>95</v>
      </c>
      <c r="C115" s="6">
        <v>30</v>
      </c>
      <c r="E115" s="6" t="s">
        <v>97</v>
      </c>
      <c r="F115" s="1">
        <v>15</v>
      </c>
      <c r="G115" s="3" t="s">
        <v>101</v>
      </c>
    </row>
    <row r="116" spans="2:7" x14ac:dyDescent="0.2">
      <c r="B116" s="37" t="s">
        <v>96</v>
      </c>
      <c r="C116" s="6">
        <v>50</v>
      </c>
      <c r="E116" s="6" t="s">
        <v>98</v>
      </c>
      <c r="F116" s="25">
        <v>50</v>
      </c>
      <c r="G116" s="5" t="s">
        <v>87</v>
      </c>
    </row>
    <row r="117" spans="2:7" x14ac:dyDescent="0.2">
      <c r="B117" s="6" t="s">
        <v>81</v>
      </c>
      <c r="C117" s="29">
        <f>(C116-C115)/C115*100</f>
        <v>66.666666666666657</v>
      </c>
      <c r="E117" s="38" t="s">
        <v>95</v>
      </c>
      <c r="F117" s="17">
        <f>F115/F116*100</f>
        <v>30</v>
      </c>
    </row>
    <row r="120" spans="2:7" x14ac:dyDescent="0.2">
      <c r="E120" s="6" t="s">
        <v>49</v>
      </c>
    </row>
    <row r="121" spans="2:7" x14ac:dyDescent="0.2">
      <c r="E121" s="6" t="s">
        <v>99</v>
      </c>
      <c r="F121" s="1">
        <v>25</v>
      </c>
      <c r="G121" s="3" t="s">
        <v>102</v>
      </c>
    </row>
    <row r="122" spans="2:7" x14ac:dyDescent="0.2">
      <c r="E122" s="6" t="s">
        <v>98</v>
      </c>
      <c r="F122" s="25">
        <v>50</v>
      </c>
      <c r="G122" s="5" t="s">
        <v>103</v>
      </c>
    </row>
    <row r="123" spans="2:7" x14ac:dyDescent="0.2">
      <c r="E123" s="37" t="s">
        <v>100</v>
      </c>
      <c r="F123" s="6">
        <f>F121/F122*100</f>
        <v>50</v>
      </c>
    </row>
    <row r="126" spans="2:7" x14ac:dyDescent="0.2">
      <c r="B126" s="34" t="s">
        <v>112</v>
      </c>
      <c r="C126" s="20">
        <v>1234567890</v>
      </c>
    </row>
    <row r="127" spans="2:7" x14ac:dyDescent="0.2">
      <c r="B127" s="25" t="s">
        <v>104</v>
      </c>
      <c r="C127" s="39" t="s">
        <v>107</v>
      </c>
    </row>
    <row r="128" spans="2:7" x14ac:dyDescent="0.2">
      <c r="B128" s="25" t="s">
        <v>105</v>
      </c>
      <c r="C128" s="39" t="s">
        <v>106</v>
      </c>
    </row>
    <row r="129" spans="2:3" x14ac:dyDescent="0.2">
      <c r="B129" s="34" t="s">
        <v>108</v>
      </c>
      <c r="C129" s="40" t="s">
        <v>111</v>
      </c>
    </row>
    <row r="130" spans="2:3" x14ac:dyDescent="0.2">
      <c r="B130" s="34" t="s">
        <v>109</v>
      </c>
      <c r="C130" s="40" t="s">
        <v>110</v>
      </c>
    </row>
    <row r="131" spans="2:3" x14ac:dyDescent="0.2">
      <c r="B131" s="34" t="s">
        <v>114</v>
      </c>
      <c r="C131" s="20" t="s">
        <v>113</v>
      </c>
    </row>
  </sheetData>
  <mergeCells count="9">
    <mergeCell ref="B76:C76"/>
    <mergeCell ref="B88:C88"/>
    <mergeCell ref="B104:C104"/>
    <mergeCell ref="B114:C114"/>
    <mergeCell ref="B5:C5"/>
    <mergeCell ref="B18:C18"/>
    <mergeCell ref="B33:C33"/>
    <mergeCell ref="B47:C47"/>
    <mergeCell ref="B61:C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2024-05-03T15:53:12Z</dcterms:created>
  <dcterms:modified xsi:type="dcterms:W3CDTF">2024-05-27T13:39:34Z</dcterms:modified>
</cp:coreProperties>
</file>