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02\Desktop\Curso Power BI Preditiva\"/>
    </mc:Choice>
  </mc:AlternateContent>
  <bookViews>
    <workbookView xWindow="0" yWindow="0" windowWidth="19200" windowHeight="8235" tabRatio="722"/>
  </bookViews>
  <sheets>
    <sheet name="APP" sheetId="1" r:id="rId1"/>
    <sheet name="P de Apoio" sheetId="2" r:id="rId2"/>
  </sheets>
  <definedNames>
    <definedName name="Aporte">APP!$C$12</definedName>
    <definedName name="Qtde_Anos">APP!$C$13</definedName>
    <definedName name="Taxas_Mensais">APP!$C$14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C33" i="1"/>
  <c r="C34" i="1"/>
  <c r="C35" i="1"/>
  <c r="D35" i="1" s="1"/>
  <c r="C36" i="1"/>
  <c r="C31" i="1"/>
  <c r="H2" i="2"/>
  <c r="A18" i="2"/>
  <c r="A19" i="2"/>
  <c r="A20" i="2"/>
  <c r="A21" i="2"/>
  <c r="A22" i="2"/>
  <c r="A17" i="2"/>
  <c r="A11" i="2"/>
  <c r="A12" i="2"/>
  <c r="A13" i="2"/>
  <c r="A14" i="2"/>
  <c r="A15" i="2"/>
  <c r="A10" i="2"/>
  <c r="A4" i="2"/>
  <c r="A5" i="2"/>
  <c r="A6" i="2"/>
  <c r="A7" i="2"/>
  <c r="A8" i="2"/>
  <c r="A3" i="2"/>
  <c r="D33" i="1"/>
  <c r="D31" i="1"/>
  <c r="D32" i="1"/>
  <c r="D34" i="1"/>
  <c r="D36" i="1"/>
  <c r="D37" i="1" l="1"/>
  <c r="C28" i="1"/>
  <c r="C15" i="1" l="1"/>
  <c r="C16" i="1" s="1"/>
  <c r="C9" i="1"/>
  <c r="C21" i="1"/>
  <c r="D21" i="1" s="1"/>
  <c r="C22" i="1"/>
  <c r="D22" i="1" s="1"/>
  <c r="C23" i="1"/>
  <c r="D23" i="1" s="1"/>
  <c r="C24" i="1"/>
  <c r="D24" i="1" s="1"/>
  <c r="C20" i="1"/>
  <c r="D20" i="1" s="1"/>
</calcChain>
</file>

<file path=xl/sharedStrings.xml><?xml version="1.0" encoding="utf-8"?>
<sst xmlns="http://schemas.openxmlformats.org/spreadsheetml/2006/main" count="71" uniqueCount="35">
  <si>
    <t>Dividendo Mensais?</t>
  </si>
  <si>
    <t>INVESTIMENTO MENSAL</t>
  </si>
  <si>
    <t>Quantos em 5 Anos?</t>
  </si>
  <si>
    <t>Quantos em 10 Anos?</t>
  </si>
  <si>
    <t>Quantos em 20 Anos?</t>
  </si>
  <si>
    <t>Quantos em 30 Anos?</t>
  </si>
  <si>
    <t>Quantos em 2 Anos?</t>
  </si>
  <si>
    <t>Taxas de Rendimentos Mensal?</t>
  </si>
  <si>
    <t>Patrimônio Acumulado?</t>
  </si>
  <si>
    <t>Por Quantos Anos?</t>
  </si>
  <si>
    <t>Quanto Investir Por Mês?</t>
  </si>
  <si>
    <t>Cenários</t>
  </si>
  <si>
    <t>Dividendo</t>
  </si>
  <si>
    <t>Configurações</t>
  </si>
  <si>
    <t>Salário</t>
  </si>
  <si>
    <t>Rendimento de Carteira</t>
  </si>
  <si>
    <t>Sugetões de Investimentos</t>
  </si>
  <si>
    <t>Perfil</t>
  </si>
  <si>
    <t>Agressivo</t>
  </si>
  <si>
    <t>Valor a ser investido por mês</t>
  </si>
  <si>
    <t>Percentual Sugerido</t>
  </si>
  <si>
    <t>Valores</t>
  </si>
  <si>
    <t>Papel</t>
  </si>
  <si>
    <t>Tijolo</t>
  </si>
  <si>
    <t>Híbrico</t>
  </si>
  <si>
    <t>FOFS</t>
  </si>
  <si>
    <t>Desenvolvimento</t>
  </si>
  <si>
    <t>Hotelaria</t>
  </si>
  <si>
    <t>Tipo de FII</t>
  </si>
  <si>
    <t>Chave</t>
  </si>
  <si>
    <t>Percentual</t>
  </si>
  <si>
    <t>Conservador</t>
  </si>
  <si>
    <t>Moderado</t>
  </si>
  <si>
    <t>Moderado-Tijolo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</si>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</sst>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#,##0.00;[Red]\-&quot;R$&quot;#,##0.00"/>
    <numFmt numFmtId="44" formatCode="_-&quot;R$&quot;* #,##0.00_-;\-&quot;R$&quot;* #,##0.00_-;_-&quot;R$&quot;* &quot;-&quot;??_-;_-@_-"/>
    <numFmt numFmtId="164" formatCode="&quot;R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 style="medium">
        <color theme="0"/>
      </bottom>
      <diagonal/>
    </border>
    <border>
      <left style="medium">
        <color theme="0"/>
      </left>
      <right/>
      <top/>
      <bottom style="thin">
        <color theme="0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/>
      <diagonal/>
    </border>
    <border>
      <left/>
      <right/>
      <top style="hair">
        <color theme="0" tint="-0.14996795556505021"/>
      </top>
      <bottom/>
      <diagonal/>
    </border>
    <border>
      <left/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/>
      <top/>
      <bottom/>
      <diagonal/>
    </border>
    <border>
      <left/>
      <right style="hair">
        <color theme="0" tint="-0.14996795556505021"/>
      </right>
      <top/>
      <bottom/>
      <diagonal/>
    </border>
    <border>
      <left/>
      <right/>
      <top/>
      <bottom style="hair">
        <color theme="0" tint="-0.14996795556505021"/>
      </bottom>
      <diagonal/>
    </border>
    <border>
      <left/>
      <right style="hair">
        <color theme="0" tint="-0.14996795556505021"/>
      </right>
      <top/>
      <bottom style="hair">
        <color theme="0" tint="-0.14996795556505021"/>
      </bottom>
      <diagonal/>
    </border>
    <border>
      <left style="thick">
        <color theme="0" tint="-0.14993743705557422"/>
      </left>
      <right style="thick">
        <color theme="0" tint="-0.14993743705557422"/>
      </right>
      <top style="thick">
        <color theme="0" tint="-0.14993743705557422"/>
      </top>
      <bottom style="thick">
        <color theme="0" tint="-0.14993743705557422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7" borderId="0" applyNumberFormat="0" applyBorder="0" applyAlignment="0" applyProtection="0"/>
  </cellStyleXfs>
  <cellXfs count="43">
    <xf numFmtId="0" fontId="0" fillId="0" borderId="0" xfId="0"/>
    <xf numFmtId="0" fontId="4" fillId="0" borderId="0" xfId="0" applyFont="1"/>
    <xf numFmtId="0" fontId="0" fillId="0" borderId="3" xfId="0" applyBorder="1"/>
    <xf numFmtId="0" fontId="0" fillId="0" borderId="7" xfId="0" applyFont="1" applyBorder="1" applyAlignment="1">
      <alignment vertical="center"/>
    </xf>
    <xf numFmtId="0" fontId="0" fillId="0" borderId="8" xfId="0" applyFont="1" applyBorder="1"/>
    <xf numFmtId="0" fontId="0" fillId="0" borderId="9" xfId="0" applyFont="1" applyBorder="1" applyAlignment="1">
      <alignment vertical="center"/>
    </xf>
    <xf numFmtId="0" fontId="0" fillId="0" borderId="3" xfId="0" applyFont="1" applyBorder="1"/>
    <xf numFmtId="0" fontId="0" fillId="0" borderId="0" xfId="0" applyFont="1" applyBorder="1"/>
    <xf numFmtId="10" fontId="0" fillId="0" borderId="3" xfId="0" applyNumberFormat="1" applyFont="1" applyBorder="1"/>
    <xf numFmtId="8" fontId="0" fillId="0" borderId="3" xfId="0" applyNumberFormat="1" applyFont="1" applyBorder="1"/>
    <xf numFmtId="8" fontId="0" fillId="0" borderId="4" xfId="0" applyNumberFormat="1" applyFont="1" applyBorder="1"/>
    <xf numFmtId="0" fontId="2" fillId="0" borderId="0" xfId="0" applyFont="1"/>
    <xf numFmtId="0" fontId="3" fillId="2" borderId="0" xfId="0" applyFont="1" applyFill="1" applyBorder="1" applyAlignment="1">
      <alignment horizontal="center" vertical="center"/>
    </xf>
    <xf numFmtId="0" fontId="0" fillId="4" borderId="10" xfId="0" applyFill="1" applyBorder="1"/>
    <xf numFmtId="8" fontId="0" fillId="4" borderId="11" xfId="0" applyNumberFormat="1" applyFill="1" applyBorder="1" applyAlignment="1">
      <alignment horizontal="right"/>
    </xf>
    <xf numFmtId="8" fontId="0" fillId="4" borderId="12" xfId="0" applyNumberFormat="1" applyFill="1" applyBorder="1"/>
    <xf numFmtId="0" fontId="0" fillId="4" borderId="13" xfId="0" applyFill="1" applyBorder="1"/>
    <xf numFmtId="8" fontId="0" fillId="4" borderId="0" xfId="0" applyNumberFormat="1" applyFill="1" applyBorder="1" applyAlignment="1">
      <alignment horizontal="right"/>
    </xf>
    <xf numFmtId="8" fontId="0" fillId="4" borderId="14" xfId="0" applyNumberFormat="1" applyFill="1" applyBorder="1"/>
    <xf numFmtId="8" fontId="0" fillId="4" borderId="15" xfId="0" applyNumberFormat="1" applyFill="1" applyBorder="1" applyAlignment="1">
      <alignment horizontal="right"/>
    </xf>
    <xf numFmtId="8" fontId="0" fillId="4" borderId="16" xfId="0" applyNumberFormat="1" applyFill="1" applyBorder="1"/>
    <xf numFmtId="0" fontId="0" fillId="4" borderId="17" xfId="0" applyFill="1" applyBorder="1" applyAlignment="1"/>
    <xf numFmtId="0" fontId="0" fillId="5" borderId="0" xfId="0" applyFont="1" applyFill="1"/>
    <xf numFmtId="164" fontId="0" fillId="0" borderId="1" xfId="1" applyNumberFormat="1" applyFont="1" applyBorder="1"/>
    <xf numFmtId="164" fontId="0" fillId="0" borderId="0" xfId="1" applyNumberFormat="1" applyFont="1" applyAlignment="1">
      <alignment horizontal="right"/>
    </xf>
    <xf numFmtId="9" fontId="0" fillId="0" borderId="0" xfId="0" applyNumberFormat="1" applyFont="1" applyAlignment="1">
      <alignment horizontal="right"/>
    </xf>
    <xf numFmtId="0" fontId="0" fillId="6" borderId="0" xfId="0" applyFill="1" applyBorder="1" applyAlignment="1"/>
    <xf numFmtId="0" fontId="0" fillId="6" borderId="0" xfId="0" applyFill="1"/>
    <xf numFmtId="164" fontId="0" fillId="0" borderId="0" xfId="0" applyNumberFormat="1"/>
    <xf numFmtId="0" fontId="6" fillId="3" borderId="2" xfId="0" applyFont="1" applyFill="1" applyBorder="1"/>
    <xf numFmtId="0" fontId="6" fillId="3" borderId="0" xfId="0" applyFont="1" applyFill="1" applyBorder="1"/>
    <xf numFmtId="0" fontId="5" fillId="2" borderId="6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9" fontId="0" fillId="0" borderId="0" xfId="0" applyNumberFormat="1"/>
    <xf numFmtId="9" fontId="0" fillId="0" borderId="0" xfId="0" applyNumberFormat="1" applyAlignment="1">
      <alignment horizontal="left"/>
    </xf>
    <xf numFmtId="0" fontId="0" fillId="5" borderId="0" xfId="0" applyFill="1"/>
    <xf numFmtId="164" fontId="0" fillId="5" borderId="0" xfId="0" applyNumberFormat="1" applyFill="1"/>
    <xf numFmtId="0" fontId="0" fillId="8" borderId="0" xfId="0" applyFill="1"/>
    <xf numFmtId="164" fontId="0" fillId="8" borderId="0" xfId="0" applyNumberFormat="1" applyFill="1"/>
    <xf numFmtId="0" fontId="7" fillId="7" borderId="0" xfId="2"/>
  </cellXfs>
  <cellStyles count="3">
    <cellStyle name="Moeda" xfId="1" builtinId="4"/>
    <cellStyle name="Neutra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APP!$C$30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APP!$B$31:$B$36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Híbrico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</c:strCache>
            </c:strRef>
          </c:cat>
          <c:val>
            <c:numRef>
              <c:f>APP!$C$31:$C$36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57149</xdr:colOff>
      <xdr:row>0</xdr:row>
      <xdr:rowOff>47625</xdr:rowOff>
    </xdr:from>
    <xdr:to>
      <xdr:col>4</xdr:col>
      <xdr:colOff>28575</xdr:colOff>
      <xdr:row>4</xdr:row>
      <xdr:rowOff>9525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4" y="47625"/>
          <a:ext cx="7477126" cy="1143000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38</xdr:row>
      <xdr:rowOff>4762</xdr:rowOff>
    </xdr:from>
    <xdr:to>
      <xdr:col>3</xdr:col>
      <xdr:colOff>733425</xdr:colOff>
      <xdr:row>44</xdr:row>
      <xdr:rowOff>276225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37"/>
  <sheetViews>
    <sheetView showGridLines="0" tabSelected="1" workbookViewId="0">
      <selection activeCell="B52" sqref="B52"/>
    </sheetView>
  </sheetViews>
  <sheetFormatPr defaultColWidth="0" defaultRowHeight="23.25" x14ac:dyDescent="0.35"/>
  <cols>
    <col min="1" max="1" width="2.42578125" customWidth="1"/>
    <col min="2" max="2" width="59.7109375" customWidth="1"/>
    <col min="3" max="3" width="41.140625" customWidth="1"/>
    <col min="4" max="4" width="11.7109375" customWidth="1"/>
    <col min="5" max="5" width="5.140625" style="1" customWidth="1"/>
    <col min="6" max="6" width="6.28515625" customWidth="1"/>
    <col min="7" max="8" width="9.140625" hidden="1" customWidth="1"/>
    <col min="9" max="9" width="9" hidden="1" customWidth="1"/>
    <col min="10" max="16384" width="9.140625" hidden="1"/>
  </cols>
  <sheetData>
    <row r="6" spans="2:4" x14ac:dyDescent="0.35">
      <c r="B6" s="29" t="s">
        <v>13</v>
      </c>
      <c r="C6" s="30"/>
      <c r="D6" s="30"/>
    </row>
    <row r="7" spans="2:4" x14ac:dyDescent="0.35">
      <c r="B7" s="22" t="s">
        <v>14</v>
      </c>
      <c r="C7" s="24">
        <v>5000</v>
      </c>
    </row>
    <row r="8" spans="2:4" x14ac:dyDescent="0.35">
      <c r="B8" s="22" t="s">
        <v>15</v>
      </c>
      <c r="C8" s="25">
        <v>0.01</v>
      </c>
    </row>
    <row r="9" spans="2:4" x14ac:dyDescent="0.35">
      <c r="B9" s="22" t="s">
        <v>16</v>
      </c>
      <c r="C9" s="24">
        <f>C7*30%</f>
        <v>1500</v>
      </c>
    </row>
    <row r="10" spans="2:4" ht="24" thickBot="1" x14ac:dyDescent="0.4"/>
    <row r="11" spans="2:4" ht="24.75" customHeight="1" thickBot="1" x14ac:dyDescent="0.4">
      <c r="B11" s="31" t="s">
        <v>1</v>
      </c>
      <c r="C11" s="32"/>
      <c r="D11" s="33"/>
    </row>
    <row r="12" spans="2:4" x14ac:dyDescent="0.35">
      <c r="B12" s="5" t="s">
        <v>10</v>
      </c>
      <c r="C12" s="23">
        <v>750</v>
      </c>
    </row>
    <row r="13" spans="2:4" x14ac:dyDescent="0.35">
      <c r="B13" s="3" t="s">
        <v>9</v>
      </c>
      <c r="C13" s="6">
        <v>5</v>
      </c>
    </row>
    <row r="14" spans="2:4" x14ac:dyDescent="0.35">
      <c r="B14" s="3" t="s">
        <v>7</v>
      </c>
      <c r="C14" s="8">
        <v>1.0800000000000001E-2</v>
      </c>
    </row>
    <row r="15" spans="2:4" x14ac:dyDescent="0.35">
      <c r="B15" s="3" t="s">
        <v>8</v>
      </c>
      <c r="C15" s="9">
        <f>FV(Taxas_Mensais,Qtde_Anos*12,Aporte*-1)</f>
        <v>62853.014519443823</v>
      </c>
    </row>
    <row r="16" spans="2:4" ht="24" thickBot="1" x14ac:dyDescent="0.4">
      <c r="B16" s="4" t="s">
        <v>0</v>
      </c>
      <c r="C16" s="10">
        <f>C15*C14</f>
        <v>678.81255680999334</v>
      </c>
    </row>
    <row r="17" spans="1:4" x14ac:dyDescent="0.35">
      <c r="B17" s="7"/>
      <c r="C17" s="6"/>
    </row>
    <row r="18" spans="1:4" x14ac:dyDescent="0.35">
      <c r="C18" s="2"/>
    </row>
    <row r="19" spans="1:4" x14ac:dyDescent="0.35">
      <c r="B19" s="34" t="s">
        <v>11</v>
      </c>
      <c r="C19" s="35"/>
      <c r="D19" s="12" t="s">
        <v>12</v>
      </c>
    </row>
    <row r="20" spans="1:4" x14ac:dyDescent="0.35">
      <c r="A20" s="11">
        <v>2</v>
      </c>
      <c r="B20" s="13" t="s">
        <v>6</v>
      </c>
      <c r="C20" s="14">
        <f>FV($C$14,$A20*12,$C$12*-1)</f>
        <v>20423.147745436192</v>
      </c>
      <c r="D20" s="15">
        <f>C20*$C$8</f>
        <v>204.23147745436194</v>
      </c>
    </row>
    <row r="21" spans="1:4" x14ac:dyDescent="0.35">
      <c r="A21" s="11">
        <v>5</v>
      </c>
      <c r="B21" s="16" t="s">
        <v>2</v>
      </c>
      <c r="C21" s="17">
        <f>FV($C$14,$A21*12,$C$12*-1)</f>
        <v>62853.014519443823</v>
      </c>
      <c r="D21" s="18">
        <f>C21*$C$8</f>
        <v>628.53014519443821</v>
      </c>
    </row>
    <row r="22" spans="1:4" x14ac:dyDescent="0.35">
      <c r="A22" s="11">
        <v>10</v>
      </c>
      <c r="B22" s="16" t="s">
        <v>3</v>
      </c>
      <c r="C22" s="17">
        <f>FV($C$14,$A22*12,$C$12*-1)</f>
        <v>182593.24969110006</v>
      </c>
      <c r="D22" s="18">
        <f>C22*$C$8</f>
        <v>1825.9324969110007</v>
      </c>
    </row>
    <row r="23" spans="1:4" ht="24" thickBot="1" x14ac:dyDescent="0.4">
      <c r="A23" s="11">
        <v>20</v>
      </c>
      <c r="B23" s="16" t="s">
        <v>4</v>
      </c>
      <c r="C23" s="17">
        <f>FV($C$14,$A23*12,$C$12*-1)</f>
        <v>845286.74497389246</v>
      </c>
      <c r="D23" s="18">
        <f>C23*$C$8</f>
        <v>8452.8674497389256</v>
      </c>
    </row>
    <row r="24" spans="1:4" ht="24.75" thickTop="1" thickBot="1" x14ac:dyDescent="0.4">
      <c r="A24" s="11">
        <v>30</v>
      </c>
      <c r="B24" s="21" t="s">
        <v>5</v>
      </c>
      <c r="C24" s="19">
        <f>FV($C$14,$A24*12,$C$12*-1)</f>
        <v>3250428.6077375636</v>
      </c>
      <c r="D24" s="20">
        <f>C24*$C$8</f>
        <v>32504.286077375637</v>
      </c>
    </row>
    <row r="25" spans="1:4" ht="24" thickTop="1" x14ac:dyDescent="0.35"/>
    <row r="27" spans="1:4" x14ac:dyDescent="0.35">
      <c r="B27" s="26" t="s">
        <v>17</v>
      </c>
      <c r="C27" s="27" t="s">
        <v>31</v>
      </c>
      <c r="D27" s="27"/>
    </row>
    <row r="28" spans="1:4" x14ac:dyDescent="0.35">
      <c r="B28" s="38" t="s">
        <v>19</v>
      </c>
      <c r="C28" s="39">
        <f>Aporte</f>
        <v>750</v>
      </c>
      <c r="D28" s="38"/>
    </row>
    <row r="30" spans="1:4" x14ac:dyDescent="0.35">
      <c r="B30" s="40" t="s">
        <v>28</v>
      </c>
      <c r="C30" s="40" t="s">
        <v>20</v>
      </c>
      <c r="D30" s="40" t="s">
        <v>21</v>
      </c>
    </row>
    <row r="31" spans="1:4" x14ac:dyDescent="0.35">
      <c r="B31" t="s">
        <v>22</v>
      </c>
      <c r="C31" s="37">
        <f>VLOOKUP($C$27&amp;"-"&amp;B31,'P de Apoio'!$A$2:$D$22,4,FALSE)</f>
        <v>0.3</v>
      </c>
      <c r="D31" s="28">
        <f>C31*$C$28</f>
        <v>225</v>
      </c>
    </row>
    <row r="32" spans="1:4" x14ac:dyDescent="0.35">
      <c r="B32" t="s">
        <v>23</v>
      </c>
      <c r="C32" s="37">
        <f>VLOOKUP($C$27&amp;"-"&amp;B32,'P de Apoio'!$A$2:$D$22,4,FALSE)</f>
        <v>0.5</v>
      </c>
      <c r="D32" s="28">
        <f t="shared" ref="D32:D36" si="0">C32*$C$28</f>
        <v>375</v>
      </c>
    </row>
    <row r="33" spans="2:4" x14ac:dyDescent="0.35">
      <c r="B33" t="s">
        <v>24</v>
      </c>
      <c r="C33" s="37">
        <f>VLOOKUP($C$27&amp;"-"&amp;B33,'P de Apoio'!$A$2:$D$22,4,FALSE)</f>
        <v>0.1</v>
      </c>
      <c r="D33" s="28">
        <f t="shared" si="0"/>
        <v>75</v>
      </c>
    </row>
    <row r="34" spans="2:4" x14ac:dyDescent="0.35">
      <c r="B34" t="s">
        <v>25</v>
      </c>
      <c r="C34" s="37">
        <f>VLOOKUP($C$27&amp;"-"&amp;B34,'P de Apoio'!$A$2:$D$22,4,FALSE)</f>
        <v>0.1</v>
      </c>
      <c r="D34" s="28">
        <f t="shared" si="0"/>
        <v>75</v>
      </c>
    </row>
    <row r="35" spans="2:4" x14ac:dyDescent="0.35">
      <c r="B35" t="s">
        <v>26</v>
      </c>
      <c r="C35" s="37">
        <f>VLOOKUP($C$27&amp;"-"&amp;B35,'P de Apoio'!$A$2:$D$22,4,FALSE)</f>
        <v>0</v>
      </c>
      <c r="D35" s="28">
        <f t="shared" si="0"/>
        <v>0</v>
      </c>
    </row>
    <row r="36" spans="2:4" x14ac:dyDescent="0.35">
      <c r="B36" t="s">
        <v>27</v>
      </c>
      <c r="C36" s="37">
        <f>VLOOKUP($C$27&amp;"-"&amp;B36,'P de Apoio'!$A$2:$D$22,4,FALSE)</f>
        <v>0</v>
      </c>
      <c r="D36" s="28">
        <f t="shared" si="0"/>
        <v>0</v>
      </c>
    </row>
    <row r="37" spans="2:4" x14ac:dyDescent="0.35">
      <c r="B37" s="40"/>
      <c r="C37" s="40"/>
      <c r="D37" s="41">
        <f>SUM(D31:D36)</f>
        <v>750</v>
      </c>
    </row>
  </sheetData>
  <mergeCells count="3">
    <mergeCell ref="B6:D6"/>
    <mergeCell ref="B11:D11"/>
    <mergeCell ref="B19:C19"/>
  </mergeCells>
  <dataValidations count="1">
    <dataValidation type="list" allowBlank="1" showInputMessage="1" showErrorMessage="1" sqref="C27">
      <formula1>"Conservador,Moderador,Agressivo"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3" sqref="H3"/>
    </sheetView>
  </sheetViews>
  <sheetFormatPr defaultRowHeight="15" x14ac:dyDescent="0.25"/>
  <cols>
    <col min="1" max="1" width="29.140625" bestFit="1" customWidth="1"/>
    <col min="2" max="2" width="12.140625" bestFit="1" customWidth="1"/>
    <col min="3" max="3" width="16.85546875" bestFit="1" customWidth="1"/>
  </cols>
  <sheetData>
    <row r="1" spans="1:8" x14ac:dyDescent="0.25">
      <c r="H1" t="s">
        <v>34</v>
      </c>
    </row>
    <row r="2" spans="1:8" x14ac:dyDescent="0.25">
      <c r="A2" t="s">
        <v>29</v>
      </c>
      <c r="B2" t="s">
        <v>17</v>
      </c>
      <c r="C2" s="40" t="s">
        <v>28</v>
      </c>
      <c r="D2" t="s">
        <v>30</v>
      </c>
      <c r="G2" s="42" t="s">
        <v>33</v>
      </c>
      <c r="H2" s="42">
        <f>VLOOKUP(G2,$A:$D,4,FALSE)</f>
        <v>0.4</v>
      </c>
    </row>
    <row r="3" spans="1:8" x14ac:dyDescent="0.25">
      <c r="A3" t="str">
        <f>B3&amp;"-"&amp;C3</f>
        <v>Conservador-Papel</v>
      </c>
      <c r="B3" t="s">
        <v>31</v>
      </c>
      <c r="C3" t="s">
        <v>22</v>
      </c>
      <c r="D3" s="36">
        <v>0.3</v>
      </c>
    </row>
    <row r="4" spans="1:8" x14ac:dyDescent="0.25">
      <c r="A4" t="str">
        <f t="shared" ref="A4:A8" si="0">B4&amp;"-"&amp;C4</f>
        <v>Conservador-Tijolo</v>
      </c>
      <c r="B4" t="s">
        <v>31</v>
      </c>
      <c r="C4" t="s">
        <v>23</v>
      </c>
      <c r="D4" s="36">
        <v>0.5</v>
      </c>
    </row>
    <row r="5" spans="1:8" x14ac:dyDescent="0.25">
      <c r="A5" t="str">
        <f t="shared" si="0"/>
        <v>Conservador-Híbrico</v>
      </c>
      <c r="B5" t="s">
        <v>31</v>
      </c>
      <c r="C5" t="s">
        <v>24</v>
      </c>
      <c r="D5" s="36">
        <v>0.1</v>
      </c>
    </row>
    <row r="6" spans="1:8" x14ac:dyDescent="0.25">
      <c r="A6" t="str">
        <f t="shared" si="0"/>
        <v>Conservador-FOFS</v>
      </c>
      <c r="B6" t="s">
        <v>31</v>
      </c>
      <c r="C6" t="s">
        <v>25</v>
      </c>
      <c r="D6" s="36">
        <v>0.1</v>
      </c>
    </row>
    <row r="7" spans="1:8" x14ac:dyDescent="0.25">
      <c r="A7" t="str">
        <f t="shared" si="0"/>
        <v>Conservador-Desenvolvimento</v>
      </c>
      <c r="B7" t="s">
        <v>31</v>
      </c>
      <c r="C7" t="s">
        <v>26</v>
      </c>
      <c r="D7" s="36">
        <v>0</v>
      </c>
    </row>
    <row r="8" spans="1:8" x14ac:dyDescent="0.25">
      <c r="A8" t="str">
        <f t="shared" si="0"/>
        <v>Conservador-Hotelaria</v>
      </c>
      <c r="B8" t="s">
        <v>31</v>
      </c>
      <c r="C8" t="s">
        <v>27</v>
      </c>
      <c r="D8" s="36">
        <v>0</v>
      </c>
    </row>
    <row r="10" spans="1:8" x14ac:dyDescent="0.25">
      <c r="A10" t="str">
        <f>B10&amp;"-"&amp;C10</f>
        <v>Moderado-Papel</v>
      </c>
      <c r="B10" t="s">
        <v>32</v>
      </c>
      <c r="C10" t="s">
        <v>22</v>
      </c>
      <c r="D10" s="36">
        <v>0.32</v>
      </c>
    </row>
    <row r="11" spans="1:8" x14ac:dyDescent="0.25">
      <c r="A11" t="str">
        <f t="shared" ref="A11:A15" si="1">B11&amp;"-"&amp;C11</f>
        <v>Moderado-Tijolo</v>
      </c>
      <c r="B11" t="s">
        <v>32</v>
      </c>
      <c r="C11" t="s">
        <v>23</v>
      </c>
      <c r="D11" s="36">
        <v>0.4</v>
      </c>
    </row>
    <row r="12" spans="1:8" x14ac:dyDescent="0.25">
      <c r="A12" t="str">
        <f t="shared" si="1"/>
        <v>Moderado-Híbrico</v>
      </c>
      <c r="B12" t="s">
        <v>32</v>
      </c>
      <c r="C12" t="s">
        <v>24</v>
      </c>
      <c r="D12" s="36">
        <v>0.08</v>
      </c>
    </row>
    <row r="13" spans="1:8" x14ac:dyDescent="0.25">
      <c r="A13" t="str">
        <f t="shared" si="1"/>
        <v>Moderado-FOFS</v>
      </c>
      <c r="B13" t="s">
        <v>32</v>
      </c>
      <c r="C13" t="s">
        <v>25</v>
      </c>
      <c r="D13" s="36">
        <v>0.1</v>
      </c>
    </row>
    <row r="14" spans="1:8" x14ac:dyDescent="0.25">
      <c r="A14" t="str">
        <f t="shared" si="1"/>
        <v>Moderado-Desenvolvimento</v>
      </c>
      <c r="B14" t="s">
        <v>32</v>
      </c>
      <c r="C14" t="s">
        <v>26</v>
      </c>
      <c r="D14" s="36">
        <v>0.1</v>
      </c>
    </row>
    <row r="15" spans="1:8" x14ac:dyDescent="0.25">
      <c r="A15" t="str">
        <f t="shared" si="1"/>
        <v>Moderado-Hotelaria</v>
      </c>
      <c r="B15" t="s">
        <v>32</v>
      </c>
      <c r="C15" t="s">
        <v>27</v>
      </c>
      <c r="D15" s="36">
        <v>0.1</v>
      </c>
    </row>
    <row r="17" spans="1:4" x14ac:dyDescent="0.25">
      <c r="A17" t="str">
        <f>B17&amp;"-"&amp;C17</f>
        <v>Agressivo-Papel</v>
      </c>
      <c r="B17" t="s">
        <v>18</v>
      </c>
      <c r="C17" t="s">
        <v>22</v>
      </c>
      <c r="D17" s="36">
        <v>0.5</v>
      </c>
    </row>
    <row r="18" spans="1:4" x14ac:dyDescent="0.25">
      <c r="A18" t="str">
        <f t="shared" ref="A18:A22" si="2">B18&amp;"-"&amp;C18</f>
        <v>Agressivo-Tijolo</v>
      </c>
      <c r="B18" t="s">
        <v>18</v>
      </c>
      <c r="C18" t="s">
        <v>23</v>
      </c>
      <c r="D18" s="36">
        <v>0.1</v>
      </c>
    </row>
    <row r="19" spans="1:4" x14ac:dyDescent="0.25">
      <c r="A19" t="str">
        <f t="shared" si="2"/>
        <v>Agressivo-Híbrico</v>
      </c>
      <c r="B19" t="s">
        <v>18</v>
      </c>
      <c r="C19" t="s">
        <v>24</v>
      </c>
      <c r="D19" s="36">
        <v>0.05</v>
      </c>
    </row>
    <row r="20" spans="1:4" x14ac:dyDescent="0.25">
      <c r="A20" t="str">
        <f t="shared" si="2"/>
        <v>Agressivo-FOFS</v>
      </c>
      <c r="B20" t="s">
        <v>18</v>
      </c>
      <c r="C20" t="s">
        <v>25</v>
      </c>
      <c r="D20" s="36">
        <v>0.05</v>
      </c>
    </row>
    <row r="21" spans="1:4" x14ac:dyDescent="0.25">
      <c r="A21" t="str">
        <f t="shared" si="2"/>
        <v>Agressivo-Desenvolvimento</v>
      </c>
      <c r="B21" t="s">
        <v>18</v>
      </c>
      <c r="C21" t="s">
        <v>26</v>
      </c>
      <c r="D21" s="36">
        <v>0.2</v>
      </c>
    </row>
    <row r="22" spans="1:4" x14ac:dyDescent="0.25">
      <c r="A22" t="str">
        <f t="shared" si="2"/>
        <v>Agressivo-Hotelaria</v>
      </c>
      <c r="B22" t="s">
        <v>18</v>
      </c>
      <c r="C22" t="s">
        <v>27</v>
      </c>
      <c r="D22" s="36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APP</vt:lpstr>
      <vt:lpstr>P de Apoio</vt:lpstr>
      <vt:lpstr>Aporte</vt:lpstr>
      <vt:lpstr>Qtde_Anos</vt:lpstr>
      <vt:lpstr>Taxas_Mensais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2025-05-21T01:35:54Z</dcterms:created>
  <dcterms:modified xsi:type="dcterms:W3CDTF">2025-05-22T23:10:12Z</dcterms:modified>
</cp:coreProperties>
</file>