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e\Videos\Captures\0 -Dominando tabelas com o excel\6- Criando uma ferramenta de controle de investimentos com excel\"/>
    </mc:Choice>
  </mc:AlternateContent>
  <xr:revisionPtr revIDLastSave="0" documentId="13_ncr:1_{07A9F2E0-1BF1-443F-91AA-7D9A2D7B9F17}" xr6:coauthVersionLast="47" xr6:coauthVersionMax="47" xr10:uidLastSave="{00000000-0000-0000-0000-000000000000}"/>
  <bookViews>
    <workbookView xWindow="-108" yWindow="-108" windowWidth="23256" windowHeight="12576" tabRatio="65" xr2:uid="{4C7C0B86-E438-45B8-92FA-ADB92E14C3E5}"/>
  </bookViews>
  <sheets>
    <sheet name="Simulador" sheetId="1" r:id="rId1"/>
    <sheet name="Tabela de apoio" sheetId="2" state="hidden" r:id="rId2"/>
  </sheets>
  <definedNames>
    <definedName name="Aporte">Simulador!$D$17</definedName>
    <definedName name="Patrimonio">Simulador!$D$20</definedName>
    <definedName name="Qtd_anos">Simulador!$D$18</definedName>
    <definedName name="Rendimento_Carteira">Simulador!$D$13</definedName>
    <definedName name="Taxa_mensal">Simulador!$D$19</definedName>
    <definedName name="Txa_mensal">Simulador!$D$19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 s="1"/>
  <c r="C38" i="1"/>
  <c r="C39" i="1"/>
  <c r="C36" i="1"/>
  <c r="A16" i="2"/>
  <c r="A17" i="2"/>
  <c r="A18" i="2"/>
  <c r="A19" i="2"/>
  <c r="A20" i="2"/>
  <c r="A15" i="2"/>
  <c r="A10" i="2"/>
  <c r="A11" i="2"/>
  <c r="A12" i="2"/>
  <c r="A13" i="2"/>
  <c r="A14" i="2"/>
  <c r="A9" i="2"/>
  <c r="A3" i="2"/>
  <c r="C37" i="1" s="1"/>
  <c r="A4" i="2"/>
  <c r="A5" i="2"/>
  <c r="A6" i="2"/>
  <c r="A7" i="2"/>
  <c r="A8" i="2"/>
  <c r="C33" i="1"/>
  <c r="D20" i="1"/>
  <c r="D21" i="1" s="1"/>
  <c r="D14" i="1"/>
  <c r="C25" i="1"/>
  <c r="D25" i="1" s="1"/>
  <c r="C26" i="1"/>
  <c r="D26" i="1" s="1"/>
  <c r="C27" i="1"/>
  <c r="D27" i="1" s="1"/>
  <c r="C28" i="1"/>
  <c r="D28" i="1" s="1"/>
  <c r="C41" i="1" l="1"/>
  <c r="D41" i="1" s="1"/>
  <c r="C40" i="1"/>
  <c r="D40" i="1" s="1"/>
  <c r="D37" i="1"/>
  <c r="D36" i="1"/>
  <c r="D39" i="1"/>
  <c r="D38" i="1"/>
  <c r="D42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<sst xmlns="http://schemas.openxmlformats.org/spreadsheetml/2006/main" count="69" uniqueCount="33">
  <si>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</si>
  <si>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</si>
  <si>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</si>
  <si>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</si>
  <si>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</si>
  <si>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</si>
  <si>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>CENARIOS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</si>
  <si>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</si>
  <si>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</si>
  <si>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</si>
  <si>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</si>
  <si>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</si>
  <si>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</si>
  <si>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Salário</t>
  </si>
  <si>
    <t>Rendimento Carteira</t>
  </si>
  <si>
    <t>Sugestão de Investimento</t>
  </si>
  <si>
    <t>CONFIGURAÇÕES</t>
  </si>
  <si>
    <t>PERFIL</t>
  </si>
  <si>
    <t>VALOR A SER INVESTIDO POR MÊS</t>
  </si>
  <si>
    <t>AGRESSIVO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</si>
  <si>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</si>
  <si>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</si>
  <si>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</si>
  <si>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</si>
  <si>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</si>
  <si>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</si>
  <si>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</si>
  <si>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</si>
  <si>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</si>
  <si>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</si>
  <si>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PERCENTUAL</t>
  </si>
  <si>
    <t>CHAVE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</si>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</sst>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rgb="FFEAEAE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ck">
        <color theme="1"/>
      </right>
      <top style="thin">
        <color rgb="FF92D050"/>
      </top>
      <bottom style="thin">
        <color rgb="FF92D050"/>
      </bottom>
      <diagonal/>
    </border>
    <border>
      <left style="thick">
        <color theme="1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ck">
        <color theme="1"/>
      </left>
      <right style="thin">
        <color rgb="FF92D050"/>
      </right>
      <top style="thin">
        <color rgb="FF92D050"/>
      </top>
      <bottom style="thick">
        <color theme="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theme="1"/>
      </bottom>
      <diagonal/>
    </border>
    <border>
      <left style="thin">
        <color rgb="FF92D050"/>
      </left>
      <right style="thick">
        <color theme="1"/>
      </right>
      <top style="thin">
        <color rgb="FF92D050"/>
      </top>
      <bottom style="thick">
        <color theme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ck">
        <color auto="1"/>
      </right>
      <top style="medium">
        <color theme="9" tint="0.39994506668294322"/>
      </top>
      <bottom style="thin">
        <color rgb="FF92D050"/>
      </bottom>
      <diagonal/>
    </border>
    <border>
      <left style="thick">
        <color auto="1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ck">
        <color auto="1"/>
      </right>
      <top style="thin">
        <color rgb="FF92D050"/>
      </top>
      <bottom style="thin">
        <color rgb="FF92D050"/>
      </bottom>
      <diagonal/>
    </border>
    <border>
      <left style="thick">
        <color auto="1"/>
      </left>
      <right style="thin">
        <color rgb="FF92D050"/>
      </right>
      <top style="thin">
        <color rgb="FF92D050"/>
      </top>
      <bottom style="thick">
        <color auto="1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ck">
        <color auto="1"/>
      </bottom>
      <diagonal/>
    </border>
    <border>
      <left style="thin">
        <color rgb="FF92D050"/>
      </left>
      <right style="thick">
        <color auto="1"/>
      </right>
      <top style="thin">
        <color rgb="FF92D050"/>
      </top>
      <bottom style="thick">
        <color auto="1"/>
      </bottom>
      <diagonal/>
    </border>
    <border>
      <left style="thick">
        <color auto="1"/>
      </left>
      <right style="medium">
        <color rgb="FF92D050"/>
      </right>
      <top style="thick">
        <color auto="1"/>
      </top>
      <bottom style="medium">
        <color rgb="FF92D050"/>
      </bottom>
      <diagonal/>
    </border>
    <border>
      <left style="medium">
        <color rgb="FF92D050"/>
      </left>
      <right style="medium">
        <color rgb="FF92D050"/>
      </right>
      <top style="thick">
        <color auto="1"/>
      </top>
      <bottom style="medium">
        <color rgb="FF92D050"/>
      </bottom>
      <diagonal/>
    </border>
    <border>
      <left style="medium">
        <color rgb="FF92D050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 style="thick">
        <color auto="1"/>
      </right>
      <top style="medium">
        <color rgb="FF92D050"/>
      </top>
      <bottom style="medium">
        <color rgb="FF92D050"/>
      </bottom>
      <diagonal/>
    </border>
    <border>
      <left style="thick">
        <color auto="1"/>
      </left>
      <right style="medium">
        <color rgb="FF92D050"/>
      </right>
      <top style="medium">
        <color rgb="FF92D050"/>
      </top>
      <bottom style="thick">
        <color auto="1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thick">
        <color auto="1"/>
      </bottom>
      <diagonal/>
    </border>
    <border>
      <left style="medium">
        <color rgb="FF92D050"/>
      </left>
      <right style="thick">
        <color auto="1"/>
      </right>
      <top style="medium">
        <color rgb="FF92D050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9" fontId="4" fillId="0" borderId="5" xfId="0" applyNumberFormat="1" applyFont="1" applyBorder="1" applyAlignment="1">
      <alignment horizontal="center" vertical="center"/>
    </xf>
    <xf numFmtId="9" fontId="4" fillId="0" borderId="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5" fillId="7" borderId="11" xfId="0" applyNumberFormat="1" applyFont="1" applyFill="1" applyBorder="1" applyAlignment="1">
      <alignment horizontal="center" vertical="center"/>
    </xf>
    <xf numFmtId="0" fontId="11" fillId="4" borderId="0" xfId="0" applyFont="1" applyFill="1"/>
    <xf numFmtId="164" fontId="3" fillId="0" borderId="16" xfId="1" applyNumberFormat="1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164" fontId="5" fillId="7" borderId="20" xfId="0" applyNumberFormat="1" applyFont="1" applyFill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0" fontId="7" fillId="0" borderId="27" xfId="0" applyNumberFormat="1" applyFont="1" applyBorder="1" applyAlignment="1">
      <alignment horizontal="center" vertical="center"/>
    </xf>
    <xf numFmtId="164" fontId="7" fillId="7" borderId="27" xfId="0" applyNumberFormat="1" applyFont="1" applyFill="1" applyBorder="1" applyAlignment="1">
      <alignment horizontal="center" vertical="center"/>
    </xf>
    <xf numFmtId="164" fontId="7" fillId="7" borderId="30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left" indent="3"/>
    </xf>
    <xf numFmtId="164" fontId="5" fillId="7" borderId="35" xfId="0" applyNumberFormat="1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indent="3"/>
    </xf>
    <xf numFmtId="164" fontId="5" fillId="7" borderId="37" xfId="0" applyNumberFormat="1" applyFont="1" applyFill="1" applyBorder="1" applyAlignment="1">
      <alignment horizontal="center" vertical="center"/>
    </xf>
    <xf numFmtId="164" fontId="5" fillId="7" borderId="38" xfId="0" applyNumberFormat="1" applyFont="1" applyFill="1" applyBorder="1" applyAlignment="1">
      <alignment horizontal="center" vertical="center"/>
    </xf>
    <xf numFmtId="0" fontId="8" fillId="6" borderId="0" xfId="2" applyBorder="1"/>
    <xf numFmtId="0" fontId="9" fillId="8" borderId="0" xfId="0" applyFont="1" applyFill="1"/>
    <xf numFmtId="164" fontId="9" fillId="8" borderId="0" xfId="1" applyNumberFormat="1" applyFont="1" applyFill="1" applyBorder="1" applyAlignment="1">
      <alignment horizontal="center"/>
    </xf>
    <xf numFmtId="0" fontId="0" fillId="8" borderId="0" xfId="0" applyFill="1"/>
    <xf numFmtId="0" fontId="10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9" fontId="4" fillId="10" borderId="0" xfId="0" applyNumberFormat="1" applyFont="1" applyFill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0" fontId="3" fillId="5" borderId="15" xfId="0" applyFont="1" applyFill="1" applyBorder="1" applyAlignment="1">
      <alignment horizontal="left" indent="3"/>
    </xf>
    <xf numFmtId="0" fontId="3" fillId="5" borderId="1" xfId="0" applyFont="1" applyFill="1" applyBorder="1" applyAlignment="1">
      <alignment horizontal="left" indent="3"/>
    </xf>
    <xf numFmtId="0" fontId="3" fillId="5" borderId="17" xfId="0" applyFont="1" applyFill="1" applyBorder="1" applyAlignment="1">
      <alignment horizontal="left" indent="3"/>
    </xf>
    <xf numFmtId="0" fontId="3" fillId="5" borderId="2" xfId="0" applyFont="1" applyFill="1" applyBorder="1" applyAlignment="1">
      <alignment horizontal="left" indent="3"/>
    </xf>
    <xf numFmtId="0" fontId="3" fillId="5" borderId="18" xfId="0" applyFont="1" applyFill="1" applyBorder="1" applyAlignment="1">
      <alignment horizontal="left" indent="3"/>
    </xf>
    <xf numFmtId="0" fontId="3" fillId="5" borderId="19" xfId="0" applyFont="1" applyFill="1" applyBorder="1" applyAlignment="1">
      <alignment horizontal="left" indent="3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left" indent="3"/>
    </xf>
    <xf numFmtId="0" fontId="6" fillId="3" borderId="1" xfId="0" applyFont="1" applyFill="1" applyBorder="1" applyAlignment="1">
      <alignment horizontal="left" indent="3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indent="3"/>
    </xf>
    <xf numFmtId="0" fontId="6" fillId="3" borderId="2" xfId="0" applyFont="1" applyFill="1" applyBorder="1" applyAlignment="1">
      <alignment horizontal="left" indent="3"/>
    </xf>
    <xf numFmtId="0" fontId="6" fillId="7" borderId="26" xfId="0" applyFont="1" applyFill="1" applyBorder="1" applyAlignment="1">
      <alignment horizontal="left" indent="3"/>
    </xf>
    <xf numFmtId="0" fontId="6" fillId="7" borderId="2" xfId="0" applyFont="1" applyFill="1" applyBorder="1" applyAlignment="1">
      <alignment horizontal="left" indent="3"/>
    </xf>
    <xf numFmtId="0" fontId="6" fillId="7" borderId="28" xfId="0" applyFont="1" applyFill="1" applyBorder="1" applyAlignment="1">
      <alignment horizontal="left" indent="3"/>
    </xf>
    <xf numFmtId="0" fontId="6" fillId="7" borderId="29" xfId="0" applyFont="1" applyFill="1" applyBorder="1" applyAlignment="1">
      <alignment horizontal="left" indent="3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FFFFFF"/>
      <color rgb="FFEAEAEA"/>
      <color rgb="FF080808"/>
      <color rgb="FFB2B2B2"/>
      <color rgb="FFDDDDDD"/>
      <color rgb="FFDAF00A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Simulador!$C$35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1-44D0-8145-0677168DE5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1-44D0-8145-0677168DE5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1-44D0-8145-0677168DE5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1-44D0-8145-0677168DE5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1-44D0-8145-0677168DE5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1-44D0-8145-0677168DE5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FA8-9AEE-A20136C72F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575310</xdr:colOff>
      <xdr:row>42</xdr:row>
      <xdr:rowOff>125730</xdr:rowOff>
    </xdr:from>
    <xdr:to>
      <xdr:col>3</xdr:col>
      <xdr:colOff>1341120</xdr:colOff>
      <xdr:row>57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AFBC37-B5C5-5BBC-79C6-2F382542F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0</xdr:row>
      <xdr:rowOff>7620</xdr:rowOff>
    </xdr:from>
    <xdr:to>
      <xdr:col>4</xdr:col>
      <xdr:colOff>1516380</xdr:colOff>
      <xdr:row>8</xdr:row>
      <xdr:rowOff>15240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B412E89-E842-34BA-0BB4-037C3CAA09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1" t="34510" r="3397" b="34706"/>
        <a:stretch>
          <a:fillRect/>
        </a:stretch>
      </xdr:blipFill>
      <xdr:spPr>
        <a:xfrm>
          <a:off x="22860" y="7620"/>
          <a:ext cx="7536180" cy="1470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ABC1-6334-4EFF-A344-AE6B9B8BDAC1}">
  <dimension ref="A10:F73"/>
  <sheetViews>
    <sheetView showGridLines="0" showRowColHeaders="0" tabSelected="1" zoomScaleNormal="100" workbookViewId="0">
      <selection activeCell="E11" sqref="E11"/>
    </sheetView>
  </sheetViews>
  <sheetFormatPr defaultColWidth="0" defaultRowHeight="14.4" x14ac:dyDescent="0.3"/>
  <cols>
    <col min="1" max="1" width="8.88671875" customWidth="1"/>
    <col min="2" max="2" width="35.21875" customWidth="1"/>
    <col min="3" max="3" width="24.33203125" customWidth="1"/>
    <col min="4" max="4" width="19.6640625" customWidth="1"/>
    <col min="5" max="5" width="22.21875" bestFit="1" customWidth="1"/>
    <col min="6" max="6" width="11.88671875" hidden="1" customWidth="1"/>
    <col min="7" max="11" width="8.88671875" hidden="1" customWidth="1"/>
    <col min="12" max="16384" width="8.88671875" hidden="1"/>
  </cols>
  <sheetData>
    <row r="10" spans="2:4" ht="15" thickBot="1" x14ac:dyDescent="0.35"/>
    <row r="11" spans="2:4" ht="26.4" thickTop="1" x14ac:dyDescent="0.3">
      <c r="B11" s="42" t="s">
        <v>16</v>
      </c>
      <c r="C11" s="43"/>
      <c r="D11" s="44"/>
    </row>
    <row r="12" spans="2:4" ht="15.6" x14ac:dyDescent="0.3">
      <c r="B12" s="36" t="s">
        <v>13</v>
      </c>
      <c r="C12" s="37"/>
      <c r="D12" s="11">
        <v>2000</v>
      </c>
    </row>
    <row r="13" spans="2:4" ht="15.6" x14ac:dyDescent="0.3">
      <c r="B13" s="38" t="s">
        <v>14</v>
      </c>
      <c r="C13" s="39"/>
      <c r="D13" s="12">
        <v>6.0000000000000001E-3</v>
      </c>
    </row>
    <row r="14" spans="2:4" ht="16.2" thickBot="1" x14ac:dyDescent="0.35">
      <c r="B14" s="40" t="s">
        <v>15</v>
      </c>
      <c r="C14" s="41"/>
      <c r="D14" s="13">
        <f>D12*30%</f>
        <v>600</v>
      </c>
    </row>
    <row r="15" spans="2:4" ht="15.6" thickTop="1" thickBot="1" x14ac:dyDescent="0.35"/>
    <row r="16" spans="2:4" ht="60.6" customHeight="1" thickTop="1" thickBot="1" x14ac:dyDescent="0.35">
      <c r="B16" s="47" t="s">
        <v>0</v>
      </c>
      <c r="C16" s="48"/>
      <c r="D16" s="49"/>
    </row>
    <row r="17" spans="1:4" ht="15.6" x14ac:dyDescent="0.3">
      <c r="B17" s="45" t="s">
        <v>1</v>
      </c>
      <c r="C17" s="46"/>
      <c r="D17" s="14">
        <v>200</v>
      </c>
    </row>
    <row r="18" spans="1:4" ht="15.6" x14ac:dyDescent="0.3">
      <c r="B18" s="50" t="s">
        <v>2</v>
      </c>
      <c r="C18" s="51"/>
      <c r="D18" s="15">
        <v>5</v>
      </c>
    </row>
    <row r="19" spans="1:4" ht="15.6" x14ac:dyDescent="0.3">
      <c r="B19" s="50" t="s">
        <v>3</v>
      </c>
      <c r="C19" s="51"/>
      <c r="D19" s="16">
        <v>1.0789999999999999E-2</v>
      </c>
    </row>
    <row r="20" spans="1:4" ht="15.6" x14ac:dyDescent="0.3">
      <c r="B20" s="52" t="s">
        <v>4</v>
      </c>
      <c r="C20" s="53"/>
      <c r="D20" s="17">
        <f>FV(Taxa_mensal,Qtd_anos*12,Aporte*-1)</f>
        <v>16755.382799697527</v>
      </c>
    </row>
    <row r="21" spans="1:4" ht="16.2" thickBot="1" x14ac:dyDescent="0.35">
      <c r="B21" s="54" t="s">
        <v>5</v>
      </c>
      <c r="C21" s="55"/>
      <c r="D21" s="18">
        <f>Patrimonio*Rendimento_Carteira</f>
        <v>100.53229679818516</v>
      </c>
    </row>
    <row r="22" spans="1:4" ht="15.6" thickTop="1" thickBot="1" x14ac:dyDescent="0.35"/>
    <row r="23" spans="1:4" ht="27" thickTop="1" thickBot="1" x14ac:dyDescent="0.35">
      <c r="B23" s="56" t="s">
        <v>6</v>
      </c>
      <c r="C23" s="57"/>
      <c r="D23" s="19" t="s">
        <v>12</v>
      </c>
    </row>
    <row r="24" spans="1:4" ht="16.2" thickBot="1" x14ac:dyDescent="0.35">
      <c r="A24" s="10">
        <v>2</v>
      </c>
      <c r="B24" s="20" t="s">
        <v>7</v>
      </c>
      <c r="C24" s="9">
        <f t="shared" ref="C24:C28" si="0">FV($D$19,$A24*12,$D$17*-1)</f>
        <v>5445.5254595290435</v>
      </c>
      <c r="D24" s="21">
        <f t="shared" ref="D24:D28" si="1">C24*Rendimento_Carteira</f>
        <v>32.673152757174265</v>
      </c>
    </row>
    <row r="25" spans="1:4" ht="16.2" thickBot="1" x14ac:dyDescent="0.35">
      <c r="A25" s="10">
        <v>5</v>
      </c>
      <c r="B25" s="20" t="s">
        <v>8</v>
      </c>
      <c r="C25" s="9">
        <f t="shared" si="0"/>
        <v>16755.382799697527</v>
      </c>
      <c r="D25" s="21">
        <f t="shared" si="1"/>
        <v>100.53229679818516</v>
      </c>
    </row>
    <row r="26" spans="1:4" ht="16.2" thickBot="1" x14ac:dyDescent="0.35">
      <c r="A26" s="10">
        <v>10</v>
      </c>
      <c r="B26" s="20" t="s">
        <v>9</v>
      </c>
      <c r="C26" s="9">
        <f t="shared" si="0"/>
        <v>48656.842506034438</v>
      </c>
      <c r="D26" s="21">
        <f t="shared" si="1"/>
        <v>291.94105503620665</v>
      </c>
    </row>
    <row r="27" spans="1:4" ht="16.2" thickBot="1" x14ac:dyDescent="0.35">
      <c r="A27" s="10">
        <v>20</v>
      </c>
      <c r="B27" s="20" t="s">
        <v>10</v>
      </c>
      <c r="C27" s="9">
        <f t="shared" si="0"/>
        <v>225039.68001941612</v>
      </c>
      <c r="D27" s="21">
        <f t="shared" si="1"/>
        <v>1350.2380801164968</v>
      </c>
    </row>
    <row r="28" spans="1:4" ht="16.2" thickBot="1" x14ac:dyDescent="0.35">
      <c r="A28" s="10">
        <v>30</v>
      </c>
      <c r="B28" s="22" t="s">
        <v>11</v>
      </c>
      <c r="C28" s="23">
        <f t="shared" si="0"/>
        <v>864433.93100094295</v>
      </c>
      <c r="D28" s="24">
        <f t="shared" si="1"/>
        <v>5186.6035860056581</v>
      </c>
    </row>
    <row r="29" spans="1:4" ht="15" thickTop="1" x14ac:dyDescent="0.3"/>
    <row r="32" spans="1:4" x14ac:dyDescent="0.3">
      <c r="B32" s="25" t="s">
        <v>17</v>
      </c>
      <c r="C32" s="25" t="s">
        <v>19</v>
      </c>
      <c r="D32" s="25"/>
    </row>
    <row r="33" spans="2:4" x14ac:dyDescent="0.3">
      <c r="B33" s="26" t="s">
        <v>18</v>
      </c>
      <c r="C33" s="27">
        <f>Aporte</f>
        <v>200</v>
      </c>
      <c r="D33" s="28"/>
    </row>
    <row r="35" spans="2:4" ht="15.6" x14ac:dyDescent="0.3">
      <c r="B35" s="29" t="s">
        <v>20</v>
      </c>
      <c r="C35" s="29" t="s">
        <v>21</v>
      </c>
      <c r="D35" s="29" t="s">
        <v>22</v>
      </c>
    </row>
    <row r="36" spans="2:4" ht="15.6" x14ac:dyDescent="0.3">
      <c r="B36" s="30" t="s">
        <v>23</v>
      </c>
      <c r="C36" s="31">
        <f>VLOOKUP($C$32&amp;"-"&amp;B36,'Tabela de apoio'!$A$1:$D$22,4,FALSE)</f>
        <v>0.5</v>
      </c>
      <c r="D36" s="32">
        <f>C36*$C$33</f>
        <v>100</v>
      </c>
    </row>
    <row r="37" spans="2:4" ht="15.6" x14ac:dyDescent="0.3">
      <c r="B37" s="30" t="s">
        <v>24</v>
      </c>
      <c r="C37" s="31">
        <f>VLOOKUP($C$32&amp;"-"&amp;B37,'Tabela de apoio'!$A$1:$D$22,4,FALSE)</f>
        <v>0.1</v>
      </c>
      <c r="D37" s="32">
        <f t="shared" ref="D37:D41" si="2">C37*$C$33</f>
        <v>20</v>
      </c>
    </row>
    <row r="38" spans="2:4" ht="15.6" x14ac:dyDescent="0.3">
      <c r="B38" s="30" t="s">
        <v>25</v>
      </c>
      <c r="C38" s="31">
        <f>VLOOKUP($C$32&amp;"-"&amp;B38,'Tabela de apoio'!$A$1:$D$22,4,FALSE)</f>
        <v>0.05</v>
      </c>
      <c r="D38" s="32">
        <f t="shared" si="2"/>
        <v>10</v>
      </c>
    </row>
    <row r="39" spans="2:4" ht="15.6" x14ac:dyDescent="0.3">
      <c r="B39" s="30" t="s">
        <v>26</v>
      </c>
      <c r="C39" s="31">
        <f>VLOOKUP($C$32&amp;"-"&amp;B39,'Tabela de apoio'!$A$1:$D$22,4,FALSE)</f>
        <v>0.05</v>
      </c>
      <c r="D39" s="32">
        <f t="shared" si="2"/>
        <v>10</v>
      </c>
    </row>
    <row r="40" spans="2:4" ht="15.6" x14ac:dyDescent="0.3">
      <c r="B40" s="30" t="s">
        <v>27</v>
      </c>
      <c r="C40" s="31">
        <f>VLOOKUP($C$32&amp;"-"&amp;B40,'Tabela de apoio'!$A$1:$D$22,4,FALSE)</f>
        <v>0.2</v>
      </c>
      <c r="D40" s="32">
        <f t="shared" si="2"/>
        <v>40</v>
      </c>
    </row>
    <row r="41" spans="2:4" ht="15.6" x14ac:dyDescent="0.3">
      <c r="B41" s="30" t="s">
        <v>28</v>
      </c>
      <c r="C41" s="31">
        <f>VLOOKUP($C$32&amp;"-"&amp;B41,'Tabela de apoio'!$A$1:$D$22,4,FALSE)</f>
        <v>0.1</v>
      </c>
      <c r="D41" s="32">
        <f t="shared" si="2"/>
        <v>20</v>
      </c>
    </row>
    <row r="42" spans="2:4" ht="15.6" x14ac:dyDescent="0.3">
      <c r="B42" s="33"/>
      <c r="C42" s="34"/>
      <c r="D42" s="35">
        <f>SUM(D36:D41)</f>
        <v>200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</sheetData>
  <mergeCells count="11">
    <mergeCell ref="B18:C18"/>
    <mergeCell ref="B19:C19"/>
    <mergeCell ref="B20:C20"/>
    <mergeCell ref="B21:C21"/>
    <mergeCell ref="B23:C23"/>
    <mergeCell ref="B12:C12"/>
    <mergeCell ref="B13:C13"/>
    <mergeCell ref="B14:C14"/>
    <mergeCell ref="B11:D11"/>
    <mergeCell ref="B17:C17"/>
    <mergeCell ref="B16:D16"/>
  </mergeCells>
  <dataValidations count="1">
    <dataValidation type="list" allowBlank="1" showInputMessage="1" showErrorMessage="1" sqref="C32" xr:uid="{B41D223D-9BBB-43A0-A4B4-65346CF129C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6C4F-5292-400B-8A9D-7DB44F1B9237}">
  <dimension ref="A1:D20"/>
  <sheetViews>
    <sheetView zoomScale="90" zoomScaleNormal="90" workbookViewId="0">
      <selection activeCell="F25" sqref="F25"/>
    </sheetView>
  </sheetViews>
  <sheetFormatPr defaultRowHeight="14.4" x14ac:dyDescent="0.3"/>
  <cols>
    <col min="1" max="1" width="31.6640625" bestFit="1" customWidth="1"/>
    <col min="2" max="2" width="13.77734375" bestFit="1" customWidth="1"/>
    <col min="3" max="3" width="18" bestFit="1" customWidth="1"/>
    <col min="4" max="4" width="11.88671875" bestFit="1" customWidth="1"/>
    <col min="5" max="5" width="7" customWidth="1"/>
    <col min="6" max="6" width="16.5546875" bestFit="1" customWidth="1"/>
  </cols>
  <sheetData>
    <row r="1" spans="1:4" x14ac:dyDescent="0.3">
      <c r="A1" s="1"/>
      <c r="B1" s="1"/>
      <c r="C1" s="1"/>
      <c r="D1" s="1"/>
    </row>
    <row r="2" spans="1:4" x14ac:dyDescent="0.3">
      <c r="A2" s="6" t="s">
        <v>31</v>
      </c>
      <c r="B2" s="4" t="s">
        <v>17</v>
      </c>
      <c r="C2" s="4" t="s">
        <v>20</v>
      </c>
      <c r="D2" s="5" t="s">
        <v>30</v>
      </c>
    </row>
    <row r="3" spans="1:4" ht="15.6" x14ac:dyDescent="0.3">
      <c r="A3" s="7" t="str">
        <f>$B$3&amp;"-"&amp;C3</f>
        <v>CONSERVADOR-PAPEL</v>
      </c>
      <c r="B3" t="s">
        <v>29</v>
      </c>
      <c r="C3" t="s">
        <v>23</v>
      </c>
      <c r="D3" s="2">
        <v>0.3</v>
      </c>
    </row>
    <row r="4" spans="1:4" ht="15.6" x14ac:dyDescent="0.3">
      <c r="A4" s="7" t="str">
        <f t="shared" ref="A4:A8" si="0">$B$3&amp;"-"&amp;C4</f>
        <v>CONSERVADOR-TIJOLO</v>
      </c>
      <c r="B4" t="s">
        <v>29</v>
      </c>
      <c r="C4" t="s">
        <v>24</v>
      </c>
      <c r="D4" s="2">
        <v>0.5</v>
      </c>
    </row>
    <row r="5" spans="1:4" ht="15.6" x14ac:dyDescent="0.3">
      <c r="A5" s="7" t="str">
        <f t="shared" si="0"/>
        <v>CONSERVADOR-HIBRIDOS</v>
      </c>
      <c r="B5" t="s">
        <v>29</v>
      </c>
      <c r="C5" t="s">
        <v>25</v>
      </c>
      <c r="D5" s="2">
        <v>0.1</v>
      </c>
    </row>
    <row r="6" spans="1:4" ht="15.6" x14ac:dyDescent="0.3">
      <c r="A6" s="7" t="str">
        <f t="shared" si="0"/>
        <v>CONSERVADOR-FOFs</v>
      </c>
      <c r="B6" t="s">
        <v>29</v>
      </c>
      <c r="C6" t="s">
        <v>26</v>
      </c>
      <c r="D6" s="2">
        <v>0.1</v>
      </c>
    </row>
    <row r="7" spans="1:4" ht="15.6" x14ac:dyDescent="0.3">
      <c r="A7" s="7" t="str">
        <f t="shared" si="0"/>
        <v>CONSERVADOR-DESENVOLVIMENTO</v>
      </c>
      <c r="B7" t="s">
        <v>29</v>
      </c>
      <c r="C7" t="s">
        <v>27</v>
      </c>
      <c r="D7" s="2">
        <v>0</v>
      </c>
    </row>
    <row r="8" spans="1:4" ht="15.6" x14ac:dyDescent="0.3">
      <c r="A8" s="8" t="str">
        <f t="shared" si="0"/>
        <v>CONSERVADOR-HOTELARIAS</v>
      </c>
      <c r="B8" s="1" t="s">
        <v>29</v>
      </c>
      <c r="C8" s="1" t="s">
        <v>28</v>
      </c>
      <c r="D8" s="3">
        <v>0</v>
      </c>
    </row>
    <row r="9" spans="1:4" ht="15.6" x14ac:dyDescent="0.3">
      <c r="A9" s="7" t="str">
        <f>$B$9&amp;"-"&amp;C9</f>
        <v>MODERADO-PAPEL</v>
      </c>
      <c r="B9" t="s">
        <v>32</v>
      </c>
      <c r="C9" t="s">
        <v>23</v>
      </c>
      <c r="D9" s="2">
        <v>0.32</v>
      </c>
    </row>
    <row r="10" spans="1:4" ht="15.6" x14ac:dyDescent="0.3">
      <c r="A10" s="7" t="str">
        <f t="shared" ref="A10:A14" si="1">$B$9&amp;"-"&amp;C10</f>
        <v>MODERADO-TIJOLO</v>
      </c>
      <c r="B10" t="s">
        <v>32</v>
      </c>
      <c r="C10" t="s">
        <v>24</v>
      </c>
      <c r="D10" s="2">
        <v>0.35</v>
      </c>
    </row>
    <row r="11" spans="1:4" ht="15.6" x14ac:dyDescent="0.3">
      <c r="A11" s="7" t="str">
        <f t="shared" si="1"/>
        <v>MODERADO-HIBRIDOS</v>
      </c>
      <c r="B11" t="s">
        <v>32</v>
      </c>
      <c r="C11" t="s">
        <v>25</v>
      </c>
      <c r="D11" s="2">
        <v>0.08</v>
      </c>
    </row>
    <row r="12" spans="1:4" ht="15.6" x14ac:dyDescent="0.3">
      <c r="A12" s="7" t="str">
        <f t="shared" si="1"/>
        <v>MODERADO-FOFs</v>
      </c>
      <c r="B12" t="s">
        <v>32</v>
      </c>
      <c r="C12" t="s">
        <v>26</v>
      </c>
      <c r="D12" s="2">
        <v>0.05</v>
      </c>
    </row>
    <row r="13" spans="1:4" ht="15.6" x14ac:dyDescent="0.3">
      <c r="A13" s="7" t="str">
        <f t="shared" si="1"/>
        <v>MODERADO-DESENVOLVIMENTO</v>
      </c>
      <c r="B13" t="s">
        <v>32</v>
      </c>
      <c r="C13" t="s">
        <v>27</v>
      </c>
      <c r="D13" s="2">
        <v>0.1</v>
      </c>
    </row>
    <row r="14" spans="1:4" ht="15.6" x14ac:dyDescent="0.3">
      <c r="A14" s="8" t="str">
        <f t="shared" si="1"/>
        <v>MODERADO-HOTELARIAS</v>
      </c>
      <c r="B14" s="1" t="s">
        <v>32</v>
      </c>
      <c r="C14" s="1" t="s">
        <v>28</v>
      </c>
      <c r="D14" s="3">
        <v>0.1</v>
      </c>
    </row>
    <row r="15" spans="1:4" ht="15.6" x14ac:dyDescent="0.3">
      <c r="A15" s="7" t="str">
        <f>$B$15&amp;"-"&amp;C15</f>
        <v>AGRESSIVO-PAPEL</v>
      </c>
      <c r="B15" t="s">
        <v>19</v>
      </c>
      <c r="C15" t="s">
        <v>23</v>
      </c>
      <c r="D15" s="2">
        <v>0.5</v>
      </c>
    </row>
    <row r="16" spans="1:4" ht="15.6" x14ac:dyDescent="0.3">
      <c r="A16" s="7" t="str">
        <f t="shared" ref="A16:A20" si="2">$B$15&amp;"-"&amp;C16</f>
        <v>AGRESSIVO-TIJOLO</v>
      </c>
      <c r="B16" t="s">
        <v>19</v>
      </c>
      <c r="C16" t="s">
        <v>24</v>
      </c>
      <c r="D16" s="2">
        <v>0.1</v>
      </c>
    </row>
    <row r="17" spans="1:4" ht="15.6" x14ac:dyDescent="0.3">
      <c r="A17" s="7" t="str">
        <f t="shared" si="2"/>
        <v>AGRESSIVO-HIBRIDOS</v>
      </c>
      <c r="B17" t="s">
        <v>19</v>
      </c>
      <c r="C17" t="s">
        <v>25</v>
      </c>
      <c r="D17" s="2">
        <v>0.05</v>
      </c>
    </row>
    <row r="18" spans="1:4" ht="15.6" x14ac:dyDescent="0.3">
      <c r="A18" s="7" t="str">
        <f t="shared" si="2"/>
        <v>AGRESSIVO-FOFs</v>
      </c>
      <c r="B18" t="s">
        <v>19</v>
      </c>
      <c r="C18" t="s">
        <v>26</v>
      </c>
      <c r="D18" s="2">
        <v>0.05</v>
      </c>
    </row>
    <row r="19" spans="1:4" ht="15.6" x14ac:dyDescent="0.3">
      <c r="A19" s="7" t="str">
        <f t="shared" si="2"/>
        <v>AGRESSIVO-DESENVOLVIMENTO</v>
      </c>
      <c r="B19" t="s">
        <v>19</v>
      </c>
      <c r="C19" t="s">
        <v>27</v>
      </c>
      <c r="D19" s="2">
        <v>0.2</v>
      </c>
    </row>
    <row r="20" spans="1:4" ht="15.6" x14ac:dyDescent="0.3">
      <c r="A20" s="8" t="str">
        <f t="shared" si="2"/>
        <v>AGRESSIVO-HOTELARIAS</v>
      </c>
      <c r="B20" s="1" t="s">
        <v>19</v>
      </c>
      <c r="C20" s="1" t="s">
        <v>28</v>
      </c>
      <c r="D20" s="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Simulador</vt:lpstr>
      <vt:lpstr>Tabela de apoio</vt:lpstr>
      <vt:lpstr>Aporte</vt:lpstr>
      <vt:lpstr>Patrimonio</vt:lpstr>
      <vt:lpstr>Qtd_anos</vt:lpstr>
      <vt:lpstr>Rendimento_Carteira</vt:lpstr>
      <vt:lpstr>Taxa_mensal</vt:lpstr>
      <vt:lpstr>Txa_mensal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Elane</dc:creator>
  <cp:lastModifiedBy>Elane</cp:lastModifiedBy>
  <dcterms:created xsi:type="dcterms:W3CDTF">2025-06-10T00:08:37Z</dcterms:created>
  <dcterms:modified xsi:type="dcterms:W3CDTF">2025-06-18T18:57:21Z</dcterms:modified>
</cp:coreProperties>
</file>