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9735" windowHeight="6810" tabRatio="682" activeTab="18"/>
  </bookViews>
  <sheets>
    <sheet name="raw sheet" sheetId="9" r:id="rId1"/>
    <sheet name="Ns_Ni" sheetId="12" r:id="rId2"/>
    <sheet name="A193" sheetId="62" r:id="rId3"/>
    <sheet name="A956" sheetId="64" r:id="rId4"/>
    <sheet name="A1190" sheetId="65" r:id="rId5"/>
    <sheet name="A1281" sheetId="63" r:id="rId6"/>
    <sheet name="B9rec" sheetId="31" r:id="rId7"/>
    <sheet name="Ch1" sheetId="48" r:id="rId8"/>
    <sheet name="Ch3" sheetId="33" r:id="rId9"/>
    <sheet name="Ch5" sheetId="34" r:id="rId10"/>
    <sheet name="Ch6" sheetId="35" r:id="rId11"/>
    <sheet name="E8" sheetId="15" r:id="rId12"/>
    <sheet name="E20" sheetId="16" r:id="rId13"/>
    <sheet name="E26" sheetId="17" r:id="rId14"/>
    <sheet name="E32" sheetId="18" r:id="rId15"/>
    <sheet name="E36" sheetId="19" r:id="rId16"/>
    <sheet name="E42" sheetId="20" r:id="rId17"/>
    <sheet name="E2-1" sheetId="49" r:id="rId18"/>
    <sheet name="E2-2" sheetId="50" r:id="rId19"/>
  </sheets>
  <definedNames>
    <definedName name="center_age" localSheetId="4">'A1190'!$Q$5</definedName>
    <definedName name="center_age" localSheetId="5">'A1281'!$Q$5</definedName>
    <definedName name="center_age" localSheetId="2">'A193'!$Q$5</definedName>
    <definedName name="center_age" localSheetId="3">'A956'!$Q$5</definedName>
    <definedName name="center_age" localSheetId="6">B9rec!$Q$5</definedName>
    <definedName name="center_age" localSheetId="7">'Ch1'!$Q$5</definedName>
    <definedName name="center_age" localSheetId="8">'Ch3'!$Q$5</definedName>
    <definedName name="center_age" localSheetId="9">'Ch5'!$Q$5</definedName>
    <definedName name="center_age" localSheetId="10">'Ch6'!$Q$5</definedName>
    <definedName name="center_age" localSheetId="12">'E20'!$Q$5</definedName>
    <definedName name="center_age" localSheetId="17">'E2-1'!$Q$5</definedName>
    <definedName name="center_age" localSheetId="18">'E2-2'!$Q$5</definedName>
    <definedName name="center_age" localSheetId="13">'E26'!$Q$5</definedName>
    <definedName name="center_age" localSheetId="14">'E32'!$Q$5</definedName>
    <definedName name="center_age" localSheetId="15">'E36'!$Q$5</definedName>
    <definedName name="center_age" localSheetId="16">'E42'!$Q$5</definedName>
    <definedName name="center_age" localSheetId="11">'E8'!$Q$5</definedName>
    <definedName name="center_age" localSheetId="0">'raw sheet'!$Q$5</definedName>
    <definedName name="center_age">#REF!</definedName>
    <definedName name="g_age_min" localSheetId="4">'A1190'!$J$8</definedName>
    <definedName name="g_age_min" localSheetId="5">'A1281'!$J$8</definedName>
    <definedName name="g_age_min" localSheetId="2">'A193'!$J$8</definedName>
    <definedName name="g_age_min" localSheetId="3">'A956'!$J$8</definedName>
    <definedName name="g_age_min" localSheetId="6">B9rec!$J$8</definedName>
    <definedName name="g_age_min" localSheetId="7">'Ch1'!$J$8</definedName>
    <definedName name="g_age_min" localSheetId="8">'Ch3'!$J$8</definedName>
    <definedName name="g_age_min" localSheetId="9">'Ch5'!$J$8</definedName>
    <definedName name="g_age_min" localSheetId="10">'Ch6'!$J$8</definedName>
    <definedName name="g_age_min" localSheetId="12">'E20'!$J$8</definedName>
    <definedName name="g_age_min" localSheetId="17">'E2-1'!$J$8</definedName>
    <definedName name="g_age_min" localSheetId="18">'E2-2'!$J$8</definedName>
    <definedName name="g_age_min" localSheetId="13">'E26'!$J$8</definedName>
    <definedName name="g_age_min" localSheetId="14">'E32'!$J$8</definedName>
    <definedName name="g_age_min" localSheetId="15">'E36'!$J$8</definedName>
    <definedName name="g_age_min" localSheetId="16">'E42'!$J$8</definedName>
    <definedName name="g_age_min" localSheetId="11">'E8'!$J$8</definedName>
    <definedName name="g_age_min" localSheetId="0">'raw sheet'!$J$8</definedName>
    <definedName name="g_age_min">#REF!</definedName>
    <definedName name="lamD" localSheetId="4">'A1190'!$J$2</definedName>
    <definedName name="lamD" localSheetId="5">'A1281'!$J$2</definedName>
    <definedName name="lamD" localSheetId="2">'A193'!$J$2</definedName>
    <definedName name="lamD" localSheetId="3">'A956'!$J$2</definedName>
    <definedName name="lamD" localSheetId="6">B9rec!$J$2</definedName>
    <definedName name="lamD" localSheetId="7">'Ch1'!$J$2</definedName>
    <definedName name="lamD" localSheetId="8">'Ch3'!$J$2</definedName>
    <definedName name="lamD" localSheetId="9">'Ch5'!$J$2</definedName>
    <definedName name="lamD" localSheetId="10">'Ch6'!$J$2</definedName>
    <definedName name="lamD" localSheetId="12">'E20'!$J$2</definedName>
    <definedName name="lamD" localSheetId="17">'E2-1'!$J$2</definedName>
    <definedName name="lamD" localSheetId="18">'E2-2'!$J$2</definedName>
    <definedName name="lamD" localSheetId="13">'E26'!$J$2</definedName>
    <definedName name="lamD" localSheetId="14">'E32'!$J$2</definedName>
    <definedName name="lamD" localSheetId="15">'E36'!$J$2</definedName>
    <definedName name="lamD" localSheetId="16">'E42'!$J$2</definedName>
    <definedName name="lamD" localSheetId="11">'E8'!$J$2</definedName>
    <definedName name="lamD" localSheetId="0">'raw sheet'!$J$2</definedName>
    <definedName name="lamD">#REF!</definedName>
    <definedName name="max_x_axis" localSheetId="4">'A1190'!$J$11</definedName>
    <definedName name="max_x_axis" localSheetId="5">'A1281'!$J$11</definedName>
    <definedName name="max_x_axis" localSheetId="2">'A193'!$J$11</definedName>
    <definedName name="max_x_axis" localSheetId="3">'A956'!$J$11</definedName>
    <definedName name="max_x_axis" localSheetId="6">B9rec!$J$11</definedName>
    <definedName name="max_x_axis" localSheetId="7">'Ch1'!$J$11</definedName>
    <definedName name="max_x_axis" localSheetId="8">'Ch3'!$J$11</definedName>
    <definedName name="max_x_axis" localSheetId="9">'Ch5'!$J$11</definedName>
    <definedName name="max_x_axis" localSheetId="10">'Ch6'!$J$11</definedName>
    <definedName name="max_x_axis" localSheetId="12">'E20'!$J$11</definedName>
    <definedName name="max_x_axis" localSheetId="17">'E2-1'!$J$11</definedName>
    <definedName name="max_x_axis" localSheetId="18">'E2-2'!$J$11</definedName>
    <definedName name="max_x_axis" localSheetId="13">'E26'!$J$11</definedName>
    <definedName name="max_x_axis" localSheetId="14">'E32'!$J$11</definedName>
    <definedName name="max_x_axis" localSheetId="15">'E36'!$J$11</definedName>
    <definedName name="max_x_axis" localSheetId="16">'E42'!$J$11</definedName>
    <definedName name="max_x_axis" localSheetId="11">'E8'!$J$11</definedName>
    <definedName name="max_x_axis" localSheetId="0">'raw sheet'!$J$11</definedName>
    <definedName name="max_x_axis">#REF!</definedName>
    <definedName name="max_x_r" localSheetId="4">'A1190'!$V$11</definedName>
    <definedName name="max_x_r" localSheetId="5">'A1281'!$V$11</definedName>
    <definedName name="max_x_r" localSheetId="2">'A193'!$V$11</definedName>
    <definedName name="max_x_r" localSheetId="3">'A956'!$V$11</definedName>
    <definedName name="max_x_r" localSheetId="6">B9rec!$V$11</definedName>
    <definedName name="max_x_r" localSheetId="7">'Ch1'!$V$11</definedName>
    <definedName name="max_x_r" localSheetId="8">'Ch3'!$V$11</definedName>
    <definedName name="max_x_r" localSheetId="9">'Ch5'!$V$11</definedName>
    <definedName name="max_x_r" localSheetId="10">'Ch6'!$V$11</definedName>
    <definedName name="max_x_r" localSheetId="12">'E20'!$V$11</definedName>
    <definedName name="max_x_r" localSheetId="17">'E2-1'!$V$11</definedName>
    <definedName name="max_x_r" localSheetId="18">'E2-2'!$V$11</definedName>
    <definedName name="max_x_r" localSheetId="13">'E26'!$V$11</definedName>
    <definedName name="max_x_r" localSheetId="14">'E32'!$V$11</definedName>
    <definedName name="max_x_r" localSheetId="15">'E36'!$V$11</definedName>
    <definedName name="max_x_r" localSheetId="16">'E42'!$V$11</definedName>
    <definedName name="max_x_r" localSheetId="11">'E8'!$V$11</definedName>
    <definedName name="max_x_r" localSheetId="0">'raw sheet'!$V$11</definedName>
    <definedName name="max_x_r">#REF!</definedName>
    <definedName name="min_y_axis" localSheetId="4">'A1190'!$J$10</definedName>
    <definedName name="min_y_axis" localSheetId="5">'A1281'!$J$10</definedName>
    <definedName name="min_y_axis" localSheetId="2">'A193'!$J$10</definedName>
    <definedName name="min_y_axis" localSheetId="3">'A956'!$J$10</definedName>
    <definedName name="min_y_axis" localSheetId="6">B9rec!$J$10</definedName>
    <definedName name="min_y_axis" localSheetId="7">'Ch1'!$J$10</definedName>
    <definedName name="min_y_axis" localSheetId="8">'Ch3'!$J$10</definedName>
    <definedName name="min_y_axis" localSheetId="9">'Ch5'!$J$10</definedName>
    <definedName name="min_y_axis" localSheetId="10">'Ch6'!$J$10</definedName>
    <definedName name="min_y_axis" localSheetId="12">'E20'!$J$10</definedName>
    <definedName name="min_y_axis" localSheetId="17">'E2-1'!$J$10</definedName>
    <definedName name="min_y_axis" localSheetId="18">'E2-2'!$J$10</definedName>
    <definedName name="min_y_axis" localSheetId="13">'E26'!$J$10</definedName>
    <definedName name="min_y_axis" localSheetId="14">'E32'!$J$10</definedName>
    <definedName name="min_y_axis" localSheetId="15">'E36'!$J$10</definedName>
    <definedName name="min_y_axis" localSheetId="16">'E42'!$J$10</definedName>
    <definedName name="min_y_axis" localSheetId="11">'E8'!$J$10</definedName>
    <definedName name="min_y_axis" localSheetId="0">'raw sheet'!$J$10</definedName>
    <definedName name="min_y_axis">#REF!</definedName>
    <definedName name="min_y_r" localSheetId="4">'A1190'!$V$10</definedName>
    <definedName name="min_y_r" localSheetId="5">'A1281'!$V$10</definedName>
    <definedName name="min_y_r" localSheetId="2">'A193'!$V$10</definedName>
    <definedName name="min_y_r" localSheetId="3">'A956'!$V$10</definedName>
    <definedName name="min_y_r" localSheetId="6">B9rec!$V$10</definedName>
    <definedName name="min_y_r" localSheetId="7">'Ch1'!$V$10</definedName>
    <definedName name="min_y_r" localSheetId="8">'Ch3'!$V$10</definedName>
    <definedName name="min_y_r" localSheetId="9">'Ch5'!$V$10</definedName>
    <definedName name="min_y_r" localSheetId="10">'Ch6'!$V$10</definedName>
    <definedName name="min_y_r" localSheetId="12">'E20'!$V$10</definedName>
    <definedName name="min_y_r" localSheetId="17">'E2-1'!$V$10</definedName>
    <definedName name="min_y_r" localSheetId="18">'E2-2'!$V$10</definedName>
    <definedName name="min_y_r" localSheetId="13">'E26'!$V$10</definedName>
    <definedName name="min_y_r" localSheetId="14">'E32'!$V$10</definedName>
    <definedName name="min_y_r" localSheetId="15">'E36'!$V$10</definedName>
    <definedName name="min_y_r" localSheetId="16">'E42'!$V$10</definedName>
    <definedName name="min_y_r" localSheetId="11">'E8'!$V$10</definedName>
    <definedName name="min_y_r" localSheetId="0">'raw sheet'!$V$10</definedName>
    <definedName name="min_y_r">#REF!</definedName>
    <definedName name="Nd" localSheetId="4">'A1190'!$Q$2</definedName>
    <definedName name="Nd" localSheetId="5">'A1281'!$Q$2</definedName>
    <definedName name="Nd" localSheetId="2">'A193'!$Q$2</definedName>
    <definedName name="Nd" localSheetId="3">'A956'!$Q$2</definedName>
    <definedName name="Nd" localSheetId="6">B9rec!$Q$2</definedName>
    <definedName name="Nd" localSheetId="7">'Ch1'!$Q$2</definedName>
    <definedName name="Nd" localSheetId="8">'Ch3'!$Q$2</definedName>
    <definedName name="Nd" localSheetId="9">'Ch5'!$Q$2</definedName>
    <definedName name="Nd" localSheetId="10">'Ch6'!$Q$2</definedName>
    <definedName name="Nd" localSheetId="12">'E20'!$Q$2</definedName>
    <definedName name="Nd" localSheetId="17">'E2-1'!$Q$2</definedName>
    <definedName name="Nd" localSheetId="18">'E2-2'!$Q$2</definedName>
    <definedName name="Nd" localSheetId="13">'E26'!$Q$2</definedName>
    <definedName name="Nd" localSheetId="14">'E32'!$Q$2</definedName>
    <definedName name="Nd" localSheetId="15">'E36'!$Q$2</definedName>
    <definedName name="Nd" localSheetId="16">'E42'!$Q$2</definedName>
    <definedName name="Nd" localSheetId="11">'E8'!$Q$2</definedName>
    <definedName name="Nd" localSheetId="0">'raw sheet'!$Q$2</definedName>
    <definedName name="Nd">#REF!</definedName>
    <definedName name="pooled" localSheetId="4">'A1190'!$Q$5</definedName>
    <definedName name="pooled" localSheetId="5">'A1281'!$Q$5</definedName>
    <definedName name="pooled" localSheetId="2">'A193'!$Q$5</definedName>
    <definedName name="pooled" localSheetId="3">'A956'!$Q$5</definedName>
    <definedName name="pooled" localSheetId="6">B9rec!$Q$5</definedName>
    <definedName name="pooled" localSheetId="7">'Ch1'!$Q$5</definedName>
    <definedName name="pooled" localSheetId="8">'Ch3'!$Q$5</definedName>
    <definedName name="pooled" localSheetId="9">'Ch5'!$Q$5</definedName>
    <definedName name="pooled" localSheetId="10">'Ch6'!$Q$5</definedName>
    <definedName name="pooled" localSheetId="12">'E20'!$Q$5</definedName>
    <definedName name="pooled" localSheetId="17">'E2-1'!$Q$5</definedName>
    <definedName name="pooled" localSheetId="18">'E2-2'!$Q$5</definedName>
    <definedName name="pooled" localSheetId="13">'E26'!$Q$5</definedName>
    <definedName name="pooled" localSheetId="14">'E32'!$Q$5</definedName>
    <definedName name="pooled" localSheetId="15">'E36'!$Q$5</definedName>
    <definedName name="pooled" localSheetId="16">'E42'!$Q$5</definedName>
    <definedName name="pooled" localSheetId="11">'E8'!$Q$5</definedName>
    <definedName name="pooled" localSheetId="0">'raw sheet'!$Q$5</definedName>
    <definedName name="pooled">#REF!</definedName>
    <definedName name="rho_std" localSheetId="4">'A1190'!$J$4</definedName>
    <definedName name="rho_std" localSheetId="5">'A1281'!$J$4</definedName>
    <definedName name="rho_std" localSheetId="2">'A193'!$J$4</definedName>
    <definedName name="rho_std" localSheetId="3">'A956'!$J$4</definedName>
    <definedName name="rho_std" localSheetId="6">B9rec!$J$4</definedName>
    <definedName name="rho_std" localSheetId="7">'Ch1'!$J$4</definedName>
    <definedName name="rho_std" localSheetId="8">'Ch3'!$J$4</definedName>
    <definedName name="rho_std" localSheetId="9">'Ch5'!$J$4</definedName>
    <definedName name="rho_std" localSheetId="10">'Ch6'!$J$4</definedName>
    <definedName name="rho_std" localSheetId="12">'E20'!$J$4</definedName>
    <definedName name="rho_std" localSheetId="17">'E2-1'!$J$4</definedName>
    <definedName name="rho_std" localSheetId="18">'E2-2'!$J$4</definedName>
    <definedName name="rho_std" localSheetId="13">'E26'!$J$4</definedName>
    <definedName name="rho_std" localSheetId="14">'E32'!$J$4</definedName>
    <definedName name="rho_std" localSheetId="15">'E36'!$J$4</definedName>
    <definedName name="rho_std" localSheetId="16">'E42'!$J$4</definedName>
    <definedName name="rho_std" localSheetId="11">'E8'!$J$4</definedName>
    <definedName name="rho_std" localSheetId="0">'raw sheet'!$J$4</definedName>
    <definedName name="rho_std">#REF!</definedName>
    <definedName name="tick_int" localSheetId="4">'A1190'!#REF!</definedName>
    <definedName name="tick_int" localSheetId="5">'A1281'!#REF!</definedName>
    <definedName name="tick_int" localSheetId="2">'A193'!#REF!</definedName>
    <definedName name="tick_int" localSheetId="3">'A956'!#REF!</definedName>
    <definedName name="tick_int" localSheetId="6">B9rec!#REF!</definedName>
    <definedName name="tick_int" localSheetId="7">'Ch1'!#REF!</definedName>
    <definedName name="tick_int" localSheetId="8">'Ch3'!#REF!</definedName>
    <definedName name="tick_int" localSheetId="9">'Ch5'!#REF!</definedName>
    <definedName name="tick_int" localSheetId="10">'Ch6'!#REF!</definedName>
    <definedName name="tick_int" localSheetId="12">'E20'!#REF!</definedName>
    <definedName name="tick_int" localSheetId="17">'E2-1'!#REF!</definedName>
    <definedName name="tick_int" localSheetId="18">'E2-2'!#REF!</definedName>
    <definedName name="tick_int" localSheetId="13">'E26'!#REF!</definedName>
    <definedName name="tick_int" localSheetId="14">'E32'!#REF!</definedName>
    <definedName name="tick_int" localSheetId="15">'E36'!#REF!</definedName>
    <definedName name="tick_int" localSheetId="16">'E42'!#REF!</definedName>
    <definedName name="tick_int" localSheetId="11">'E8'!#REF!</definedName>
    <definedName name="tick_int" localSheetId="0">'raw sheet'!#REF!</definedName>
    <definedName name="tick_int">#REF!</definedName>
    <definedName name="totalNi" localSheetId="4">'A1190'!$B$4</definedName>
    <definedName name="totalNi" localSheetId="5">'A1281'!$B$4</definedName>
    <definedName name="totalNi" localSheetId="2">'A193'!$B$4</definedName>
    <definedName name="totalNi" localSheetId="3">'A956'!$B$4</definedName>
    <definedName name="totalNi" localSheetId="6">B9rec!$B$4</definedName>
    <definedName name="totalNi" localSheetId="7">'Ch1'!$B$4</definedName>
    <definedName name="totalNi" localSheetId="8">'Ch3'!$B$4</definedName>
    <definedName name="totalNi" localSheetId="9">'Ch5'!$B$4</definedName>
    <definedName name="totalNi" localSheetId="10">'Ch6'!$B$4</definedName>
    <definedName name="totalNi" localSheetId="12">'E20'!$B$4</definedName>
    <definedName name="totalNi" localSheetId="17">'E2-1'!$B$4</definedName>
    <definedName name="totalNi" localSheetId="18">'E2-2'!$B$4</definedName>
    <definedName name="totalNi" localSheetId="13">'E26'!$B$4</definedName>
    <definedName name="totalNi" localSheetId="14">'E32'!$B$4</definedName>
    <definedName name="totalNi" localSheetId="15">'E36'!$B$4</definedName>
    <definedName name="totalNi" localSheetId="16">'E42'!$B$4</definedName>
    <definedName name="totalNi" localSheetId="11">'E8'!$B$4</definedName>
    <definedName name="totalNi" localSheetId="0">'raw sheet'!$B$4</definedName>
    <definedName name="totalNi">#REF!</definedName>
    <definedName name="totalNs" localSheetId="4">'A1190'!$B$3</definedName>
    <definedName name="totalNs" localSheetId="5">'A1281'!$B$3</definedName>
    <definedName name="totalNs" localSheetId="2">'A193'!$B$3</definedName>
    <definedName name="totalNs" localSheetId="3">'A956'!$B$3</definedName>
    <definedName name="totalNs" localSheetId="6">B9rec!$B$3</definedName>
    <definedName name="totalNs" localSheetId="7">'Ch1'!$B$3</definedName>
    <definedName name="totalNs" localSheetId="8">'Ch3'!$B$3</definedName>
    <definedName name="totalNs" localSheetId="9">'Ch5'!$B$3</definedName>
    <definedName name="totalNs" localSheetId="10">'Ch6'!$B$3</definedName>
    <definedName name="totalNs" localSheetId="12">'E20'!$B$3</definedName>
    <definedName name="totalNs" localSheetId="17">'E2-1'!$B$3</definedName>
    <definedName name="totalNs" localSheetId="18">'E2-2'!$B$3</definedName>
    <definedName name="totalNs" localSheetId="13">'E26'!$B$3</definedName>
    <definedName name="totalNs" localSheetId="14">'E32'!$B$3</definedName>
    <definedName name="totalNs" localSheetId="15">'E36'!$B$3</definedName>
    <definedName name="totalNs" localSheetId="16">'E42'!$B$3</definedName>
    <definedName name="totalNs" localSheetId="11">'E8'!$B$3</definedName>
    <definedName name="totalNs" localSheetId="0">'raw sheet'!$B$3</definedName>
    <definedName name="totalNs">#REF!</definedName>
    <definedName name="Z" localSheetId="4">'A1190'!$J$3</definedName>
    <definedName name="Z" localSheetId="5">'A1281'!$J$3</definedName>
    <definedName name="Z" localSheetId="2">'A193'!$J$3</definedName>
    <definedName name="Z" localSheetId="3">'A956'!$J$3</definedName>
    <definedName name="Z" localSheetId="6">B9rec!$J$3</definedName>
    <definedName name="Z" localSheetId="7">'Ch1'!$J$3</definedName>
    <definedName name="Z" localSheetId="8">'Ch3'!$J$3</definedName>
    <definedName name="Z" localSheetId="9">'Ch5'!$J$3</definedName>
    <definedName name="Z" localSheetId="10">'Ch6'!$J$3</definedName>
    <definedName name="Z" localSheetId="12">'E20'!$J$3</definedName>
    <definedName name="Z" localSheetId="17">'E2-1'!$J$3</definedName>
    <definedName name="Z" localSheetId="18">'E2-2'!$J$3</definedName>
    <definedName name="Z" localSheetId="13">'E26'!$J$3</definedName>
    <definedName name="Z" localSheetId="14">'E32'!$J$3</definedName>
    <definedName name="Z" localSheetId="15">'E36'!$J$3</definedName>
    <definedName name="Z" localSheetId="16">'E42'!$J$3</definedName>
    <definedName name="Z" localSheetId="11">'E8'!$J$3</definedName>
    <definedName name="Z" localSheetId="0">'raw sheet'!$J$3</definedName>
    <definedName name="Z">#REF!</definedName>
    <definedName name="zeta" localSheetId="4">'A1190'!$Q$3</definedName>
    <definedName name="zeta" localSheetId="5">'A1281'!$Q$3</definedName>
    <definedName name="zeta" localSheetId="2">'A193'!$Q$3</definedName>
    <definedName name="zeta" localSheetId="3">'A956'!$Q$3</definedName>
    <definedName name="zeta" localSheetId="6">B9rec!$Q$3</definedName>
    <definedName name="zeta" localSheetId="7">'Ch1'!$Q$3</definedName>
    <definedName name="zeta" localSheetId="8">'Ch3'!$Q$3</definedName>
    <definedName name="zeta" localSheetId="9">'Ch5'!$Q$3</definedName>
    <definedName name="zeta" localSheetId="10">'Ch6'!$Q$3</definedName>
    <definedName name="zeta" localSheetId="12">'E20'!$Q$3</definedName>
    <definedName name="zeta" localSheetId="17">'E2-1'!$Q$3</definedName>
    <definedName name="zeta" localSheetId="18">'E2-2'!$Q$3</definedName>
    <definedName name="zeta" localSheetId="13">'E26'!$Q$3</definedName>
    <definedName name="zeta" localSheetId="14">'E32'!$Q$3</definedName>
    <definedName name="zeta" localSheetId="15">'E36'!$Q$3</definedName>
    <definedName name="zeta" localSheetId="16">'E42'!$Q$3</definedName>
    <definedName name="zeta" localSheetId="11">'E8'!$Q$3</definedName>
    <definedName name="zeta" localSheetId="0">'raw sheet'!$Q$3</definedName>
    <definedName name="zeta">#REF!</definedName>
    <definedName name="zeta_se" localSheetId="4">'A1190'!$Q$4</definedName>
    <definedName name="zeta_se" localSheetId="5">'A1281'!$Q$4</definedName>
    <definedName name="zeta_se" localSheetId="2">'A193'!$Q$4</definedName>
    <definedName name="zeta_se" localSheetId="3">'A956'!$Q$4</definedName>
    <definedName name="zeta_se" localSheetId="6">B9rec!$Q$4</definedName>
    <definedName name="zeta_se" localSheetId="7">'Ch1'!$Q$4</definedName>
    <definedName name="zeta_se" localSheetId="8">'Ch3'!$Q$4</definedName>
    <definedName name="zeta_se" localSheetId="9">'Ch5'!$Q$4</definedName>
    <definedName name="zeta_se" localSheetId="10">'Ch6'!$Q$4</definedName>
    <definedName name="zeta_se" localSheetId="12">'E20'!$Q$4</definedName>
    <definedName name="zeta_se" localSheetId="17">'E2-1'!$Q$4</definedName>
    <definedName name="zeta_se" localSheetId="18">'E2-2'!$Q$4</definedName>
    <definedName name="zeta_se" localSheetId="13">'E26'!$Q$4</definedName>
    <definedName name="zeta_se" localSheetId="14">'E32'!$Q$4</definedName>
    <definedName name="zeta_se" localSheetId="15">'E36'!$Q$4</definedName>
    <definedName name="zeta_se" localSheetId="16">'E42'!$Q$4</definedName>
    <definedName name="zeta_se" localSheetId="11">'E8'!$Q$4</definedName>
    <definedName name="zeta_se" localSheetId="0">'raw sheet'!$Q$4</definedName>
    <definedName name="zeta_se">#REF!</definedName>
    <definedName name="Zo" localSheetId="4">'A1190'!$B$5</definedName>
    <definedName name="Zo" localSheetId="5">'A1281'!$B$5</definedName>
    <definedName name="Zo" localSheetId="2">'A193'!$B$5</definedName>
    <definedName name="Zo" localSheetId="3">'A956'!$B$5</definedName>
    <definedName name="Zo" localSheetId="6">B9rec!$B$5</definedName>
    <definedName name="Zo" localSheetId="7">'Ch1'!$B$5</definedName>
    <definedName name="Zo" localSheetId="8">'Ch3'!$B$5</definedName>
    <definedName name="Zo" localSheetId="9">'Ch5'!$B$5</definedName>
    <definedName name="Zo" localSheetId="10">'Ch6'!$B$5</definedName>
    <definedName name="Zo" localSheetId="12">'E20'!$B$5</definedName>
    <definedName name="Zo" localSheetId="17">'E2-1'!$B$5</definedName>
    <definedName name="Zo" localSheetId="18">'E2-2'!$B$5</definedName>
    <definedName name="Zo" localSheetId="13">'E26'!$B$5</definedName>
    <definedName name="Zo" localSheetId="14">'E32'!$B$5</definedName>
    <definedName name="Zo" localSheetId="15">'E36'!$B$5</definedName>
    <definedName name="Zo" localSheetId="16">'E42'!$B$5</definedName>
    <definedName name="Zo" localSheetId="11">'E8'!$B$5</definedName>
    <definedName name="Zo" localSheetId="0">'raw sheet'!$B$5</definedName>
    <definedName name="Zo">#REF!</definedName>
    <definedName name="Zo_man" localSheetId="4">'A1190'!$B$8</definedName>
    <definedName name="Zo_man" localSheetId="5">'A1281'!$B$8</definedName>
    <definedName name="Zo_man" localSheetId="2">'A193'!$B$8</definedName>
    <definedName name="Zo_man" localSheetId="3">'A956'!$B$8</definedName>
    <definedName name="Zo_man" localSheetId="6">B9rec!$B$8</definedName>
    <definedName name="Zo_man" localSheetId="7">'Ch1'!$B$8</definedName>
    <definedName name="Zo_man" localSheetId="8">'Ch3'!$B$8</definedName>
    <definedName name="Zo_man" localSheetId="9">'Ch5'!$B$8</definedName>
    <definedName name="Zo_man" localSheetId="10">'Ch6'!$B$8</definedName>
    <definedName name="Zo_man" localSheetId="12">'E20'!$B$8</definedName>
    <definedName name="Zo_man" localSheetId="17">'E2-1'!$B$8</definedName>
    <definedName name="Zo_man" localSheetId="18">'E2-2'!$B$8</definedName>
    <definedName name="Zo_man" localSheetId="13">'E26'!$B$8</definedName>
    <definedName name="Zo_man" localSheetId="14">'E32'!$B$8</definedName>
    <definedName name="Zo_man" localSheetId="15">'E36'!$B$8</definedName>
    <definedName name="Zo_man" localSheetId="16">'E42'!$B$8</definedName>
    <definedName name="Zo_man" localSheetId="11">'E8'!$B$8</definedName>
    <definedName name="Zo_man" localSheetId="0">'raw sheet'!$B$8</definedName>
    <definedName name="Zo_man">#REF!</definedName>
  </definedNames>
  <calcPr calcId="144525"/>
</workbook>
</file>

<file path=xl/calcChain.xml><?xml version="1.0" encoding="utf-8"?>
<calcChain xmlns="http://schemas.openxmlformats.org/spreadsheetml/2006/main">
  <c r="P18" i="49" l="1"/>
  <c r="P14" i="15"/>
  <c r="K26" i="65"/>
  <c r="L26" i="65"/>
  <c r="C14" i="65"/>
  <c r="E14" i="65" s="1"/>
  <c r="C15" i="65"/>
  <c r="E15" i="65" s="1"/>
  <c r="C16" i="65"/>
  <c r="E16" i="65" s="1"/>
  <c r="C17" i="65"/>
  <c r="E17" i="65"/>
  <c r="C18" i="65"/>
  <c r="E18" i="65" s="1"/>
  <c r="C19" i="65"/>
  <c r="E19" i="65" s="1"/>
  <c r="C20" i="65"/>
  <c r="E20" i="65" s="1"/>
  <c r="C21" i="65"/>
  <c r="E21" i="65" s="1"/>
  <c r="C22" i="65"/>
  <c r="E22" i="65" s="1"/>
  <c r="C23" i="65"/>
  <c r="E23" i="65" s="1"/>
  <c r="C24" i="65"/>
  <c r="E24" i="65" s="1"/>
  <c r="C25" i="65"/>
  <c r="E25" i="65" s="1"/>
  <c r="C26" i="65"/>
  <c r="E26" i="65" s="1"/>
  <c r="C27" i="65"/>
  <c r="E27" i="65" s="1"/>
  <c r="C28" i="65"/>
  <c r="E28" i="65" s="1"/>
  <c r="C29" i="65"/>
  <c r="E29" i="65" s="1"/>
  <c r="C30" i="65"/>
  <c r="E30" i="65" s="1"/>
  <c r="C31" i="65"/>
  <c r="E31" i="65" s="1"/>
  <c r="C32" i="65"/>
  <c r="E32" i="65" s="1"/>
  <c r="C33" i="65"/>
  <c r="E33" i="65" s="1"/>
  <c r="C34" i="65"/>
  <c r="E34" i="65" s="1"/>
  <c r="C35" i="65"/>
  <c r="E35" i="65" s="1"/>
  <c r="C36" i="65"/>
  <c r="E36" i="65" s="1"/>
  <c r="C37" i="65"/>
  <c r="E37" i="65" s="1"/>
  <c r="C38" i="65"/>
  <c r="E38" i="65" s="1"/>
  <c r="C39" i="65"/>
  <c r="E39" i="65" s="1"/>
  <c r="C40" i="65"/>
  <c r="E40" i="65" s="1"/>
  <c r="C41" i="65"/>
  <c r="E41" i="65" s="1"/>
  <c r="C42" i="65"/>
  <c r="E42" i="65" s="1"/>
  <c r="C43" i="65"/>
  <c r="E43" i="65" s="1"/>
  <c r="C44" i="65"/>
  <c r="E44" i="65" s="1"/>
  <c r="C45" i="65"/>
  <c r="E45" i="65" s="1"/>
  <c r="C46" i="65"/>
  <c r="E46" i="65" s="1"/>
  <c r="C47" i="65"/>
  <c r="E47" i="65" s="1"/>
  <c r="C48" i="65"/>
  <c r="E48" i="65" s="1"/>
  <c r="C49" i="65"/>
  <c r="E49" i="65" s="1"/>
  <c r="C50" i="65"/>
  <c r="E50" i="65" s="1"/>
  <c r="C51" i="65"/>
  <c r="E51" i="65" s="1"/>
  <c r="C52" i="65"/>
  <c r="E52" i="65" s="1"/>
  <c r="C53" i="65"/>
  <c r="E53" i="65" s="1"/>
  <c r="C54" i="65"/>
  <c r="E54" i="65" s="1"/>
  <c r="C55" i="65"/>
  <c r="E55" i="65" s="1"/>
  <c r="C56" i="65"/>
  <c r="E56" i="65" s="1"/>
  <c r="C57" i="65"/>
  <c r="E57" i="65" s="1"/>
  <c r="C58" i="65"/>
  <c r="E58" i="65" s="1"/>
  <c r="C59" i="65"/>
  <c r="E59" i="65" s="1"/>
  <c r="C60" i="65"/>
  <c r="E60" i="65" s="1"/>
  <c r="C61" i="65"/>
  <c r="E61" i="65" s="1"/>
  <c r="C62" i="65"/>
  <c r="E62" i="65" s="1"/>
  <c r="C63" i="65"/>
  <c r="E63" i="65" s="1"/>
  <c r="C64" i="65"/>
  <c r="E64" i="65" s="1"/>
  <c r="C65" i="65"/>
  <c r="E65" i="65" s="1"/>
  <c r="P14" i="65"/>
  <c r="R14" i="65" s="1"/>
  <c r="B3" i="65"/>
  <c r="B7" i="65"/>
  <c r="B8" i="65" s="1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D28" i="65"/>
  <c r="D29" i="65"/>
  <c r="D30" i="65"/>
  <c r="D31" i="65"/>
  <c r="D32" i="65"/>
  <c r="D33" i="65"/>
  <c r="D34" i="65"/>
  <c r="D35" i="65"/>
  <c r="D36" i="65"/>
  <c r="D37" i="65"/>
  <c r="D38" i="65"/>
  <c r="D39" i="65"/>
  <c r="D40" i="65"/>
  <c r="D41" i="65"/>
  <c r="D42" i="65"/>
  <c r="D43" i="65"/>
  <c r="D44" i="65"/>
  <c r="D45" i="65"/>
  <c r="D46" i="65"/>
  <c r="D47" i="65"/>
  <c r="D48" i="65"/>
  <c r="D49" i="65"/>
  <c r="D50" i="65"/>
  <c r="D51" i="65"/>
  <c r="D52" i="65"/>
  <c r="D53" i="65"/>
  <c r="D54" i="65"/>
  <c r="D55" i="65"/>
  <c r="D56" i="65"/>
  <c r="D57" i="65"/>
  <c r="D58" i="65"/>
  <c r="D59" i="65"/>
  <c r="D60" i="65"/>
  <c r="D61" i="65"/>
  <c r="D62" i="65"/>
  <c r="D63" i="65"/>
  <c r="D64" i="65"/>
  <c r="D65" i="65"/>
  <c r="I14" i="65"/>
  <c r="B4" i="65"/>
  <c r="B5" i="65" s="1"/>
  <c r="K14" i="65"/>
  <c r="K15" i="65"/>
  <c r="K16" i="65"/>
  <c r="M16" i="65" s="1"/>
  <c r="K17" i="65"/>
  <c r="K18" i="65"/>
  <c r="M18" i="65" s="1"/>
  <c r="K19" i="65"/>
  <c r="K20" i="65"/>
  <c r="K21" i="65"/>
  <c r="K24" i="65"/>
  <c r="K25" i="65"/>
  <c r="W14" i="65"/>
  <c r="T4" i="65" s="1"/>
  <c r="M7" i="65"/>
  <c r="I15" i="65"/>
  <c r="I16" i="65"/>
  <c r="O16" i="65" s="1"/>
  <c r="S16" i="65" s="1"/>
  <c r="I17" i="65"/>
  <c r="I18" i="65"/>
  <c r="I19" i="65"/>
  <c r="O19" i="65" s="1"/>
  <c r="S19" i="65" s="1"/>
  <c r="I20" i="65"/>
  <c r="O20" i="65" s="1"/>
  <c r="S20" i="65" s="1"/>
  <c r="I21" i="65"/>
  <c r="I22" i="65"/>
  <c r="O22" i="65" s="1"/>
  <c r="I23" i="65"/>
  <c r="I24" i="65"/>
  <c r="I25" i="65"/>
  <c r="I26" i="65"/>
  <c r="I27" i="65"/>
  <c r="I28" i="65"/>
  <c r="O28" i="65" s="1"/>
  <c r="I29" i="65"/>
  <c r="I30" i="65"/>
  <c r="O30" i="65" s="1"/>
  <c r="I31" i="65"/>
  <c r="I32" i="65"/>
  <c r="I33" i="65"/>
  <c r="I34" i="65"/>
  <c r="I35" i="65"/>
  <c r="O35" i="65" s="1"/>
  <c r="I36" i="65"/>
  <c r="I37" i="65"/>
  <c r="I38" i="65"/>
  <c r="O38" i="65" s="1"/>
  <c r="I39" i="65"/>
  <c r="I40" i="65"/>
  <c r="I41" i="65"/>
  <c r="I42" i="65"/>
  <c r="I43" i="65"/>
  <c r="O43" i="65" s="1"/>
  <c r="I44" i="65"/>
  <c r="I45" i="65"/>
  <c r="I46" i="65"/>
  <c r="O46" i="65" s="1"/>
  <c r="I47" i="65"/>
  <c r="I48" i="65"/>
  <c r="O48" i="65" s="1"/>
  <c r="I49" i="65"/>
  <c r="I50" i="65"/>
  <c r="I51" i="65"/>
  <c r="I52" i="65"/>
  <c r="I53" i="65"/>
  <c r="I54" i="65"/>
  <c r="O54" i="65" s="1"/>
  <c r="I55" i="65"/>
  <c r="I56" i="65"/>
  <c r="I57" i="65"/>
  <c r="I58" i="65"/>
  <c r="I59" i="65"/>
  <c r="O59" i="65" s="1"/>
  <c r="I60" i="65"/>
  <c r="I61" i="65"/>
  <c r="I62" i="65"/>
  <c r="O62" i="65" s="1"/>
  <c r="I63" i="65"/>
  <c r="I64" i="65"/>
  <c r="O64" i="65" s="1"/>
  <c r="I65" i="65"/>
  <c r="Q8" i="65"/>
  <c r="Q9" i="65"/>
  <c r="L14" i="65"/>
  <c r="V14" i="65"/>
  <c r="L15" i="65"/>
  <c r="O15" i="65"/>
  <c r="S15" i="65" s="1"/>
  <c r="P15" i="65"/>
  <c r="Q15" i="65"/>
  <c r="R15" i="65"/>
  <c r="V15" i="65"/>
  <c r="W15" i="65"/>
  <c r="L16" i="65"/>
  <c r="P16" i="65"/>
  <c r="Q16" i="65"/>
  <c r="R16" i="65"/>
  <c r="V16" i="65"/>
  <c r="W16" i="65"/>
  <c r="L17" i="65"/>
  <c r="O17" i="65"/>
  <c r="S17" i="65" s="1"/>
  <c r="P17" i="65"/>
  <c r="Q17" i="65"/>
  <c r="R17" i="65"/>
  <c r="V17" i="65"/>
  <c r="W17" i="65"/>
  <c r="L18" i="65"/>
  <c r="O18" i="65"/>
  <c r="S18" i="65" s="1"/>
  <c r="P18" i="65"/>
  <c r="Q18" i="65"/>
  <c r="R18" i="65"/>
  <c r="V18" i="65"/>
  <c r="W18" i="65"/>
  <c r="L19" i="65"/>
  <c r="P19" i="65"/>
  <c r="Q19" i="65"/>
  <c r="R19" i="65"/>
  <c r="V19" i="65"/>
  <c r="W19" i="65"/>
  <c r="L20" i="65"/>
  <c r="P20" i="65"/>
  <c r="Q20" i="65"/>
  <c r="R20" i="65"/>
  <c r="V20" i="65"/>
  <c r="W20" i="65"/>
  <c r="L21" i="65"/>
  <c r="O21" i="65"/>
  <c r="S21" i="65" s="1"/>
  <c r="P21" i="65"/>
  <c r="Q21" i="65"/>
  <c r="R21" i="65"/>
  <c r="V21" i="65"/>
  <c r="W21" i="65"/>
  <c r="P22" i="65"/>
  <c r="O23" i="65"/>
  <c r="P23" i="65"/>
  <c r="R23" i="65" s="1"/>
  <c r="Q23" i="65"/>
  <c r="S23" i="65"/>
  <c r="L24" i="65"/>
  <c r="O24" i="65"/>
  <c r="Q24" i="65" s="1"/>
  <c r="P24" i="65"/>
  <c r="R24" i="65"/>
  <c r="S24" i="65"/>
  <c r="V24" i="65"/>
  <c r="W24" i="65"/>
  <c r="L25" i="65"/>
  <c r="O25" i="65"/>
  <c r="Q25" i="65" s="1"/>
  <c r="P25" i="65"/>
  <c r="R25" i="65"/>
  <c r="S25" i="65"/>
  <c r="V25" i="65"/>
  <c r="W25" i="65"/>
  <c r="O26" i="65"/>
  <c r="P26" i="65"/>
  <c r="Q26" i="65" s="1"/>
  <c r="V26" i="65"/>
  <c r="W26" i="65"/>
  <c r="O27" i="65"/>
  <c r="P27" i="65"/>
  <c r="R27" i="65" s="1"/>
  <c r="V27" i="65"/>
  <c r="W27" i="65"/>
  <c r="P28" i="65"/>
  <c r="Q28" i="65" s="1"/>
  <c r="V28" i="65"/>
  <c r="W28" i="65"/>
  <c r="O29" i="65"/>
  <c r="S29" i="65" s="1"/>
  <c r="P29" i="65"/>
  <c r="Q29" i="65"/>
  <c r="R29" i="65"/>
  <c r="V29" i="65"/>
  <c r="W29" i="65"/>
  <c r="P30" i="65"/>
  <c r="V30" i="65"/>
  <c r="W30" i="65"/>
  <c r="O31" i="65"/>
  <c r="S31" i="65" s="1"/>
  <c r="P31" i="65"/>
  <c r="Q31" i="65"/>
  <c r="R31" i="65"/>
  <c r="V31" i="65"/>
  <c r="W31" i="65"/>
  <c r="O32" i="65"/>
  <c r="P32" i="65"/>
  <c r="V32" i="65"/>
  <c r="W32" i="65"/>
  <c r="O33" i="65"/>
  <c r="P33" i="65"/>
  <c r="Q33" i="65"/>
  <c r="R33" i="65"/>
  <c r="S33" i="65"/>
  <c r="V33" i="65"/>
  <c r="W33" i="65"/>
  <c r="O34" i="65"/>
  <c r="P34" i="65"/>
  <c r="V34" i="65"/>
  <c r="W34" i="65"/>
  <c r="P35" i="65"/>
  <c r="R35" i="65" s="1"/>
  <c r="S35" i="65"/>
  <c r="V35" i="65"/>
  <c r="W35" i="65"/>
  <c r="O36" i="65"/>
  <c r="P36" i="65"/>
  <c r="V36" i="65"/>
  <c r="W36" i="65"/>
  <c r="O37" i="65"/>
  <c r="P37" i="65"/>
  <c r="R37" i="65" s="1"/>
  <c r="S37" i="65"/>
  <c r="V37" i="65"/>
  <c r="W37" i="65"/>
  <c r="P38" i="65"/>
  <c r="O39" i="65"/>
  <c r="P39" i="65"/>
  <c r="R39" i="65"/>
  <c r="O40" i="65"/>
  <c r="P40" i="65"/>
  <c r="K41" i="65"/>
  <c r="L41" i="65" s="1"/>
  <c r="M41" i="65"/>
  <c r="O41" i="65"/>
  <c r="P41" i="65"/>
  <c r="R41" i="65"/>
  <c r="V41" i="65"/>
  <c r="W41" i="65"/>
  <c r="K42" i="65"/>
  <c r="L42" i="65" s="1"/>
  <c r="M42" i="65"/>
  <c r="O42" i="65"/>
  <c r="P42" i="65"/>
  <c r="Q42" i="65" s="1"/>
  <c r="V42" i="65"/>
  <c r="W42" i="65"/>
  <c r="K43" i="65"/>
  <c r="L43" i="65" s="1"/>
  <c r="M43" i="65"/>
  <c r="P43" i="65"/>
  <c r="R43" i="65"/>
  <c r="V43" i="65"/>
  <c r="W43" i="65"/>
  <c r="K44" i="65"/>
  <c r="L44" i="65" s="1"/>
  <c r="M44" i="65"/>
  <c r="O44" i="65"/>
  <c r="P44" i="65"/>
  <c r="V44" i="65"/>
  <c r="W44" i="65"/>
  <c r="K45" i="65"/>
  <c r="L45" i="65" s="1"/>
  <c r="M45" i="65"/>
  <c r="O45" i="65"/>
  <c r="P45" i="65"/>
  <c r="R45" i="65"/>
  <c r="V45" i="65"/>
  <c r="W45" i="65"/>
  <c r="K46" i="65"/>
  <c r="L46" i="65" s="1"/>
  <c r="M46" i="65"/>
  <c r="P46" i="65"/>
  <c r="V46" i="65"/>
  <c r="W46" i="65"/>
  <c r="K47" i="65"/>
  <c r="L47" i="65" s="1"/>
  <c r="M47" i="65"/>
  <c r="O47" i="65"/>
  <c r="P47" i="65"/>
  <c r="R47" i="65" s="1"/>
  <c r="V47" i="65"/>
  <c r="W47" i="65"/>
  <c r="K48" i="65"/>
  <c r="L48" i="65" s="1"/>
  <c r="M48" i="65"/>
  <c r="P48" i="65"/>
  <c r="Q48" i="65" s="1"/>
  <c r="O49" i="65"/>
  <c r="P49" i="65"/>
  <c r="Q49" i="65"/>
  <c r="R49" i="65"/>
  <c r="S49" i="65"/>
  <c r="O50" i="65"/>
  <c r="P50" i="65"/>
  <c r="O51" i="65"/>
  <c r="P51" i="65"/>
  <c r="R51" i="65"/>
  <c r="O52" i="65"/>
  <c r="P52" i="65"/>
  <c r="O53" i="65"/>
  <c r="P53" i="65"/>
  <c r="P54" i="65"/>
  <c r="O55" i="65"/>
  <c r="S55" i="65" s="1"/>
  <c r="P55" i="65"/>
  <c r="Q55" i="65"/>
  <c r="R55" i="65"/>
  <c r="O56" i="65"/>
  <c r="P56" i="65"/>
  <c r="O57" i="65"/>
  <c r="Q57" i="65" s="1"/>
  <c r="P57" i="65"/>
  <c r="R57" i="65"/>
  <c r="S57" i="65"/>
  <c r="O58" i="65"/>
  <c r="P58" i="65"/>
  <c r="Q58" i="65" s="1"/>
  <c r="P59" i="65"/>
  <c r="O60" i="65"/>
  <c r="P60" i="65"/>
  <c r="O61" i="65"/>
  <c r="P61" i="65"/>
  <c r="R61" i="65"/>
  <c r="P62" i="65"/>
  <c r="O63" i="65"/>
  <c r="P63" i="65"/>
  <c r="R63" i="65"/>
  <c r="P64" i="65"/>
  <c r="Q64" i="65" s="1"/>
  <c r="O65" i="65"/>
  <c r="P65" i="65"/>
  <c r="Q65" i="65"/>
  <c r="R65" i="65"/>
  <c r="S65" i="65"/>
  <c r="C66" i="65"/>
  <c r="D66" i="65"/>
  <c r="E66" i="65"/>
  <c r="I66" i="65"/>
  <c r="O66" i="65"/>
  <c r="P66" i="65"/>
  <c r="R66" i="65"/>
  <c r="C67" i="65"/>
  <c r="E67" i="65" s="1"/>
  <c r="D67" i="65"/>
  <c r="I67" i="65"/>
  <c r="O67" i="65"/>
  <c r="P67" i="65"/>
  <c r="R67" i="65"/>
  <c r="C68" i="65"/>
  <c r="D68" i="65"/>
  <c r="E68" i="65"/>
  <c r="I68" i="65"/>
  <c r="O68" i="65" s="1"/>
  <c r="P68" i="65"/>
  <c r="R68" i="65" s="1"/>
  <c r="C69" i="65"/>
  <c r="D69" i="65"/>
  <c r="E69" i="65"/>
  <c r="I69" i="65"/>
  <c r="O69" i="65" s="1"/>
  <c r="P69" i="65"/>
  <c r="R69" i="65"/>
  <c r="C70" i="65"/>
  <c r="D70" i="65"/>
  <c r="E70" i="65"/>
  <c r="I70" i="65"/>
  <c r="O70" i="65"/>
  <c r="S70" i="65" s="1"/>
  <c r="P70" i="65"/>
  <c r="Q70" i="65"/>
  <c r="R70" i="65"/>
  <c r="C71" i="65"/>
  <c r="E71" i="65" s="1"/>
  <c r="D71" i="65"/>
  <c r="I71" i="65"/>
  <c r="O71" i="65"/>
  <c r="Q71" i="65" s="1"/>
  <c r="P71" i="65"/>
  <c r="R71" i="65"/>
  <c r="S71" i="65"/>
  <c r="C72" i="65"/>
  <c r="D72" i="65"/>
  <c r="E72" i="65"/>
  <c r="I72" i="65"/>
  <c r="O72" i="65" s="1"/>
  <c r="P72" i="65"/>
  <c r="R72" i="65" s="1"/>
  <c r="Q72" i="65"/>
  <c r="S72" i="65"/>
  <c r="C73" i="65"/>
  <c r="D73" i="65"/>
  <c r="E73" i="65"/>
  <c r="I73" i="65"/>
  <c r="O73" i="65"/>
  <c r="S73" i="65" s="1"/>
  <c r="P73" i="65"/>
  <c r="Q73" i="65"/>
  <c r="R73" i="65"/>
  <c r="C74" i="65"/>
  <c r="D74" i="65"/>
  <c r="E74" i="65"/>
  <c r="I74" i="65"/>
  <c r="O74" i="65"/>
  <c r="P74" i="65"/>
  <c r="R74" i="65"/>
  <c r="C75" i="65"/>
  <c r="E75" i="65" s="1"/>
  <c r="D75" i="65"/>
  <c r="I75" i="65"/>
  <c r="O75" i="65"/>
  <c r="Q75" i="65" s="1"/>
  <c r="P75" i="65"/>
  <c r="R75" i="65"/>
  <c r="S75" i="65"/>
  <c r="C76" i="65"/>
  <c r="D76" i="65"/>
  <c r="E76" i="65"/>
  <c r="I76" i="65"/>
  <c r="O76" i="65" s="1"/>
  <c r="P76" i="65"/>
  <c r="R76" i="65" s="1"/>
  <c r="C77" i="65"/>
  <c r="D77" i="65"/>
  <c r="E77" i="65"/>
  <c r="I77" i="65"/>
  <c r="O77" i="65"/>
  <c r="P77" i="65"/>
  <c r="R77" i="65" s="1"/>
  <c r="C78" i="65"/>
  <c r="D78" i="65"/>
  <c r="E78" i="65"/>
  <c r="I78" i="65"/>
  <c r="O78" i="65"/>
  <c r="S78" i="65" s="1"/>
  <c r="P78" i="65"/>
  <c r="Q78" i="65"/>
  <c r="R78" i="65"/>
  <c r="C79" i="65"/>
  <c r="E79" i="65" s="1"/>
  <c r="D79" i="65"/>
  <c r="I79" i="65"/>
  <c r="O79" i="65"/>
  <c r="Q79" i="65" s="1"/>
  <c r="P79" i="65"/>
  <c r="R79" i="65"/>
  <c r="S79" i="65"/>
  <c r="C80" i="65"/>
  <c r="D80" i="65"/>
  <c r="E80" i="65"/>
  <c r="I80" i="65"/>
  <c r="O80" i="65" s="1"/>
  <c r="Q80" i="65" s="1"/>
  <c r="P80" i="65"/>
  <c r="R80" i="65" s="1"/>
  <c r="S80" i="65"/>
  <c r="C81" i="65"/>
  <c r="D81" i="65"/>
  <c r="E81" i="65"/>
  <c r="I81" i="65"/>
  <c r="O81" i="65"/>
  <c r="Q81" i="65" s="1"/>
  <c r="P81" i="65"/>
  <c r="R81" i="65" s="1"/>
  <c r="S81" i="65"/>
  <c r="C82" i="65"/>
  <c r="D82" i="65"/>
  <c r="E82" i="65"/>
  <c r="I82" i="65"/>
  <c r="O82" i="65"/>
  <c r="S82" i="65" s="1"/>
  <c r="P82" i="65"/>
  <c r="Q82" i="65"/>
  <c r="R82" i="65"/>
  <c r="C83" i="65"/>
  <c r="E83" i="65" s="1"/>
  <c r="D83" i="65"/>
  <c r="I83" i="65"/>
  <c r="O83" i="65"/>
  <c r="Q83" i="65" s="1"/>
  <c r="P83" i="65"/>
  <c r="R83" i="65"/>
  <c r="S83" i="65"/>
  <c r="C84" i="65"/>
  <c r="D84" i="65"/>
  <c r="E84" i="65"/>
  <c r="I84" i="65"/>
  <c r="O84" i="65" s="1"/>
  <c r="P84" i="65"/>
  <c r="Q84" i="65"/>
  <c r="C85" i="65"/>
  <c r="D85" i="65"/>
  <c r="E85" i="65"/>
  <c r="I85" i="65"/>
  <c r="O85" i="65" s="1"/>
  <c r="P85" i="65"/>
  <c r="R85" i="65" s="1"/>
  <c r="C86" i="65"/>
  <c r="D86" i="65"/>
  <c r="E86" i="65"/>
  <c r="I86" i="65"/>
  <c r="O86" i="65"/>
  <c r="P86" i="65"/>
  <c r="R86" i="65"/>
  <c r="C87" i="65"/>
  <c r="E87" i="65" s="1"/>
  <c r="D87" i="65"/>
  <c r="I87" i="65"/>
  <c r="O87" i="65"/>
  <c r="P87" i="65"/>
  <c r="R87" i="65"/>
  <c r="C88" i="65"/>
  <c r="D88" i="65"/>
  <c r="E88" i="65"/>
  <c r="I88" i="65"/>
  <c r="O88" i="65" s="1"/>
  <c r="P88" i="65"/>
  <c r="R88" i="65" s="1"/>
  <c r="C89" i="65"/>
  <c r="D89" i="65"/>
  <c r="E89" i="65"/>
  <c r="I89" i="65"/>
  <c r="O89" i="65"/>
  <c r="P89" i="65"/>
  <c r="R89" i="65" s="1"/>
  <c r="C90" i="65"/>
  <c r="D90" i="65"/>
  <c r="E90" i="65"/>
  <c r="I90" i="65"/>
  <c r="O90" i="65"/>
  <c r="P90" i="65"/>
  <c r="R90" i="65"/>
  <c r="C91" i="65"/>
  <c r="E91" i="65" s="1"/>
  <c r="D91" i="65"/>
  <c r="I91" i="65"/>
  <c r="O91" i="65"/>
  <c r="S91" i="65" s="1"/>
  <c r="P91" i="65"/>
  <c r="R91" i="65" s="1"/>
  <c r="C92" i="65"/>
  <c r="D92" i="65"/>
  <c r="E92" i="65"/>
  <c r="I92" i="65"/>
  <c r="O92" i="65" s="1"/>
  <c r="P92" i="65"/>
  <c r="R92" i="65" s="1"/>
  <c r="C93" i="65"/>
  <c r="E93" i="65" s="1"/>
  <c r="D93" i="65"/>
  <c r="I93" i="65"/>
  <c r="O93" i="65" s="1"/>
  <c r="P93" i="65"/>
  <c r="R93" i="65" s="1"/>
  <c r="C94" i="65"/>
  <c r="D94" i="65"/>
  <c r="E94" i="65"/>
  <c r="I94" i="65"/>
  <c r="O94" i="65" s="1"/>
  <c r="P94" i="65"/>
  <c r="R94" i="65"/>
  <c r="C95" i="65"/>
  <c r="D95" i="65"/>
  <c r="E95" i="65"/>
  <c r="I95" i="65"/>
  <c r="O95" i="65" s="1"/>
  <c r="P95" i="65"/>
  <c r="R95" i="65" s="1"/>
  <c r="C96" i="65"/>
  <c r="E96" i="65" s="1"/>
  <c r="D96" i="65"/>
  <c r="I96" i="65"/>
  <c r="O96" i="65" s="1"/>
  <c r="P96" i="65"/>
  <c r="R96" i="65"/>
  <c r="C97" i="65"/>
  <c r="D97" i="65"/>
  <c r="E97" i="65"/>
  <c r="I97" i="65"/>
  <c r="O97" i="65" s="1"/>
  <c r="S97" i="65" s="1"/>
  <c r="P97" i="65"/>
  <c r="C98" i="65"/>
  <c r="E98" i="65" s="1"/>
  <c r="D98" i="65"/>
  <c r="I98" i="65"/>
  <c r="O98" i="65" s="1"/>
  <c r="P98" i="65"/>
  <c r="R98" i="65" s="1"/>
  <c r="C99" i="65"/>
  <c r="D99" i="65"/>
  <c r="I99" i="65"/>
  <c r="O99" i="65" s="1"/>
  <c r="P99" i="65"/>
  <c r="R99" i="65" s="1"/>
  <c r="C100" i="65"/>
  <c r="D100" i="65"/>
  <c r="I100" i="65"/>
  <c r="O100" i="65" s="1"/>
  <c r="P100" i="65"/>
  <c r="R100" i="65" s="1"/>
  <c r="C101" i="65"/>
  <c r="E101" i="65" s="1"/>
  <c r="D101" i="65"/>
  <c r="I101" i="65"/>
  <c r="O101" i="65" s="1"/>
  <c r="P101" i="65"/>
  <c r="R101" i="65" s="1"/>
  <c r="C102" i="65"/>
  <c r="D102" i="65"/>
  <c r="E102" i="65"/>
  <c r="I102" i="65"/>
  <c r="O102" i="65" s="1"/>
  <c r="P102" i="65"/>
  <c r="R102" i="65" s="1"/>
  <c r="C103" i="65"/>
  <c r="D103" i="65"/>
  <c r="E103" i="65"/>
  <c r="I103" i="65"/>
  <c r="O103" i="65" s="1"/>
  <c r="P103" i="65"/>
  <c r="R103" i="65" s="1"/>
  <c r="C104" i="65"/>
  <c r="D104" i="65"/>
  <c r="I104" i="65"/>
  <c r="O104" i="65" s="1"/>
  <c r="P104" i="65"/>
  <c r="R104" i="65" s="1"/>
  <c r="C105" i="65"/>
  <c r="D105" i="65"/>
  <c r="E105" i="65"/>
  <c r="I105" i="65"/>
  <c r="O105" i="65" s="1"/>
  <c r="P105" i="65"/>
  <c r="R105" i="65" s="1"/>
  <c r="C106" i="65"/>
  <c r="D106" i="65"/>
  <c r="E106" i="65"/>
  <c r="I106" i="65"/>
  <c r="O106" i="65" s="1"/>
  <c r="P106" i="65"/>
  <c r="R106" i="65" s="1"/>
  <c r="C107" i="65"/>
  <c r="D107" i="65"/>
  <c r="I107" i="65"/>
  <c r="O107" i="65" s="1"/>
  <c r="P107" i="65"/>
  <c r="R107" i="65" s="1"/>
  <c r="C108" i="65"/>
  <c r="D108" i="65"/>
  <c r="I108" i="65"/>
  <c r="O108" i="65" s="1"/>
  <c r="P108" i="65"/>
  <c r="R108" i="65" s="1"/>
  <c r="C109" i="65"/>
  <c r="E109" i="65" s="1"/>
  <c r="D109" i="65"/>
  <c r="I109" i="65"/>
  <c r="O109" i="65" s="1"/>
  <c r="P109" i="65"/>
  <c r="R109" i="65" s="1"/>
  <c r="C110" i="65"/>
  <c r="D110" i="65"/>
  <c r="E110" i="65"/>
  <c r="I110" i="65"/>
  <c r="O110" i="65" s="1"/>
  <c r="P110" i="65"/>
  <c r="R110" i="65" s="1"/>
  <c r="C111" i="65"/>
  <c r="D111" i="65"/>
  <c r="E111" i="65"/>
  <c r="I111" i="65"/>
  <c r="O111" i="65" s="1"/>
  <c r="P111" i="65"/>
  <c r="R111" i="65" s="1"/>
  <c r="C112" i="65"/>
  <c r="D112" i="65"/>
  <c r="I112" i="65"/>
  <c r="O112" i="65" s="1"/>
  <c r="P112" i="65"/>
  <c r="R112" i="65" s="1"/>
  <c r="C113" i="65"/>
  <c r="D113" i="65"/>
  <c r="E113" i="65"/>
  <c r="I113" i="65"/>
  <c r="O113" i="65" s="1"/>
  <c r="P113" i="65"/>
  <c r="R113" i="65" s="1"/>
  <c r="C114" i="65"/>
  <c r="D114" i="65"/>
  <c r="E114" i="65"/>
  <c r="I114" i="65"/>
  <c r="O114" i="65" s="1"/>
  <c r="P114" i="65"/>
  <c r="R114" i="65" s="1"/>
  <c r="C115" i="65"/>
  <c r="D115" i="65"/>
  <c r="I115" i="65"/>
  <c r="O115" i="65" s="1"/>
  <c r="P115" i="65"/>
  <c r="R115" i="65" s="1"/>
  <c r="C116" i="65"/>
  <c r="D116" i="65"/>
  <c r="I116" i="65"/>
  <c r="O116" i="65" s="1"/>
  <c r="P116" i="65"/>
  <c r="R116" i="65" s="1"/>
  <c r="C117" i="65"/>
  <c r="D117" i="65"/>
  <c r="E117" i="65"/>
  <c r="I117" i="65"/>
  <c r="O117" i="65" s="1"/>
  <c r="P117" i="65"/>
  <c r="R117" i="65" s="1"/>
  <c r="C118" i="65"/>
  <c r="D118" i="65"/>
  <c r="E118" i="65"/>
  <c r="I118" i="65"/>
  <c r="O118" i="65" s="1"/>
  <c r="P118" i="65"/>
  <c r="R118" i="65" s="1"/>
  <c r="C119" i="65"/>
  <c r="D119" i="65"/>
  <c r="E119" i="65"/>
  <c r="I119" i="65"/>
  <c r="O119" i="65" s="1"/>
  <c r="P119" i="65"/>
  <c r="R119" i="65" s="1"/>
  <c r="C120" i="65"/>
  <c r="D120" i="65"/>
  <c r="E120" i="65"/>
  <c r="I120" i="65"/>
  <c r="O120" i="65" s="1"/>
  <c r="P120" i="65"/>
  <c r="R120" i="65" s="1"/>
  <c r="C121" i="65"/>
  <c r="D121" i="65"/>
  <c r="E121" i="65"/>
  <c r="I121" i="65"/>
  <c r="O121" i="65" s="1"/>
  <c r="P121" i="65"/>
  <c r="R121" i="65" s="1"/>
  <c r="C122" i="65"/>
  <c r="D122" i="65"/>
  <c r="I122" i="65"/>
  <c r="O122" i="65" s="1"/>
  <c r="P122" i="65"/>
  <c r="R122" i="65" s="1"/>
  <c r="C123" i="65"/>
  <c r="D123" i="65"/>
  <c r="I123" i="65"/>
  <c r="O123" i="65" s="1"/>
  <c r="P123" i="65"/>
  <c r="R123" i="65" s="1"/>
  <c r="C124" i="65"/>
  <c r="D124" i="65"/>
  <c r="I124" i="65"/>
  <c r="O124" i="65" s="1"/>
  <c r="P124" i="65"/>
  <c r="R124" i="65" s="1"/>
  <c r="C125" i="65"/>
  <c r="D125" i="65"/>
  <c r="E125" i="65"/>
  <c r="I125" i="65"/>
  <c r="O125" i="65" s="1"/>
  <c r="P125" i="65"/>
  <c r="R125" i="65" s="1"/>
  <c r="C126" i="65"/>
  <c r="D126" i="65"/>
  <c r="E126" i="65"/>
  <c r="I126" i="65"/>
  <c r="O126" i="65" s="1"/>
  <c r="P126" i="65"/>
  <c r="R126" i="65" s="1"/>
  <c r="C127" i="65"/>
  <c r="D127" i="65"/>
  <c r="E127" i="65"/>
  <c r="I127" i="65"/>
  <c r="O127" i="65" s="1"/>
  <c r="P127" i="65"/>
  <c r="R127" i="65" s="1"/>
  <c r="C128" i="65"/>
  <c r="D128" i="65"/>
  <c r="I128" i="65"/>
  <c r="O128" i="65" s="1"/>
  <c r="P128" i="65"/>
  <c r="R128" i="65" s="1"/>
  <c r="C129" i="65"/>
  <c r="D129" i="65"/>
  <c r="E129" i="65"/>
  <c r="I129" i="65"/>
  <c r="O129" i="65" s="1"/>
  <c r="P129" i="65"/>
  <c r="R129" i="65" s="1"/>
  <c r="C130" i="65"/>
  <c r="D130" i="65"/>
  <c r="E130" i="65"/>
  <c r="I130" i="65"/>
  <c r="O130" i="65" s="1"/>
  <c r="P130" i="65"/>
  <c r="R130" i="65" s="1"/>
  <c r="C131" i="65"/>
  <c r="D131" i="65"/>
  <c r="I131" i="65"/>
  <c r="O131" i="65" s="1"/>
  <c r="P131" i="65"/>
  <c r="R131" i="65" s="1"/>
  <c r="C132" i="65"/>
  <c r="D132" i="65"/>
  <c r="I132" i="65"/>
  <c r="O132" i="65" s="1"/>
  <c r="P132" i="65"/>
  <c r="R132" i="65" s="1"/>
  <c r="C133" i="65"/>
  <c r="D133" i="65"/>
  <c r="E133" i="65"/>
  <c r="I133" i="65"/>
  <c r="O133" i="65" s="1"/>
  <c r="P133" i="65"/>
  <c r="R133" i="65" s="1"/>
  <c r="C134" i="65"/>
  <c r="D134" i="65"/>
  <c r="E134" i="65"/>
  <c r="I134" i="65"/>
  <c r="O134" i="65" s="1"/>
  <c r="P134" i="65"/>
  <c r="R134" i="65" s="1"/>
  <c r="C135" i="65"/>
  <c r="D135" i="65"/>
  <c r="E135" i="65"/>
  <c r="I135" i="65"/>
  <c r="O135" i="65" s="1"/>
  <c r="P135" i="65"/>
  <c r="R135" i="65" s="1"/>
  <c r="C136" i="65"/>
  <c r="D136" i="65"/>
  <c r="E136" i="65"/>
  <c r="I136" i="65"/>
  <c r="O136" i="65" s="1"/>
  <c r="P136" i="65"/>
  <c r="R136" i="65" s="1"/>
  <c r="C137" i="65"/>
  <c r="D137" i="65"/>
  <c r="E137" i="65"/>
  <c r="I137" i="65"/>
  <c r="O137" i="65" s="1"/>
  <c r="P137" i="65"/>
  <c r="R137" i="65" s="1"/>
  <c r="C138" i="65"/>
  <c r="D138" i="65"/>
  <c r="I138" i="65"/>
  <c r="O138" i="65" s="1"/>
  <c r="P138" i="65"/>
  <c r="R138" i="65" s="1"/>
  <c r="C139" i="65"/>
  <c r="D139" i="65"/>
  <c r="I139" i="65"/>
  <c r="O139" i="65" s="1"/>
  <c r="P139" i="65"/>
  <c r="R139" i="65" s="1"/>
  <c r="C140" i="65"/>
  <c r="D140" i="65"/>
  <c r="I140" i="65"/>
  <c r="O140" i="65" s="1"/>
  <c r="P140" i="65"/>
  <c r="R140" i="65" s="1"/>
  <c r="C141" i="65"/>
  <c r="E141" i="65" s="1"/>
  <c r="D141" i="65"/>
  <c r="I141" i="65"/>
  <c r="O141" i="65" s="1"/>
  <c r="P141" i="65"/>
  <c r="R141" i="65" s="1"/>
  <c r="C142" i="65"/>
  <c r="D142" i="65"/>
  <c r="E142" i="65"/>
  <c r="I142" i="65"/>
  <c r="O142" i="65" s="1"/>
  <c r="P142" i="65"/>
  <c r="R142" i="65" s="1"/>
  <c r="C143" i="65"/>
  <c r="D143" i="65"/>
  <c r="E143" i="65"/>
  <c r="I143" i="65"/>
  <c r="O143" i="65" s="1"/>
  <c r="P143" i="65"/>
  <c r="R143" i="65" s="1"/>
  <c r="C144" i="65"/>
  <c r="D144" i="65"/>
  <c r="E144" i="65"/>
  <c r="I144" i="65"/>
  <c r="O144" i="65" s="1"/>
  <c r="P144" i="65"/>
  <c r="R144" i="65" s="1"/>
  <c r="C145" i="65"/>
  <c r="D145" i="65"/>
  <c r="E145" i="65"/>
  <c r="I145" i="65"/>
  <c r="O145" i="65" s="1"/>
  <c r="P145" i="65"/>
  <c r="R145" i="65" s="1"/>
  <c r="C146" i="65"/>
  <c r="D146" i="65"/>
  <c r="E146" i="65"/>
  <c r="I146" i="65"/>
  <c r="O146" i="65" s="1"/>
  <c r="P146" i="65"/>
  <c r="R146" i="65" s="1"/>
  <c r="C147" i="65"/>
  <c r="D147" i="65"/>
  <c r="I147" i="65"/>
  <c r="O147" i="65" s="1"/>
  <c r="P147" i="65"/>
  <c r="R147" i="65" s="1"/>
  <c r="C148" i="65"/>
  <c r="D148" i="65"/>
  <c r="I148" i="65"/>
  <c r="O148" i="65" s="1"/>
  <c r="P148" i="65"/>
  <c r="R148" i="65" s="1"/>
  <c r="C149" i="65"/>
  <c r="D149" i="65"/>
  <c r="E149" i="65"/>
  <c r="I149" i="65"/>
  <c r="O149" i="65" s="1"/>
  <c r="P149" i="65"/>
  <c r="R149" i="65"/>
  <c r="C150" i="65"/>
  <c r="D150" i="65"/>
  <c r="E150" i="65"/>
  <c r="I150" i="65"/>
  <c r="O150" i="65" s="1"/>
  <c r="P150" i="65"/>
  <c r="R150" i="65"/>
  <c r="C151" i="65"/>
  <c r="E151" i="65" s="1"/>
  <c r="D151" i="65"/>
  <c r="I151" i="65"/>
  <c r="O151" i="65" s="1"/>
  <c r="P151" i="65"/>
  <c r="R151" i="65" s="1"/>
  <c r="C152" i="65"/>
  <c r="E152" i="65" s="1"/>
  <c r="D152" i="65"/>
  <c r="I152" i="65"/>
  <c r="O152" i="65" s="1"/>
  <c r="P152" i="65"/>
  <c r="R152" i="65" s="1"/>
  <c r="C153" i="65"/>
  <c r="D153" i="65"/>
  <c r="E153" i="65"/>
  <c r="I153" i="65"/>
  <c r="O153" i="65" s="1"/>
  <c r="P153" i="65"/>
  <c r="R153" i="65"/>
  <c r="C154" i="65"/>
  <c r="D154" i="65"/>
  <c r="E154" i="65"/>
  <c r="I154" i="65"/>
  <c r="O154" i="65" s="1"/>
  <c r="P154" i="65"/>
  <c r="R154" i="65" s="1"/>
  <c r="C155" i="65"/>
  <c r="E155" i="65" s="1"/>
  <c r="D155" i="65"/>
  <c r="I155" i="65"/>
  <c r="O155" i="65" s="1"/>
  <c r="P155" i="65"/>
  <c r="R155" i="65"/>
  <c r="C156" i="65"/>
  <c r="D156" i="65"/>
  <c r="E156" i="65"/>
  <c r="I156" i="65"/>
  <c r="O156" i="65" s="1"/>
  <c r="P156" i="65"/>
  <c r="R156" i="65" s="1"/>
  <c r="C157" i="65"/>
  <c r="E157" i="65" s="1"/>
  <c r="D157" i="65"/>
  <c r="I157" i="65"/>
  <c r="O157" i="65" s="1"/>
  <c r="P157" i="65"/>
  <c r="R157" i="65" s="1"/>
  <c r="C158" i="65"/>
  <c r="E158" i="65" s="1"/>
  <c r="D158" i="65"/>
  <c r="I158" i="65"/>
  <c r="O158" i="65" s="1"/>
  <c r="P158" i="65"/>
  <c r="R158" i="65"/>
  <c r="C159" i="65"/>
  <c r="E159" i="65" s="1"/>
  <c r="D159" i="65"/>
  <c r="I159" i="65"/>
  <c r="O159" i="65" s="1"/>
  <c r="P159" i="65"/>
  <c r="R159" i="65" s="1"/>
  <c r="C160" i="65"/>
  <c r="E160" i="65" s="1"/>
  <c r="D160" i="65"/>
  <c r="I160" i="65"/>
  <c r="O160" i="65" s="1"/>
  <c r="P160" i="65"/>
  <c r="R160" i="65" s="1"/>
  <c r="C161" i="65"/>
  <c r="D161" i="65"/>
  <c r="E161" i="65"/>
  <c r="I161" i="65"/>
  <c r="O161" i="65" s="1"/>
  <c r="P161" i="65"/>
  <c r="R161" i="65"/>
  <c r="C162" i="65"/>
  <c r="D162" i="65"/>
  <c r="E162" i="65"/>
  <c r="I162" i="65"/>
  <c r="O162" i="65" s="1"/>
  <c r="P162" i="65"/>
  <c r="C163" i="65"/>
  <c r="D163" i="65"/>
  <c r="E163" i="65"/>
  <c r="I163" i="65"/>
  <c r="O163" i="65" s="1"/>
  <c r="P163" i="65"/>
  <c r="R163" i="65" s="1"/>
  <c r="C164" i="65"/>
  <c r="D164" i="65"/>
  <c r="I164" i="65"/>
  <c r="O164" i="65" s="1"/>
  <c r="P164" i="65"/>
  <c r="R164" i="65" s="1"/>
  <c r="C165" i="65"/>
  <c r="D165" i="65"/>
  <c r="E165" i="65"/>
  <c r="I165" i="65"/>
  <c r="O165" i="65" s="1"/>
  <c r="P165" i="65"/>
  <c r="R165" i="65" s="1"/>
  <c r="C166" i="65"/>
  <c r="D166" i="65"/>
  <c r="E166" i="65"/>
  <c r="I166" i="65"/>
  <c r="O166" i="65" s="1"/>
  <c r="P166" i="65"/>
  <c r="R166" i="65" s="1"/>
  <c r="C167" i="65"/>
  <c r="D167" i="65"/>
  <c r="I167" i="65"/>
  <c r="O167" i="65" s="1"/>
  <c r="P167" i="65"/>
  <c r="R167" i="65" s="1"/>
  <c r="C168" i="65"/>
  <c r="D168" i="65"/>
  <c r="I168" i="65"/>
  <c r="O168" i="65" s="1"/>
  <c r="P168" i="65"/>
  <c r="R168" i="65" s="1"/>
  <c r="C169" i="65"/>
  <c r="D169" i="65"/>
  <c r="E169" i="65"/>
  <c r="I169" i="65"/>
  <c r="O169" i="65" s="1"/>
  <c r="P169" i="65"/>
  <c r="R169" i="65" s="1"/>
  <c r="C170" i="65"/>
  <c r="D170" i="65"/>
  <c r="E170" i="65"/>
  <c r="I170" i="65"/>
  <c r="O170" i="65" s="1"/>
  <c r="P170" i="65"/>
  <c r="R170" i="65" s="1"/>
  <c r="C171" i="65"/>
  <c r="D171" i="65"/>
  <c r="E171" i="65"/>
  <c r="I171" i="65"/>
  <c r="O171" i="65" s="1"/>
  <c r="P171" i="65"/>
  <c r="R171" i="65" s="1"/>
  <c r="C172" i="65"/>
  <c r="D172" i="65"/>
  <c r="E172" i="65"/>
  <c r="I172" i="65"/>
  <c r="O172" i="65" s="1"/>
  <c r="P172" i="65"/>
  <c r="R172" i="65" s="1"/>
  <c r="C173" i="65"/>
  <c r="D173" i="65"/>
  <c r="E173" i="65"/>
  <c r="I173" i="65"/>
  <c r="O173" i="65" s="1"/>
  <c r="P173" i="65"/>
  <c r="R173" i="65" s="1"/>
  <c r="C174" i="65"/>
  <c r="D174" i="65"/>
  <c r="I174" i="65"/>
  <c r="O174" i="65" s="1"/>
  <c r="P174" i="65"/>
  <c r="R174" i="65" s="1"/>
  <c r="C175" i="65"/>
  <c r="D175" i="65"/>
  <c r="I175" i="65"/>
  <c r="O175" i="65" s="1"/>
  <c r="P175" i="65"/>
  <c r="R175" i="65" s="1"/>
  <c r="C176" i="65"/>
  <c r="D176" i="65"/>
  <c r="I176" i="65"/>
  <c r="O176" i="65" s="1"/>
  <c r="P176" i="65"/>
  <c r="R176" i="65" s="1"/>
  <c r="C177" i="65"/>
  <c r="D177" i="65"/>
  <c r="E177" i="65"/>
  <c r="I177" i="65"/>
  <c r="O177" i="65" s="1"/>
  <c r="P177" i="65"/>
  <c r="R177" i="65" s="1"/>
  <c r="C178" i="65"/>
  <c r="D178" i="65"/>
  <c r="E178" i="65"/>
  <c r="I178" i="65"/>
  <c r="O178" i="65" s="1"/>
  <c r="P178" i="65"/>
  <c r="R178" i="65" s="1"/>
  <c r="C179" i="65"/>
  <c r="D179" i="65"/>
  <c r="E179" i="65"/>
  <c r="I179" i="65"/>
  <c r="O179" i="65" s="1"/>
  <c r="P179" i="65"/>
  <c r="R179" i="65" s="1"/>
  <c r="C180" i="65"/>
  <c r="D180" i="65"/>
  <c r="E180" i="65"/>
  <c r="I180" i="65"/>
  <c r="O180" i="65" s="1"/>
  <c r="P180" i="65"/>
  <c r="R180" i="65" s="1"/>
  <c r="C181" i="65"/>
  <c r="D181" i="65"/>
  <c r="E181" i="65"/>
  <c r="I181" i="65"/>
  <c r="O181" i="65" s="1"/>
  <c r="P181" i="65"/>
  <c r="R181" i="65" s="1"/>
  <c r="C182" i="65"/>
  <c r="D182" i="65"/>
  <c r="I182" i="65"/>
  <c r="O182" i="65" s="1"/>
  <c r="P182" i="65"/>
  <c r="R182" i="65" s="1"/>
  <c r="C183" i="65"/>
  <c r="D183" i="65"/>
  <c r="I183" i="65"/>
  <c r="O183" i="65" s="1"/>
  <c r="P183" i="65"/>
  <c r="R183" i="65" s="1"/>
  <c r="C184" i="65"/>
  <c r="D184" i="65"/>
  <c r="I184" i="65"/>
  <c r="O184" i="65" s="1"/>
  <c r="P184" i="65"/>
  <c r="R184" i="65" s="1"/>
  <c r="C185" i="65"/>
  <c r="D185" i="65"/>
  <c r="E185" i="65"/>
  <c r="I185" i="65"/>
  <c r="O185" i="65" s="1"/>
  <c r="P185" i="65"/>
  <c r="R185" i="65" s="1"/>
  <c r="C186" i="65"/>
  <c r="D186" i="65"/>
  <c r="E186" i="65"/>
  <c r="I186" i="65"/>
  <c r="O186" i="65" s="1"/>
  <c r="P186" i="65"/>
  <c r="R186" i="65" s="1"/>
  <c r="C187" i="65"/>
  <c r="D187" i="65"/>
  <c r="E187" i="65"/>
  <c r="I187" i="65"/>
  <c r="O187" i="65" s="1"/>
  <c r="P187" i="65"/>
  <c r="R187" i="65" s="1"/>
  <c r="C188" i="65"/>
  <c r="D188" i="65"/>
  <c r="E188" i="65"/>
  <c r="I188" i="65"/>
  <c r="O188" i="65" s="1"/>
  <c r="P188" i="65"/>
  <c r="R188" i="65" s="1"/>
  <c r="C189" i="65"/>
  <c r="D189" i="65"/>
  <c r="E189" i="65"/>
  <c r="I189" i="65"/>
  <c r="O189" i="65" s="1"/>
  <c r="P189" i="65"/>
  <c r="R189" i="65" s="1"/>
  <c r="C190" i="65"/>
  <c r="D190" i="65"/>
  <c r="E190" i="65"/>
  <c r="I190" i="65"/>
  <c r="O190" i="65" s="1"/>
  <c r="P190" i="65"/>
  <c r="R190" i="65" s="1"/>
  <c r="C191" i="65"/>
  <c r="D191" i="65"/>
  <c r="I191" i="65"/>
  <c r="O191" i="65" s="1"/>
  <c r="P191" i="65"/>
  <c r="R191" i="65" s="1"/>
  <c r="C192" i="65"/>
  <c r="D192" i="65"/>
  <c r="I192" i="65"/>
  <c r="O192" i="65" s="1"/>
  <c r="P192" i="65"/>
  <c r="R192" i="65" s="1"/>
  <c r="C193" i="65"/>
  <c r="D193" i="65"/>
  <c r="E193" i="65"/>
  <c r="I193" i="65"/>
  <c r="O193" i="65" s="1"/>
  <c r="P193" i="65"/>
  <c r="R193" i="65" s="1"/>
  <c r="C194" i="65"/>
  <c r="D194" i="65"/>
  <c r="E194" i="65"/>
  <c r="I194" i="65"/>
  <c r="O194" i="65" s="1"/>
  <c r="P194" i="65"/>
  <c r="R194" i="65" s="1"/>
  <c r="C195" i="65"/>
  <c r="D195" i="65"/>
  <c r="E195" i="65"/>
  <c r="I195" i="65"/>
  <c r="O195" i="65" s="1"/>
  <c r="P195" i="65"/>
  <c r="R195" i="65" s="1"/>
  <c r="C196" i="65"/>
  <c r="D196" i="65"/>
  <c r="I196" i="65"/>
  <c r="O196" i="65" s="1"/>
  <c r="P196" i="65"/>
  <c r="R196" i="65" s="1"/>
  <c r="C197" i="65"/>
  <c r="D197" i="65"/>
  <c r="E197" i="65"/>
  <c r="I197" i="65"/>
  <c r="O197" i="65" s="1"/>
  <c r="P197" i="65"/>
  <c r="R197" i="65" s="1"/>
  <c r="C198" i="65"/>
  <c r="D198" i="65"/>
  <c r="E198" i="65"/>
  <c r="I198" i="65"/>
  <c r="O198" i="65" s="1"/>
  <c r="P198" i="65"/>
  <c r="R198" i="65" s="1"/>
  <c r="C199" i="65"/>
  <c r="D199" i="65"/>
  <c r="I199" i="65"/>
  <c r="O199" i="65" s="1"/>
  <c r="P199" i="65"/>
  <c r="R199" i="65" s="1"/>
  <c r="C200" i="65"/>
  <c r="D200" i="65"/>
  <c r="I200" i="65"/>
  <c r="O200" i="65" s="1"/>
  <c r="P200" i="65"/>
  <c r="R200" i="65" s="1"/>
  <c r="C201" i="65"/>
  <c r="D201" i="65"/>
  <c r="E201" i="65"/>
  <c r="I201" i="65"/>
  <c r="O201" i="65" s="1"/>
  <c r="P201" i="65"/>
  <c r="R201" i="65" s="1"/>
  <c r="C202" i="65"/>
  <c r="D202" i="65"/>
  <c r="E202" i="65"/>
  <c r="I202" i="65"/>
  <c r="O202" i="65" s="1"/>
  <c r="P202" i="65"/>
  <c r="R202" i="65" s="1"/>
  <c r="C203" i="65"/>
  <c r="D203" i="65"/>
  <c r="E203" i="65"/>
  <c r="I203" i="65"/>
  <c r="O203" i="65" s="1"/>
  <c r="P203" i="65"/>
  <c r="R203" i="65" s="1"/>
  <c r="C204" i="65"/>
  <c r="D204" i="65"/>
  <c r="I204" i="65"/>
  <c r="O204" i="65" s="1"/>
  <c r="P204" i="65"/>
  <c r="R204" i="65" s="1"/>
  <c r="C205" i="65"/>
  <c r="D205" i="65"/>
  <c r="E205" i="65"/>
  <c r="I205" i="65"/>
  <c r="O205" i="65" s="1"/>
  <c r="P205" i="65"/>
  <c r="R205" i="65" s="1"/>
  <c r="C206" i="65"/>
  <c r="D206" i="65"/>
  <c r="I206" i="65"/>
  <c r="O206" i="65" s="1"/>
  <c r="P206" i="65"/>
  <c r="R206" i="65" s="1"/>
  <c r="C207" i="65"/>
  <c r="D207" i="65"/>
  <c r="I207" i="65"/>
  <c r="O207" i="65" s="1"/>
  <c r="P207" i="65"/>
  <c r="R207" i="65" s="1"/>
  <c r="C208" i="65"/>
  <c r="D208" i="65"/>
  <c r="I208" i="65"/>
  <c r="O208" i="65" s="1"/>
  <c r="P208" i="65"/>
  <c r="R208" i="65" s="1"/>
  <c r="C209" i="65"/>
  <c r="D209" i="65"/>
  <c r="E209" i="65"/>
  <c r="I209" i="65"/>
  <c r="O209" i="65" s="1"/>
  <c r="P209" i="65"/>
  <c r="R209" i="65" s="1"/>
  <c r="C210" i="65"/>
  <c r="D210" i="65"/>
  <c r="E210" i="65"/>
  <c r="I210" i="65"/>
  <c r="O210" i="65" s="1"/>
  <c r="P210" i="65"/>
  <c r="R210" i="65" s="1"/>
  <c r="C211" i="65"/>
  <c r="D211" i="65"/>
  <c r="E211" i="65"/>
  <c r="I211" i="65"/>
  <c r="O211" i="65" s="1"/>
  <c r="P211" i="65"/>
  <c r="R211" i="65" s="1"/>
  <c r="C212" i="65"/>
  <c r="D212" i="65"/>
  <c r="E212" i="65"/>
  <c r="I212" i="65"/>
  <c r="O212" i="65" s="1"/>
  <c r="P212" i="65"/>
  <c r="R212" i="65" s="1"/>
  <c r="C213" i="65"/>
  <c r="D213" i="65"/>
  <c r="I213" i="65"/>
  <c r="O213" i="65" s="1"/>
  <c r="P213" i="65"/>
  <c r="R213" i="65" s="1"/>
  <c r="C214" i="65"/>
  <c r="D214" i="65"/>
  <c r="E214" i="65"/>
  <c r="I214" i="65"/>
  <c r="O214" i="65" s="1"/>
  <c r="P214" i="65"/>
  <c r="R214" i="65" s="1"/>
  <c r="C215" i="65"/>
  <c r="D215" i="65"/>
  <c r="E215" i="65"/>
  <c r="I215" i="65"/>
  <c r="O215" i="65" s="1"/>
  <c r="P215" i="65"/>
  <c r="R215" i="65" s="1"/>
  <c r="C216" i="65"/>
  <c r="D216" i="65"/>
  <c r="I216" i="65"/>
  <c r="O216" i="65" s="1"/>
  <c r="P216" i="65"/>
  <c r="R216" i="65" s="1"/>
  <c r="C217" i="65"/>
  <c r="D217" i="65"/>
  <c r="E217" i="65"/>
  <c r="I217" i="65"/>
  <c r="O217" i="65"/>
  <c r="P217" i="65"/>
  <c r="R217" i="65"/>
  <c r="C218" i="65"/>
  <c r="E218" i="65" s="1"/>
  <c r="D218" i="65"/>
  <c r="I218" i="65"/>
  <c r="O218" i="65"/>
  <c r="P218" i="65"/>
  <c r="Q218" i="65" s="1"/>
  <c r="R218" i="65"/>
  <c r="S218" i="65"/>
  <c r="C219" i="65"/>
  <c r="E219" i="65" s="1"/>
  <c r="D219" i="65"/>
  <c r="I219" i="65"/>
  <c r="O219" i="65"/>
  <c r="S219" i="65" s="1"/>
  <c r="P219" i="65"/>
  <c r="Q219" i="65"/>
  <c r="R219" i="65"/>
  <c r="C220" i="65"/>
  <c r="D220" i="65"/>
  <c r="E220" i="65"/>
  <c r="I220" i="65"/>
  <c r="O220" i="65"/>
  <c r="P220" i="65"/>
  <c r="R220" i="65" s="1"/>
  <c r="C221" i="65"/>
  <c r="E221" i="65" s="1"/>
  <c r="D221" i="65"/>
  <c r="I221" i="65"/>
  <c r="O221" i="65" s="1"/>
  <c r="P221" i="65"/>
  <c r="R221" i="65"/>
  <c r="C222" i="65"/>
  <c r="D222" i="65"/>
  <c r="E222" i="65"/>
  <c r="I222" i="65"/>
  <c r="O222" i="65"/>
  <c r="P222" i="65"/>
  <c r="R222" i="65" s="1"/>
  <c r="C223" i="65"/>
  <c r="E223" i="65" s="1"/>
  <c r="D223" i="65"/>
  <c r="I223" i="65"/>
  <c r="O223" i="65"/>
  <c r="P223" i="65"/>
  <c r="R223" i="65"/>
  <c r="C224" i="65"/>
  <c r="D224" i="65"/>
  <c r="E224" i="65"/>
  <c r="I224" i="65"/>
  <c r="O224" i="65"/>
  <c r="P224" i="65"/>
  <c r="R224" i="65" s="1"/>
  <c r="Q224" i="65"/>
  <c r="S224" i="65"/>
  <c r="C225" i="65"/>
  <c r="D225" i="65"/>
  <c r="E225" i="65"/>
  <c r="I225" i="65"/>
  <c r="O225" i="65" s="1"/>
  <c r="P225" i="65"/>
  <c r="R225" i="65"/>
  <c r="C226" i="65"/>
  <c r="E226" i="65" s="1"/>
  <c r="D226" i="65"/>
  <c r="I226" i="65"/>
  <c r="O226" i="65"/>
  <c r="P226" i="65"/>
  <c r="R226" i="65"/>
  <c r="C227" i="65"/>
  <c r="E227" i="65" s="1"/>
  <c r="D227" i="65"/>
  <c r="I227" i="65"/>
  <c r="O227" i="65" s="1"/>
  <c r="P227" i="65"/>
  <c r="C228" i="65"/>
  <c r="D228" i="65"/>
  <c r="E228" i="65"/>
  <c r="I228" i="65"/>
  <c r="O228" i="65" s="1"/>
  <c r="P228" i="65"/>
  <c r="R228" i="65" s="1"/>
  <c r="C229" i="65"/>
  <c r="E229" i="65" s="1"/>
  <c r="D229" i="65"/>
  <c r="I229" i="65"/>
  <c r="O229" i="65" s="1"/>
  <c r="Q229" i="65" s="1"/>
  <c r="P229" i="65"/>
  <c r="R229" i="65"/>
  <c r="S229" i="65"/>
  <c r="C230" i="65"/>
  <c r="D230" i="65"/>
  <c r="E230" i="65"/>
  <c r="I230" i="65"/>
  <c r="O230" i="65"/>
  <c r="P230" i="65"/>
  <c r="R230" i="65" s="1"/>
  <c r="Q230" i="65"/>
  <c r="S230" i="65"/>
  <c r="C231" i="65"/>
  <c r="E231" i="65" s="1"/>
  <c r="D231" i="65"/>
  <c r="I231" i="65"/>
  <c r="O231" i="65"/>
  <c r="P231" i="65"/>
  <c r="R231" i="65" s="1"/>
  <c r="S231" i="65"/>
  <c r="C232" i="65"/>
  <c r="D232" i="65"/>
  <c r="E232" i="65"/>
  <c r="I232" i="65"/>
  <c r="O232" i="65" s="1"/>
  <c r="Q232" i="65" s="1"/>
  <c r="P232" i="65"/>
  <c r="R232" i="65" s="1"/>
  <c r="C233" i="65"/>
  <c r="D233" i="65"/>
  <c r="E233" i="65"/>
  <c r="I233" i="65"/>
  <c r="O233" i="65"/>
  <c r="P233" i="65"/>
  <c r="R233" i="65"/>
  <c r="C234" i="65"/>
  <c r="E234" i="65" s="1"/>
  <c r="D234" i="65"/>
  <c r="I234" i="65"/>
  <c r="O234" i="65"/>
  <c r="P234" i="65"/>
  <c r="Q234" i="65" s="1"/>
  <c r="R234" i="65"/>
  <c r="S234" i="65"/>
  <c r="C235" i="65"/>
  <c r="E235" i="65" s="1"/>
  <c r="D235" i="65"/>
  <c r="I235" i="65"/>
  <c r="O235" i="65"/>
  <c r="S235" i="65" s="1"/>
  <c r="P235" i="65"/>
  <c r="Q235" i="65"/>
  <c r="R235" i="65"/>
  <c r="C236" i="65"/>
  <c r="D236" i="65"/>
  <c r="E236" i="65"/>
  <c r="I236" i="65"/>
  <c r="O236" i="65"/>
  <c r="S236" i="65" s="1"/>
  <c r="P236" i="65"/>
  <c r="C237" i="65"/>
  <c r="E237" i="65" s="1"/>
  <c r="D237" i="65"/>
  <c r="I237" i="65"/>
  <c r="O237" i="65" s="1"/>
  <c r="P237" i="65"/>
  <c r="R237" i="65" s="1"/>
  <c r="C238" i="65"/>
  <c r="D238" i="65"/>
  <c r="E238" i="65"/>
  <c r="I238" i="65"/>
  <c r="O238" i="65" s="1"/>
  <c r="P238" i="65"/>
  <c r="R238" i="65"/>
  <c r="C239" i="65"/>
  <c r="E239" i="65" s="1"/>
  <c r="D239" i="65"/>
  <c r="I239" i="65"/>
  <c r="O239" i="65" s="1"/>
  <c r="P239" i="65"/>
  <c r="R239" i="65" s="1"/>
  <c r="C240" i="65"/>
  <c r="E240" i="65" s="1"/>
  <c r="D240" i="65"/>
  <c r="I240" i="65"/>
  <c r="O240" i="65" s="1"/>
  <c r="P240" i="65"/>
  <c r="R240" i="65" s="1"/>
  <c r="C14" i="64"/>
  <c r="E14" i="64" s="1"/>
  <c r="C15" i="64"/>
  <c r="E15" i="64" s="1"/>
  <c r="C16" i="64"/>
  <c r="E16" i="64"/>
  <c r="C17" i="64"/>
  <c r="E17" i="64" s="1"/>
  <c r="C18" i="64"/>
  <c r="E18" i="64" s="1"/>
  <c r="C19" i="64"/>
  <c r="E19" i="64"/>
  <c r="C20" i="64"/>
  <c r="E20" i="64"/>
  <c r="C21" i="64"/>
  <c r="E21" i="64" s="1"/>
  <c r="C22" i="64"/>
  <c r="E22" i="64" s="1"/>
  <c r="C23" i="64"/>
  <c r="E23" i="64"/>
  <c r="C24" i="64"/>
  <c r="E24" i="64"/>
  <c r="C25" i="64"/>
  <c r="E25" i="64" s="1"/>
  <c r="C26" i="64"/>
  <c r="E26" i="64" s="1"/>
  <c r="C27" i="64"/>
  <c r="E27" i="64" s="1"/>
  <c r="C28" i="64"/>
  <c r="E28" i="64"/>
  <c r="C29" i="64"/>
  <c r="E29" i="64" s="1"/>
  <c r="C30" i="64"/>
  <c r="E30" i="64" s="1"/>
  <c r="C31" i="64"/>
  <c r="E31" i="64" s="1"/>
  <c r="C32" i="64"/>
  <c r="E32" i="64"/>
  <c r="C33" i="64"/>
  <c r="E33" i="64" s="1"/>
  <c r="C34" i="64"/>
  <c r="E34" i="64" s="1"/>
  <c r="C35" i="64"/>
  <c r="E35" i="64"/>
  <c r="C36" i="64"/>
  <c r="E36" i="64"/>
  <c r="C37" i="64"/>
  <c r="E37" i="64" s="1"/>
  <c r="C38" i="64"/>
  <c r="E38" i="64" s="1"/>
  <c r="C39" i="64"/>
  <c r="E39" i="64"/>
  <c r="C40" i="64"/>
  <c r="E40" i="64"/>
  <c r="C41" i="64"/>
  <c r="E41" i="64" s="1"/>
  <c r="C42" i="64"/>
  <c r="E42" i="64" s="1"/>
  <c r="C43" i="64"/>
  <c r="E43" i="64" s="1"/>
  <c r="C44" i="64"/>
  <c r="E44" i="64"/>
  <c r="C45" i="64"/>
  <c r="E45" i="64" s="1"/>
  <c r="C46" i="64"/>
  <c r="E46" i="64" s="1"/>
  <c r="C47" i="64"/>
  <c r="E47" i="64" s="1"/>
  <c r="C48" i="64"/>
  <c r="E48" i="64"/>
  <c r="C49" i="64"/>
  <c r="E49" i="64" s="1"/>
  <c r="C50" i="64"/>
  <c r="E50" i="64" s="1"/>
  <c r="C51" i="64"/>
  <c r="E51" i="64"/>
  <c r="C52" i="64"/>
  <c r="E52" i="64"/>
  <c r="C53" i="64"/>
  <c r="E53" i="64" s="1"/>
  <c r="C54" i="64"/>
  <c r="E54" i="64" s="1"/>
  <c r="C55" i="64"/>
  <c r="E55" i="64" s="1"/>
  <c r="C56" i="64"/>
  <c r="E56" i="64"/>
  <c r="C57" i="64"/>
  <c r="E57" i="64" s="1"/>
  <c r="C58" i="64"/>
  <c r="E58" i="64" s="1"/>
  <c r="C59" i="64"/>
  <c r="E59" i="64" s="1"/>
  <c r="C60" i="64"/>
  <c r="E60" i="64"/>
  <c r="C61" i="64"/>
  <c r="E61" i="64" s="1"/>
  <c r="C62" i="64"/>
  <c r="E62" i="64" s="1"/>
  <c r="C63" i="64"/>
  <c r="E63" i="64" s="1"/>
  <c r="C64" i="64"/>
  <c r="E64" i="64"/>
  <c r="C65" i="64"/>
  <c r="E65" i="64" s="1"/>
  <c r="P14" i="64"/>
  <c r="R14" i="64" s="1"/>
  <c r="B3" i="64"/>
  <c r="B7" i="64"/>
  <c r="B8" i="64" s="1"/>
  <c r="D14" i="64"/>
  <c r="D15" i="64"/>
  <c r="D16" i="64"/>
  <c r="D17" i="64"/>
  <c r="D18" i="64"/>
  <c r="D19" i="64"/>
  <c r="D20" i="64"/>
  <c r="D21" i="64"/>
  <c r="F21" i="64" s="1"/>
  <c r="D22" i="64"/>
  <c r="F22" i="64" s="1"/>
  <c r="D23" i="64"/>
  <c r="D24" i="64"/>
  <c r="D25" i="64"/>
  <c r="D26" i="64"/>
  <c r="D27" i="64"/>
  <c r="D28" i="64"/>
  <c r="D29" i="64"/>
  <c r="F29" i="64" s="1"/>
  <c r="D30" i="64"/>
  <c r="F30" i="64" s="1"/>
  <c r="D31" i="64"/>
  <c r="D32" i="64"/>
  <c r="D33" i="64"/>
  <c r="D34" i="64"/>
  <c r="D35" i="64"/>
  <c r="D36" i="64"/>
  <c r="D37" i="64"/>
  <c r="F37" i="64" s="1"/>
  <c r="D38" i="64"/>
  <c r="F38" i="64" s="1"/>
  <c r="D39" i="64"/>
  <c r="D40" i="64"/>
  <c r="D41" i="64"/>
  <c r="D42" i="64"/>
  <c r="D43" i="64"/>
  <c r="D44" i="64"/>
  <c r="D45" i="64"/>
  <c r="F45" i="64" s="1"/>
  <c r="D46" i="64"/>
  <c r="F46" i="64" s="1"/>
  <c r="D47" i="64"/>
  <c r="D48" i="64"/>
  <c r="D49" i="64"/>
  <c r="D50" i="64"/>
  <c r="D51" i="64"/>
  <c r="D52" i="64"/>
  <c r="D53" i="64"/>
  <c r="F53" i="64" s="1"/>
  <c r="D54" i="64"/>
  <c r="F54" i="64" s="1"/>
  <c r="D55" i="64"/>
  <c r="D56" i="64"/>
  <c r="D57" i="64"/>
  <c r="D58" i="64"/>
  <c r="D59" i="64"/>
  <c r="D60" i="64"/>
  <c r="D61" i="64"/>
  <c r="F61" i="64" s="1"/>
  <c r="D62" i="64"/>
  <c r="F62" i="64" s="1"/>
  <c r="D63" i="64"/>
  <c r="D64" i="64"/>
  <c r="D65" i="64"/>
  <c r="I14" i="64"/>
  <c r="O14" i="64" s="1"/>
  <c r="B4" i="64"/>
  <c r="K14" i="64"/>
  <c r="K15" i="64"/>
  <c r="M15" i="64" s="1"/>
  <c r="K16" i="64"/>
  <c r="M16" i="64" s="1"/>
  <c r="K17" i="64"/>
  <c r="K18" i="64"/>
  <c r="K19" i="64"/>
  <c r="K20" i="64"/>
  <c r="K21" i="64"/>
  <c r="K24" i="64"/>
  <c r="K25" i="64"/>
  <c r="M25" i="64" s="1"/>
  <c r="W14" i="64"/>
  <c r="T4" i="64" s="1"/>
  <c r="U4" i="64"/>
  <c r="B5" i="64"/>
  <c r="M7" i="64"/>
  <c r="I15" i="64"/>
  <c r="I16" i="64"/>
  <c r="O16" i="64" s="1"/>
  <c r="I17" i="64"/>
  <c r="I18" i="64"/>
  <c r="O18" i="64" s="1"/>
  <c r="I19" i="64"/>
  <c r="I20" i="64"/>
  <c r="O20" i="64" s="1"/>
  <c r="I21" i="64"/>
  <c r="O21" i="64" s="1"/>
  <c r="I22" i="64"/>
  <c r="O22" i="64" s="1"/>
  <c r="I23" i="64"/>
  <c r="O23" i="64" s="1"/>
  <c r="I24" i="64"/>
  <c r="I25" i="64"/>
  <c r="O25" i="64" s="1"/>
  <c r="Q25" i="64" s="1"/>
  <c r="I26" i="64"/>
  <c r="O26" i="64" s="1"/>
  <c r="I27" i="64"/>
  <c r="I28" i="64"/>
  <c r="O28" i="64" s="1"/>
  <c r="I29" i="64"/>
  <c r="I30" i="64"/>
  <c r="O30" i="64" s="1"/>
  <c r="I31" i="64"/>
  <c r="I32" i="64"/>
  <c r="O32" i="64" s="1"/>
  <c r="I33" i="64"/>
  <c r="O33" i="64" s="1"/>
  <c r="I34" i="64"/>
  <c r="O34" i="64" s="1"/>
  <c r="I35" i="64"/>
  <c r="I36" i="64"/>
  <c r="O36" i="64" s="1"/>
  <c r="I37" i="64"/>
  <c r="I38" i="64"/>
  <c r="O38" i="64" s="1"/>
  <c r="I39" i="64"/>
  <c r="I40" i="64"/>
  <c r="O40" i="64" s="1"/>
  <c r="I41" i="64"/>
  <c r="O41" i="64" s="1"/>
  <c r="I42" i="64"/>
  <c r="O42" i="64" s="1"/>
  <c r="I43" i="64"/>
  <c r="I44" i="64"/>
  <c r="O44" i="64" s="1"/>
  <c r="I45" i="64"/>
  <c r="O45" i="64" s="1"/>
  <c r="I46" i="64"/>
  <c r="O46" i="64" s="1"/>
  <c r="I47" i="64"/>
  <c r="I48" i="64"/>
  <c r="O48" i="64" s="1"/>
  <c r="I49" i="64"/>
  <c r="O49" i="64" s="1"/>
  <c r="S49" i="64" s="1"/>
  <c r="I50" i="64"/>
  <c r="O50" i="64" s="1"/>
  <c r="I51" i="64"/>
  <c r="I52" i="64"/>
  <c r="O52" i="64" s="1"/>
  <c r="I53" i="64"/>
  <c r="O53" i="64" s="1"/>
  <c r="I54" i="64"/>
  <c r="O54" i="64" s="1"/>
  <c r="I55" i="64"/>
  <c r="I56" i="64"/>
  <c r="O56" i="64" s="1"/>
  <c r="I57" i="64"/>
  <c r="O57" i="64" s="1"/>
  <c r="I58" i="64"/>
  <c r="O58" i="64" s="1"/>
  <c r="I59" i="64"/>
  <c r="I60" i="64"/>
  <c r="O60" i="64" s="1"/>
  <c r="I61" i="64"/>
  <c r="O61" i="64" s="1"/>
  <c r="I62" i="64"/>
  <c r="O62" i="64" s="1"/>
  <c r="I63" i="64"/>
  <c r="I64" i="64"/>
  <c r="O64" i="64" s="1"/>
  <c r="I65" i="64"/>
  <c r="O65" i="64" s="1"/>
  <c r="Q65" i="64" s="1"/>
  <c r="J8" i="64"/>
  <c r="Q9" i="64"/>
  <c r="L14" i="64"/>
  <c r="V14" i="64"/>
  <c r="L15" i="64"/>
  <c r="O15" i="64"/>
  <c r="P15" i="64"/>
  <c r="V15" i="64"/>
  <c r="W15" i="64"/>
  <c r="L16" i="64"/>
  <c r="P16" i="64"/>
  <c r="R16" i="64" s="1"/>
  <c r="V16" i="64"/>
  <c r="W16" i="64"/>
  <c r="L17" i="64"/>
  <c r="P17" i="64"/>
  <c r="R17" i="64" s="1"/>
  <c r="V17" i="64"/>
  <c r="W17" i="64"/>
  <c r="L18" i="64"/>
  <c r="P18" i="64"/>
  <c r="R18" i="64" s="1"/>
  <c r="V18" i="64"/>
  <c r="W18" i="64"/>
  <c r="L19" i="64"/>
  <c r="O19" i="64"/>
  <c r="P19" i="64"/>
  <c r="Q19" i="64" s="1"/>
  <c r="R19" i="64"/>
  <c r="V19" i="64"/>
  <c r="W19" i="64"/>
  <c r="L20" i="64"/>
  <c r="P20" i="64"/>
  <c r="R20" i="64"/>
  <c r="V20" i="64"/>
  <c r="W20" i="64"/>
  <c r="L21" i="64"/>
  <c r="P21" i="64"/>
  <c r="R21" i="64" s="1"/>
  <c r="Q21" i="64"/>
  <c r="V21" i="64"/>
  <c r="W21" i="64"/>
  <c r="P22" i="64"/>
  <c r="R22" i="64" s="1"/>
  <c r="P23" i="64"/>
  <c r="R23" i="64" s="1"/>
  <c r="L24" i="64"/>
  <c r="O24" i="64"/>
  <c r="S24" i="64" s="1"/>
  <c r="P24" i="64"/>
  <c r="R24" i="64"/>
  <c r="V24" i="64"/>
  <c r="W24" i="64"/>
  <c r="L25" i="64"/>
  <c r="P25" i="64"/>
  <c r="R25" i="64"/>
  <c r="S25" i="64"/>
  <c r="V25" i="64"/>
  <c r="W25" i="64"/>
  <c r="P26" i="64"/>
  <c r="R26" i="64"/>
  <c r="V26" i="64"/>
  <c r="W26" i="64"/>
  <c r="O27" i="64"/>
  <c r="P27" i="64"/>
  <c r="V27" i="64"/>
  <c r="W27" i="64"/>
  <c r="P28" i="64"/>
  <c r="R28" i="64" s="1"/>
  <c r="V28" i="64"/>
  <c r="W28" i="64"/>
  <c r="O29" i="64"/>
  <c r="P29" i="64"/>
  <c r="V29" i="64"/>
  <c r="W29" i="64"/>
  <c r="P30" i="64"/>
  <c r="R30" i="64" s="1"/>
  <c r="V30" i="64"/>
  <c r="W30" i="64"/>
  <c r="O31" i="64"/>
  <c r="P31" i="64"/>
  <c r="R31" i="64" s="1"/>
  <c r="V31" i="64"/>
  <c r="W31" i="64"/>
  <c r="P32" i="64"/>
  <c r="R32" i="64" s="1"/>
  <c r="V32" i="64"/>
  <c r="W32" i="64"/>
  <c r="P33" i="64"/>
  <c r="R33" i="64"/>
  <c r="V33" i="64"/>
  <c r="W33" i="64"/>
  <c r="P34" i="64"/>
  <c r="R34" i="64" s="1"/>
  <c r="V34" i="64"/>
  <c r="W34" i="64"/>
  <c r="O35" i="64"/>
  <c r="P35" i="64"/>
  <c r="V35" i="64"/>
  <c r="W35" i="64"/>
  <c r="P36" i="64"/>
  <c r="R36" i="64" s="1"/>
  <c r="V36" i="64"/>
  <c r="W36" i="64"/>
  <c r="O37" i="64"/>
  <c r="P37" i="64"/>
  <c r="V37" i="64"/>
  <c r="W37" i="64"/>
  <c r="P38" i="64"/>
  <c r="R38" i="64" s="1"/>
  <c r="O39" i="64"/>
  <c r="S39" i="64" s="1"/>
  <c r="P39" i="64"/>
  <c r="Q39" i="64"/>
  <c r="R39" i="64"/>
  <c r="P40" i="64"/>
  <c r="R40" i="64" s="1"/>
  <c r="K41" i="64"/>
  <c r="L41" i="64" s="1"/>
  <c r="M41" i="64"/>
  <c r="P41" i="64"/>
  <c r="R41" i="64"/>
  <c r="V41" i="64"/>
  <c r="W41" i="64"/>
  <c r="K42" i="64"/>
  <c r="L42" i="64" s="1"/>
  <c r="M42" i="64"/>
  <c r="P42" i="64"/>
  <c r="R42" i="64"/>
  <c r="V42" i="64"/>
  <c r="W42" i="64"/>
  <c r="K43" i="64"/>
  <c r="L43" i="64" s="1"/>
  <c r="M43" i="64"/>
  <c r="O43" i="64"/>
  <c r="P43" i="64"/>
  <c r="V43" i="64"/>
  <c r="W43" i="64"/>
  <c r="K44" i="64"/>
  <c r="L44" i="64" s="1"/>
  <c r="M44" i="64"/>
  <c r="P44" i="64"/>
  <c r="R44" i="64" s="1"/>
  <c r="V44" i="64"/>
  <c r="W44" i="64"/>
  <c r="K45" i="64"/>
  <c r="L45" i="64" s="1"/>
  <c r="M45" i="64"/>
  <c r="P45" i="64"/>
  <c r="R45" i="64"/>
  <c r="V45" i="64"/>
  <c r="W45" i="64"/>
  <c r="K46" i="64"/>
  <c r="L46" i="64" s="1"/>
  <c r="M46" i="64"/>
  <c r="P46" i="64"/>
  <c r="R46" i="64"/>
  <c r="V46" i="64"/>
  <c r="W46" i="64"/>
  <c r="K47" i="64"/>
  <c r="L47" i="64" s="1"/>
  <c r="M47" i="64"/>
  <c r="O47" i="64"/>
  <c r="P47" i="64"/>
  <c r="V47" i="64"/>
  <c r="W47" i="64"/>
  <c r="K48" i="64"/>
  <c r="L48" i="64" s="1"/>
  <c r="M48" i="64"/>
  <c r="P48" i="64"/>
  <c r="R48" i="64" s="1"/>
  <c r="P49" i="64"/>
  <c r="R49" i="64" s="1"/>
  <c r="P50" i="64"/>
  <c r="R50" i="64"/>
  <c r="O51" i="64"/>
  <c r="P51" i="64"/>
  <c r="R51" i="64"/>
  <c r="P52" i="64"/>
  <c r="R52" i="64" s="1"/>
  <c r="P53" i="64"/>
  <c r="R53" i="64" s="1"/>
  <c r="P54" i="64"/>
  <c r="R54" i="64" s="1"/>
  <c r="O55" i="64"/>
  <c r="P55" i="64"/>
  <c r="R55" i="64"/>
  <c r="P56" i="64"/>
  <c r="R56" i="64" s="1"/>
  <c r="P57" i="64"/>
  <c r="R57" i="64" s="1"/>
  <c r="S57" i="64"/>
  <c r="P58" i="64"/>
  <c r="R58" i="64" s="1"/>
  <c r="O59" i="64"/>
  <c r="P59" i="64"/>
  <c r="R59" i="64"/>
  <c r="P60" i="64"/>
  <c r="R60" i="64" s="1"/>
  <c r="P61" i="64"/>
  <c r="P62" i="64"/>
  <c r="R62" i="64" s="1"/>
  <c r="O63" i="64"/>
  <c r="S63" i="64" s="1"/>
  <c r="P63" i="64"/>
  <c r="Q63" i="64"/>
  <c r="R63" i="64"/>
  <c r="P64" i="64"/>
  <c r="R64" i="64" s="1"/>
  <c r="P65" i="64"/>
  <c r="R65" i="64"/>
  <c r="S65" i="64"/>
  <c r="C66" i="64"/>
  <c r="D66" i="64"/>
  <c r="E66" i="64"/>
  <c r="F66" i="64"/>
  <c r="I66" i="64"/>
  <c r="O66" i="64"/>
  <c r="S66" i="64" s="1"/>
  <c r="P66" i="64"/>
  <c r="Q66" i="64"/>
  <c r="R66" i="64"/>
  <c r="C67" i="64"/>
  <c r="E67" i="64" s="1"/>
  <c r="D67" i="64"/>
  <c r="I67" i="64"/>
  <c r="O67" i="64"/>
  <c r="Q67" i="64" s="1"/>
  <c r="P67" i="64"/>
  <c r="R67" i="64"/>
  <c r="S67" i="64"/>
  <c r="C68" i="64"/>
  <c r="D68" i="64"/>
  <c r="E68" i="64"/>
  <c r="F68" i="64"/>
  <c r="I68" i="64"/>
  <c r="O68" i="64" s="1"/>
  <c r="S68" i="64" s="1"/>
  <c r="P68" i="64"/>
  <c r="R68" i="64" s="1"/>
  <c r="Q68" i="64"/>
  <c r="C69" i="64"/>
  <c r="D69" i="64"/>
  <c r="F69" i="64" s="1"/>
  <c r="E69" i="64"/>
  <c r="I69" i="64"/>
  <c r="O69" i="64"/>
  <c r="P69" i="64"/>
  <c r="R69" i="64"/>
  <c r="C70" i="64"/>
  <c r="D70" i="64"/>
  <c r="I70" i="64"/>
  <c r="O70" i="64"/>
  <c r="P70" i="64"/>
  <c r="Q70" i="64" s="1"/>
  <c r="R70" i="64"/>
  <c r="S70" i="64"/>
  <c r="C71" i="64"/>
  <c r="D71" i="64"/>
  <c r="F71" i="64" s="1"/>
  <c r="E71" i="64"/>
  <c r="I71" i="64"/>
  <c r="O71" i="64" s="1"/>
  <c r="P71" i="64"/>
  <c r="R71" i="64"/>
  <c r="C72" i="64"/>
  <c r="D72" i="64"/>
  <c r="I72" i="64"/>
  <c r="O72" i="64" s="1"/>
  <c r="P72" i="64"/>
  <c r="R72" i="64" s="1"/>
  <c r="C73" i="64"/>
  <c r="D73" i="64"/>
  <c r="I73" i="64"/>
  <c r="O73" i="64" s="1"/>
  <c r="P73" i="64"/>
  <c r="R73" i="64"/>
  <c r="C74" i="64"/>
  <c r="D74" i="64"/>
  <c r="F74" i="64" s="1"/>
  <c r="E74" i="64"/>
  <c r="I74" i="64"/>
  <c r="O74" i="64" s="1"/>
  <c r="P74" i="64"/>
  <c r="R74" i="64" s="1"/>
  <c r="C75" i="64"/>
  <c r="D75" i="64"/>
  <c r="E75" i="64"/>
  <c r="F75" i="64"/>
  <c r="I75" i="64"/>
  <c r="O75" i="64" s="1"/>
  <c r="P75" i="64"/>
  <c r="R75" i="64" s="1"/>
  <c r="C76" i="64"/>
  <c r="D76" i="64"/>
  <c r="E76" i="64"/>
  <c r="F76" i="64"/>
  <c r="I76" i="64"/>
  <c r="O76" i="64" s="1"/>
  <c r="P76" i="64"/>
  <c r="R76" i="64"/>
  <c r="C77" i="64"/>
  <c r="E77" i="64" s="1"/>
  <c r="D77" i="64"/>
  <c r="I77" i="64"/>
  <c r="O77" i="64" s="1"/>
  <c r="P77" i="64"/>
  <c r="R77" i="64" s="1"/>
  <c r="C78" i="64"/>
  <c r="E78" i="64" s="1"/>
  <c r="D78" i="64"/>
  <c r="I78" i="64"/>
  <c r="O78" i="64" s="1"/>
  <c r="P78" i="64"/>
  <c r="R78" i="64" s="1"/>
  <c r="C79" i="64"/>
  <c r="D79" i="64"/>
  <c r="F79" i="64" s="1"/>
  <c r="E79" i="64"/>
  <c r="I79" i="64"/>
  <c r="O79" i="64" s="1"/>
  <c r="P79" i="64"/>
  <c r="R79" i="64"/>
  <c r="C80" i="64"/>
  <c r="F80" i="64" s="1"/>
  <c r="D80" i="64"/>
  <c r="E80" i="64"/>
  <c r="I80" i="64"/>
  <c r="O80" i="64" s="1"/>
  <c r="P80" i="64"/>
  <c r="R80" i="64" s="1"/>
  <c r="C81" i="64"/>
  <c r="D81" i="64"/>
  <c r="F81" i="64" s="1"/>
  <c r="E81" i="64"/>
  <c r="I81" i="64"/>
  <c r="O81" i="64" s="1"/>
  <c r="P81" i="64"/>
  <c r="R81" i="64" s="1"/>
  <c r="C82" i="64"/>
  <c r="D82" i="64"/>
  <c r="E82" i="64"/>
  <c r="F82" i="64"/>
  <c r="I82" i="64"/>
  <c r="O82" i="64" s="1"/>
  <c r="P82" i="64"/>
  <c r="R82" i="64" s="1"/>
  <c r="C83" i="64"/>
  <c r="E83" i="64" s="1"/>
  <c r="D83" i="64"/>
  <c r="I83" i="64"/>
  <c r="O83" i="64" s="1"/>
  <c r="P83" i="64"/>
  <c r="R83" i="64" s="1"/>
  <c r="C84" i="64"/>
  <c r="E84" i="64" s="1"/>
  <c r="D84" i="64"/>
  <c r="I84" i="64"/>
  <c r="O84" i="64" s="1"/>
  <c r="P84" i="64"/>
  <c r="R84" i="64" s="1"/>
  <c r="C85" i="64"/>
  <c r="D85" i="64"/>
  <c r="E85" i="64"/>
  <c r="F85" i="64"/>
  <c r="I85" i="64"/>
  <c r="O85" i="64" s="1"/>
  <c r="P85" i="64"/>
  <c r="R85" i="64"/>
  <c r="C86" i="64"/>
  <c r="E86" i="64" s="1"/>
  <c r="D86" i="64"/>
  <c r="F86" i="64"/>
  <c r="I86" i="64"/>
  <c r="O86" i="64" s="1"/>
  <c r="P86" i="64"/>
  <c r="R86" i="64" s="1"/>
  <c r="C87" i="64"/>
  <c r="D87" i="64"/>
  <c r="E87" i="64"/>
  <c r="F87" i="64"/>
  <c r="I87" i="64"/>
  <c r="O87" i="64" s="1"/>
  <c r="P87" i="64"/>
  <c r="C88" i="64"/>
  <c r="D88" i="64"/>
  <c r="F88" i="64" s="1"/>
  <c r="E88" i="64"/>
  <c r="I88" i="64"/>
  <c r="O88" i="64"/>
  <c r="Q88" i="64" s="1"/>
  <c r="P88" i="64"/>
  <c r="R88" i="64"/>
  <c r="C89" i="64"/>
  <c r="D89" i="64"/>
  <c r="E89" i="64"/>
  <c r="F89" i="64"/>
  <c r="I89" i="64"/>
  <c r="O89" i="64"/>
  <c r="S89" i="64" s="1"/>
  <c r="P89" i="64"/>
  <c r="Q89" i="64"/>
  <c r="R89" i="64"/>
  <c r="C90" i="64"/>
  <c r="E90" i="64" s="1"/>
  <c r="D90" i="64"/>
  <c r="I90" i="64"/>
  <c r="O90" i="64"/>
  <c r="Q90" i="64" s="1"/>
  <c r="P90" i="64"/>
  <c r="R90" i="64"/>
  <c r="C91" i="64"/>
  <c r="D91" i="64"/>
  <c r="E91" i="64"/>
  <c r="F91" i="64"/>
  <c r="I91" i="64"/>
  <c r="O91" i="64" s="1"/>
  <c r="S91" i="64" s="1"/>
  <c r="P91" i="64"/>
  <c r="R91" i="64" s="1"/>
  <c r="Q91" i="64"/>
  <c r="C92" i="64"/>
  <c r="E92" i="64" s="1"/>
  <c r="D92" i="64"/>
  <c r="I92" i="64"/>
  <c r="O92" i="64"/>
  <c r="Q92" i="64" s="1"/>
  <c r="P92" i="64"/>
  <c r="R92" i="64"/>
  <c r="S92" i="64"/>
  <c r="C93" i="64"/>
  <c r="D93" i="64"/>
  <c r="I93" i="64"/>
  <c r="O93" i="64"/>
  <c r="P93" i="64"/>
  <c r="R93" i="64"/>
  <c r="C94" i="64"/>
  <c r="E94" i="64" s="1"/>
  <c r="D94" i="64"/>
  <c r="F94" i="64" s="1"/>
  <c r="I94" i="64"/>
  <c r="O94" i="64"/>
  <c r="P94" i="64"/>
  <c r="R94" i="64"/>
  <c r="C95" i="64"/>
  <c r="D95" i="64"/>
  <c r="E95" i="64"/>
  <c r="F95" i="64"/>
  <c r="I95" i="64"/>
  <c r="O95" i="64" s="1"/>
  <c r="P95" i="64"/>
  <c r="R95" i="64" s="1"/>
  <c r="C96" i="64"/>
  <c r="D96" i="64"/>
  <c r="F96" i="64" s="1"/>
  <c r="E96" i="64"/>
  <c r="I96" i="64"/>
  <c r="O96" i="64"/>
  <c r="P96" i="64"/>
  <c r="R96" i="64"/>
  <c r="C97" i="64"/>
  <c r="D97" i="64"/>
  <c r="E97" i="64"/>
  <c r="F97" i="64"/>
  <c r="I97" i="64"/>
  <c r="O97" i="64"/>
  <c r="S97" i="64" s="1"/>
  <c r="P97" i="64"/>
  <c r="C98" i="64"/>
  <c r="D98" i="64"/>
  <c r="F98" i="64" s="1"/>
  <c r="E98" i="64"/>
  <c r="I98" i="64"/>
  <c r="O98" i="64" s="1"/>
  <c r="P98" i="64"/>
  <c r="R98" i="64"/>
  <c r="C99" i="64"/>
  <c r="D99" i="64"/>
  <c r="E99" i="64"/>
  <c r="F99" i="64"/>
  <c r="I99" i="64"/>
  <c r="O99" i="64" s="1"/>
  <c r="P99" i="64"/>
  <c r="R99" i="64"/>
  <c r="C100" i="64"/>
  <c r="D100" i="64"/>
  <c r="I100" i="64"/>
  <c r="O100" i="64" s="1"/>
  <c r="P100" i="64"/>
  <c r="R100" i="64"/>
  <c r="C101" i="64"/>
  <c r="D101" i="64"/>
  <c r="F101" i="64" s="1"/>
  <c r="E101" i="64"/>
  <c r="I101" i="64"/>
  <c r="O101" i="64" s="1"/>
  <c r="P101" i="64"/>
  <c r="R101" i="64" s="1"/>
  <c r="C102" i="64"/>
  <c r="D102" i="64"/>
  <c r="F102" i="64" s="1"/>
  <c r="E102" i="64"/>
  <c r="I102" i="64"/>
  <c r="O102" i="64" s="1"/>
  <c r="P102" i="64"/>
  <c r="R102" i="64" s="1"/>
  <c r="C103" i="64"/>
  <c r="D103" i="64"/>
  <c r="E103" i="64"/>
  <c r="F103" i="64"/>
  <c r="I103" i="64"/>
  <c r="O103" i="64" s="1"/>
  <c r="P103" i="64"/>
  <c r="R103" i="64"/>
  <c r="C104" i="64"/>
  <c r="D104" i="64"/>
  <c r="E104" i="64"/>
  <c r="F104" i="64"/>
  <c r="I104" i="64"/>
  <c r="O104" i="64" s="1"/>
  <c r="P104" i="64"/>
  <c r="R104" i="64" s="1"/>
  <c r="C105" i="64"/>
  <c r="E105" i="64" s="1"/>
  <c r="D105" i="64"/>
  <c r="F105" i="64" s="1"/>
  <c r="I105" i="64"/>
  <c r="O105" i="64" s="1"/>
  <c r="P105" i="64"/>
  <c r="R105" i="64"/>
  <c r="C106" i="64"/>
  <c r="D106" i="64"/>
  <c r="F106" i="64" s="1"/>
  <c r="E106" i="64"/>
  <c r="I106" i="64"/>
  <c r="O106" i="64" s="1"/>
  <c r="P106" i="64"/>
  <c r="R106" i="64"/>
  <c r="C107" i="64"/>
  <c r="D107" i="64"/>
  <c r="E107" i="64"/>
  <c r="F107" i="64"/>
  <c r="I107" i="64"/>
  <c r="O107" i="64" s="1"/>
  <c r="P107" i="64"/>
  <c r="R107" i="64" s="1"/>
  <c r="C108" i="64"/>
  <c r="E108" i="64" s="1"/>
  <c r="D108" i="64"/>
  <c r="I108" i="64"/>
  <c r="O108" i="64" s="1"/>
  <c r="P108" i="64"/>
  <c r="R108" i="64" s="1"/>
  <c r="C109" i="64"/>
  <c r="D109" i="64"/>
  <c r="E109" i="64"/>
  <c r="I109" i="64"/>
  <c r="O109" i="64" s="1"/>
  <c r="P109" i="64"/>
  <c r="R109" i="64"/>
  <c r="C110" i="64"/>
  <c r="D110" i="64"/>
  <c r="I110" i="64"/>
  <c r="O110" i="64" s="1"/>
  <c r="P110" i="64"/>
  <c r="R110" i="64" s="1"/>
  <c r="C111" i="64"/>
  <c r="E111" i="64" s="1"/>
  <c r="D111" i="64"/>
  <c r="F111" i="64" s="1"/>
  <c r="I111" i="64"/>
  <c r="O111" i="64" s="1"/>
  <c r="P111" i="64"/>
  <c r="R111" i="64"/>
  <c r="C112" i="64"/>
  <c r="D112" i="64"/>
  <c r="F112" i="64" s="1"/>
  <c r="E112" i="64"/>
  <c r="I112" i="64"/>
  <c r="O112" i="64" s="1"/>
  <c r="P112" i="64"/>
  <c r="R112" i="64" s="1"/>
  <c r="C113" i="64"/>
  <c r="E113" i="64" s="1"/>
  <c r="D113" i="64"/>
  <c r="I113" i="64"/>
  <c r="O113" i="64" s="1"/>
  <c r="P113" i="64"/>
  <c r="R113" i="64"/>
  <c r="C114" i="64"/>
  <c r="D114" i="64"/>
  <c r="F114" i="64" s="1"/>
  <c r="E114" i="64"/>
  <c r="I114" i="64"/>
  <c r="O114" i="64" s="1"/>
  <c r="P114" i="64"/>
  <c r="R114" i="64" s="1"/>
  <c r="C115" i="64"/>
  <c r="D115" i="64"/>
  <c r="E115" i="64"/>
  <c r="F115" i="64"/>
  <c r="I115" i="64"/>
  <c r="O115" i="64" s="1"/>
  <c r="P115" i="64"/>
  <c r="R115" i="64"/>
  <c r="C116" i="64"/>
  <c r="E116" i="64" s="1"/>
  <c r="D116" i="64"/>
  <c r="F116" i="64" s="1"/>
  <c r="I116" i="64"/>
  <c r="O116" i="64" s="1"/>
  <c r="P116" i="64"/>
  <c r="R116" i="64" s="1"/>
  <c r="C117" i="64"/>
  <c r="E117" i="64" s="1"/>
  <c r="D117" i="64"/>
  <c r="F117" i="64" s="1"/>
  <c r="I117" i="64"/>
  <c r="O117" i="64" s="1"/>
  <c r="P117" i="64"/>
  <c r="R117" i="64"/>
  <c r="C118" i="64"/>
  <c r="D118" i="64"/>
  <c r="I118" i="64"/>
  <c r="O118" i="64" s="1"/>
  <c r="P118" i="64"/>
  <c r="R118" i="64" s="1"/>
  <c r="C119" i="64"/>
  <c r="E119" i="64" s="1"/>
  <c r="D119" i="64"/>
  <c r="F119" i="64"/>
  <c r="I119" i="64"/>
  <c r="O119" i="64" s="1"/>
  <c r="P119" i="64"/>
  <c r="R119" i="64"/>
  <c r="C120" i="64"/>
  <c r="D120" i="64"/>
  <c r="F120" i="64" s="1"/>
  <c r="E120" i="64"/>
  <c r="I120" i="64"/>
  <c r="O120" i="64" s="1"/>
  <c r="P120" i="64"/>
  <c r="R120" i="64" s="1"/>
  <c r="C121" i="64"/>
  <c r="D121" i="64"/>
  <c r="E121" i="64"/>
  <c r="F121" i="64"/>
  <c r="I121" i="64"/>
  <c r="O121" i="64" s="1"/>
  <c r="P121" i="64"/>
  <c r="R121" i="64"/>
  <c r="C122" i="64"/>
  <c r="D122" i="64"/>
  <c r="E122" i="64"/>
  <c r="F122" i="64"/>
  <c r="I122" i="64"/>
  <c r="O122" i="64" s="1"/>
  <c r="P122" i="64"/>
  <c r="R122" i="64" s="1"/>
  <c r="C123" i="64"/>
  <c r="D123" i="64"/>
  <c r="I123" i="64"/>
  <c r="O123" i="64" s="1"/>
  <c r="P123" i="64"/>
  <c r="R123" i="64" s="1"/>
  <c r="C124" i="64"/>
  <c r="E124" i="64" s="1"/>
  <c r="D124" i="64"/>
  <c r="F124" i="64"/>
  <c r="I124" i="64"/>
  <c r="O124" i="64" s="1"/>
  <c r="P124" i="64"/>
  <c r="R124" i="64" s="1"/>
  <c r="C125" i="64"/>
  <c r="E125" i="64" s="1"/>
  <c r="D125" i="64"/>
  <c r="F125" i="64" s="1"/>
  <c r="I125" i="64"/>
  <c r="O125" i="64" s="1"/>
  <c r="P125" i="64"/>
  <c r="R125" i="64" s="1"/>
  <c r="C126" i="64"/>
  <c r="D126" i="64"/>
  <c r="E126" i="64"/>
  <c r="F126" i="64"/>
  <c r="I126" i="64"/>
  <c r="O126" i="64" s="1"/>
  <c r="P126" i="64"/>
  <c r="R126" i="64" s="1"/>
  <c r="C127" i="64"/>
  <c r="D127" i="64"/>
  <c r="E127" i="64"/>
  <c r="F127" i="64"/>
  <c r="I127" i="64"/>
  <c r="O127" i="64" s="1"/>
  <c r="P127" i="64"/>
  <c r="R127" i="64"/>
  <c r="C128" i="64"/>
  <c r="D128" i="64"/>
  <c r="I128" i="64"/>
  <c r="O128" i="64" s="1"/>
  <c r="P128" i="64"/>
  <c r="R128" i="64" s="1"/>
  <c r="C129" i="64"/>
  <c r="D129" i="64"/>
  <c r="F129" i="64" s="1"/>
  <c r="E129" i="64"/>
  <c r="I129" i="64"/>
  <c r="O129" i="64" s="1"/>
  <c r="P129" i="64"/>
  <c r="R129" i="64"/>
  <c r="C130" i="64"/>
  <c r="D130" i="64"/>
  <c r="E130" i="64"/>
  <c r="F130" i="64"/>
  <c r="I130" i="64"/>
  <c r="O130" i="64" s="1"/>
  <c r="P130" i="64"/>
  <c r="R130" i="64" s="1"/>
  <c r="C131" i="64"/>
  <c r="E131" i="64" s="1"/>
  <c r="D131" i="64"/>
  <c r="F131" i="64"/>
  <c r="I131" i="64"/>
  <c r="O131" i="64" s="1"/>
  <c r="P131" i="64"/>
  <c r="R131" i="64"/>
  <c r="C132" i="64"/>
  <c r="E132" i="64" s="1"/>
  <c r="D132" i="64"/>
  <c r="F132" i="64" s="1"/>
  <c r="I132" i="64"/>
  <c r="O132" i="64" s="1"/>
  <c r="P132" i="64"/>
  <c r="R132" i="64"/>
  <c r="C133" i="64"/>
  <c r="D133" i="64"/>
  <c r="F133" i="64" s="1"/>
  <c r="E133" i="64"/>
  <c r="I133" i="64"/>
  <c r="O133" i="64" s="1"/>
  <c r="P133" i="64"/>
  <c r="R133" i="64" s="1"/>
  <c r="C134" i="64"/>
  <c r="E134" i="64" s="1"/>
  <c r="D134" i="64"/>
  <c r="F134" i="64" s="1"/>
  <c r="I134" i="64"/>
  <c r="O134" i="64" s="1"/>
  <c r="P134" i="64"/>
  <c r="R134" i="64" s="1"/>
  <c r="C135" i="64"/>
  <c r="D135" i="64"/>
  <c r="F135" i="64" s="1"/>
  <c r="E135" i="64"/>
  <c r="I135" i="64"/>
  <c r="O135" i="64" s="1"/>
  <c r="P135" i="64"/>
  <c r="R135" i="64"/>
  <c r="C136" i="64"/>
  <c r="D136" i="64"/>
  <c r="I136" i="64"/>
  <c r="O136" i="64" s="1"/>
  <c r="P136" i="64"/>
  <c r="R136" i="64" s="1"/>
  <c r="C137" i="64"/>
  <c r="D137" i="64"/>
  <c r="F137" i="64" s="1"/>
  <c r="E137" i="64"/>
  <c r="I137" i="64"/>
  <c r="O137" i="64" s="1"/>
  <c r="P137" i="64"/>
  <c r="R137" i="64" s="1"/>
  <c r="C138" i="64"/>
  <c r="D138" i="64"/>
  <c r="E138" i="64"/>
  <c r="F138" i="64"/>
  <c r="I138" i="64"/>
  <c r="O138" i="64" s="1"/>
  <c r="P138" i="64"/>
  <c r="R138" i="64" s="1"/>
  <c r="C139" i="64"/>
  <c r="E139" i="64" s="1"/>
  <c r="D139" i="64"/>
  <c r="I139" i="64"/>
  <c r="O139" i="64" s="1"/>
  <c r="P139" i="64"/>
  <c r="R139" i="64"/>
  <c r="C140" i="64"/>
  <c r="D140" i="64"/>
  <c r="F140" i="64" s="1"/>
  <c r="E140" i="64"/>
  <c r="I140" i="64"/>
  <c r="O140" i="64" s="1"/>
  <c r="P140" i="64"/>
  <c r="R140" i="64" s="1"/>
  <c r="C141" i="64"/>
  <c r="D141" i="64"/>
  <c r="I141" i="64"/>
  <c r="O141" i="64" s="1"/>
  <c r="P141" i="64"/>
  <c r="R141" i="64" s="1"/>
  <c r="C142" i="64"/>
  <c r="D142" i="64"/>
  <c r="E142" i="64"/>
  <c r="F142" i="64"/>
  <c r="I142" i="64"/>
  <c r="O142" i="64" s="1"/>
  <c r="P142" i="64"/>
  <c r="R142" i="64" s="1"/>
  <c r="C143" i="64"/>
  <c r="D143" i="64"/>
  <c r="I143" i="64"/>
  <c r="O143" i="64" s="1"/>
  <c r="P143" i="64"/>
  <c r="R143" i="64" s="1"/>
  <c r="C144" i="64"/>
  <c r="E144" i="64" s="1"/>
  <c r="D144" i="64"/>
  <c r="I144" i="64"/>
  <c r="O144" i="64" s="1"/>
  <c r="P144" i="64"/>
  <c r="R144" i="64" s="1"/>
  <c r="C145" i="64"/>
  <c r="E145" i="64" s="1"/>
  <c r="D145" i="64"/>
  <c r="F145" i="64" s="1"/>
  <c r="I145" i="64"/>
  <c r="O145" i="64" s="1"/>
  <c r="P145" i="64"/>
  <c r="R145" i="64"/>
  <c r="C146" i="64"/>
  <c r="D146" i="64"/>
  <c r="F146" i="64" s="1"/>
  <c r="E146" i="64"/>
  <c r="I146" i="64"/>
  <c r="O146" i="64" s="1"/>
  <c r="P146" i="64"/>
  <c r="R146" i="64" s="1"/>
  <c r="C147" i="64"/>
  <c r="D147" i="64"/>
  <c r="E147" i="64"/>
  <c r="F147" i="64"/>
  <c r="I147" i="64"/>
  <c r="O147" i="64" s="1"/>
  <c r="P147" i="64"/>
  <c r="R147" i="64"/>
  <c r="C148" i="64"/>
  <c r="D148" i="64"/>
  <c r="E148" i="64"/>
  <c r="F148" i="64"/>
  <c r="I148" i="64"/>
  <c r="O148" i="64" s="1"/>
  <c r="P148" i="64"/>
  <c r="R148" i="64" s="1"/>
  <c r="C149" i="64"/>
  <c r="E149" i="64" s="1"/>
  <c r="D149" i="64"/>
  <c r="F149" i="64" s="1"/>
  <c r="I149" i="64"/>
  <c r="O149" i="64" s="1"/>
  <c r="P149" i="64"/>
  <c r="R149" i="64" s="1"/>
  <c r="C150" i="64"/>
  <c r="E150" i="64" s="1"/>
  <c r="D150" i="64"/>
  <c r="I150" i="64"/>
  <c r="O150" i="64" s="1"/>
  <c r="P150" i="64"/>
  <c r="R150" i="64" s="1"/>
  <c r="C151" i="64"/>
  <c r="D151" i="64"/>
  <c r="E151" i="64"/>
  <c r="F151" i="64"/>
  <c r="I151" i="64"/>
  <c r="O151" i="64" s="1"/>
  <c r="P151" i="64"/>
  <c r="R151" i="64"/>
  <c r="C152" i="64"/>
  <c r="D152" i="64"/>
  <c r="I152" i="64"/>
  <c r="O152" i="64" s="1"/>
  <c r="P152" i="64"/>
  <c r="R152" i="64" s="1"/>
  <c r="C153" i="64"/>
  <c r="D153" i="64"/>
  <c r="F153" i="64" s="1"/>
  <c r="E153" i="64"/>
  <c r="I153" i="64"/>
  <c r="O153" i="64" s="1"/>
  <c r="P153" i="64"/>
  <c r="R153" i="64"/>
  <c r="C154" i="64"/>
  <c r="D154" i="64"/>
  <c r="E154" i="64"/>
  <c r="F154" i="64"/>
  <c r="I154" i="64"/>
  <c r="O154" i="64" s="1"/>
  <c r="P154" i="64"/>
  <c r="R154" i="64" s="1"/>
  <c r="C155" i="64"/>
  <c r="D155" i="64"/>
  <c r="F155" i="64" s="1"/>
  <c r="E155" i="64"/>
  <c r="I155" i="64"/>
  <c r="O155" i="64" s="1"/>
  <c r="P155" i="64"/>
  <c r="R155" i="64" s="1"/>
  <c r="C156" i="64"/>
  <c r="D156" i="64"/>
  <c r="E156" i="64"/>
  <c r="F156" i="64"/>
  <c r="I156" i="64"/>
  <c r="O156" i="64" s="1"/>
  <c r="P156" i="64"/>
  <c r="R156" i="64" s="1"/>
  <c r="C157" i="64"/>
  <c r="E157" i="64" s="1"/>
  <c r="D157" i="64"/>
  <c r="I157" i="64"/>
  <c r="O157" i="64" s="1"/>
  <c r="P157" i="64"/>
  <c r="R157" i="64" s="1"/>
  <c r="C158" i="64"/>
  <c r="F158" i="64" s="1"/>
  <c r="D158" i="64"/>
  <c r="E158" i="64"/>
  <c r="I158" i="64"/>
  <c r="O158" i="64" s="1"/>
  <c r="P158" i="64"/>
  <c r="R158" i="64" s="1"/>
  <c r="C159" i="64"/>
  <c r="F159" i="64" s="1"/>
  <c r="D159" i="64"/>
  <c r="E159" i="64"/>
  <c r="I159" i="64"/>
  <c r="O159" i="64" s="1"/>
  <c r="P159" i="64"/>
  <c r="R159" i="64" s="1"/>
  <c r="C160" i="64"/>
  <c r="E160" i="64" s="1"/>
  <c r="D160" i="64"/>
  <c r="F160" i="64"/>
  <c r="I160" i="64"/>
  <c r="O160" i="64" s="1"/>
  <c r="P160" i="64"/>
  <c r="R160" i="64" s="1"/>
  <c r="C161" i="64"/>
  <c r="E161" i="64" s="1"/>
  <c r="D161" i="64"/>
  <c r="F161" i="64" s="1"/>
  <c r="I161" i="64"/>
  <c r="O161" i="64" s="1"/>
  <c r="P161" i="64"/>
  <c r="R161" i="64"/>
  <c r="C162" i="64"/>
  <c r="D162" i="64"/>
  <c r="F162" i="64" s="1"/>
  <c r="E162" i="64"/>
  <c r="I162" i="64"/>
  <c r="O162" i="64" s="1"/>
  <c r="P162" i="64"/>
  <c r="R162" i="64" s="1"/>
  <c r="C163" i="64"/>
  <c r="E163" i="64" s="1"/>
  <c r="D163" i="64"/>
  <c r="F163" i="64"/>
  <c r="I163" i="64"/>
  <c r="O163" i="64" s="1"/>
  <c r="P163" i="64"/>
  <c r="R163" i="64"/>
  <c r="C164" i="64"/>
  <c r="D164" i="64"/>
  <c r="F164" i="64" s="1"/>
  <c r="E164" i="64"/>
  <c r="I164" i="64"/>
  <c r="O164" i="64" s="1"/>
  <c r="P164" i="64"/>
  <c r="R164" i="64" s="1"/>
  <c r="C165" i="64"/>
  <c r="E165" i="64" s="1"/>
  <c r="D165" i="64"/>
  <c r="F165" i="64" s="1"/>
  <c r="I165" i="64"/>
  <c r="O165" i="64" s="1"/>
  <c r="P165" i="64"/>
  <c r="R165" i="64" s="1"/>
  <c r="C166" i="64"/>
  <c r="E166" i="64" s="1"/>
  <c r="D166" i="64"/>
  <c r="I166" i="64"/>
  <c r="O166" i="64" s="1"/>
  <c r="P166" i="64"/>
  <c r="R166" i="64" s="1"/>
  <c r="C167" i="64"/>
  <c r="D167" i="64"/>
  <c r="I167" i="64"/>
  <c r="O167" i="64" s="1"/>
  <c r="P167" i="64"/>
  <c r="R167" i="64"/>
  <c r="C168" i="64"/>
  <c r="D168" i="64"/>
  <c r="F168" i="64" s="1"/>
  <c r="E168" i="64"/>
  <c r="I168" i="64"/>
  <c r="O168" i="64" s="1"/>
  <c r="P168" i="64"/>
  <c r="R168" i="64" s="1"/>
  <c r="C169" i="64"/>
  <c r="D169" i="64"/>
  <c r="E169" i="64"/>
  <c r="F169" i="64"/>
  <c r="I169" i="64"/>
  <c r="O169" i="64" s="1"/>
  <c r="P169" i="64"/>
  <c r="R169" i="64"/>
  <c r="C170" i="64"/>
  <c r="D170" i="64"/>
  <c r="I170" i="64"/>
  <c r="O170" i="64" s="1"/>
  <c r="P170" i="64"/>
  <c r="R170" i="64" s="1"/>
  <c r="C171" i="64"/>
  <c r="D171" i="64"/>
  <c r="F171" i="64" s="1"/>
  <c r="E171" i="64"/>
  <c r="I171" i="64"/>
  <c r="O171" i="64" s="1"/>
  <c r="P171" i="64"/>
  <c r="R171" i="64" s="1"/>
  <c r="C172" i="64"/>
  <c r="E172" i="64" s="1"/>
  <c r="D172" i="64"/>
  <c r="F172" i="64"/>
  <c r="I172" i="64"/>
  <c r="O172" i="64" s="1"/>
  <c r="P172" i="64"/>
  <c r="R172" i="64" s="1"/>
  <c r="C173" i="64"/>
  <c r="D173" i="64"/>
  <c r="E173" i="64"/>
  <c r="F173" i="64"/>
  <c r="I173" i="64"/>
  <c r="O173" i="64" s="1"/>
  <c r="P173" i="64"/>
  <c r="R173" i="64" s="1"/>
  <c r="C174" i="64"/>
  <c r="D174" i="64"/>
  <c r="I174" i="64"/>
  <c r="O174" i="64" s="1"/>
  <c r="P174" i="64"/>
  <c r="R174" i="64" s="1"/>
  <c r="C175" i="64"/>
  <c r="D175" i="64"/>
  <c r="E175" i="64"/>
  <c r="F175" i="64"/>
  <c r="I175" i="64"/>
  <c r="O175" i="64" s="1"/>
  <c r="P175" i="64"/>
  <c r="R175" i="64"/>
  <c r="C176" i="64"/>
  <c r="E176" i="64" s="1"/>
  <c r="D176" i="64"/>
  <c r="F176" i="64"/>
  <c r="I176" i="64"/>
  <c r="O176" i="64" s="1"/>
  <c r="P176" i="64"/>
  <c r="R176" i="64" s="1"/>
  <c r="C177" i="64"/>
  <c r="D177" i="64"/>
  <c r="E177" i="64"/>
  <c r="F177" i="64"/>
  <c r="I177" i="64"/>
  <c r="O177" i="64" s="1"/>
  <c r="P177" i="64"/>
  <c r="R177" i="64"/>
  <c r="C178" i="64"/>
  <c r="D178" i="64"/>
  <c r="E178" i="64"/>
  <c r="F178" i="64"/>
  <c r="I178" i="64"/>
  <c r="O178" i="64" s="1"/>
  <c r="P178" i="64"/>
  <c r="R178" i="64" s="1"/>
  <c r="C179" i="64"/>
  <c r="E179" i="64" s="1"/>
  <c r="D179" i="64"/>
  <c r="F179" i="64" s="1"/>
  <c r="I179" i="64"/>
  <c r="O179" i="64" s="1"/>
  <c r="P179" i="64"/>
  <c r="R179" i="64"/>
  <c r="C180" i="64"/>
  <c r="D180" i="64"/>
  <c r="F180" i="64" s="1"/>
  <c r="E180" i="64"/>
  <c r="I180" i="64"/>
  <c r="O180" i="64" s="1"/>
  <c r="P180" i="64"/>
  <c r="R180" i="64" s="1"/>
  <c r="C181" i="64"/>
  <c r="E181" i="64" s="1"/>
  <c r="D181" i="64"/>
  <c r="I181" i="64"/>
  <c r="O181" i="64" s="1"/>
  <c r="P181" i="64"/>
  <c r="R181" i="64" s="1"/>
  <c r="C182" i="64"/>
  <c r="D182" i="64"/>
  <c r="E182" i="64"/>
  <c r="I182" i="64"/>
  <c r="O182" i="64" s="1"/>
  <c r="P182" i="64"/>
  <c r="R182" i="64" s="1"/>
  <c r="C183" i="64"/>
  <c r="E183" i="64" s="1"/>
  <c r="D183" i="64"/>
  <c r="F183" i="64" s="1"/>
  <c r="I183" i="64"/>
  <c r="O183" i="64" s="1"/>
  <c r="P183" i="64"/>
  <c r="R183" i="64"/>
  <c r="C184" i="64"/>
  <c r="D184" i="64"/>
  <c r="F184" i="64" s="1"/>
  <c r="E184" i="64"/>
  <c r="I184" i="64"/>
  <c r="O184" i="64" s="1"/>
  <c r="P184" i="64"/>
  <c r="R184" i="64" s="1"/>
  <c r="C185" i="64"/>
  <c r="D185" i="64"/>
  <c r="I185" i="64"/>
  <c r="O185" i="64" s="1"/>
  <c r="P185" i="64"/>
  <c r="R185" i="64"/>
  <c r="C186" i="64"/>
  <c r="D186" i="64"/>
  <c r="F186" i="64" s="1"/>
  <c r="E186" i="64"/>
  <c r="I186" i="64"/>
  <c r="O186" i="64" s="1"/>
  <c r="P186" i="64"/>
  <c r="R186" i="64" s="1"/>
  <c r="C187" i="64"/>
  <c r="D187" i="64"/>
  <c r="E187" i="64"/>
  <c r="F187" i="64"/>
  <c r="I187" i="64"/>
  <c r="O187" i="64" s="1"/>
  <c r="P187" i="64"/>
  <c r="R187" i="64" s="1"/>
  <c r="C188" i="64"/>
  <c r="E188" i="64" s="1"/>
  <c r="D188" i="64"/>
  <c r="F188" i="64" s="1"/>
  <c r="I188" i="64"/>
  <c r="O188" i="64" s="1"/>
  <c r="P188" i="64"/>
  <c r="R188" i="64" s="1"/>
  <c r="C189" i="64"/>
  <c r="E189" i="64" s="1"/>
  <c r="D189" i="64"/>
  <c r="F189" i="64" s="1"/>
  <c r="I189" i="64"/>
  <c r="O189" i="64" s="1"/>
  <c r="P189" i="64"/>
  <c r="R189" i="64"/>
  <c r="C190" i="64"/>
  <c r="F190" i="64" s="1"/>
  <c r="D190" i="64"/>
  <c r="E190" i="64"/>
  <c r="I190" i="64"/>
  <c r="O190" i="64" s="1"/>
  <c r="P190" i="64"/>
  <c r="R190" i="64" s="1"/>
  <c r="C191" i="64"/>
  <c r="E191" i="64" s="1"/>
  <c r="D191" i="64"/>
  <c r="F191" i="64"/>
  <c r="I191" i="64"/>
  <c r="O191" i="64" s="1"/>
  <c r="P191" i="64"/>
  <c r="R191" i="64"/>
  <c r="C192" i="64"/>
  <c r="D192" i="64"/>
  <c r="F192" i="64" s="1"/>
  <c r="E192" i="64"/>
  <c r="I192" i="64"/>
  <c r="O192" i="64" s="1"/>
  <c r="P192" i="64"/>
  <c r="R192" i="64" s="1"/>
  <c r="C193" i="64"/>
  <c r="D193" i="64"/>
  <c r="E193" i="64"/>
  <c r="F193" i="64"/>
  <c r="I193" i="64"/>
  <c r="O193" i="64" s="1"/>
  <c r="P193" i="64"/>
  <c r="R193" i="64"/>
  <c r="C194" i="64"/>
  <c r="D194" i="64"/>
  <c r="E194" i="64"/>
  <c r="F194" i="64"/>
  <c r="I194" i="64"/>
  <c r="O194" i="64" s="1"/>
  <c r="P194" i="64"/>
  <c r="R194" i="64" s="1"/>
  <c r="C195" i="64"/>
  <c r="D195" i="64"/>
  <c r="I195" i="64"/>
  <c r="O195" i="64" s="1"/>
  <c r="P195" i="64"/>
  <c r="R195" i="64" s="1"/>
  <c r="C196" i="64"/>
  <c r="D196" i="64"/>
  <c r="F196" i="64" s="1"/>
  <c r="E196" i="64"/>
  <c r="I196" i="64"/>
  <c r="O196" i="64" s="1"/>
  <c r="P196" i="64"/>
  <c r="R196" i="64"/>
  <c r="C197" i="64"/>
  <c r="D197" i="64"/>
  <c r="I197" i="64"/>
  <c r="O197" i="64" s="1"/>
  <c r="P197" i="64"/>
  <c r="R197" i="64" s="1"/>
  <c r="C198" i="64"/>
  <c r="E198" i="64" s="1"/>
  <c r="D198" i="64"/>
  <c r="F198" i="64"/>
  <c r="I198" i="64"/>
  <c r="O198" i="64" s="1"/>
  <c r="P198" i="64"/>
  <c r="R198" i="64"/>
  <c r="C199" i="64"/>
  <c r="D199" i="64"/>
  <c r="F199" i="64" s="1"/>
  <c r="E199" i="64"/>
  <c r="I199" i="64"/>
  <c r="O199" i="64" s="1"/>
  <c r="P199" i="64"/>
  <c r="R199" i="64" s="1"/>
  <c r="C200" i="64"/>
  <c r="D200" i="64"/>
  <c r="E200" i="64"/>
  <c r="F200" i="64"/>
  <c r="I200" i="64"/>
  <c r="O200" i="64" s="1"/>
  <c r="P200" i="64"/>
  <c r="R200" i="64"/>
  <c r="C201" i="64"/>
  <c r="D201" i="64"/>
  <c r="E201" i="64"/>
  <c r="F201" i="64"/>
  <c r="I201" i="64"/>
  <c r="O201" i="64" s="1"/>
  <c r="P201" i="64"/>
  <c r="R201" i="64"/>
  <c r="C202" i="64"/>
  <c r="D202" i="64"/>
  <c r="I202" i="64"/>
  <c r="O202" i="64" s="1"/>
  <c r="P202" i="64"/>
  <c r="R202" i="64" s="1"/>
  <c r="C203" i="64"/>
  <c r="E203" i="64" s="1"/>
  <c r="D203" i="64"/>
  <c r="I203" i="64"/>
  <c r="O203" i="64" s="1"/>
  <c r="P203" i="64"/>
  <c r="R203" i="64"/>
  <c r="C204" i="64"/>
  <c r="D204" i="64"/>
  <c r="F204" i="64" s="1"/>
  <c r="E204" i="64"/>
  <c r="I204" i="64"/>
  <c r="O204" i="64" s="1"/>
  <c r="P204" i="64"/>
  <c r="R204" i="64"/>
  <c r="C205" i="64"/>
  <c r="D205" i="64"/>
  <c r="E205" i="64"/>
  <c r="F205" i="64"/>
  <c r="I205" i="64"/>
  <c r="O205" i="64" s="1"/>
  <c r="P205" i="64"/>
  <c r="R205" i="64" s="1"/>
  <c r="C206" i="64"/>
  <c r="D206" i="64"/>
  <c r="I206" i="64"/>
  <c r="O206" i="64" s="1"/>
  <c r="P206" i="64"/>
  <c r="R206" i="64"/>
  <c r="C207" i="64"/>
  <c r="D207" i="64"/>
  <c r="F207" i="64" s="1"/>
  <c r="E207" i="64"/>
  <c r="I207" i="64"/>
  <c r="O207" i="64" s="1"/>
  <c r="P207" i="64"/>
  <c r="R207" i="64" s="1"/>
  <c r="C208" i="64"/>
  <c r="D208" i="64"/>
  <c r="E208" i="64"/>
  <c r="F208" i="64"/>
  <c r="I208" i="64"/>
  <c r="O208" i="64" s="1"/>
  <c r="P208" i="64"/>
  <c r="R208" i="64" s="1"/>
  <c r="C209" i="64"/>
  <c r="D209" i="64"/>
  <c r="E209" i="64"/>
  <c r="F209" i="64"/>
  <c r="I209" i="64"/>
  <c r="O209" i="64" s="1"/>
  <c r="P209" i="64"/>
  <c r="R209" i="64"/>
  <c r="C210" i="64"/>
  <c r="D210" i="64"/>
  <c r="I210" i="64"/>
  <c r="O210" i="64" s="1"/>
  <c r="P210" i="64"/>
  <c r="R210" i="64" s="1"/>
  <c r="C211" i="64"/>
  <c r="E211" i="64" s="1"/>
  <c r="D211" i="64"/>
  <c r="I211" i="64"/>
  <c r="O211" i="64" s="1"/>
  <c r="P211" i="64"/>
  <c r="R211" i="64" s="1"/>
  <c r="C212" i="64"/>
  <c r="D212" i="64"/>
  <c r="F212" i="64" s="1"/>
  <c r="E212" i="64"/>
  <c r="I212" i="64"/>
  <c r="O212" i="64" s="1"/>
  <c r="P212" i="64"/>
  <c r="R212" i="64"/>
  <c r="C213" i="64"/>
  <c r="D213" i="64"/>
  <c r="I213" i="64"/>
  <c r="O213" i="64" s="1"/>
  <c r="P213" i="64"/>
  <c r="R213" i="64" s="1"/>
  <c r="C214" i="64"/>
  <c r="E214" i="64" s="1"/>
  <c r="D214" i="64"/>
  <c r="F214" i="64" s="1"/>
  <c r="I214" i="64"/>
  <c r="O214" i="64" s="1"/>
  <c r="P214" i="64"/>
  <c r="R214" i="64"/>
  <c r="C215" i="64"/>
  <c r="D215" i="64"/>
  <c r="F215" i="64" s="1"/>
  <c r="E215" i="64"/>
  <c r="I215" i="64"/>
  <c r="O215" i="64" s="1"/>
  <c r="P215" i="64"/>
  <c r="R215" i="64" s="1"/>
  <c r="C216" i="64"/>
  <c r="D216" i="64"/>
  <c r="E216" i="64"/>
  <c r="F216" i="64"/>
  <c r="I216" i="64"/>
  <c r="O216" i="64" s="1"/>
  <c r="P216" i="64"/>
  <c r="R216" i="64"/>
  <c r="C217" i="64"/>
  <c r="D217" i="64"/>
  <c r="E217" i="64"/>
  <c r="F217" i="64"/>
  <c r="I217" i="64"/>
  <c r="O217" i="64" s="1"/>
  <c r="P217" i="64"/>
  <c r="R217" i="64"/>
  <c r="C218" i="64"/>
  <c r="D218" i="64"/>
  <c r="I218" i="64"/>
  <c r="O218" i="64" s="1"/>
  <c r="P218" i="64"/>
  <c r="R218" i="64" s="1"/>
  <c r="C219" i="64"/>
  <c r="E219" i="64" s="1"/>
  <c r="D219" i="64"/>
  <c r="F219" i="64" s="1"/>
  <c r="I219" i="64"/>
  <c r="O219" i="64" s="1"/>
  <c r="P219" i="64"/>
  <c r="R219" i="64"/>
  <c r="C220" i="64"/>
  <c r="D220" i="64"/>
  <c r="F220" i="64" s="1"/>
  <c r="E220" i="64"/>
  <c r="I220" i="64"/>
  <c r="O220" i="64" s="1"/>
  <c r="P220" i="64"/>
  <c r="R220" i="64"/>
  <c r="C221" i="64"/>
  <c r="D221" i="64"/>
  <c r="E221" i="64"/>
  <c r="F221" i="64"/>
  <c r="I221" i="64"/>
  <c r="O221" i="64" s="1"/>
  <c r="P221" i="64"/>
  <c r="R221" i="64" s="1"/>
  <c r="C222" i="64"/>
  <c r="E222" i="64" s="1"/>
  <c r="D222" i="64"/>
  <c r="I222" i="64"/>
  <c r="O222" i="64" s="1"/>
  <c r="P222" i="64"/>
  <c r="R222" i="64"/>
  <c r="C223" i="64"/>
  <c r="D223" i="64"/>
  <c r="F223" i="64" s="1"/>
  <c r="E223" i="64"/>
  <c r="I223" i="64"/>
  <c r="O223" i="64" s="1"/>
  <c r="P223" i="64"/>
  <c r="R223" i="64" s="1"/>
  <c r="C224" i="64"/>
  <c r="D224" i="64"/>
  <c r="E224" i="64"/>
  <c r="F224" i="64"/>
  <c r="I224" i="64"/>
  <c r="O224" i="64" s="1"/>
  <c r="P224" i="64"/>
  <c r="R224" i="64"/>
  <c r="C225" i="64"/>
  <c r="D225" i="64"/>
  <c r="E225" i="64"/>
  <c r="F225" i="64"/>
  <c r="I225" i="64"/>
  <c r="O225" i="64" s="1"/>
  <c r="P225" i="64"/>
  <c r="R225" i="64"/>
  <c r="C226" i="64"/>
  <c r="D226" i="64"/>
  <c r="I226" i="64"/>
  <c r="O226" i="64" s="1"/>
  <c r="P226" i="64"/>
  <c r="R226" i="64" s="1"/>
  <c r="C227" i="64"/>
  <c r="E227" i="64" s="1"/>
  <c r="D227" i="64"/>
  <c r="F227" i="64" s="1"/>
  <c r="I227" i="64"/>
  <c r="O227" i="64" s="1"/>
  <c r="P227" i="64"/>
  <c r="R227" i="64"/>
  <c r="C228" i="64"/>
  <c r="D228" i="64"/>
  <c r="F228" i="64" s="1"/>
  <c r="E228" i="64"/>
  <c r="I228" i="64"/>
  <c r="O228" i="64" s="1"/>
  <c r="P228" i="64"/>
  <c r="R228" i="64"/>
  <c r="C229" i="64"/>
  <c r="E229" i="64" s="1"/>
  <c r="D229" i="64"/>
  <c r="I229" i="64"/>
  <c r="O229" i="64" s="1"/>
  <c r="P229" i="64"/>
  <c r="R229" i="64" s="1"/>
  <c r="C230" i="64"/>
  <c r="E230" i="64" s="1"/>
  <c r="D230" i="64"/>
  <c r="F230" i="64"/>
  <c r="I230" i="64"/>
  <c r="O230" i="64" s="1"/>
  <c r="P230" i="64"/>
  <c r="R230" i="64"/>
  <c r="C231" i="64"/>
  <c r="D231" i="64"/>
  <c r="F231" i="64" s="1"/>
  <c r="E231" i="64"/>
  <c r="I231" i="64"/>
  <c r="O231" i="64" s="1"/>
  <c r="P231" i="64"/>
  <c r="R231" i="64" s="1"/>
  <c r="C232" i="64"/>
  <c r="D232" i="64"/>
  <c r="E232" i="64"/>
  <c r="F232" i="64"/>
  <c r="I232" i="64"/>
  <c r="O232" i="64" s="1"/>
  <c r="P232" i="64"/>
  <c r="R232" i="64"/>
  <c r="C233" i="64"/>
  <c r="D233" i="64"/>
  <c r="E233" i="64"/>
  <c r="F233" i="64"/>
  <c r="I233" i="64"/>
  <c r="O233" i="64" s="1"/>
  <c r="P233" i="64"/>
  <c r="R233" i="64"/>
  <c r="C234" i="64"/>
  <c r="D234" i="64"/>
  <c r="I234" i="64"/>
  <c r="O234" i="64" s="1"/>
  <c r="P234" i="64"/>
  <c r="R234" i="64" s="1"/>
  <c r="C235" i="64"/>
  <c r="E235" i="64" s="1"/>
  <c r="D235" i="64"/>
  <c r="F235" i="64" s="1"/>
  <c r="I235" i="64"/>
  <c r="O235" i="64" s="1"/>
  <c r="P235" i="64"/>
  <c r="R235" i="64"/>
  <c r="C236" i="64"/>
  <c r="D236" i="64"/>
  <c r="F236" i="64" s="1"/>
  <c r="E236" i="64"/>
  <c r="I236" i="64"/>
  <c r="O236" i="64" s="1"/>
  <c r="P236" i="64"/>
  <c r="R236" i="64"/>
  <c r="C237" i="64"/>
  <c r="D237" i="64"/>
  <c r="E237" i="64"/>
  <c r="F237" i="64"/>
  <c r="I237" i="64"/>
  <c r="O237" i="64" s="1"/>
  <c r="P237" i="64"/>
  <c r="R237" i="64" s="1"/>
  <c r="C238" i="64"/>
  <c r="D238" i="64"/>
  <c r="I238" i="64"/>
  <c r="O238" i="64" s="1"/>
  <c r="P238" i="64"/>
  <c r="R238" i="64"/>
  <c r="C239" i="64"/>
  <c r="D239" i="64"/>
  <c r="F239" i="64" s="1"/>
  <c r="E239" i="64"/>
  <c r="I239" i="64"/>
  <c r="O239" i="64" s="1"/>
  <c r="P239" i="64"/>
  <c r="R239" i="64" s="1"/>
  <c r="C240" i="64"/>
  <c r="D240" i="64"/>
  <c r="E240" i="64"/>
  <c r="F240" i="64"/>
  <c r="I240" i="64"/>
  <c r="O240" i="64" s="1"/>
  <c r="P240" i="64"/>
  <c r="R240" i="64" s="1"/>
  <c r="C14" i="63"/>
  <c r="E14" i="63"/>
  <c r="C15" i="63"/>
  <c r="E15" i="63"/>
  <c r="C16" i="63"/>
  <c r="E16" i="63" s="1"/>
  <c r="C17" i="63"/>
  <c r="E17" i="63"/>
  <c r="C18" i="63"/>
  <c r="E18" i="63"/>
  <c r="C19" i="63"/>
  <c r="E19" i="63"/>
  <c r="C20" i="63"/>
  <c r="E20" i="63" s="1"/>
  <c r="C21" i="63"/>
  <c r="E21" i="63"/>
  <c r="C22" i="63"/>
  <c r="E22" i="63"/>
  <c r="C23" i="63"/>
  <c r="E23" i="63"/>
  <c r="C24" i="63"/>
  <c r="E24" i="63" s="1"/>
  <c r="C25" i="63"/>
  <c r="E25" i="63" s="1"/>
  <c r="C26" i="63"/>
  <c r="E26" i="63"/>
  <c r="C27" i="63"/>
  <c r="E27" i="63"/>
  <c r="C28" i="63"/>
  <c r="E28" i="63" s="1"/>
  <c r="C29" i="63"/>
  <c r="E29" i="63" s="1"/>
  <c r="C30" i="63"/>
  <c r="E30" i="63"/>
  <c r="C31" i="63"/>
  <c r="E31" i="63"/>
  <c r="C32" i="63"/>
  <c r="E32" i="63" s="1"/>
  <c r="C33" i="63"/>
  <c r="E33" i="63"/>
  <c r="C34" i="63"/>
  <c r="E34" i="63"/>
  <c r="C35" i="63"/>
  <c r="E35" i="63"/>
  <c r="C36" i="63"/>
  <c r="E36" i="63" s="1"/>
  <c r="C37" i="63"/>
  <c r="E37" i="63"/>
  <c r="C38" i="63"/>
  <c r="E38" i="63"/>
  <c r="C39" i="63"/>
  <c r="E39" i="63"/>
  <c r="C40" i="63"/>
  <c r="E40" i="63" s="1"/>
  <c r="C41" i="63"/>
  <c r="E41" i="63"/>
  <c r="C42" i="63"/>
  <c r="E42" i="63"/>
  <c r="C43" i="63"/>
  <c r="E43" i="63"/>
  <c r="C44" i="63"/>
  <c r="E44" i="63" s="1"/>
  <c r="C45" i="63"/>
  <c r="E45" i="63" s="1"/>
  <c r="C46" i="63"/>
  <c r="E46" i="63"/>
  <c r="C47" i="63"/>
  <c r="E47" i="63"/>
  <c r="C48" i="63"/>
  <c r="E48" i="63" s="1"/>
  <c r="C49" i="63"/>
  <c r="E49" i="63"/>
  <c r="C50" i="63"/>
  <c r="E50" i="63"/>
  <c r="C51" i="63"/>
  <c r="E51" i="63"/>
  <c r="C52" i="63"/>
  <c r="E52" i="63" s="1"/>
  <c r="C53" i="63"/>
  <c r="E53" i="63"/>
  <c r="C54" i="63"/>
  <c r="E54" i="63"/>
  <c r="C55" i="63"/>
  <c r="E55" i="63"/>
  <c r="C56" i="63"/>
  <c r="E56" i="63" s="1"/>
  <c r="C57" i="63"/>
  <c r="E57" i="63" s="1"/>
  <c r="C58" i="63"/>
  <c r="E58" i="63"/>
  <c r="C59" i="63"/>
  <c r="E59" i="63"/>
  <c r="C60" i="63"/>
  <c r="E60" i="63" s="1"/>
  <c r="C61" i="63"/>
  <c r="E61" i="63"/>
  <c r="C62" i="63"/>
  <c r="E62" i="63"/>
  <c r="C63" i="63"/>
  <c r="E63" i="63"/>
  <c r="C64" i="63"/>
  <c r="E64" i="63" s="1"/>
  <c r="C65" i="63"/>
  <c r="E65" i="63"/>
  <c r="P14" i="63"/>
  <c r="R14" i="63" s="1"/>
  <c r="B3" i="63"/>
  <c r="B5" i="63" s="1"/>
  <c r="B7" i="63"/>
  <c r="B8" i="63" s="1"/>
  <c r="D14" i="63"/>
  <c r="D15" i="63"/>
  <c r="F15" i="63" s="1"/>
  <c r="D16" i="63"/>
  <c r="D17" i="63"/>
  <c r="D18" i="63"/>
  <c r="D19" i="63"/>
  <c r="D20" i="63"/>
  <c r="D21" i="63"/>
  <c r="D22" i="63"/>
  <c r="D23" i="63"/>
  <c r="F23" i="63" s="1"/>
  <c r="D24" i="63"/>
  <c r="D25" i="63"/>
  <c r="D26" i="63"/>
  <c r="D27" i="63"/>
  <c r="D28" i="63"/>
  <c r="D29" i="63"/>
  <c r="D30" i="63"/>
  <c r="D31" i="63"/>
  <c r="F31" i="63" s="1"/>
  <c r="D32" i="63"/>
  <c r="D33" i="63"/>
  <c r="F33" i="63" s="1"/>
  <c r="D34" i="63"/>
  <c r="D35" i="63"/>
  <c r="D36" i="63"/>
  <c r="D37" i="63"/>
  <c r="D38" i="63"/>
  <c r="D39" i="63"/>
  <c r="F39" i="63" s="1"/>
  <c r="D40" i="63"/>
  <c r="D41" i="63"/>
  <c r="F41" i="63" s="1"/>
  <c r="D42" i="63"/>
  <c r="D43" i="63"/>
  <c r="D44" i="63"/>
  <c r="D45" i="63"/>
  <c r="D46" i="63"/>
  <c r="D47" i="63"/>
  <c r="F47" i="63" s="1"/>
  <c r="D48" i="63"/>
  <c r="D49" i="63"/>
  <c r="D50" i="63"/>
  <c r="D51" i="63"/>
  <c r="F51" i="63" s="1"/>
  <c r="D52" i="63"/>
  <c r="D53" i="63"/>
  <c r="D54" i="63"/>
  <c r="D55" i="63"/>
  <c r="F55" i="63" s="1"/>
  <c r="D56" i="63"/>
  <c r="D57" i="63"/>
  <c r="D58" i="63"/>
  <c r="D59" i="63"/>
  <c r="F59" i="63" s="1"/>
  <c r="D60" i="63"/>
  <c r="D61" i="63"/>
  <c r="D62" i="63"/>
  <c r="D63" i="63"/>
  <c r="F63" i="63" s="1"/>
  <c r="D64" i="63"/>
  <c r="D65" i="63"/>
  <c r="F65" i="63" s="1"/>
  <c r="I14" i="63"/>
  <c r="O14" i="63" s="1"/>
  <c r="B4" i="63"/>
  <c r="K14" i="63"/>
  <c r="K15" i="63"/>
  <c r="K16" i="63"/>
  <c r="K17" i="63"/>
  <c r="K18" i="63"/>
  <c r="K19" i="63"/>
  <c r="K20" i="63"/>
  <c r="K21" i="63"/>
  <c r="K24" i="63"/>
  <c r="K25" i="63"/>
  <c r="W14" i="63"/>
  <c r="M7" i="63"/>
  <c r="I15" i="63"/>
  <c r="O15" i="63" s="1"/>
  <c r="I16" i="63"/>
  <c r="O16" i="63" s="1"/>
  <c r="I17" i="63"/>
  <c r="I18" i="63"/>
  <c r="O18" i="63" s="1"/>
  <c r="I19" i="63"/>
  <c r="O19" i="63" s="1"/>
  <c r="I20" i="63"/>
  <c r="O20" i="63" s="1"/>
  <c r="I21" i="63"/>
  <c r="I22" i="63"/>
  <c r="O22" i="63" s="1"/>
  <c r="I23" i="63"/>
  <c r="O23" i="63" s="1"/>
  <c r="Q23" i="63" s="1"/>
  <c r="I24" i="63"/>
  <c r="I25" i="63"/>
  <c r="I26" i="63"/>
  <c r="O26" i="63" s="1"/>
  <c r="I27" i="63"/>
  <c r="O27" i="63" s="1"/>
  <c r="I28" i="63"/>
  <c r="O28" i="63" s="1"/>
  <c r="I29" i="63"/>
  <c r="I30" i="63"/>
  <c r="O30" i="63" s="1"/>
  <c r="I31" i="63"/>
  <c r="O31" i="63" s="1"/>
  <c r="S31" i="63" s="1"/>
  <c r="I32" i="63"/>
  <c r="O32" i="63" s="1"/>
  <c r="I33" i="63"/>
  <c r="I34" i="63"/>
  <c r="O34" i="63" s="1"/>
  <c r="I35" i="63"/>
  <c r="O35" i="63" s="1"/>
  <c r="I36" i="63"/>
  <c r="O36" i="63" s="1"/>
  <c r="I37" i="63"/>
  <c r="I38" i="63"/>
  <c r="O38" i="63" s="1"/>
  <c r="I39" i="63"/>
  <c r="I40" i="63"/>
  <c r="O40" i="63" s="1"/>
  <c r="I41" i="63"/>
  <c r="I42" i="63"/>
  <c r="O42" i="63" s="1"/>
  <c r="I43" i="63"/>
  <c r="O43" i="63" s="1"/>
  <c r="I44" i="63"/>
  <c r="O44" i="63" s="1"/>
  <c r="I45" i="63"/>
  <c r="I46" i="63"/>
  <c r="O46" i="63" s="1"/>
  <c r="I47" i="63"/>
  <c r="O47" i="63" s="1"/>
  <c r="I48" i="63"/>
  <c r="O48" i="63" s="1"/>
  <c r="I49" i="63"/>
  <c r="I50" i="63"/>
  <c r="O50" i="63" s="1"/>
  <c r="I51" i="63"/>
  <c r="I52" i="63"/>
  <c r="O52" i="63" s="1"/>
  <c r="I53" i="63"/>
  <c r="I54" i="63"/>
  <c r="O54" i="63" s="1"/>
  <c r="I55" i="63"/>
  <c r="I56" i="63"/>
  <c r="O56" i="63" s="1"/>
  <c r="I57" i="63"/>
  <c r="O57" i="63" s="1"/>
  <c r="I58" i="63"/>
  <c r="O58" i="63" s="1"/>
  <c r="I59" i="63"/>
  <c r="O59" i="63" s="1"/>
  <c r="I60" i="63"/>
  <c r="O60" i="63" s="1"/>
  <c r="I61" i="63"/>
  <c r="I62" i="63"/>
  <c r="O62" i="63" s="1"/>
  <c r="I63" i="63"/>
  <c r="I64" i="63"/>
  <c r="O64" i="63" s="1"/>
  <c r="I65" i="63"/>
  <c r="Q8" i="63"/>
  <c r="L14" i="63"/>
  <c r="V14" i="63"/>
  <c r="L15" i="63"/>
  <c r="P15" i="63"/>
  <c r="V15" i="63"/>
  <c r="W15" i="63"/>
  <c r="L16" i="63"/>
  <c r="P16" i="63"/>
  <c r="R16" i="63" s="1"/>
  <c r="V16" i="63"/>
  <c r="W16" i="63"/>
  <c r="L17" i="63"/>
  <c r="O17" i="63"/>
  <c r="S17" i="63" s="1"/>
  <c r="P17" i="63"/>
  <c r="Q17" i="63"/>
  <c r="R17" i="63"/>
  <c r="V17" i="63"/>
  <c r="W17" i="63"/>
  <c r="L18" i="63"/>
  <c r="P18" i="63"/>
  <c r="R18" i="63" s="1"/>
  <c r="V18" i="63"/>
  <c r="W18" i="63"/>
  <c r="L19" i="63"/>
  <c r="P19" i="63"/>
  <c r="R19" i="63"/>
  <c r="V19" i="63"/>
  <c r="W19" i="63"/>
  <c r="L20" i="63"/>
  <c r="P20" i="63"/>
  <c r="R20" i="63"/>
  <c r="V20" i="63"/>
  <c r="W20" i="63"/>
  <c r="L21" i="63"/>
  <c r="O21" i="63"/>
  <c r="P21" i="63"/>
  <c r="Q21" i="63" s="1"/>
  <c r="R21" i="63"/>
  <c r="S21" i="63"/>
  <c r="V21" i="63"/>
  <c r="W21" i="63"/>
  <c r="P22" i="63"/>
  <c r="R22" i="63" s="1"/>
  <c r="P23" i="63"/>
  <c r="R23" i="63"/>
  <c r="L24" i="63"/>
  <c r="O24" i="63"/>
  <c r="P24" i="63"/>
  <c r="R24" i="63" s="1"/>
  <c r="V24" i="63"/>
  <c r="W24" i="63"/>
  <c r="L25" i="63"/>
  <c r="O25" i="63"/>
  <c r="P25" i="63"/>
  <c r="R25" i="63" s="1"/>
  <c r="V25" i="63"/>
  <c r="W25" i="63"/>
  <c r="P26" i="63"/>
  <c r="R26" i="63"/>
  <c r="V26" i="63"/>
  <c r="W26" i="63"/>
  <c r="P27" i="63"/>
  <c r="R27" i="63"/>
  <c r="V27" i="63"/>
  <c r="W27" i="63"/>
  <c r="P28" i="63"/>
  <c r="R28" i="63" s="1"/>
  <c r="V28" i="63"/>
  <c r="W28" i="63"/>
  <c r="O29" i="63"/>
  <c r="P29" i="63"/>
  <c r="R29" i="63"/>
  <c r="V29" i="63"/>
  <c r="W29" i="63"/>
  <c r="P30" i="63"/>
  <c r="R30" i="63" s="1"/>
  <c r="V30" i="63"/>
  <c r="W30" i="63"/>
  <c r="P31" i="63"/>
  <c r="Q31" i="63"/>
  <c r="R31" i="63"/>
  <c r="V31" i="63"/>
  <c r="W31" i="63"/>
  <c r="P32" i="63"/>
  <c r="R32" i="63" s="1"/>
  <c r="V32" i="63"/>
  <c r="W32" i="63"/>
  <c r="O33" i="63"/>
  <c r="P33" i="63"/>
  <c r="R33" i="63" s="1"/>
  <c r="V33" i="63"/>
  <c r="W33" i="63"/>
  <c r="P34" i="63"/>
  <c r="R34" i="63"/>
  <c r="V34" i="63"/>
  <c r="W34" i="63"/>
  <c r="P35" i="63"/>
  <c r="V35" i="63"/>
  <c r="W35" i="63"/>
  <c r="P36" i="63"/>
  <c r="R36" i="63" s="1"/>
  <c r="V36" i="63"/>
  <c r="W36" i="63"/>
  <c r="O37" i="63"/>
  <c r="P37" i="63"/>
  <c r="V37" i="63"/>
  <c r="W37" i="63"/>
  <c r="P38" i="63"/>
  <c r="R38" i="63" s="1"/>
  <c r="O39" i="63"/>
  <c r="S39" i="63" s="1"/>
  <c r="P39" i="63"/>
  <c r="Q39" i="63"/>
  <c r="R39" i="63"/>
  <c r="P40" i="63"/>
  <c r="R40" i="63" s="1"/>
  <c r="K41" i="63"/>
  <c r="L41" i="63" s="1"/>
  <c r="M41" i="63"/>
  <c r="O41" i="63"/>
  <c r="P41" i="63"/>
  <c r="R41" i="63"/>
  <c r="V41" i="63"/>
  <c r="W41" i="63"/>
  <c r="K42" i="63"/>
  <c r="L42" i="63" s="1"/>
  <c r="M42" i="63"/>
  <c r="P42" i="63"/>
  <c r="R42" i="63"/>
  <c r="V42" i="63"/>
  <c r="W42" i="63"/>
  <c r="K43" i="63"/>
  <c r="L43" i="63" s="1"/>
  <c r="M43" i="63"/>
  <c r="P43" i="63"/>
  <c r="V43" i="63"/>
  <c r="W43" i="63"/>
  <c r="K44" i="63"/>
  <c r="L44" i="63" s="1"/>
  <c r="M44" i="63"/>
  <c r="P44" i="63"/>
  <c r="R44" i="63" s="1"/>
  <c r="V44" i="63"/>
  <c r="W44" i="63"/>
  <c r="K45" i="63"/>
  <c r="L45" i="63" s="1"/>
  <c r="M45" i="63"/>
  <c r="O45" i="63"/>
  <c r="P45" i="63"/>
  <c r="R45" i="63"/>
  <c r="V45" i="63"/>
  <c r="W45" i="63"/>
  <c r="K46" i="63"/>
  <c r="L46" i="63" s="1"/>
  <c r="M46" i="63"/>
  <c r="P46" i="63"/>
  <c r="R46" i="63"/>
  <c r="V46" i="63"/>
  <c r="W46" i="63"/>
  <c r="K47" i="63"/>
  <c r="L47" i="63" s="1"/>
  <c r="M47" i="63"/>
  <c r="P47" i="63"/>
  <c r="V47" i="63"/>
  <c r="W47" i="63"/>
  <c r="K48" i="63"/>
  <c r="L48" i="63" s="1"/>
  <c r="M48" i="63"/>
  <c r="P48" i="63"/>
  <c r="R48" i="63" s="1"/>
  <c r="O49" i="63"/>
  <c r="P49" i="63"/>
  <c r="Q49" i="63" s="1"/>
  <c r="R49" i="63"/>
  <c r="S49" i="63"/>
  <c r="P50" i="63"/>
  <c r="R50" i="63"/>
  <c r="O51" i="63"/>
  <c r="P51" i="63"/>
  <c r="R51" i="63"/>
  <c r="P52" i="63"/>
  <c r="R52" i="63" s="1"/>
  <c r="O53" i="63"/>
  <c r="P53" i="63"/>
  <c r="P54" i="63"/>
  <c r="R54" i="63" s="1"/>
  <c r="O55" i="63"/>
  <c r="Q55" i="63" s="1"/>
  <c r="P55" i="63"/>
  <c r="R55" i="63"/>
  <c r="P56" i="63"/>
  <c r="R56" i="63" s="1"/>
  <c r="P57" i="63"/>
  <c r="R57" i="63" s="1"/>
  <c r="P58" i="63"/>
  <c r="R58" i="63"/>
  <c r="P59" i="63"/>
  <c r="R59" i="63"/>
  <c r="P60" i="63"/>
  <c r="R60" i="63" s="1"/>
  <c r="O61" i="63"/>
  <c r="P61" i="63"/>
  <c r="Q61" i="63" s="1"/>
  <c r="P62" i="63"/>
  <c r="R62" i="63" s="1"/>
  <c r="O63" i="63"/>
  <c r="S63" i="63" s="1"/>
  <c r="P63" i="63"/>
  <c r="Q63" i="63"/>
  <c r="R63" i="63"/>
  <c r="P64" i="63"/>
  <c r="R64" i="63" s="1"/>
  <c r="O65" i="63"/>
  <c r="P65" i="63"/>
  <c r="R65" i="63" s="1"/>
  <c r="Q65" i="63"/>
  <c r="S65" i="63"/>
  <c r="C66" i="63"/>
  <c r="E66" i="63" s="1"/>
  <c r="D66" i="63"/>
  <c r="I66" i="63"/>
  <c r="O66" i="63" s="1"/>
  <c r="P66" i="63"/>
  <c r="R66" i="63"/>
  <c r="C67" i="63"/>
  <c r="E67" i="63" s="1"/>
  <c r="D67" i="63"/>
  <c r="I67" i="63"/>
  <c r="O67" i="63"/>
  <c r="P67" i="63"/>
  <c r="R67" i="63"/>
  <c r="C68" i="63"/>
  <c r="E68" i="63" s="1"/>
  <c r="D68" i="63"/>
  <c r="I68" i="63"/>
  <c r="O68" i="63" s="1"/>
  <c r="P68" i="63"/>
  <c r="R68" i="63" s="1"/>
  <c r="C69" i="63"/>
  <c r="D69" i="63"/>
  <c r="F69" i="63" s="1"/>
  <c r="E69" i="63"/>
  <c r="I69" i="63"/>
  <c r="O69" i="63" s="1"/>
  <c r="P69" i="63"/>
  <c r="C70" i="63"/>
  <c r="D70" i="63"/>
  <c r="E70" i="63"/>
  <c r="I70" i="63"/>
  <c r="O70" i="63" s="1"/>
  <c r="P70" i="63"/>
  <c r="R70" i="63"/>
  <c r="C71" i="63"/>
  <c r="D71" i="63"/>
  <c r="E71" i="63"/>
  <c r="F71" i="63"/>
  <c r="I71" i="63"/>
  <c r="O71" i="63"/>
  <c r="P71" i="63"/>
  <c r="R71" i="63" s="1"/>
  <c r="C72" i="63"/>
  <c r="E72" i="63" s="1"/>
  <c r="D72" i="63"/>
  <c r="F72" i="63"/>
  <c r="I72" i="63"/>
  <c r="O72" i="63" s="1"/>
  <c r="Q72" i="63" s="1"/>
  <c r="P72" i="63"/>
  <c r="R72" i="63"/>
  <c r="C73" i="63"/>
  <c r="D73" i="63"/>
  <c r="F73" i="63" s="1"/>
  <c r="E73" i="63"/>
  <c r="I73" i="63"/>
  <c r="O73" i="63" s="1"/>
  <c r="Q73" i="63" s="1"/>
  <c r="P73" i="63"/>
  <c r="R73" i="63" s="1"/>
  <c r="S73" i="63"/>
  <c r="C74" i="63"/>
  <c r="E74" i="63" s="1"/>
  <c r="D74" i="63"/>
  <c r="I74" i="63"/>
  <c r="O74" i="63"/>
  <c r="P74" i="63"/>
  <c r="R74" i="63"/>
  <c r="C75" i="63"/>
  <c r="D75" i="63"/>
  <c r="I75" i="63"/>
  <c r="O75" i="63"/>
  <c r="P75" i="63"/>
  <c r="R75" i="63"/>
  <c r="C76" i="63"/>
  <c r="D76" i="63"/>
  <c r="I76" i="63"/>
  <c r="O76" i="63" s="1"/>
  <c r="P76" i="63"/>
  <c r="Q76" i="63"/>
  <c r="C77" i="63"/>
  <c r="D77" i="63"/>
  <c r="F77" i="63" s="1"/>
  <c r="E77" i="63"/>
  <c r="I77" i="63"/>
  <c r="O77" i="63"/>
  <c r="P77" i="63"/>
  <c r="R77" i="63" s="1"/>
  <c r="S77" i="63"/>
  <c r="C78" i="63"/>
  <c r="D78" i="63"/>
  <c r="I78" i="63"/>
  <c r="O78" i="63" s="1"/>
  <c r="P78" i="63"/>
  <c r="R78" i="63"/>
  <c r="C79" i="63"/>
  <c r="D79" i="63"/>
  <c r="E79" i="63"/>
  <c r="F79" i="63"/>
  <c r="I79" i="63"/>
  <c r="O79" i="63"/>
  <c r="P79" i="63"/>
  <c r="S79" i="63" s="1"/>
  <c r="R79" i="63"/>
  <c r="C80" i="63"/>
  <c r="E80" i="63" s="1"/>
  <c r="D80" i="63"/>
  <c r="F80" i="63"/>
  <c r="I80" i="63"/>
  <c r="O80" i="63" s="1"/>
  <c r="P80" i="63"/>
  <c r="R80" i="63"/>
  <c r="C81" i="63"/>
  <c r="D81" i="63"/>
  <c r="F81" i="63" s="1"/>
  <c r="E81" i="63"/>
  <c r="I81" i="63"/>
  <c r="O81" i="63" s="1"/>
  <c r="P81" i="63"/>
  <c r="R81" i="63" s="1"/>
  <c r="C82" i="63"/>
  <c r="D82" i="63"/>
  <c r="E82" i="63"/>
  <c r="F82" i="63"/>
  <c r="I82" i="63"/>
  <c r="O82" i="63"/>
  <c r="P82" i="63"/>
  <c r="R82" i="63"/>
  <c r="C83" i="63"/>
  <c r="D83" i="63"/>
  <c r="F83" i="63" s="1"/>
  <c r="E83" i="63"/>
  <c r="I83" i="63"/>
  <c r="O83" i="63"/>
  <c r="P83" i="63"/>
  <c r="R83" i="63"/>
  <c r="C84" i="63"/>
  <c r="E84" i="63" s="1"/>
  <c r="D84" i="63"/>
  <c r="F84" i="63" s="1"/>
  <c r="I84" i="63"/>
  <c r="O84" i="63" s="1"/>
  <c r="P84" i="63"/>
  <c r="R84" i="63" s="1"/>
  <c r="C85" i="63"/>
  <c r="D85" i="63"/>
  <c r="F85" i="63" s="1"/>
  <c r="E85" i="63"/>
  <c r="I85" i="63"/>
  <c r="O85" i="63" s="1"/>
  <c r="P85" i="63"/>
  <c r="R85" i="63" s="1"/>
  <c r="C86" i="63"/>
  <c r="E86" i="63" s="1"/>
  <c r="D86" i="63"/>
  <c r="F86" i="63"/>
  <c r="I86" i="63"/>
  <c r="O86" i="63" s="1"/>
  <c r="P86" i="63"/>
  <c r="R86" i="63"/>
  <c r="C87" i="63"/>
  <c r="D87" i="63"/>
  <c r="E87" i="63"/>
  <c r="F87" i="63"/>
  <c r="I87" i="63"/>
  <c r="O87" i="63"/>
  <c r="P87" i="63"/>
  <c r="R87" i="63"/>
  <c r="S87" i="63"/>
  <c r="C88" i="63"/>
  <c r="E88" i="63" s="1"/>
  <c r="D88" i="63"/>
  <c r="F88" i="63"/>
  <c r="I88" i="63"/>
  <c r="O88" i="63" s="1"/>
  <c r="P88" i="63"/>
  <c r="Q88" i="63"/>
  <c r="R88" i="63"/>
  <c r="S88" i="63"/>
  <c r="C89" i="63"/>
  <c r="D89" i="63"/>
  <c r="F89" i="63" s="1"/>
  <c r="E89" i="63"/>
  <c r="I89" i="63"/>
  <c r="O89" i="63"/>
  <c r="P89" i="63"/>
  <c r="R89" i="63" s="1"/>
  <c r="Q89" i="63"/>
  <c r="S89" i="63"/>
  <c r="C90" i="63"/>
  <c r="D90" i="63"/>
  <c r="E90" i="63"/>
  <c r="F90" i="63"/>
  <c r="I90" i="63"/>
  <c r="O90" i="63"/>
  <c r="S90" i="63" s="1"/>
  <c r="P90" i="63"/>
  <c r="Q90" i="63"/>
  <c r="R90" i="63"/>
  <c r="C91" i="63"/>
  <c r="E91" i="63" s="1"/>
  <c r="D91" i="63"/>
  <c r="F91" i="63" s="1"/>
  <c r="I91" i="63"/>
  <c r="O91" i="63"/>
  <c r="P91" i="63"/>
  <c r="C92" i="63"/>
  <c r="D92" i="63"/>
  <c r="I92" i="63"/>
  <c r="O92" i="63" s="1"/>
  <c r="P92" i="63"/>
  <c r="C93" i="63"/>
  <c r="D93" i="63"/>
  <c r="F93" i="63" s="1"/>
  <c r="E93" i="63"/>
  <c r="I93" i="63"/>
  <c r="O93" i="63"/>
  <c r="P93" i="63"/>
  <c r="R93" i="63" s="1"/>
  <c r="S93" i="63"/>
  <c r="C94" i="63"/>
  <c r="D94" i="63"/>
  <c r="I94" i="63"/>
  <c r="O94" i="63" s="1"/>
  <c r="P94" i="63"/>
  <c r="R94" i="63"/>
  <c r="C95" i="63"/>
  <c r="D95" i="63"/>
  <c r="E95" i="63"/>
  <c r="F95" i="63"/>
  <c r="I95" i="63"/>
  <c r="O95" i="63"/>
  <c r="P95" i="63"/>
  <c r="R95" i="63" s="1"/>
  <c r="C96" i="63"/>
  <c r="E96" i="63" s="1"/>
  <c r="D96" i="63"/>
  <c r="F96" i="63" s="1"/>
  <c r="I96" i="63"/>
  <c r="O96" i="63"/>
  <c r="P96" i="63"/>
  <c r="R96" i="63"/>
  <c r="C97" i="63"/>
  <c r="D97" i="63"/>
  <c r="E97" i="63"/>
  <c r="F97" i="63"/>
  <c r="I97" i="63"/>
  <c r="O97" i="63"/>
  <c r="P97" i="63"/>
  <c r="R97" i="63" s="1"/>
  <c r="Q97" i="63"/>
  <c r="S97" i="63"/>
  <c r="C98" i="63"/>
  <c r="D98" i="63"/>
  <c r="F98" i="63" s="1"/>
  <c r="E98" i="63"/>
  <c r="I98" i="63"/>
  <c r="O98" i="63"/>
  <c r="P98" i="63"/>
  <c r="Q98" i="63"/>
  <c r="R98" i="63"/>
  <c r="S98" i="63"/>
  <c r="C99" i="63"/>
  <c r="D99" i="63"/>
  <c r="I99" i="63"/>
  <c r="O99" i="63"/>
  <c r="P99" i="63"/>
  <c r="R99" i="63"/>
  <c r="C100" i="63"/>
  <c r="E100" i="63" s="1"/>
  <c r="D100" i="63"/>
  <c r="F100" i="63"/>
  <c r="I100" i="63"/>
  <c r="O100" i="63" s="1"/>
  <c r="P100" i="63"/>
  <c r="R100" i="63" s="1"/>
  <c r="C101" i="63"/>
  <c r="D101" i="63"/>
  <c r="F101" i="63" s="1"/>
  <c r="E101" i="63"/>
  <c r="I101" i="63"/>
  <c r="O101" i="63" s="1"/>
  <c r="P101" i="63"/>
  <c r="R101" i="63" s="1"/>
  <c r="C102" i="63"/>
  <c r="D102" i="63"/>
  <c r="I102" i="63"/>
  <c r="O102" i="63" s="1"/>
  <c r="Q102" i="63" s="1"/>
  <c r="P102" i="63"/>
  <c r="R102" i="63"/>
  <c r="C103" i="63"/>
  <c r="D103" i="63"/>
  <c r="F103" i="63" s="1"/>
  <c r="E103" i="63"/>
  <c r="I103" i="63"/>
  <c r="O103" i="63"/>
  <c r="P103" i="63"/>
  <c r="Q103" i="63"/>
  <c r="C104" i="63"/>
  <c r="D104" i="63"/>
  <c r="I104" i="63"/>
  <c r="O104" i="63"/>
  <c r="P104" i="63"/>
  <c r="R104" i="63"/>
  <c r="S104" i="63"/>
  <c r="C105" i="63"/>
  <c r="D105" i="63"/>
  <c r="E105" i="63"/>
  <c r="F105" i="63"/>
  <c r="I105" i="63"/>
  <c r="O105" i="63" s="1"/>
  <c r="P105" i="63"/>
  <c r="R105" i="63" s="1"/>
  <c r="Q105" i="63"/>
  <c r="C106" i="63"/>
  <c r="D106" i="63"/>
  <c r="E106" i="63"/>
  <c r="F106" i="63"/>
  <c r="I106" i="63"/>
  <c r="O106" i="63"/>
  <c r="P106" i="63"/>
  <c r="R106" i="63"/>
  <c r="C107" i="63"/>
  <c r="D107" i="63"/>
  <c r="I107" i="63"/>
  <c r="O107" i="63"/>
  <c r="P107" i="63"/>
  <c r="Q107" i="63"/>
  <c r="R107" i="63"/>
  <c r="S107" i="63"/>
  <c r="C108" i="63"/>
  <c r="E108" i="63" s="1"/>
  <c r="D108" i="63"/>
  <c r="F108" i="63"/>
  <c r="I108" i="63"/>
  <c r="O108" i="63"/>
  <c r="S108" i="63" s="1"/>
  <c r="P108" i="63"/>
  <c r="Q108" i="63"/>
  <c r="R108" i="63"/>
  <c r="C109" i="63"/>
  <c r="D109" i="63"/>
  <c r="F109" i="63" s="1"/>
  <c r="E109" i="63"/>
  <c r="I109" i="63"/>
  <c r="O109" i="63"/>
  <c r="P109" i="63"/>
  <c r="R109" i="63" s="1"/>
  <c r="S109" i="63"/>
  <c r="C110" i="63"/>
  <c r="D110" i="63"/>
  <c r="I110" i="63"/>
  <c r="O110" i="63"/>
  <c r="P110" i="63"/>
  <c r="R110" i="63"/>
  <c r="C111" i="63"/>
  <c r="D111" i="63"/>
  <c r="E111" i="63"/>
  <c r="F111" i="63"/>
  <c r="I111" i="63"/>
  <c r="O111" i="63"/>
  <c r="P111" i="63"/>
  <c r="R111" i="63" s="1"/>
  <c r="C112" i="63"/>
  <c r="E112" i="63" s="1"/>
  <c r="D112" i="63"/>
  <c r="F112" i="63" s="1"/>
  <c r="I112" i="63"/>
  <c r="O112" i="63" s="1"/>
  <c r="P112" i="63"/>
  <c r="R112" i="63"/>
  <c r="C113" i="63"/>
  <c r="D113" i="63"/>
  <c r="E113" i="63"/>
  <c r="F113" i="63"/>
  <c r="I113" i="63"/>
  <c r="O113" i="63"/>
  <c r="P113" i="63"/>
  <c r="C114" i="63"/>
  <c r="D114" i="63"/>
  <c r="F114" i="63" s="1"/>
  <c r="E114" i="63"/>
  <c r="I114" i="63"/>
  <c r="O114" i="63"/>
  <c r="P114" i="63"/>
  <c r="R114" i="63"/>
  <c r="C115" i="63"/>
  <c r="D115" i="63"/>
  <c r="I115" i="63"/>
  <c r="O115" i="63"/>
  <c r="P115" i="63"/>
  <c r="R115" i="63"/>
  <c r="C116" i="63"/>
  <c r="E116" i="63" s="1"/>
  <c r="D116" i="63"/>
  <c r="F116" i="63" s="1"/>
  <c r="I116" i="63"/>
  <c r="O116" i="63" s="1"/>
  <c r="P116" i="63"/>
  <c r="R116" i="63" s="1"/>
  <c r="C117" i="63"/>
  <c r="D117" i="63"/>
  <c r="F117" i="63" s="1"/>
  <c r="E117" i="63"/>
  <c r="I117" i="63"/>
  <c r="O117" i="63" s="1"/>
  <c r="Q117" i="63" s="1"/>
  <c r="P117" i="63"/>
  <c r="R117" i="63" s="1"/>
  <c r="S117" i="63"/>
  <c r="C118" i="63"/>
  <c r="E118" i="63" s="1"/>
  <c r="D118" i="63"/>
  <c r="F118" i="63"/>
  <c r="I118" i="63"/>
  <c r="O118" i="63" s="1"/>
  <c r="P118" i="63"/>
  <c r="R118" i="63"/>
  <c r="C119" i="63"/>
  <c r="D119" i="63"/>
  <c r="F119" i="63" s="1"/>
  <c r="E119" i="63"/>
  <c r="I119" i="63"/>
  <c r="O119" i="63"/>
  <c r="P119" i="63"/>
  <c r="R119" i="63" s="1"/>
  <c r="C120" i="63"/>
  <c r="D120" i="63"/>
  <c r="I120" i="63"/>
  <c r="O120" i="63"/>
  <c r="P120" i="63"/>
  <c r="C121" i="63"/>
  <c r="D121" i="63"/>
  <c r="E121" i="63"/>
  <c r="F121" i="63"/>
  <c r="I121" i="63"/>
  <c r="O121" i="63" s="1"/>
  <c r="P121" i="63"/>
  <c r="R121" i="63" s="1"/>
  <c r="C122" i="63"/>
  <c r="D122" i="63"/>
  <c r="F122" i="63" s="1"/>
  <c r="E122" i="63"/>
  <c r="I122" i="63"/>
  <c r="O122" i="63"/>
  <c r="Q122" i="63" s="1"/>
  <c r="P122" i="63"/>
  <c r="R122" i="63"/>
  <c r="C123" i="63"/>
  <c r="D123" i="63"/>
  <c r="I123" i="63"/>
  <c r="O123" i="63"/>
  <c r="P123" i="63"/>
  <c r="Q123" i="63"/>
  <c r="R123" i="63"/>
  <c r="S123" i="63"/>
  <c r="C124" i="63"/>
  <c r="E124" i="63" s="1"/>
  <c r="D124" i="63"/>
  <c r="F124" i="63"/>
  <c r="I124" i="63"/>
  <c r="O124" i="63"/>
  <c r="S124" i="63" s="1"/>
  <c r="P124" i="63"/>
  <c r="Q124" i="63"/>
  <c r="R124" i="63"/>
  <c r="C125" i="63"/>
  <c r="D125" i="63"/>
  <c r="F125" i="63" s="1"/>
  <c r="E125" i="63"/>
  <c r="I125" i="63"/>
  <c r="O125" i="63"/>
  <c r="Q125" i="63" s="1"/>
  <c r="P125" i="63"/>
  <c r="R125" i="63" s="1"/>
  <c r="S125" i="63"/>
  <c r="C126" i="63"/>
  <c r="D126" i="63"/>
  <c r="I126" i="63"/>
  <c r="O126" i="63"/>
  <c r="P126" i="63"/>
  <c r="R126" i="63"/>
  <c r="C127" i="63"/>
  <c r="D127" i="63"/>
  <c r="E127" i="63"/>
  <c r="F127" i="63"/>
  <c r="I127" i="63"/>
  <c r="O127" i="63"/>
  <c r="Q127" i="63" s="1"/>
  <c r="P127" i="63"/>
  <c r="R127" i="63" s="1"/>
  <c r="S127" i="63"/>
  <c r="C128" i="63"/>
  <c r="E128" i="63" s="1"/>
  <c r="D128" i="63"/>
  <c r="I128" i="63"/>
  <c r="O128" i="63"/>
  <c r="Q128" i="63" s="1"/>
  <c r="P128" i="63"/>
  <c r="R128" i="63"/>
  <c r="C129" i="63"/>
  <c r="D129" i="63"/>
  <c r="E129" i="63"/>
  <c r="F129" i="63"/>
  <c r="I129" i="63"/>
  <c r="O129" i="63"/>
  <c r="P129" i="63"/>
  <c r="C130" i="63"/>
  <c r="D130" i="63"/>
  <c r="F130" i="63" s="1"/>
  <c r="E130" i="63"/>
  <c r="I130" i="63"/>
  <c r="O130" i="63"/>
  <c r="Q130" i="63" s="1"/>
  <c r="P130" i="63"/>
  <c r="R130" i="63"/>
  <c r="S130" i="63"/>
  <c r="C131" i="63"/>
  <c r="E131" i="63" s="1"/>
  <c r="D131" i="63"/>
  <c r="F131" i="63"/>
  <c r="I131" i="63"/>
  <c r="O131" i="63"/>
  <c r="S131" i="63" s="1"/>
  <c r="P131" i="63"/>
  <c r="Q131" i="63"/>
  <c r="R131" i="63"/>
  <c r="C132" i="63"/>
  <c r="E132" i="63" s="1"/>
  <c r="D132" i="63"/>
  <c r="F132" i="63"/>
  <c r="I132" i="63"/>
  <c r="O132" i="63" s="1"/>
  <c r="P132" i="63"/>
  <c r="R132" i="63" s="1"/>
  <c r="C133" i="63"/>
  <c r="D133" i="63"/>
  <c r="F133" i="63" s="1"/>
  <c r="E133" i="63"/>
  <c r="I133" i="63"/>
  <c r="O133" i="63"/>
  <c r="Q133" i="63" s="1"/>
  <c r="P133" i="63"/>
  <c r="R133" i="63" s="1"/>
  <c r="S133" i="63"/>
  <c r="C134" i="63"/>
  <c r="E134" i="63" s="1"/>
  <c r="D134" i="63"/>
  <c r="F134" i="63"/>
  <c r="I134" i="63"/>
  <c r="O134" i="63" s="1"/>
  <c r="P134" i="63"/>
  <c r="Q134" i="63"/>
  <c r="R134" i="63"/>
  <c r="S134" i="63"/>
  <c r="C135" i="63"/>
  <c r="D135" i="63"/>
  <c r="F135" i="63" s="1"/>
  <c r="E135" i="63"/>
  <c r="I135" i="63"/>
  <c r="O135" i="63"/>
  <c r="P135" i="63"/>
  <c r="R135" i="63" s="1"/>
  <c r="Q135" i="63"/>
  <c r="S135" i="63"/>
  <c r="C136" i="63"/>
  <c r="D136" i="63"/>
  <c r="I136" i="63"/>
  <c r="O136" i="63" s="1"/>
  <c r="P136" i="63"/>
  <c r="R136" i="63"/>
  <c r="C137" i="63"/>
  <c r="D137" i="63"/>
  <c r="E137" i="63"/>
  <c r="F137" i="63"/>
  <c r="I137" i="63"/>
  <c r="O137" i="63" s="1"/>
  <c r="P137" i="63"/>
  <c r="R137" i="63" s="1"/>
  <c r="Q137" i="63"/>
  <c r="C138" i="63"/>
  <c r="D138" i="63"/>
  <c r="F138" i="63" s="1"/>
  <c r="E138" i="63"/>
  <c r="I138" i="63"/>
  <c r="O138" i="63"/>
  <c r="Q138" i="63" s="1"/>
  <c r="P138" i="63"/>
  <c r="R138" i="63"/>
  <c r="S138" i="63"/>
  <c r="C139" i="63"/>
  <c r="D139" i="63"/>
  <c r="I139" i="63"/>
  <c r="O139" i="63"/>
  <c r="P139" i="63"/>
  <c r="Q139" i="63"/>
  <c r="R139" i="63"/>
  <c r="S139" i="63"/>
  <c r="C140" i="63"/>
  <c r="E140" i="63" s="1"/>
  <c r="D140" i="63"/>
  <c r="F140" i="63"/>
  <c r="I140" i="63"/>
  <c r="O140" i="63"/>
  <c r="P140" i="63"/>
  <c r="Q140" i="63"/>
  <c r="R140" i="63"/>
  <c r="C141" i="63"/>
  <c r="D141" i="63"/>
  <c r="F141" i="63" s="1"/>
  <c r="E141" i="63"/>
  <c r="I141" i="63"/>
  <c r="O141" i="63"/>
  <c r="P141" i="63"/>
  <c r="R141" i="63" s="1"/>
  <c r="S141" i="63"/>
  <c r="C142" i="63"/>
  <c r="D142" i="63"/>
  <c r="I142" i="63"/>
  <c r="O142" i="63" s="1"/>
  <c r="P142" i="63"/>
  <c r="R142" i="63"/>
  <c r="C143" i="63"/>
  <c r="D143" i="63"/>
  <c r="E143" i="63"/>
  <c r="F143" i="63"/>
  <c r="I143" i="63"/>
  <c r="O143" i="63"/>
  <c r="P143" i="63"/>
  <c r="R143" i="63" s="1"/>
  <c r="S143" i="63"/>
  <c r="C144" i="63"/>
  <c r="E144" i="63" s="1"/>
  <c r="D144" i="63"/>
  <c r="I144" i="63"/>
  <c r="O144" i="63" s="1"/>
  <c r="P144" i="63"/>
  <c r="R144" i="63"/>
  <c r="C145" i="63"/>
  <c r="D145" i="63"/>
  <c r="E145" i="63"/>
  <c r="F145" i="63"/>
  <c r="I145" i="63"/>
  <c r="O145" i="63"/>
  <c r="P145" i="63"/>
  <c r="R145" i="63" s="1"/>
  <c r="Q145" i="63"/>
  <c r="S145" i="63"/>
  <c r="C146" i="63"/>
  <c r="D146" i="63"/>
  <c r="F146" i="63" s="1"/>
  <c r="E146" i="63"/>
  <c r="I146" i="63"/>
  <c r="O146" i="63"/>
  <c r="P146" i="63"/>
  <c r="Q146" i="63"/>
  <c r="R146" i="63"/>
  <c r="S146" i="63"/>
  <c r="C147" i="63"/>
  <c r="E147" i="63" s="1"/>
  <c r="D147" i="63"/>
  <c r="F147" i="63"/>
  <c r="I147" i="63"/>
  <c r="O147" i="63"/>
  <c r="S147" i="63" s="1"/>
  <c r="P147" i="63"/>
  <c r="Q147" i="63"/>
  <c r="R147" i="63"/>
  <c r="C148" i="63"/>
  <c r="E148" i="63" s="1"/>
  <c r="D148" i="63"/>
  <c r="F148" i="63"/>
  <c r="I148" i="63"/>
  <c r="O148" i="63" s="1"/>
  <c r="P148" i="63"/>
  <c r="R148" i="63" s="1"/>
  <c r="Q148" i="63"/>
  <c r="C149" i="63"/>
  <c r="D149" i="63"/>
  <c r="F149" i="63" s="1"/>
  <c r="E149" i="63"/>
  <c r="I149" i="63"/>
  <c r="O149" i="63"/>
  <c r="P149" i="63"/>
  <c r="R149" i="63" s="1"/>
  <c r="C150" i="63"/>
  <c r="E150" i="63" s="1"/>
  <c r="D150" i="63"/>
  <c r="F150" i="63"/>
  <c r="I150" i="63"/>
  <c r="O150" i="63" s="1"/>
  <c r="P150" i="63"/>
  <c r="Q150" i="63"/>
  <c r="R150" i="63"/>
  <c r="S150" i="63"/>
  <c r="C151" i="63"/>
  <c r="D151" i="63"/>
  <c r="F151" i="63" s="1"/>
  <c r="E151" i="63"/>
  <c r="I151" i="63"/>
  <c r="O151" i="63"/>
  <c r="P151" i="63"/>
  <c r="R151" i="63" s="1"/>
  <c r="C152" i="63"/>
  <c r="D152" i="63"/>
  <c r="I152" i="63"/>
  <c r="O152" i="63" s="1"/>
  <c r="P152" i="63"/>
  <c r="R152" i="63"/>
  <c r="C153" i="63"/>
  <c r="D153" i="63"/>
  <c r="E153" i="63"/>
  <c r="F153" i="63"/>
  <c r="I153" i="63"/>
  <c r="O153" i="63" s="1"/>
  <c r="P153" i="63"/>
  <c r="R153" i="63" s="1"/>
  <c r="Q153" i="63"/>
  <c r="C154" i="63"/>
  <c r="D154" i="63"/>
  <c r="E154" i="63"/>
  <c r="F154" i="63"/>
  <c r="I154" i="63"/>
  <c r="O154" i="63"/>
  <c r="Q154" i="63" s="1"/>
  <c r="P154" i="63"/>
  <c r="R154" i="63"/>
  <c r="S154" i="63"/>
  <c r="C155" i="63"/>
  <c r="E155" i="63" s="1"/>
  <c r="D155" i="63"/>
  <c r="F155" i="63"/>
  <c r="I155" i="63"/>
  <c r="O155" i="63"/>
  <c r="P155" i="63"/>
  <c r="Q155" i="63"/>
  <c r="R155" i="63"/>
  <c r="S155" i="63"/>
  <c r="C156" i="63"/>
  <c r="E156" i="63" s="1"/>
  <c r="D156" i="63"/>
  <c r="F156" i="63"/>
  <c r="I156" i="63"/>
  <c r="O156" i="63"/>
  <c r="P156" i="63"/>
  <c r="C157" i="63"/>
  <c r="D157" i="63"/>
  <c r="F157" i="63" s="1"/>
  <c r="E157" i="63"/>
  <c r="I157" i="63"/>
  <c r="O157" i="63"/>
  <c r="P157" i="63"/>
  <c r="R157" i="63" s="1"/>
  <c r="C158" i="63"/>
  <c r="E158" i="63" s="1"/>
  <c r="D158" i="63"/>
  <c r="F158" i="63"/>
  <c r="I158" i="63"/>
  <c r="O158" i="63" s="1"/>
  <c r="S158" i="63" s="1"/>
  <c r="P158" i="63"/>
  <c r="Q158" i="63"/>
  <c r="R158" i="63"/>
  <c r="C159" i="63"/>
  <c r="D159" i="63"/>
  <c r="E159" i="63"/>
  <c r="F159" i="63"/>
  <c r="I159" i="63"/>
  <c r="O159" i="63"/>
  <c r="P159" i="63"/>
  <c r="R159" i="63" s="1"/>
  <c r="C160" i="63"/>
  <c r="E160" i="63" s="1"/>
  <c r="D160" i="63"/>
  <c r="F160" i="63" s="1"/>
  <c r="I160" i="63"/>
  <c r="O160" i="63"/>
  <c r="P160" i="63"/>
  <c r="R160" i="63"/>
  <c r="C161" i="63"/>
  <c r="D161" i="63"/>
  <c r="E161" i="63"/>
  <c r="F161" i="63"/>
  <c r="I161" i="63"/>
  <c r="O161" i="63" s="1"/>
  <c r="P161" i="63"/>
  <c r="R161" i="63" s="1"/>
  <c r="C162" i="63"/>
  <c r="D162" i="63"/>
  <c r="F162" i="63" s="1"/>
  <c r="E162" i="63"/>
  <c r="I162" i="63"/>
  <c r="O162" i="63"/>
  <c r="P162" i="63"/>
  <c r="R162" i="63"/>
  <c r="C163" i="63"/>
  <c r="E163" i="63" s="1"/>
  <c r="D163" i="63"/>
  <c r="F163" i="63"/>
  <c r="I163" i="63"/>
  <c r="O163" i="63"/>
  <c r="S163" i="63" s="1"/>
  <c r="P163" i="63"/>
  <c r="Q163" i="63"/>
  <c r="R163" i="63"/>
  <c r="C164" i="63"/>
  <c r="D164" i="63"/>
  <c r="E164" i="63"/>
  <c r="F164" i="63"/>
  <c r="I164" i="63"/>
  <c r="O164" i="63"/>
  <c r="P164" i="63"/>
  <c r="R164" i="63" s="1"/>
  <c r="C165" i="63"/>
  <c r="E165" i="63" s="1"/>
  <c r="D165" i="63"/>
  <c r="F165" i="63"/>
  <c r="I165" i="63"/>
  <c r="O165" i="63" s="1"/>
  <c r="P165" i="63"/>
  <c r="R165" i="63"/>
  <c r="C166" i="63"/>
  <c r="D166" i="63"/>
  <c r="F166" i="63" s="1"/>
  <c r="E166" i="63"/>
  <c r="I166" i="63"/>
  <c r="O166" i="63"/>
  <c r="P166" i="63"/>
  <c r="Q166" i="63"/>
  <c r="C167" i="63"/>
  <c r="E167" i="63" s="1"/>
  <c r="D167" i="63"/>
  <c r="F167" i="63"/>
  <c r="I167" i="63"/>
  <c r="O167" i="63" s="1"/>
  <c r="S167" i="63" s="1"/>
  <c r="P167" i="63"/>
  <c r="Q167" i="63"/>
  <c r="R167" i="63"/>
  <c r="C168" i="63"/>
  <c r="D168" i="63"/>
  <c r="E168" i="63"/>
  <c r="F168" i="63"/>
  <c r="I168" i="63"/>
  <c r="O168" i="63"/>
  <c r="P168" i="63"/>
  <c r="R168" i="63" s="1"/>
  <c r="C169" i="63"/>
  <c r="E169" i="63" s="1"/>
  <c r="D169" i="63"/>
  <c r="F169" i="63"/>
  <c r="I169" i="63"/>
  <c r="O169" i="63" s="1"/>
  <c r="S169" i="63" s="1"/>
  <c r="P169" i="63"/>
  <c r="Q169" i="63"/>
  <c r="R169" i="63"/>
  <c r="C170" i="63"/>
  <c r="D170" i="63"/>
  <c r="F170" i="63" s="1"/>
  <c r="E170" i="63"/>
  <c r="I170" i="63"/>
  <c r="O170" i="63"/>
  <c r="P170" i="63"/>
  <c r="Q170" i="63"/>
  <c r="C171" i="63"/>
  <c r="E171" i="63" s="1"/>
  <c r="D171" i="63"/>
  <c r="F171" i="63"/>
  <c r="I171" i="63"/>
  <c r="O171" i="63" s="1"/>
  <c r="P171" i="63"/>
  <c r="R171" i="63"/>
  <c r="C172" i="63"/>
  <c r="D172" i="63"/>
  <c r="E172" i="63"/>
  <c r="F172" i="63"/>
  <c r="I172" i="63"/>
  <c r="O172" i="63"/>
  <c r="P172" i="63"/>
  <c r="R172" i="63" s="1"/>
  <c r="C173" i="63"/>
  <c r="E173" i="63" s="1"/>
  <c r="D173" i="63"/>
  <c r="F173" i="63"/>
  <c r="I173" i="63"/>
  <c r="O173" i="63" s="1"/>
  <c r="S173" i="63" s="1"/>
  <c r="P173" i="63"/>
  <c r="Q173" i="63"/>
  <c r="R173" i="63"/>
  <c r="C174" i="63"/>
  <c r="D174" i="63"/>
  <c r="F174" i="63" s="1"/>
  <c r="E174" i="63"/>
  <c r="I174" i="63"/>
  <c r="O174" i="63"/>
  <c r="P174" i="63"/>
  <c r="Q174" i="63"/>
  <c r="C175" i="63"/>
  <c r="E175" i="63" s="1"/>
  <c r="D175" i="63"/>
  <c r="F175" i="63"/>
  <c r="I175" i="63"/>
  <c r="O175" i="63" s="1"/>
  <c r="S175" i="63" s="1"/>
  <c r="P175" i="63"/>
  <c r="Q175" i="63"/>
  <c r="R175" i="63"/>
  <c r="C176" i="63"/>
  <c r="D176" i="63"/>
  <c r="E176" i="63"/>
  <c r="F176" i="63"/>
  <c r="I176" i="63"/>
  <c r="O176" i="63"/>
  <c r="P176" i="63"/>
  <c r="R176" i="63" s="1"/>
  <c r="C177" i="63"/>
  <c r="E177" i="63" s="1"/>
  <c r="D177" i="63"/>
  <c r="F177" i="63"/>
  <c r="I177" i="63"/>
  <c r="O177" i="63" s="1"/>
  <c r="S177" i="63" s="1"/>
  <c r="P177" i="63"/>
  <c r="Q177" i="63"/>
  <c r="R177" i="63"/>
  <c r="C178" i="63"/>
  <c r="D178" i="63"/>
  <c r="F178" i="63" s="1"/>
  <c r="E178" i="63"/>
  <c r="I178" i="63"/>
  <c r="O178" i="63"/>
  <c r="P178" i="63"/>
  <c r="Q178" i="63"/>
  <c r="C179" i="63"/>
  <c r="E179" i="63" s="1"/>
  <c r="D179" i="63"/>
  <c r="F179" i="63"/>
  <c r="I179" i="63"/>
  <c r="O179" i="63" s="1"/>
  <c r="P179" i="63"/>
  <c r="R179" i="63"/>
  <c r="C180" i="63"/>
  <c r="D180" i="63"/>
  <c r="E180" i="63"/>
  <c r="F180" i="63"/>
  <c r="I180" i="63"/>
  <c r="O180" i="63"/>
  <c r="P180" i="63"/>
  <c r="R180" i="63" s="1"/>
  <c r="C181" i="63"/>
  <c r="E181" i="63" s="1"/>
  <c r="D181" i="63"/>
  <c r="F181" i="63"/>
  <c r="I181" i="63"/>
  <c r="O181" i="63" s="1"/>
  <c r="S181" i="63" s="1"/>
  <c r="P181" i="63"/>
  <c r="Q181" i="63"/>
  <c r="R181" i="63"/>
  <c r="C182" i="63"/>
  <c r="D182" i="63"/>
  <c r="F182" i="63" s="1"/>
  <c r="E182" i="63"/>
  <c r="I182" i="63"/>
  <c r="O182" i="63"/>
  <c r="P182" i="63"/>
  <c r="Q182" i="63"/>
  <c r="C183" i="63"/>
  <c r="E183" i="63" s="1"/>
  <c r="D183" i="63"/>
  <c r="F183" i="63"/>
  <c r="I183" i="63"/>
  <c r="O183" i="63" s="1"/>
  <c r="S183" i="63" s="1"/>
  <c r="P183" i="63"/>
  <c r="Q183" i="63"/>
  <c r="R183" i="63"/>
  <c r="C184" i="63"/>
  <c r="D184" i="63"/>
  <c r="E184" i="63"/>
  <c r="F184" i="63"/>
  <c r="I184" i="63"/>
  <c r="O184" i="63"/>
  <c r="P184" i="63"/>
  <c r="R184" i="63" s="1"/>
  <c r="C185" i="63"/>
  <c r="E185" i="63" s="1"/>
  <c r="D185" i="63"/>
  <c r="F185" i="63"/>
  <c r="I185" i="63"/>
  <c r="O185" i="63" s="1"/>
  <c r="S185" i="63" s="1"/>
  <c r="P185" i="63"/>
  <c r="Q185" i="63"/>
  <c r="R185" i="63"/>
  <c r="C186" i="63"/>
  <c r="D186" i="63"/>
  <c r="F186" i="63" s="1"/>
  <c r="E186" i="63"/>
  <c r="I186" i="63"/>
  <c r="O186" i="63"/>
  <c r="P186" i="63"/>
  <c r="Q186" i="63"/>
  <c r="C187" i="63"/>
  <c r="E187" i="63" s="1"/>
  <c r="D187" i="63"/>
  <c r="F187" i="63"/>
  <c r="I187" i="63"/>
  <c r="O187" i="63" s="1"/>
  <c r="P187" i="63"/>
  <c r="R187" i="63"/>
  <c r="C188" i="63"/>
  <c r="D188" i="63"/>
  <c r="E188" i="63"/>
  <c r="F188" i="63"/>
  <c r="I188" i="63"/>
  <c r="O188" i="63"/>
  <c r="P188" i="63"/>
  <c r="R188" i="63" s="1"/>
  <c r="C189" i="63"/>
  <c r="E189" i="63" s="1"/>
  <c r="D189" i="63"/>
  <c r="F189" i="63"/>
  <c r="I189" i="63"/>
  <c r="O189" i="63" s="1"/>
  <c r="S189" i="63" s="1"/>
  <c r="P189" i="63"/>
  <c r="Q189" i="63"/>
  <c r="R189" i="63"/>
  <c r="C190" i="63"/>
  <c r="D190" i="63"/>
  <c r="F190" i="63" s="1"/>
  <c r="E190" i="63"/>
  <c r="I190" i="63"/>
  <c r="O190" i="63"/>
  <c r="P190" i="63"/>
  <c r="Q190" i="63"/>
  <c r="C191" i="63"/>
  <c r="E191" i="63" s="1"/>
  <c r="D191" i="63"/>
  <c r="F191" i="63"/>
  <c r="I191" i="63"/>
  <c r="O191" i="63" s="1"/>
  <c r="S191" i="63" s="1"/>
  <c r="P191" i="63"/>
  <c r="Q191" i="63"/>
  <c r="R191" i="63"/>
  <c r="C192" i="63"/>
  <c r="D192" i="63"/>
  <c r="E192" i="63"/>
  <c r="F192" i="63"/>
  <c r="I192" i="63"/>
  <c r="O192" i="63"/>
  <c r="P192" i="63"/>
  <c r="R192" i="63" s="1"/>
  <c r="C193" i="63"/>
  <c r="E193" i="63" s="1"/>
  <c r="D193" i="63"/>
  <c r="F193" i="63"/>
  <c r="I193" i="63"/>
  <c r="O193" i="63" s="1"/>
  <c r="P193" i="63"/>
  <c r="Q193" i="63"/>
  <c r="C194" i="63"/>
  <c r="D194" i="63"/>
  <c r="F194" i="63" s="1"/>
  <c r="E194" i="63"/>
  <c r="I194" i="63"/>
  <c r="O194" i="63"/>
  <c r="P194" i="63"/>
  <c r="R194" i="63" s="1"/>
  <c r="C195" i="63"/>
  <c r="F195" i="63" s="1"/>
  <c r="D195" i="63"/>
  <c r="E195" i="63"/>
  <c r="I195" i="63"/>
  <c r="O195" i="63" s="1"/>
  <c r="P195" i="63"/>
  <c r="R195" i="63"/>
  <c r="C196" i="63"/>
  <c r="E196" i="63" s="1"/>
  <c r="D196" i="63"/>
  <c r="F196" i="63"/>
  <c r="I196" i="63"/>
  <c r="O196" i="63"/>
  <c r="P196" i="63"/>
  <c r="R196" i="63"/>
  <c r="S196" i="63"/>
  <c r="C197" i="63"/>
  <c r="E197" i="63" s="1"/>
  <c r="D197" i="63"/>
  <c r="F197" i="63"/>
  <c r="I197" i="63"/>
  <c r="O197" i="63" s="1"/>
  <c r="P197" i="63"/>
  <c r="R197" i="63"/>
  <c r="C198" i="63"/>
  <c r="D198" i="63"/>
  <c r="F198" i="63" s="1"/>
  <c r="E198" i="63"/>
  <c r="I198" i="63"/>
  <c r="O198" i="63" s="1"/>
  <c r="Q198" i="63" s="1"/>
  <c r="P198" i="63"/>
  <c r="R198" i="63" s="1"/>
  <c r="S198" i="63"/>
  <c r="C199" i="63"/>
  <c r="D199" i="63"/>
  <c r="E199" i="63"/>
  <c r="F199" i="63"/>
  <c r="I199" i="63"/>
  <c r="O199" i="63"/>
  <c r="S199" i="63" s="1"/>
  <c r="P199" i="63"/>
  <c r="Q199" i="63"/>
  <c r="R199" i="63"/>
  <c r="C200" i="63"/>
  <c r="D200" i="63"/>
  <c r="F200" i="63" s="1"/>
  <c r="E200" i="63"/>
  <c r="I200" i="63"/>
  <c r="O200" i="63"/>
  <c r="P200" i="63"/>
  <c r="R200" i="63"/>
  <c r="C201" i="63"/>
  <c r="E201" i="63" s="1"/>
  <c r="D201" i="63"/>
  <c r="F201" i="63" s="1"/>
  <c r="I201" i="63"/>
  <c r="O201" i="63" s="1"/>
  <c r="S201" i="63" s="1"/>
  <c r="P201" i="63"/>
  <c r="Q201" i="63"/>
  <c r="R201" i="63"/>
  <c r="C202" i="63"/>
  <c r="D202" i="63"/>
  <c r="F202" i="63" s="1"/>
  <c r="E202" i="63"/>
  <c r="I202" i="63"/>
  <c r="O202" i="63"/>
  <c r="S202" i="63" s="1"/>
  <c r="P202" i="63"/>
  <c r="R202" i="63" s="1"/>
  <c r="C203" i="63"/>
  <c r="D203" i="63"/>
  <c r="I203" i="63"/>
  <c r="O203" i="63"/>
  <c r="P203" i="63"/>
  <c r="R203" i="63"/>
  <c r="C204" i="63"/>
  <c r="D204" i="63"/>
  <c r="I204" i="63"/>
  <c r="O204" i="63"/>
  <c r="Q204" i="63" s="1"/>
  <c r="P204" i="63"/>
  <c r="R204" i="63"/>
  <c r="S204" i="63"/>
  <c r="C205" i="63"/>
  <c r="E205" i="63" s="1"/>
  <c r="D205" i="63"/>
  <c r="F205" i="63"/>
  <c r="I205" i="63"/>
  <c r="O205" i="63" s="1"/>
  <c r="S205" i="63" s="1"/>
  <c r="P205" i="63"/>
  <c r="R205" i="63"/>
  <c r="C206" i="63"/>
  <c r="D206" i="63"/>
  <c r="F206" i="63" s="1"/>
  <c r="E206" i="63"/>
  <c r="I206" i="63"/>
  <c r="O206" i="63"/>
  <c r="S206" i="63" s="1"/>
  <c r="P206" i="63"/>
  <c r="R206" i="63" s="1"/>
  <c r="Q206" i="63"/>
  <c r="C207" i="63"/>
  <c r="D207" i="63"/>
  <c r="E207" i="63"/>
  <c r="F207" i="63"/>
  <c r="I207" i="63"/>
  <c r="O207" i="63" s="1"/>
  <c r="S207" i="63" s="1"/>
  <c r="P207" i="63"/>
  <c r="Q207" i="63"/>
  <c r="R207" i="63"/>
  <c r="C208" i="63"/>
  <c r="D208" i="63"/>
  <c r="E208" i="63"/>
  <c r="F208" i="63"/>
  <c r="I208" i="63"/>
  <c r="O208" i="63"/>
  <c r="P208" i="63"/>
  <c r="R208" i="63" s="1"/>
  <c r="C209" i="63"/>
  <c r="E209" i="63" s="1"/>
  <c r="D209" i="63"/>
  <c r="F209" i="63"/>
  <c r="I209" i="63"/>
  <c r="O209" i="63" s="1"/>
  <c r="P209" i="63"/>
  <c r="Q209" i="63"/>
  <c r="C210" i="63"/>
  <c r="D210" i="63"/>
  <c r="F210" i="63" s="1"/>
  <c r="E210" i="63"/>
  <c r="I210" i="63"/>
  <c r="O210" i="63"/>
  <c r="P210" i="63"/>
  <c r="R210" i="63" s="1"/>
  <c r="C211" i="63"/>
  <c r="F211" i="63" s="1"/>
  <c r="D211" i="63"/>
  <c r="E211" i="63"/>
  <c r="I211" i="63"/>
  <c r="O211" i="63" s="1"/>
  <c r="P211" i="63"/>
  <c r="R211" i="63"/>
  <c r="C212" i="63"/>
  <c r="E212" i="63" s="1"/>
  <c r="D212" i="63"/>
  <c r="F212" i="63"/>
  <c r="I212" i="63"/>
  <c r="O212" i="63"/>
  <c r="P212" i="63"/>
  <c r="R212" i="63"/>
  <c r="S212" i="63"/>
  <c r="C213" i="63"/>
  <c r="E213" i="63" s="1"/>
  <c r="D213" i="63"/>
  <c r="F213" i="63"/>
  <c r="I213" i="63"/>
  <c r="O213" i="63" s="1"/>
  <c r="Q213" i="63" s="1"/>
  <c r="P213" i="63"/>
  <c r="R213" i="63"/>
  <c r="C214" i="63"/>
  <c r="D214" i="63"/>
  <c r="F214" i="63" s="1"/>
  <c r="E214" i="63"/>
  <c r="I214" i="63"/>
  <c r="O214" i="63" s="1"/>
  <c r="Q214" i="63" s="1"/>
  <c r="P214" i="63"/>
  <c r="R214" i="63" s="1"/>
  <c r="S214" i="63"/>
  <c r="C215" i="63"/>
  <c r="D215" i="63"/>
  <c r="E215" i="63"/>
  <c r="F215" i="63"/>
  <c r="I215" i="63"/>
  <c r="O215" i="63"/>
  <c r="S215" i="63" s="1"/>
  <c r="P215" i="63"/>
  <c r="Q215" i="63"/>
  <c r="R215" i="63"/>
  <c r="C216" i="63"/>
  <c r="D216" i="63"/>
  <c r="F216" i="63" s="1"/>
  <c r="E216" i="63"/>
  <c r="I216" i="63"/>
  <c r="O216" i="63" s="1"/>
  <c r="P216" i="63"/>
  <c r="R216" i="63"/>
  <c r="C217" i="63"/>
  <c r="D217" i="63"/>
  <c r="E217" i="63"/>
  <c r="F217" i="63"/>
  <c r="I217" i="63"/>
  <c r="O217" i="63" s="1"/>
  <c r="P217" i="63"/>
  <c r="R217" i="63"/>
  <c r="C218" i="63"/>
  <c r="D218" i="63"/>
  <c r="I218" i="63"/>
  <c r="O218" i="63" s="1"/>
  <c r="P218" i="63"/>
  <c r="R218" i="63" s="1"/>
  <c r="C219" i="63"/>
  <c r="E219" i="63" s="1"/>
  <c r="D219" i="63"/>
  <c r="F219" i="63"/>
  <c r="I219" i="63"/>
  <c r="O219" i="63" s="1"/>
  <c r="P219" i="63"/>
  <c r="R219" i="63"/>
  <c r="C220" i="63"/>
  <c r="D220" i="63"/>
  <c r="F220" i="63" s="1"/>
  <c r="E220" i="63"/>
  <c r="I220" i="63"/>
  <c r="O220" i="63" s="1"/>
  <c r="P220" i="63"/>
  <c r="R220" i="63"/>
  <c r="C221" i="63"/>
  <c r="D221" i="63"/>
  <c r="E221" i="63"/>
  <c r="F221" i="63"/>
  <c r="I221" i="63"/>
  <c r="O221" i="63" s="1"/>
  <c r="P221" i="63"/>
  <c r="R221" i="63"/>
  <c r="C222" i="63"/>
  <c r="D222" i="63"/>
  <c r="I222" i="63"/>
  <c r="O222" i="63" s="1"/>
  <c r="P222" i="63"/>
  <c r="R222" i="63"/>
  <c r="C223" i="63"/>
  <c r="D223" i="63"/>
  <c r="F223" i="63" s="1"/>
  <c r="E223" i="63"/>
  <c r="I223" i="63"/>
  <c r="O223" i="63" s="1"/>
  <c r="P223" i="63"/>
  <c r="R223" i="63"/>
  <c r="C224" i="63"/>
  <c r="D224" i="63"/>
  <c r="E224" i="63"/>
  <c r="F224" i="63"/>
  <c r="I224" i="63"/>
  <c r="O224" i="63" s="1"/>
  <c r="P224" i="63"/>
  <c r="R224" i="63"/>
  <c r="C225" i="63"/>
  <c r="D225" i="63"/>
  <c r="I225" i="63"/>
  <c r="O225" i="63" s="1"/>
  <c r="P225" i="63"/>
  <c r="R225" i="63"/>
  <c r="C226" i="63"/>
  <c r="E226" i="63" s="1"/>
  <c r="D226" i="63"/>
  <c r="F226" i="63" s="1"/>
  <c r="I226" i="63"/>
  <c r="O226" i="63" s="1"/>
  <c r="P226" i="63"/>
  <c r="R226" i="63" s="1"/>
  <c r="C227" i="63"/>
  <c r="D227" i="63"/>
  <c r="I227" i="63"/>
  <c r="O227" i="63" s="1"/>
  <c r="P227" i="63"/>
  <c r="R227" i="63"/>
  <c r="C228" i="63"/>
  <c r="D228" i="63"/>
  <c r="F228" i="63" s="1"/>
  <c r="E228" i="63"/>
  <c r="I228" i="63"/>
  <c r="O228" i="63" s="1"/>
  <c r="P228" i="63"/>
  <c r="R228" i="63"/>
  <c r="C229" i="63"/>
  <c r="F229" i="63" s="1"/>
  <c r="D229" i="63"/>
  <c r="E229" i="63"/>
  <c r="I229" i="63"/>
  <c r="O229" i="63" s="1"/>
  <c r="P229" i="63"/>
  <c r="R229" i="63" s="1"/>
  <c r="C230" i="63"/>
  <c r="E230" i="63" s="1"/>
  <c r="D230" i="63"/>
  <c r="F230" i="63"/>
  <c r="I230" i="63"/>
  <c r="O230" i="63" s="1"/>
  <c r="P230" i="63"/>
  <c r="R230" i="63"/>
  <c r="C231" i="63"/>
  <c r="E231" i="63" s="1"/>
  <c r="D231" i="63"/>
  <c r="I231" i="63"/>
  <c r="O231" i="63" s="1"/>
  <c r="P231" i="63"/>
  <c r="R231" i="63"/>
  <c r="C232" i="63"/>
  <c r="D232" i="63"/>
  <c r="F232" i="63" s="1"/>
  <c r="E232" i="63"/>
  <c r="I232" i="63"/>
  <c r="O232" i="63" s="1"/>
  <c r="P232" i="63"/>
  <c r="R232" i="63"/>
  <c r="C233" i="63"/>
  <c r="E233" i="63" s="1"/>
  <c r="D233" i="63"/>
  <c r="F233" i="63"/>
  <c r="I233" i="63"/>
  <c r="O233" i="63" s="1"/>
  <c r="P233" i="63"/>
  <c r="R233" i="63"/>
  <c r="C234" i="63"/>
  <c r="E234" i="63" s="1"/>
  <c r="D234" i="63"/>
  <c r="F234" i="63" s="1"/>
  <c r="I234" i="63"/>
  <c r="O234" i="63" s="1"/>
  <c r="P234" i="63"/>
  <c r="R234" i="63" s="1"/>
  <c r="C235" i="63"/>
  <c r="D235" i="63"/>
  <c r="E235" i="63"/>
  <c r="F235" i="63"/>
  <c r="I235" i="63"/>
  <c r="O235" i="63" s="1"/>
  <c r="P235" i="63"/>
  <c r="R235" i="63" s="1"/>
  <c r="C236" i="63"/>
  <c r="D236" i="63"/>
  <c r="E236" i="63"/>
  <c r="F236" i="63"/>
  <c r="I236" i="63"/>
  <c r="O236" i="63" s="1"/>
  <c r="P236" i="63"/>
  <c r="R236" i="63"/>
  <c r="C237" i="63"/>
  <c r="D237" i="63"/>
  <c r="I237" i="63"/>
  <c r="O237" i="63" s="1"/>
  <c r="P237" i="63"/>
  <c r="R237" i="63" s="1"/>
  <c r="C238" i="63"/>
  <c r="E238" i="63" s="1"/>
  <c r="D238" i="63"/>
  <c r="F238" i="63" s="1"/>
  <c r="I238" i="63"/>
  <c r="O238" i="63" s="1"/>
  <c r="P238" i="63"/>
  <c r="R238" i="63"/>
  <c r="C239" i="63"/>
  <c r="E239" i="63" s="1"/>
  <c r="D239" i="63"/>
  <c r="I239" i="63"/>
  <c r="O239" i="63" s="1"/>
  <c r="P239" i="63"/>
  <c r="R239" i="63"/>
  <c r="C240" i="63"/>
  <c r="D240" i="63"/>
  <c r="F240" i="63" s="1"/>
  <c r="E240" i="63"/>
  <c r="I240" i="63"/>
  <c r="O240" i="63" s="1"/>
  <c r="P240" i="63"/>
  <c r="R240" i="63" s="1"/>
  <c r="C14" i="62"/>
  <c r="E14" i="62"/>
  <c r="C15" i="62"/>
  <c r="E15" i="62"/>
  <c r="C16" i="62"/>
  <c r="E16" i="62" s="1"/>
  <c r="C17" i="62"/>
  <c r="E17" i="62"/>
  <c r="C18" i="62"/>
  <c r="E18" i="62"/>
  <c r="C19" i="62"/>
  <c r="E19" i="62"/>
  <c r="C20" i="62"/>
  <c r="E20" i="62" s="1"/>
  <c r="C21" i="62"/>
  <c r="E21" i="62"/>
  <c r="C22" i="62"/>
  <c r="E22" i="62" s="1"/>
  <c r="C23" i="62"/>
  <c r="E23" i="62"/>
  <c r="C24" i="62"/>
  <c r="E24" i="62" s="1"/>
  <c r="C25" i="62"/>
  <c r="E25" i="62" s="1"/>
  <c r="C26" i="62"/>
  <c r="E26" i="62" s="1"/>
  <c r="C27" i="62"/>
  <c r="E27" i="62"/>
  <c r="C28" i="62"/>
  <c r="E28" i="62" s="1"/>
  <c r="C29" i="62"/>
  <c r="E29" i="62"/>
  <c r="C30" i="62"/>
  <c r="E30" i="62"/>
  <c r="C31" i="62"/>
  <c r="E31" i="62" s="1"/>
  <c r="C32" i="62"/>
  <c r="E32" i="62" s="1"/>
  <c r="C33" i="62"/>
  <c r="E33" i="62"/>
  <c r="C34" i="62"/>
  <c r="E34" i="62" s="1"/>
  <c r="C35" i="62"/>
  <c r="E35" i="62"/>
  <c r="C36" i="62"/>
  <c r="E36" i="62" s="1"/>
  <c r="C37" i="62"/>
  <c r="E37" i="62"/>
  <c r="C38" i="62"/>
  <c r="E38" i="62" s="1"/>
  <c r="C39" i="62"/>
  <c r="E39" i="62"/>
  <c r="C40" i="62"/>
  <c r="E40" i="62" s="1"/>
  <c r="C41" i="62"/>
  <c r="E41" i="62"/>
  <c r="C42" i="62"/>
  <c r="E42" i="62"/>
  <c r="C43" i="62"/>
  <c r="E43" i="62" s="1"/>
  <c r="C44" i="62"/>
  <c r="E44" i="62" s="1"/>
  <c r="C45" i="62"/>
  <c r="E45" i="62" s="1"/>
  <c r="C46" i="62"/>
  <c r="E46" i="62"/>
  <c r="C47" i="62"/>
  <c r="E47" i="62"/>
  <c r="C48" i="62"/>
  <c r="E48" i="62" s="1"/>
  <c r="C49" i="62"/>
  <c r="E49" i="62" s="1"/>
  <c r="C50" i="62"/>
  <c r="E50" i="62"/>
  <c r="C51" i="62"/>
  <c r="E51" i="62"/>
  <c r="C52" i="62"/>
  <c r="E52" i="62" s="1"/>
  <c r="C53" i="62"/>
  <c r="E53" i="62"/>
  <c r="C54" i="62"/>
  <c r="E54" i="62" s="1"/>
  <c r="C55" i="62"/>
  <c r="E55" i="62"/>
  <c r="C56" i="62"/>
  <c r="E56" i="62" s="1"/>
  <c r="C57" i="62"/>
  <c r="E57" i="62" s="1"/>
  <c r="C58" i="62"/>
  <c r="E58" i="62"/>
  <c r="C59" i="62"/>
  <c r="E59" i="62"/>
  <c r="C60" i="62"/>
  <c r="E60" i="62" s="1"/>
  <c r="C61" i="62"/>
  <c r="E61" i="62" s="1"/>
  <c r="C62" i="62"/>
  <c r="E62" i="62"/>
  <c r="C63" i="62"/>
  <c r="E63" i="62" s="1"/>
  <c r="C64" i="62"/>
  <c r="E64" i="62" s="1"/>
  <c r="C65" i="62"/>
  <c r="E65" i="62"/>
  <c r="P14" i="62"/>
  <c r="B3" i="62"/>
  <c r="B7" i="62"/>
  <c r="B8" i="62" s="1"/>
  <c r="D14" i="62"/>
  <c r="D15" i="62"/>
  <c r="D16" i="62"/>
  <c r="D17" i="62"/>
  <c r="D18" i="62"/>
  <c r="D19" i="62"/>
  <c r="F19" i="62" s="1"/>
  <c r="D20" i="62"/>
  <c r="D21" i="62"/>
  <c r="F21" i="62" s="1"/>
  <c r="D22" i="62"/>
  <c r="D23" i="62"/>
  <c r="D24" i="62"/>
  <c r="D25" i="62"/>
  <c r="D26" i="62"/>
  <c r="D27" i="62"/>
  <c r="F27" i="62" s="1"/>
  <c r="D28" i="62"/>
  <c r="D29" i="62"/>
  <c r="D30" i="62"/>
  <c r="D31" i="62"/>
  <c r="D32" i="62"/>
  <c r="D33" i="62"/>
  <c r="D34" i="62"/>
  <c r="D35" i="62"/>
  <c r="F35" i="62" s="1"/>
  <c r="D36" i="62"/>
  <c r="D37" i="62"/>
  <c r="F37" i="62" s="1"/>
  <c r="D38" i="62"/>
  <c r="D39" i="62"/>
  <c r="D40" i="62"/>
  <c r="D41" i="62"/>
  <c r="D42" i="62"/>
  <c r="D43" i="62"/>
  <c r="F43" i="62" s="1"/>
  <c r="D44" i="62"/>
  <c r="D45" i="62"/>
  <c r="D46" i="62"/>
  <c r="D47" i="62"/>
  <c r="D48" i="62"/>
  <c r="D49" i="62"/>
  <c r="D50" i="62"/>
  <c r="D51" i="62"/>
  <c r="F51" i="62" s="1"/>
  <c r="D52" i="62"/>
  <c r="D53" i="62"/>
  <c r="F53" i="62" s="1"/>
  <c r="D54" i="62"/>
  <c r="D55" i="62"/>
  <c r="D56" i="62"/>
  <c r="D57" i="62"/>
  <c r="D58" i="62"/>
  <c r="D59" i="62"/>
  <c r="F59" i="62" s="1"/>
  <c r="D60" i="62"/>
  <c r="D61" i="62"/>
  <c r="D62" i="62"/>
  <c r="D63" i="62"/>
  <c r="D64" i="62"/>
  <c r="D65" i="62"/>
  <c r="I14" i="62"/>
  <c r="B4" i="62"/>
  <c r="K14" i="62"/>
  <c r="K15" i="62"/>
  <c r="K16" i="62"/>
  <c r="K17" i="62"/>
  <c r="K18" i="62"/>
  <c r="K19" i="62"/>
  <c r="K20" i="62"/>
  <c r="K21" i="62"/>
  <c r="K24" i="62"/>
  <c r="K25" i="62"/>
  <c r="W14" i="62"/>
  <c r="M7" i="62"/>
  <c r="I15" i="62"/>
  <c r="I16" i="62"/>
  <c r="O16" i="62" s="1"/>
  <c r="I17" i="62"/>
  <c r="I18" i="62"/>
  <c r="O18" i="62" s="1"/>
  <c r="I19" i="62"/>
  <c r="O19" i="62" s="1"/>
  <c r="I20" i="62"/>
  <c r="O20" i="62" s="1"/>
  <c r="I21" i="62"/>
  <c r="I22" i="62"/>
  <c r="O22" i="62" s="1"/>
  <c r="I23" i="62"/>
  <c r="I24" i="62"/>
  <c r="O24" i="62" s="1"/>
  <c r="S24" i="62" s="1"/>
  <c r="I25" i="62"/>
  <c r="O25" i="62" s="1"/>
  <c r="I26" i="62"/>
  <c r="O26" i="62" s="1"/>
  <c r="I27" i="62"/>
  <c r="O27" i="62" s="1"/>
  <c r="I28" i="62"/>
  <c r="O28" i="62" s="1"/>
  <c r="I29" i="62"/>
  <c r="I30" i="62"/>
  <c r="O30" i="62" s="1"/>
  <c r="I31" i="62"/>
  <c r="I32" i="62"/>
  <c r="O32" i="62" s="1"/>
  <c r="I33" i="62"/>
  <c r="O33" i="62" s="1"/>
  <c r="I34" i="62"/>
  <c r="O34" i="62" s="1"/>
  <c r="I35" i="62"/>
  <c r="O35" i="62" s="1"/>
  <c r="I36" i="62"/>
  <c r="O36" i="62" s="1"/>
  <c r="I37" i="62"/>
  <c r="I38" i="62"/>
  <c r="O38" i="62" s="1"/>
  <c r="I39" i="62"/>
  <c r="O39" i="62" s="1"/>
  <c r="Q39" i="62" s="1"/>
  <c r="I40" i="62"/>
  <c r="O40" i="62" s="1"/>
  <c r="I41" i="62"/>
  <c r="O41" i="62" s="1"/>
  <c r="I42" i="62"/>
  <c r="O42" i="62" s="1"/>
  <c r="I43" i="62"/>
  <c r="O43" i="62" s="1"/>
  <c r="I44" i="62"/>
  <c r="O44" i="62" s="1"/>
  <c r="I45" i="62"/>
  <c r="I46" i="62"/>
  <c r="O46" i="62" s="1"/>
  <c r="I47" i="62"/>
  <c r="I48" i="62"/>
  <c r="O48" i="62" s="1"/>
  <c r="I49" i="62"/>
  <c r="O49" i="62" s="1"/>
  <c r="Q49" i="62" s="1"/>
  <c r="I50" i="62"/>
  <c r="O50" i="62" s="1"/>
  <c r="I51" i="62"/>
  <c r="O51" i="62" s="1"/>
  <c r="I52" i="62"/>
  <c r="O52" i="62" s="1"/>
  <c r="I53" i="62"/>
  <c r="I54" i="62"/>
  <c r="O54" i="62" s="1"/>
  <c r="I55" i="62"/>
  <c r="I56" i="62"/>
  <c r="O56" i="62" s="1"/>
  <c r="I57" i="62"/>
  <c r="I58" i="62"/>
  <c r="O58" i="62" s="1"/>
  <c r="I59" i="62"/>
  <c r="O59" i="62" s="1"/>
  <c r="I60" i="62"/>
  <c r="O60" i="62" s="1"/>
  <c r="I61" i="62"/>
  <c r="I62" i="62"/>
  <c r="O62" i="62" s="1"/>
  <c r="I63" i="62"/>
  <c r="I64" i="62"/>
  <c r="O64" i="62" s="1"/>
  <c r="I65" i="62"/>
  <c r="O65" i="62" s="1"/>
  <c r="Q65" i="62" s="1"/>
  <c r="Q8" i="62"/>
  <c r="J9" i="62"/>
  <c r="L14" i="62"/>
  <c r="V14" i="62"/>
  <c r="L15" i="62"/>
  <c r="O15" i="62"/>
  <c r="P15" i="62"/>
  <c r="V15" i="62"/>
  <c r="W15" i="62"/>
  <c r="L16" i="62"/>
  <c r="P16" i="62"/>
  <c r="R16" i="62"/>
  <c r="V16" i="62"/>
  <c r="W16" i="62"/>
  <c r="L17" i="62"/>
  <c r="O17" i="62"/>
  <c r="P17" i="62"/>
  <c r="R17" i="62"/>
  <c r="V17" i="62"/>
  <c r="W17" i="62"/>
  <c r="L18" i="62"/>
  <c r="P18" i="62"/>
  <c r="R18" i="62" s="1"/>
  <c r="V18" i="62"/>
  <c r="W18" i="62"/>
  <c r="L19" i="62"/>
  <c r="P19" i="62"/>
  <c r="V19" i="62"/>
  <c r="W19" i="62"/>
  <c r="L20" i="62"/>
  <c r="P20" i="62"/>
  <c r="R20" i="62"/>
  <c r="V20" i="62"/>
  <c r="W20" i="62"/>
  <c r="L21" i="62"/>
  <c r="O21" i="62"/>
  <c r="P21" i="62"/>
  <c r="V21" i="62"/>
  <c r="W21" i="62"/>
  <c r="P22" i="62"/>
  <c r="R22" i="62" s="1"/>
  <c r="O23" i="62"/>
  <c r="P23" i="62"/>
  <c r="R23" i="62"/>
  <c r="L24" i="62"/>
  <c r="P24" i="62"/>
  <c r="Q24" i="62"/>
  <c r="R24" i="62"/>
  <c r="V24" i="62"/>
  <c r="W24" i="62"/>
  <c r="L25" i="62"/>
  <c r="P25" i="62"/>
  <c r="R25" i="62"/>
  <c r="V25" i="62"/>
  <c r="W25" i="62"/>
  <c r="P26" i="62"/>
  <c r="R26" i="62"/>
  <c r="V26" i="62"/>
  <c r="W26" i="62"/>
  <c r="P27" i="62"/>
  <c r="R27" i="62"/>
  <c r="V27" i="62"/>
  <c r="W27" i="62"/>
  <c r="P28" i="62"/>
  <c r="R28" i="62" s="1"/>
  <c r="V28" i="62"/>
  <c r="W28" i="62"/>
  <c r="O29" i="62"/>
  <c r="P29" i="62"/>
  <c r="R29" i="62"/>
  <c r="V29" i="62"/>
  <c r="W29" i="62"/>
  <c r="P30" i="62"/>
  <c r="R30" i="62" s="1"/>
  <c r="V30" i="62"/>
  <c r="W30" i="62"/>
  <c r="O31" i="62"/>
  <c r="P31" i="62"/>
  <c r="Q31" i="62"/>
  <c r="R31" i="62"/>
  <c r="S31" i="62"/>
  <c r="V31" i="62"/>
  <c r="W31" i="62"/>
  <c r="P32" i="62"/>
  <c r="R32" i="62" s="1"/>
  <c r="V32" i="62"/>
  <c r="W32" i="62"/>
  <c r="P33" i="62"/>
  <c r="R33" i="62"/>
  <c r="V33" i="62"/>
  <c r="W33" i="62"/>
  <c r="P34" i="62"/>
  <c r="R34" i="62"/>
  <c r="V34" i="62"/>
  <c r="W34" i="62"/>
  <c r="P35" i="62"/>
  <c r="R35" i="62"/>
  <c r="V35" i="62"/>
  <c r="W35" i="62"/>
  <c r="P36" i="62"/>
  <c r="R36" i="62" s="1"/>
  <c r="V36" i="62"/>
  <c r="W36" i="62"/>
  <c r="O37" i="62"/>
  <c r="P37" i="62"/>
  <c r="R37" i="62"/>
  <c r="V37" i="62"/>
  <c r="W37" i="62"/>
  <c r="P38" i="62"/>
  <c r="R38" i="62" s="1"/>
  <c r="P39" i="62"/>
  <c r="R39" i="62" s="1"/>
  <c r="P40" i="62"/>
  <c r="R40" i="62" s="1"/>
  <c r="K41" i="62"/>
  <c r="L41" i="62" s="1"/>
  <c r="M41" i="62"/>
  <c r="P41" i="62"/>
  <c r="R41" i="62"/>
  <c r="V41" i="62"/>
  <c r="W41" i="62"/>
  <c r="K42" i="62"/>
  <c r="L42" i="62" s="1"/>
  <c r="M42" i="62"/>
  <c r="P42" i="62"/>
  <c r="R42" i="62" s="1"/>
  <c r="V42" i="62"/>
  <c r="W42" i="62"/>
  <c r="K43" i="62"/>
  <c r="L43" i="62" s="1"/>
  <c r="M43" i="62"/>
  <c r="P43" i="62"/>
  <c r="V43" i="62"/>
  <c r="W43" i="62"/>
  <c r="K44" i="62"/>
  <c r="L44" i="62" s="1"/>
  <c r="M44" i="62"/>
  <c r="P44" i="62"/>
  <c r="R44" i="62" s="1"/>
  <c r="V44" i="62"/>
  <c r="W44" i="62"/>
  <c r="K45" i="62"/>
  <c r="L45" i="62" s="1"/>
  <c r="M45" i="62"/>
  <c r="O45" i="62"/>
  <c r="P45" i="62"/>
  <c r="R45" i="62"/>
  <c r="V45" i="62"/>
  <c r="W45" i="62"/>
  <c r="K46" i="62"/>
  <c r="L46" i="62" s="1"/>
  <c r="M46" i="62"/>
  <c r="P46" i="62"/>
  <c r="R46" i="62" s="1"/>
  <c r="V46" i="62"/>
  <c r="W46" i="62"/>
  <c r="K47" i="62"/>
  <c r="L47" i="62" s="1"/>
  <c r="M47" i="62"/>
  <c r="O47" i="62"/>
  <c r="P47" i="62"/>
  <c r="V47" i="62"/>
  <c r="W47" i="62"/>
  <c r="K48" i="62"/>
  <c r="L48" i="62" s="1"/>
  <c r="M48" i="62"/>
  <c r="P48" i="62"/>
  <c r="R48" i="62" s="1"/>
  <c r="P49" i="62"/>
  <c r="R49" i="62"/>
  <c r="S49" i="62"/>
  <c r="P50" i="62"/>
  <c r="R50" i="62"/>
  <c r="P51" i="62"/>
  <c r="R51" i="62"/>
  <c r="P52" i="62"/>
  <c r="R52" i="62" s="1"/>
  <c r="O53" i="62"/>
  <c r="P53" i="62"/>
  <c r="P54" i="62"/>
  <c r="R54" i="62" s="1"/>
  <c r="O55" i="62"/>
  <c r="P55" i="62"/>
  <c r="R55" i="62" s="1"/>
  <c r="P56" i="62"/>
  <c r="R56" i="62" s="1"/>
  <c r="O57" i="62"/>
  <c r="S57" i="62" s="1"/>
  <c r="P57" i="62"/>
  <c r="Q57" i="62"/>
  <c r="R57" i="62"/>
  <c r="P58" i="62"/>
  <c r="R58" i="62"/>
  <c r="P59" i="62"/>
  <c r="P60" i="62"/>
  <c r="R60" i="62" s="1"/>
  <c r="O61" i="62"/>
  <c r="P61" i="62"/>
  <c r="P62" i="62"/>
  <c r="R62" i="62" s="1"/>
  <c r="O63" i="62"/>
  <c r="P63" i="62"/>
  <c r="R63" i="62" s="1"/>
  <c r="Q63" i="62"/>
  <c r="S63" i="62"/>
  <c r="P64" i="62"/>
  <c r="R64" i="62" s="1"/>
  <c r="P65" i="62"/>
  <c r="R65" i="62"/>
  <c r="S65" i="62"/>
  <c r="C66" i="62"/>
  <c r="D66" i="62"/>
  <c r="E66" i="62"/>
  <c r="I66" i="62"/>
  <c r="O66" i="62" s="1"/>
  <c r="P66" i="62"/>
  <c r="R66" i="62"/>
  <c r="C67" i="62"/>
  <c r="D67" i="62"/>
  <c r="E67" i="62"/>
  <c r="I67" i="62"/>
  <c r="O67" i="62"/>
  <c r="P67" i="62"/>
  <c r="C68" i="62"/>
  <c r="E68" i="62" s="1"/>
  <c r="D68" i="62"/>
  <c r="I68" i="62"/>
  <c r="O68" i="62"/>
  <c r="P68" i="62"/>
  <c r="R68" i="62" s="1"/>
  <c r="S68" i="62"/>
  <c r="C69" i="62"/>
  <c r="E69" i="62" s="1"/>
  <c r="D69" i="62"/>
  <c r="I69" i="62"/>
  <c r="O69" i="62" s="1"/>
  <c r="P69" i="62"/>
  <c r="R69" i="62" s="1"/>
  <c r="C70" i="62"/>
  <c r="D70" i="62"/>
  <c r="E70" i="62"/>
  <c r="I70" i="62"/>
  <c r="O70" i="62"/>
  <c r="P70" i="62"/>
  <c r="R70" i="62"/>
  <c r="C71" i="62"/>
  <c r="D71" i="62"/>
  <c r="E71" i="62"/>
  <c r="I71" i="62"/>
  <c r="O71" i="62"/>
  <c r="P71" i="62"/>
  <c r="R71" i="62" s="1"/>
  <c r="C72" i="62"/>
  <c r="E72" i="62" s="1"/>
  <c r="D72" i="62"/>
  <c r="I72" i="62"/>
  <c r="O72" i="62" s="1"/>
  <c r="Q72" i="62" s="1"/>
  <c r="P72" i="62"/>
  <c r="R72" i="62"/>
  <c r="S72" i="62"/>
  <c r="C73" i="62"/>
  <c r="D73" i="62"/>
  <c r="E73" i="62"/>
  <c r="I73" i="62"/>
  <c r="O73" i="62"/>
  <c r="P73" i="62"/>
  <c r="R73" i="62" s="1"/>
  <c r="Q73" i="62"/>
  <c r="S73" i="62"/>
  <c r="C74" i="62"/>
  <c r="E74" i="62" s="1"/>
  <c r="D74" i="62"/>
  <c r="I74" i="62"/>
  <c r="O74" i="62"/>
  <c r="P74" i="62"/>
  <c r="R74" i="62"/>
  <c r="C75" i="62"/>
  <c r="D75" i="62"/>
  <c r="E75" i="62"/>
  <c r="I75" i="62"/>
  <c r="O75" i="62"/>
  <c r="P75" i="62"/>
  <c r="R75" i="62" s="1"/>
  <c r="C76" i="62"/>
  <c r="E76" i="62" s="1"/>
  <c r="D76" i="62"/>
  <c r="I76" i="62"/>
  <c r="O76" i="62" s="1"/>
  <c r="Q76" i="62" s="1"/>
  <c r="P76" i="62"/>
  <c r="R76" i="62"/>
  <c r="S76" i="62"/>
  <c r="C77" i="62"/>
  <c r="D77" i="62"/>
  <c r="E77" i="62"/>
  <c r="I77" i="62"/>
  <c r="O77" i="62"/>
  <c r="P77" i="62"/>
  <c r="R77" i="62" s="1"/>
  <c r="Q77" i="62"/>
  <c r="S77" i="62"/>
  <c r="C78" i="62"/>
  <c r="E78" i="62" s="1"/>
  <c r="D78" i="62"/>
  <c r="I78" i="62"/>
  <c r="O78" i="62" s="1"/>
  <c r="P78" i="62"/>
  <c r="R78" i="62"/>
  <c r="C79" i="62"/>
  <c r="D79" i="62"/>
  <c r="E79" i="62"/>
  <c r="I79" i="62"/>
  <c r="O79" i="62"/>
  <c r="P79" i="62"/>
  <c r="R79" i="62" s="1"/>
  <c r="C80" i="62"/>
  <c r="E80" i="62" s="1"/>
  <c r="D80" i="62"/>
  <c r="I80" i="62"/>
  <c r="O80" i="62" s="1"/>
  <c r="P80" i="62"/>
  <c r="R80" i="62"/>
  <c r="C81" i="62"/>
  <c r="D81" i="62"/>
  <c r="E81" i="62"/>
  <c r="I81" i="62"/>
  <c r="O81" i="62"/>
  <c r="P81" i="62"/>
  <c r="C82" i="62"/>
  <c r="E82" i="62" s="1"/>
  <c r="D82" i="62"/>
  <c r="I82" i="62"/>
  <c r="O82" i="62" s="1"/>
  <c r="S82" i="62" s="1"/>
  <c r="P82" i="62"/>
  <c r="Q82" i="62"/>
  <c r="R82" i="62"/>
  <c r="C83" i="62"/>
  <c r="D83" i="62"/>
  <c r="E83" i="62"/>
  <c r="I83" i="62"/>
  <c r="O83" i="62"/>
  <c r="P83" i="62"/>
  <c r="R83" i="62" s="1"/>
  <c r="C84" i="62"/>
  <c r="E84" i="62" s="1"/>
  <c r="D84" i="62"/>
  <c r="I84" i="62"/>
  <c r="O84" i="62" s="1"/>
  <c r="P84" i="62"/>
  <c r="R84" i="62"/>
  <c r="C85" i="62"/>
  <c r="D85" i="62"/>
  <c r="E85" i="62"/>
  <c r="I85" i="62"/>
  <c r="O85" i="62"/>
  <c r="P85" i="62"/>
  <c r="S85" i="62" s="1"/>
  <c r="C86" i="62"/>
  <c r="E86" i="62" s="1"/>
  <c r="D86" i="62"/>
  <c r="I86" i="62"/>
  <c r="O86" i="62"/>
  <c r="S86" i="62" s="1"/>
  <c r="P86" i="62"/>
  <c r="Q86" i="62"/>
  <c r="R86" i="62"/>
  <c r="C87" i="62"/>
  <c r="D87" i="62"/>
  <c r="E87" i="62"/>
  <c r="I87" i="62"/>
  <c r="O87" i="62"/>
  <c r="P87" i="62"/>
  <c r="C88" i="62"/>
  <c r="D88" i="62"/>
  <c r="E88" i="62"/>
  <c r="I88" i="62"/>
  <c r="O88" i="62" s="1"/>
  <c r="P88" i="62"/>
  <c r="R88" i="62" s="1"/>
  <c r="C89" i="62"/>
  <c r="D89" i="62"/>
  <c r="E89" i="62"/>
  <c r="I89" i="62"/>
  <c r="O89" i="62" s="1"/>
  <c r="P89" i="62"/>
  <c r="R89" i="62" s="1"/>
  <c r="C90" i="62"/>
  <c r="D90" i="62"/>
  <c r="E90" i="62"/>
  <c r="I90" i="62"/>
  <c r="O90" i="62" s="1"/>
  <c r="P90" i="62"/>
  <c r="R90" i="62"/>
  <c r="C91" i="62"/>
  <c r="E91" i="62" s="1"/>
  <c r="D91" i="62"/>
  <c r="I91" i="62"/>
  <c r="O91" i="62" s="1"/>
  <c r="P91" i="62"/>
  <c r="R91" i="62" s="1"/>
  <c r="C92" i="62"/>
  <c r="E92" i="62" s="1"/>
  <c r="D92" i="62"/>
  <c r="I92" i="62"/>
  <c r="O92" i="62" s="1"/>
  <c r="P92" i="62"/>
  <c r="R92" i="62" s="1"/>
  <c r="C93" i="62"/>
  <c r="D93" i="62"/>
  <c r="E93" i="62"/>
  <c r="I93" i="62"/>
  <c r="O93" i="62" s="1"/>
  <c r="P93" i="62"/>
  <c r="R93" i="62"/>
  <c r="C94" i="62"/>
  <c r="E94" i="62" s="1"/>
  <c r="D94" i="62"/>
  <c r="I94" i="62"/>
  <c r="O94" i="62" s="1"/>
  <c r="P94" i="62"/>
  <c r="R94" i="62"/>
  <c r="C95" i="62"/>
  <c r="E95" i="62" s="1"/>
  <c r="D95" i="62"/>
  <c r="I95" i="62"/>
  <c r="O95" i="62" s="1"/>
  <c r="P95" i="62"/>
  <c r="R95" i="62"/>
  <c r="C96" i="62"/>
  <c r="D96" i="62"/>
  <c r="E96" i="62"/>
  <c r="I96" i="62"/>
  <c r="O96" i="62" s="1"/>
  <c r="P96" i="62"/>
  <c r="R96" i="62" s="1"/>
  <c r="C97" i="62"/>
  <c r="D97" i="62"/>
  <c r="E97" i="62"/>
  <c r="I97" i="62"/>
  <c r="O97" i="62" s="1"/>
  <c r="P97" i="62"/>
  <c r="R97" i="62"/>
  <c r="C98" i="62"/>
  <c r="D98" i="62"/>
  <c r="E98" i="62"/>
  <c r="I98" i="62"/>
  <c r="O98" i="62" s="1"/>
  <c r="P98" i="62"/>
  <c r="R98" i="62"/>
  <c r="C99" i="62"/>
  <c r="E99" i="62" s="1"/>
  <c r="D99" i="62"/>
  <c r="I99" i="62"/>
  <c r="O99" i="62" s="1"/>
  <c r="P99" i="62"/>
  <c r="R99" i="62" s="1"/>
  <c r="C100" i="62"/>
  <c r="E100" i="62" s="1"/>
  <c r="D100" i="62"/>
  <c r="I100" i="62"/>
  <c r="O100" i="62" s="1"/>
  <c r="P100" i="62"/>
  <c r="R100" i="62"/>
  <c r="C101" i="62"/>
  <c r="D101" i="62"/>
  <c r="E101" i="62"/>
  <c r="I101" i="62"/>
  <c r="O101" i="62" s="1"/>
  <c r="P101" i="62"/>
  <c r="R101" i="62"/>
  <c r="C102" i="62"/>
  <c r="E102" i="62" s="1"/>
  <c r="D102" i="62"/>
  <c r="I102" i="62"/>
  <c r="O102" i="62" s="1"/>
  <c r="P102" i="62"/>
  <c r="R102" i="62"/>
  <c r="C103" i="62"/>
  <c r="E103" i="62" s="1"/>
  <c r="D103" i="62"/>
  <c r="I103" i="62"/>
  <c r="O103" i="62" s="1"/>
  <c r="P103" i="62"/>
  <c r="R103" i="62"/>
  <c r="C104" i="62"/>
  <c r="D104" i="62"/>
  <c r="E104" i="62"/>
  <c r="I104" i="62"/>
  <c r="O104" i="62" s="1"/>
  <c r="P104" i="62"/>
  <c r="R104" i="62" s="1"/>
  <c r="C105" i="62"/>
  <c r="D105" i="62"/>
  <c r="E105" i="62"/>
  <c r="I105" i="62"/>
  <c r="O105" i="62" s="1"/>
  <c r="P105" i="62"/>
  <c r="R105" i="62"/>
  <c r="C106" i="62"/>
  <c r="D106" i="62"/>
  <c r="E106" i="62"/>
  <c r="I106" i="62"/>
  <c r="O106" i="62" s="1"/>
  <c r="P106" i="62"/>
  <c r="R106" i="62"/>
  <c r="C107" i="62"/>
  <c r="E107" i="62" s="1"/>
  <c r="D107" i="62"/>
  <c r="I107" i="62"/>
  <c r="O107" i="62" s="1"/>
  <c r="P107" i="62"/>
  <c r="R107" i="62" s="1"/>
  <c r="C108" i="62"/>
  <c r="E108" i="62" s="1"/>
  <c r="D108" i="62"/>
  <c r="I108" i="62"/>
  <c r="O108" i="62" s="1"/>
  <c r="P108" i="62"/>
  <c r="R108" i="62"/>
  <c r="C109" i="62"/>
  <c r="D109" i="62"/>
  <c r="E109" i="62"/>
  <c r="I109" i="62"/>
  <c r="O109" i="62" s="1"/>
  <c r="P109" i="62"/>
  <c r="R109" i="62"/>
  <c r="C110" i="62"/>
  <c r="D110" i="62"/>
  <c r="E110" i="62"/>
  <c r="I110" i="62"/>
  <c r="O110" i="62" s="1"/>
  <c r="P110" i="62"/>
  <c r="R110" i="62"/>
  <c r="C111" i="62"/>
  <c r="E111" i="62" s="1"/>
  <c r="D111" i="62"/>
  <c r="I111" i="62"/>
  <c r="O111" i="62" s="1"/>
  <c r="P111" i="62"/>
  <c r="R111" i="62"/>
  <c r="C112" i="62"/>
  <c r="D112" i="62"/>
  <c r="E112" i="62"/>
  <c r="I112" i="62"/>
  <c r="O112" i="62" s="1"/>
  <c r="P112" i="62"/>
  <c r="R112" i="62" s="1"/>
  <c r="C113" i="62"/>
  <c r="D113" i="62"/>
  <c r="E113" i="62"/>
  <c r="I113" i="62"/>
  <c r="O113" i="62" s="1"/>
  <c r="P113" i="62"/>
  <c r="R113" i="62" s="1"/>
  <c r="C114" i="62"/>
  <c r="D114" i="62"/>
  <c r="E114" i="62"/>
  <c r="I114" i="62"/>
  <c r="O114" i="62" s="1"/>
  <c r="P114" i="62"/>
  <c r="R114" i="62"/>
  <c r="C115" i="62"/>
  <c r="E115" i="62" s="1"/>
  <c r="D115" i="62"/>
  <c r="I115" i="62"/>
  <c r="O115" i="62" s="1"/>
  <c r="P115" i="62"/>
  <c r="R115" i="62" s="1"/>
  <c r="C116" i="62"/>
  <c r="E116" i="62" s="1"/>
  <c r="D116" i="62"/>
  <c r="I116" i="62"/>
  <c r="O116" i="62" s="1"/>
  <c r="P116" i="62"/>
  <c r="R116" i="62" s="1"/>
  <c r="C117" i="62"/>
  <c r="D117" i="62"/>
  <c r="E117" i="62"/>
  <c r="I117" i="62"/>
  <c r="O117" i="62" s="1"/>
  <c r="P117" i="62"/>
  <c r="R117" i="62"/>
  <c r="C118" i="62"/>
  <c r="D118" i="62"/>
  <c r="E118" i="62"/>
  <c r="I118" i="62"/>
  <c r="O118" i="62" s="1"/>
  <c r="P118" i="62"/>
  <c r="R118" i="62"/>
  <c r="C119" i="62"/>
  <c r="E119" i="62" s="1"/>
  <c r="D119" i="62"/>
  <c r="I119" i="62"/>
  <c r="O119" i="62" s="1"/>
  <c r="P119" i="62"/>
  <c r="R119" i="62"/>
  <c r="C120" i="62"/>
  <c r="D120" i="62"/>
  <c r="E120" i="62"/>
  <c r="I120" i="62"/>
  <c r="O120" i="62" s="1"/>
  <c r="P120" i="62"/>
  <c r="R120" i="62" s="1"/>
  <c r="C121" i="62"/>
  <c r="D121" i="62"/>
  <c r="E121" i="62"/>
  <c r="I121" i="62"/>
  <c r="O121" i="62" s="1"/>
  <c r="P121" i="62"/>
  <c r="R121" i="62"/>
  <c r="C122" i="62"/>
  <c r="D122" i="62"/>
  <c r="E122" i="62"/>
  <c r="I122" i="62"/>
  <c r="O122" i="62" s="1"/>
  <c r="P122" i="62"/>
  <c r="R122" i="62"/>
  <c r="C123" i="62"/>
  <c r="E123" i="62" s="1"/>
  <c r="D123" i="62"/>
  <c r="I123" i="62"/>
  <c r="O123" i="62" s="1"/>
  <c r="P123" i="62"/>
  <c r="R123" i="62" s="1"/>
  <c r="C124" i="62"/>
  <c r="E124" i="62" s="1"/>
  <c r="D124" i="62"/>
  <c r="I124" i="62"/>
  <c r="O124" i="62" s="1"/>
  <c r="P124" i="62"/>
  <c r="R124" i="62" s="1"/>
  <c r="C125" i="62"/>
  <c r="D125" i="62"/>
  <c r="E125" i="62"/>
  <c r="I125" i="62"/>
  <c r="O125" i="62" s="1"/>
  <c r="P125" i="62"/>
  <c r="R125" i="62"/>
  <c r="C126" i="62"/>
  <c r="E126" i="62" s="1"/>
  <c r="D126" i="62"/>
  <c r="I126" i="62"/>
  <c r="O126" i="62" s="1"/>
  <c r="P126" i="62"/>
  <c r="R126" i="62"/>
  <c r="C127" i="62"/>
  <c r="E127" i="62" s="1"/>
  <c r="D127" i="62"/>
  <c r="I127" i="62"/>
  <c r="O127" i="62" s="1"/>
  <c r="P127" i="62"/>
  <c r="R127" i="62"/>
  <c r="C128" i="62"/>
  <c r="D128" i="62"/>
  <c r="E128" i="62"/>
  <c r="I128" i="62"/>
  <c r="O128" i="62" s="1"/>
  <c r="P128" i="62"/>
  <c r="R128" i="62" s="1"/>
  <c r="C129" i="62"/>
  <c r="D129" i="62"/>
  <c r="E129" i="62"/>
  <c r="I129" i="62"/>
  <c r="O129" i="62" s="1"/>
  <c r="P129" i="62"/>
  <c r="R129" i="62"/>
  <c r="C130" i="62"/>
  <c r="D130" i="62"/>
  <c r="E130" i="62"/>
  <c r="I130" i="62"/>
  <c r="O130" i="62" s="1"/>
  <c r="P130" i="62"/>
  <c r="R130" i="62"/>
  <c r="C131" i="62"/>
  <c r="E131" i="62" s="1"/>
  <c r="D131" i="62"/>
  <c r="I131" i="62"/>
  <c r="O131" i="62" s="1"/>
  <c r="P131" i="62"/>
  <c r="R131" i="62" s="1"/>
  <c r="C132" i="62"/>
  <c r="D132" i="62"/>
  <c r="E132" i="62"/>
  <c r="I132" i="62"/>
  <c r="O132" i="62" s="1"/>
  <c r="P132" i="62"/>
  <c r="R132" i="62"/>
  <c r="C133" i="62"/>
  <c r="D133" i="62"/>
  <c r="E133" i="62"/>
  <c r="I133" i="62"/>
  <c r="O133" i="62" s="1"/>
  <c r="P133" i="62"/>
  <c r="R133" i="62" s="1"/>
  <c r="C134" i="62"/>
  <c r="D134" i="62"/>
  <c r="E134" i="62"/>
  <c r="I134" i="62"/>
  <c r="O134" i="62" s="1"/>
  <c r="P134" i="62"/>
  <c r="R134" i="62" s="1"/>
  <c r="C135" i="62"/>
  <c r="D135" i="62"/>
  <c r="E135" i="62"/>
  <c r="I135" i="62"/>
  <c r="O135" i="62" s="1"/>
  <c r="P135" i="62"/>
  <c r="R135" i="62" s="1"/>
  <c r="C136" i="62"/>
  <c r="E136" i="62" s="1"/>
  <c r="D136" i="62"/>
  <c r="I136" i="62"/>
  <c r="O136" i="62" s="1"/>
  <c r="P136" i="62"/>
  <c r="R136" i="62" s="1"/>
  <c r="C137" i="62"/>
  <c r="E137" i="62" s="1"/>
  <c r="D137" i="62"/>
  <c r="I137" i="62"/>
  <c r="O137" i="62" s="1"/>
  <c r="P137" i="62"/>
  <c r="R137" i="62" s="1"/>
  <c r="C138" i="62"/>
  <c r="E138" i="62" s="1"/>
  <c r="D138" i="62"/>
  <c r="I138" i="62"/>
  <c r="O138" i="62" s="1"/>
  <c r="P138" i="62"/>
  <c r="R138" i="62"/>
  <c r="C139" i="62"/>
  <c r="E139" i="62" s="1"/>
  <c r="D139" i="62"/>
  <c r="I139" i="62"/>
  <c r="O139" i="62" s="1"/>
  <c r="P139" i="62"/>
  <c r="R139" i="62" s="1"/>
  <c r="C140" i="62"/>
  <c r="D140" i="62"/>
  <c r="E140" i="62"/>
  <c r="I140" i="62"/>
  <c r="O140" i="62" s="1"/>
  <c r="P140" i="62"/>
  <c r="R140" i="62" s="1"/>
  <c r="C141" i="62"/>
  <c r="D141" i="62"/>
  <c r="E141" i="62"/>
  <c r="I141" i="62"/>
  <c r="O141" i="62" s="1"/>
  <c r="P141" i="62"/>
  <c r="R141" i="62" s="1"/>
  <c r="C142" i="62"/>
  <c r="E142" i="62" s="1"/>
  <c r="D142" i="62"/>
  <c r="I142" i="62"/>
  <c r="O142" i="62" s="1"/>
  <c r="P142" i="62"/>
  <c r="R142" i="62"/>
  <c r="C143" i="62"/>
  <c r="D143" i="62"/>
  <c r="E143" i="62"/>
  <c r="I143" i="62"/>
  <c r="O143" i="62" s="1"/>
  <c r="P143" i="62"/>
  <c r="R143" i="62" s="1"/>
  <c r="C144" i="62"/>
  <c r="E144" i="62" s="1"/>
  <c r="D144" i="62"/>
  <c r="I144" i="62"/>
  <c r="O144" i="62" s="1"/>
  <c r="P144" i="62"/>
  <c r="R144" i="62"/>
  <c r="C145" i="62"/>
  <c r="D145" i="62"/>
  <c r="E145" i="62"/>
  <c r="I145" i="62"/>
  <c r="O145" i="62" s="1"/>
  <c r="P145" i="62"/>
  <c r="R145" i="62" s="1"/>
  <c r="C146" i="62"/>
  <c r="D146" i="62"/>
  <c r="E146" i="62"/>
  <c r="I146" i="62"/>
  <c r="O146" i="62" s="1"/>
  <c r="P146" i="62"/>
  <c r="R146" i="62"/>
  <c r="C147" i="62"/>
  <c r="E147" i="62" s="1"/>
  <c r="D147" i="62"/>
  <c r="I147" i="62"/>
  <c r="O147" i="62" s="1"/>
  <c r="P147" i="62"/>
  <c r="R147" i="62" s="1"/>
  <c r="C148" i="62"/>
  <c r="D148" i="62"/>
  <c r="E148" i="62"/>
  <c r="I148" i="62"/>
  <c r="O148" i="62" s="1"/>
  <c r="P148" i="62"/>
  <c r="R148" i="62"/>
  <c r="C149" i="62"/>
  <c r="D149" i="62"/>
  <c r="E149" i="62"/>
  <c r="I149" i="62"/>
  <c r="O149" i="62" s="1"/>
  <c r="P149" i="62"/>
  <c r="R149" i="62" s="1"/>
  <c r="C150" i="62"/>
  <c r="D150" i="62"/>
  <c r="E150" i="62"/>
  <c r="I150" i="62"/>
  <c r="O150" i="62" s="1"/>
  <c r="P150" i="62"/>
  <c r="R150" i="62" s="1"/>
  <c r="C151" i="62"/>
  <c r="D151" i="62"/>
  <c r="E151" i="62"/>
  <c r="I151" i="62"/>
  <c r="O151" i="62" s="1"/>
  <c r="P151" i="62"/>
  <c r="R151" i="62" s="1"/>
  <c r="C152" i="62"/>
  <c r="E152" i="62" s="1"/>
  <c r="D152" i="62"/>
  <c r="I152" i="62"/>
  <c r="O152" i="62" s="1"/>
  <c r="P152" i="62"/>
  <c r="R152" i="62" s="1"/>
  <c r="C153" i="62"/>
  <c r="E153" i="62" s="1"/>
  <c r="D153" i="62"/>
  <c r="I153" i="62"/>
  <c r="O153" i="62" s="1"/>
  <c r="P153" i="62"/>
  <c r="R153" i="62" s="1"/>
  <c r="C154" i="62"/>
  <c r="E154" i="62" s="1"/>
  <c r="D154" i="62"/>
  <c r="I154" i="62"/>
  <c r="O154" i="62" s="1"/>
  <c r="P154" i="62"/>
  <c r="R154" i="62"/>
  <c r="C155" i="62"/>
  <c r="E155" i="62" s="1"/>
  <c r="D155" i="62"/>
  <c r="I155" i="62"/>
  <c r="O155" i="62" s="1"/>
  <c r="P155" i="62"/>
  <c r="R155" i="62" s="1"/>
  <c r="C156" i="62"/>
  <c r="D156" i="62"/>
  <c r="E156" i="62"/>
  <c r="I156" i="62"/>
  <c r="O156" i="62" s="1"/>
  <c r="P156" i="62"/>
  <c r="R156" i="62" s="1"/>
  <c r="C157" i="62"/>
  <c r="D157" i="62"/>
  <c r="E157" i="62"/>
  <c r="I157" i="62"/>
  <c r="O157" i="62" s="1"/>
  <c r="P157" i="62"/>
  <c r="R157" i="62" s="1"/>
  <c r="C158" i="62"/>
  <c r="E158" i="62" s="1"/>
  <c r="D158" i="62"/>
  <c r="I158" i="62"/>
  <c r="O158" i="62" s="1"/>
  <c r="P158" i="62"/>
  <c r="R158" i="62"/>
  <c r="C159" i="62"/>
  <c r="D159" i="62"/>
  <c r="E159" i="62"/>
  <c r="I159" i="62"/>
  <c r="O159" i="62" s="1"/>
  <c r="P159" i="62"/>
  <c r="R159" i="62" s="1"/>
  <c r="C160" i="62"/>
  <c r="E160" i="62" s="1"/>
  <c r="D160" i="62"/>
  <c r="I160" i="62"/>
  <c r="O160" i="62" s="1"/>
  <c r="P160" i="62"/>
  <c r="R160" i="62"/>
  <c r="C161" i="62"/>
  <c r="D161" i="62"/>
  <c r="E161" i="62"/>
  <c r="I161" i="62"/>
  <c r="O161" i="62" s="1"/>
  <c r="P161" i="62"/>
  <c r="R161" i="62" s="1"/>
  <c r="C162" i="62"/>
  <c r="D162" i="62"/>
  <c r="E162" i="62"/>
  <c r="I162" i="62"/>
  <c r="O162" i="62" s="1"/>
  <c r="P162" i="62"/>
  <c r="R162" i="62"/>
  <c r="C163" i="62"/>
  <c r="E163" i="62" s="1"/>
  <c r="D163" i="62"/>
  <c r="I163" i="62"/>
  <c r="O163" i="62" s="1"/>
  <c r="P163" i="62"/>
  <c r="R163" i="62" s="1"/>
  <c r="C164" i="62"/>
  <c r="D164" i="62"/>
  <c r="E164" i="62"/>
  <c r="I164" i="62"/>
  <c r="O164" i="62" s="1"/>
  <c r="P164" i="62"/>
  <c r="R164" i="62"/>
  <c r="C165" i="62"/>
  <c r="D165" i="62"/>
  <c r="E165" i="62"/>
  <c r="I165" i="62"/>
  <c r="O165" i="62" s="1"/>
  <c r="P165" i="62"/>
  <c r="R165" i="62" s="1"/>
  <c r="C166" i="62"/>
  <c r="D166" i="62"/>
  <c r="E166" i="62"/>
  <c r="I166" i="62"/>
  <c r="O166" i="62" s="1"/>
  <c r="P166" i="62"/>
  <c r="R166" i="62" s="1"/>
  <c r="C167" i="62"/>
  <c r="D167" i="62"/>
  <c r="E167" i="62"/>
  <c r="I167" i="62"/>
  <c r="O167" i="62" s="1"/>
  <c r="P167" i="62"/>
  <c r="R167" i="62" s="1"/>
  <c r="C168" i="62"/>
  <c r="E168" i="62" s="1"/>
  <c r="D168" i="62"/>
  <c r="I168" i="62"/>
  <c r="O168" i="62" s="1"/>
  <c r="P168" i="62"/>
  <c r="R168" i="62" s="1"/>
  <c r="C169" i="62"/>
  <c r="E169" i="62" s="1"/>
  <c r="D169" i="62"/>
  <c r="I169" i="62"/>
  <c r="O169" i="62" s="1"/>
  <c r="P169" i="62"/>
  <c r="R169" i="62" s="1"/>
  <c r="C170" i="62"/>
  <c r="E170" i="62" s="1"/>
  <c r="D170" i="62"/>
  <c r="I170" i="62"/>
  <c r="O170" i="62" s="1"/>
  <c r="P170" i="62"/>
  <c r="R170" i="62"/>
  <c r="C171" i="62"/>
  <c r="E171" i="62" s="1"/>
  <c r="D171" i="62"/>
  <c r="I171" i="62"/>
  <c r="O171" i="62" s="1"/>
  <c r="P171" i="62"/>
  <c r="R171" i="62" s="1"/>
  <c r="C172" i="62"/>
  <c r="D172" i="62"/>
  <c r="E172" i="62"/>
  <c r="I172" i="62"/>
  <c r="O172" i="62" s="1"/>
  <c r="P172" i="62"/>
  <c r="R172" i="62" s="1"/>
  <c r="C173" i="62"/>
  <c r="D173" i="62"/>
  <c r="E173" i="62"/>
  <c r="I173" i="62"/>
  <c r="O173" i="62" s="1"/>
  <c r="P173" i="62"/>
  <c r="R173" i="62" s="1"/>
  <c r="C174" i="62"/>
  <c r="E174" i="62" s="1"/>
  <c r="D174" i="62"/>
  <c r="I174" i="62"/>
  <c r="O174" i="62" s="1"/>
  <c r="P174" i="62"/>
  <c r="R174" i="62"/>
  <c r="C175" i="62"/>
  <c r="D175" i="62"/>
  <c r="E175" i="62"/>
  <c r="I175" i="62"/>
  <c r="O175" i="62" s="1"/>
  <c r="P175" i="62"/>
  <c r="R175" i="62" s="1"/>
  <c r="C176" i="62"/>
  <c r="E176" i="62" s="1"/>
  <c r="D176" i="62"/>
  <c r="I176" i="62"/>
  <c r="O176" i="62" s="1"/>
  <c r="P176" i="62"/>
  <c r="R176" i="62"/>
  <c r="C177" i="62"/>
  <c r="D177" i="62"/>
  <c r="E177" i="62"/>
  <c r="I177" i="62"/>
  <c r="O177" i="62" s="1"/>
  <c r="P177" i="62"/>
  <c r="R177" i="62" s="1"/>
  <c r="C178" i="62"/>
  <c r="D178" i="62"/>
  <c r="E178" i="62"/>
  <c r="I178" i="62"/>
  <c r="O178" i="62" s="1"/>
  <c r="P178" i="62"/>
  <c r="R178" i="62"/>
  <c r="C179" i="62"/>
  <c r="E179" i="62" s="1"/>
  <c r="D179" i="62"/>
  <c r="I179" i="62"/>
  <c r="O179" i="62" s="1"/>
  <c r="P179" i="62"/>
  <c r="R179" i="62" s="1"/>
  <c r="C180" i="62"/>
  <c r="D180" i="62"/>
  <c r="E180" i="62"/>
  <c r="I180" i="62"/>
  <c r="O180" i="62" s="1"/>
  <c r="P180" i="62"/>
  <c r="R180" i="62"/>
  <c r="C181" i="62"/>
  <c r="D181" i="62"/>
  <c r="E181" i="62"/>
  <c r="I181" i="62"/>
  <c r="O181" i="62" s="1"/>
  <c r="P181" i="62"/>
  <c r="Q181" i="62" s="1"/>
  <c r="R181" i="62"/>
  <c r="C182" i="62"/>
  <c r="E182" i="62" s="1"/>
  <c r="D182" i="62"/>
  <c r="I182" i="62"/>
  <c r="O182" i="62" s="1"/>
  <c r="P182" i="62"/>
  <c r="R182" i="62"/>
  <c r="C183" i="62"/>
  <c r="D183" i="62"/>
  <c r="E183" i="62"/>
  <c r="I183" i="62"/>
  <c r="O183" i="62" s="1"/>
  <c r="P183" i="62"/>
  <c r="R183" i="62" s="1"/>
  <c r="C184" i="62"/>
  <c r="D184" i="62"/>
  <c r="E184" i="62"/>
  <c r="I184" i="62"/>
  <c r="O184" i="62" s="1"/>
  <c r="P184" i="62"/>
  <c r="R184" i="62" s="1"/>
  <c r="C185" i="62"/>
  <c r="D185" i="62"/>
  <c r="E185" i="62"/>
  <c r="I185" i="62"/>
  <c r="O185" i="62" s="1"/>
  <c r="P185" i="62"/>
  <c r="R185" i="62"/>
  <c r="C186" i="62"/>
  <c r="E186" i="62" s="1"/>
  <c r="D186" i="62"/>
  <c r="I186" i="62"/>
  <c r="O186" i="62" s="1"/>
  <c r="P186" i="62"/>
  <c r="R186" i="62" s="1"/>
  <c r="C187" i="62"/>
  <c r="E187" i="62" s="1"/>
  <c r="D187" i="62"/>
  <c r="I187" i="62"/>
  <c r="O187" i="62" s="1"/>
  <c r="P187" i="62"/>
  <c r="R187" i="62" s="1"/>
  <c r="C188" i="62"/>
  <c r="D188" i="62"/>
  <c r="E188" i="62"/>
  <c r="I188" i="62"/>
  <c r="O188" i="62" s="1"/>
  <c r="P188" i="62"/>
  <c r="R188" i="62"/>
  <c r="C189" i="62"/>
  <c r="E189" i="62" s="1"/>
  <c r="D189" i="62"/>
  <c r="I189" i="62"/>
  <c r="O189" i="62" s="1"/>
  <c r="P189" i="62"/>
  <c r="R189" i="62"/>
  <c r="C190" i="62"/>
  <c r="E190" i="62" s="1"/>
  <c r="D190" i="62"/>
  <c r="I190" i="62"/>
  <c r="O190" i="62" s="1"/>
  <c r="P190" i="62"/>
  <c r="R190" i="62"/>
  <c r="C191" i="62"/>
  <c r="D191" i="62"/>
  <c r="E191" i="62"/>
  <c r="I191" i="62"/>
  <c r="O191" i="62" s="1"/>
  <c r="P191" i="62"/>
  <c r="R191" i="62" s="1"/>
  <c r="C192" i="62"/>
  <c r="D192" i="62"/>
  <c r="E192" i="62"/>
  <c r="I192" i="62"/>
  <c r="O192" i="62" s="1"/>
  <c r="P192" i="62"/>
  <c r="R192" i="62" s="1"/>
  <c r="C193" i="62"/>
  <c r="D193" i="62"/>
  <c r="E193" i="62"/>
  <c r="I193" i="62"/>
  <c r="O193" i="62" s="1"/>
  <c r="P193" i="62"/>
  <c r="R193" i="62"/>
  <c r="C194" i="62"/>
  <c r="E194" i="62" s="1"/>
  <c r="D194" i="62"/>
  <c r="I194" i="62"/>
  <c r="O194" i="62" s="1"/>
  <c r="P194" i="62"/>
  <c r="R194" i="62" s="1"/>
  <c r="C195" i="62"/>
  <c r="E195" i="62" s="1"/>
  <c r="D195" i="62"/>
  <c r="I195" i="62"/>
  <c r="O195" i="62" s="1"/>
  <c r="P195" i="62"/>
  <c r="R195" i="62" s="1"/>
  <c r="C196" i="62"/>
  <c r="D196" i="62"/>
  <c r="E196" i="62"/>
  <c r="I196" i="62"/>
  <c r="O196" i="62" s="1"/>
  <c r="P196" i="62"/>
  <c r="R196" i="62"/>
  <c r="C197" i="62"/>
  <c r="E197" i="62" s="1"/>
  <c r="D197" i="62"/>
  <c r="I197" i="62"/>
  <c r="O197" i="62" s="1"/>
  <c r="P197" i="62"/>
  <c r="R197" i="62"/>
  <c r="C198" i="62"/>
  <c r="E198" i="62" s="1"/>
  <c r="D198" i="62"/>
  <c r="I198" i="62"/>
  <c r="O198" i="62" s="1"/>
  <c r="P198" i="62"/>
  <c r="R198" i="62"/>
  <c r="C199" i="62"/>
  <c r="D199" i="62"/>
  <c r="E199" i="62"/>
  <c r="I199" i="62"/>
  <c r="O199" i="62" s="1"/>
  <c r="P199" i="62"/>
  <c r="R199" i="62" s="1"/>
  <c r="C200" i="62"/>
  <c r="D200" i="62"/>
  <c r="E200" i="62"/>
  <c r="I200" i="62"/>
  <c r="O200" i="62" s="1"/>
  <c r="P200" i="62"/>
  <c r="R200" i="62"/>
  <c r="C201" i="62"/>
  <c r="D201" i="62"/>
  <c r="E201" i="62"/>
  <c r="I201" i="62"/>
  <c r="O201" i="62" s="1"/>
  <c r="P201" i="62"/>
  <c r="R201" i="62"/>
  <c r="C202" i="62"/>
  <c r="E202" i="62" s="1"/>
  <c r="D202" i="62"/>
  <c r="I202" i="62"/>
  <c r="O202" i="62" s="1"/>
  <c r="P202" i="62"/>
  <c r="R202" i="62" s="1"/>
  <c r="C203" i="62"/>
  <c r="E203" i="62" s="1"/>
  <c r="D203" i="62"/>
  <c r="I203" i="62"/>
  <c r="O203" i="62" s="1"/>
  <c r="P203" i="62"/>
  <c r="R203" i="62"/>
  <c r="C204" i="62"/>
  <c r="D204" i="62"/>
  <c r="E204" i="62"/>
  <c r="I204" i="62"/>
  <c r="O204" i="62" s="1"/>
  <c r="P204" i="62"/>
  <c r="R204" i="62"/>
  <c r="C205" i="62"/>
  <c r="D205" i="62"/>
  <c r="E205" i="62"/>
  <c r="I205" i="62"/>
  <c r="O205" i="62" s="1"/>
  <c r="P205" i="62"/>
  <c r="R205" i="62"/>
  <c r="C206" i="62"/>
  <c r="E206" i="62" s="1"/>
  <c r="D206" i="62"/>
  <c r="I206" i="62"/>
  <c r="O206" i="62" s="1"/>
  <c r="P206" i="62"/>
  <c r="R206" i="62"/>
  <c r="C207" i="62"/>
  <c r="D207" i="62"/>
  <c r="E207" i="62"/>
  <c r="I207" i="62"/>
  <c r="O207" i="62" s="1"/>
  <c r="P207" i="62"/>
  <c r="R207" i="62" s="1"/>
  <c r="C208" i="62"/>
  <c r="D208" i="62"/>
  <c r="E208" i="62"/>
  <c r="I208" i="62"/>
  <c r="O208" i="62" s="1"/>
  <c r="P208" i="62"/>
  <c r="R208" i="62"/>
  <c r="C209" i="62"/>
  <c r="D209" i="62"/>
  <c r="E209" i="62"/>
  <c r="I209" i="62"/>
  <c r="O209" i="62" s="1"/>
  <c r="P209" i="62"/>
  <c r="R209" i="62"/>
  <c r="C210" i="62"/>
  <c r="E210" i="62" s="1"/>
  <c r="D210" i="62"/>
  <c r="I210" i="62"/>
  <c r="O210" i="62" s="1"/>
  <c r="P210" i="62"/>
  <c r="R210" i="62" s="1"/>
  <c r="C211" i="62"/>
  <c r="E211" i="62" s="1"/>
  <c r="D211" i="62"/>
  <c r="I211" i="62"/>
  <c r="O211" i="62" s="1"/>
  <c r="P211" i="62"/>
  <c r="R211" i="62"/>
  <c r="C212" i="62"/>
  <c r="D212" i="62"/>
  <c r="E212" i="62"/>
  <c r="I212" i="62"/>
  <c r="O212" i="62" s="1"/>
  <c r="P212" i="62"/>
  <c r="R212" i="62"/>
  <c r="C213" i="62"/>
  <c r="D213" i="62"/>
  <c r="E213" i="62"/>
  <c r="I213" i="62"/>
  <c r="O213" i="62" s="1"/>
  <c r="P213" i="62"/>
  <c r="R213" i="62"/>
  <c r="C214" i="62"/>
  <c r="E214" i="62" s="1"/>
  <c r="D214" i="62"/>
  <c r="I214" i="62"/>
  <c r="O214" i="62" s="1"/>
  <c r="P214" i="62"/>
  <c r="R214" i="62"/>
  <c r="C215" i="62"/>
  <c r="D215" i="62"/>
  <c r="E215" i="62"/>
  <c r="I215" i="62"/>
  <c r="O215" i="62" s="1"/>
  <c r="P215" i="62"/>
  <c r="R215" i="62" s="1"/>
  <c r="C216" i="62"/>
  <c r="D216" i="62"/>
  <c r="E216" i="62"/>
  <c r="I216" i="62"/>
  <c r="O216" i="62" s="1"/>
  <c r="P216" i="62"/>
  <c r="R216" i="62" s="1"/>
  <c r="C217" i="62"/>
  <c r="D217" i="62"/>
  <c r="E217" i="62"/>
  <c r="I217" i="62"/>
  <c r="O217" i="62" s="1"/>
  <c r="P217" i="62"/>
  <c r="R217" i="62"/>
  <c r="C218" i="62"/>
  <c r="E218" i="62" s="1"/>
  <c r="D218" i="62"/>
  <c r="I218" i="62"/>
  <c r="O218" i="62" s="1"/>
  <c r="P218" i="62"/>
  <c r="R218" i="62" s="1"/>
  <c r="C219" i="62"/>
  <c r="E219" i="62" s="1"/>
  <c r="D219" i="62"/>
  <c r="I219" i="62"/>
  <c r="O219" i="62" s="1"/>
  <c r="P219" i="62"/>
  <c r="R219" i="62" s="1"/>
  <c r="C220" i="62"/>
  <c r="D220" i="62"/>
  <c r="E220" i="62"/>
  <c r="I220" i="62"/>
  <c r="O220" i="62" s="1"/>
  <c r="P220" i="62"/>
  <c r="R220" i="62"/>
  <c r="C221" i="62"/>
  <c r="D221" i="62"/>
  <c r="E221" i="62"/>
  <c r="I221" i="62"/>
  <c r="O221" i="62" s="1"/>
  <c r="P221" i="62"/>
  <c r="R221" i="62"/>
  <c r="C222" i="62"/>
  <c r="E222" i="62" s="1"/>
  <c r="D222" i="62"/>
  <c r="I222" i="62"/>
  <c r="O222" i="62" s="1"/>
  <c r="P222" i="62"/>
  <c r="R222" i="62"/>
  <c r="C223" i="62"/>
  <c r="D223" i="62"/>
  <c r="E223" i="62"/>
  <c r="I223" i="62"/>
  <c r="O223" i="62" s="1"/>
  <c r="P223" i="62"/>
  <c r="R223" i="62" s="1"/>
  <c r="C224" i="62"/>
  <c r="D224" i="62"/>
  <c r="E224" i="62"/>
  <c r="I224" i="62"/>
  <c r="O224" i="62" s="1"/>
  <c r="P224" i="62"/>
  <c r="R224" i="62" s="1"/>
  <c r="C225" i="62"/>
  <c r="D225" i="62"/>
  <c r="E225" i="62"/>
  <c r="I225" i="62"/>
  <c r="O225" i="62" s="1"/>
  <c r="P225" i="62"/>
  <c r="R225" i="62"/>
  <c r="C226" i="62"/>
  <c r="E226" i="62" s="1"/>
  <c r="D226" i="62"/>
  <c r="I226" i="62"/>
  <c r="O226" i="62" s="1"/>
  <c r="P226" i="62"/>
  <c r="R226" i="62" s="1"/>
  <c r="C227" i="62"/>
  <c r="E227" i="62" s="1"/>
  <c r="D227" i="62"/>
  <c r="I227" i="62"/>
  <c r="O227" i="62" s="1"/>
  <c r="P227" i="62"/>
  <c r="R227" i="62" s="1"/>
  <c r="C228" i="62"/>
  <c r="D228" i="62"/>
  <c r="E228" i="62"/>
  <c r="I228" i="62"/>
  <c r="O228" i="62" s="1"/>
  <c r="P228" i="62"/>
  <c r="R228" i="62"/>
  <c r="C229" i="62"/>
  <c r="E229" i="62" s="1"/>
  <c r="D229" i="62"/>
  <c r="I229" i="62"/>
  <c r="O229" i="62" s="1"/>
  <c r="P229" i="62"/>
  <c r="R229" i="62"/>
  <c r="C230" i="62"/>
  <c r="E230" i="62" s="1"/>
  <c r="D230" i="62"/>
  <c r="I230" i="62"/>
  <c r="O230" i="62" s="1"/>
  <c r="P230" i="62"/>
  <c r="R230" i="62"/>
  <c r="C231" i="62"/>
  <c r="D231" i="62"/>
  <c r="E231" i="62"/>
  <c r="I231" i="62"/>
  <c r="O231" i="62" s="1"/>
  <c r="P231" i="62"/>
  <c r="R231" i="62" s="1"/>
  <c r="C232" i="62"/>
  <c r="D232" i="62"/>
  <c r="E232" i="62"/>
  <c r="I232" i="62"/>
  <c r="O232" i="62" s="1"/>
  <c r="P232" i="62"/>
  <c r="R232" i="62" s="1"/>
  <c r="C233" i="62"/>
  <c r="D233" i="62"/>
  <c r="E233" i="62"/>
  <c r="I233" i="62"/>
  <c r="O233" i="62" s="1"/>
  <c r="P233" i="62"/>
  <c r="R233" i="62"/>
  <c r="C234" i="62"/>
  <c r="E234" i="62" s="1"/>
  <c r="D234" i="62"/>
  <c r="I234" i="62"/>
  <c r="O234" i="62" s="1"/>
  <c r="P234" i="62"/>
  <c r="R234" i="62" s="1"/>
  <c r="C235" i="62"/>
  <c r="E235" i="62" s="1"/>
  <c r="D235" i="62"/>
  <c r="I235" i="62"/>
  <c r="O235" i="62" s="1"/>
  <c r="P235" i="62"/>
  <c r="R235" i="62" s="1"/>
  <c r="C236" i="62"/>
  <c r="D236" i="62"/>
  <c r="E236" i="62"/>
  <c r="I236" i="62"/>
  <c r="O236" i="62" s="1"/>
  <c r="P236" i="62"/>
  <c r="R236" i="62" s="1"/>
  <c r="C237" i="62"/>
  <c r="E237" i="62" s="1"/>
  <c r="D237" i="62"/>
  <c r="I237" i="62"/>
  <c r="O237" i="62" s="1"/>
  <c r="P237" i="62"/>
  <c r="R237" i="62"/>
  <c r="C238" i="62"/>
  <c r="E238" i="62" s="1"/>
  <c r="D238" i="62"/>
  <c r="I238" i="62"/>
  <c r="O238" i="62" s="1"/>
  <c r="P238" i="62"/>
  <c r="R238" i="62"/>
  <c r="C239" i="62"/>
  <c r="E239" i="62" s="1"/>
  <c r="D239" i="62"/>
  <c r="I239" i="62"/>
  <c r="O239" i="62" s="1"/>
  <c r="P239" i="62"/>
  <c r="R239" i="62" s="1"/>
  <c r="C240" i="62"/>
  <c r="D240" i="62"/>
  <c r="E240" i="62"/>
  <c r="I240" i="62"/>
  <c r="O240" i="62" s="1"/>
  <c r="P240" i="62"/>
  <c r="R240" i="62"/>
  <c r="M48" i="50"/>
  <c r="K48" i="50"/>
  <c r="L48" i="50" s="1"/>
  <c r="M48" i="49"/>
  <c r="K48" i="49"/>
  <c r="L48" i="49" s="1"/>
  <c r="M48" i="20"/>
  <c r="K48" i="20"/>
  <c r="L48" i="20"/>
  <c r="M48" i="19"/>
  <c r="K48" i="19"/>
  <c r="L48" i="19" s="1"/>
  <c r="M48" i="18"/>
  <c r="K48" i="18"/>
  <c r="L48" i="18"/>
  <c r="M48" i="17"/>
  <c r="K48" i="17"/>
  <c r="L48" i="17" s="1"/>
  <c r="M48" i="16"/>
  <c r="K48" i="16"/>
  <c r="L48" i="16"/>
  <c r="M48" i="15"/>
  <c r="K48" i="15"/>
  <c r="L48" i="15" s="1"/>
  <c r="M48" i="35"/>
  <c r="K48" i="35"/>
  <c r="L48" i="35"/>
  <c r="M48" i="34"/>
  <c r="K48" i="34"/>
  <c r="L48" i="34" s="1"/>
  <c r="M48" i="33"/>
  <c r="K48" i="33"/>
  <c r="L48" i="33"/>
  <c r="M48" i="48"/>
  <c r="K48" i="48"/>
  <c r="L48" i="48" s="1"/>
  <c r="M48" i="31"/>
  <c r="K48" i="31"/>
  <c r="L48" i="31" s="1"/>
  <c r="B7" i="50"/>
  <c r="B8" i="50" s="1"/>
  <c r="F21" i="50" s="1"/>
  <c r="C14" i="50"/>
  <c r="E14" i="50" s="1"/>
  <c r="C15" i="50"/>
  <c r="E15" i="50"/>
  <c r="C16" i="50"/>
  <c r="E16" i="50"/>
  <c r="C17" i="50"/>
  <c r="E17" i="50" s="1"/>
  <c r="C18" i="50"/>
  <c r="E18" i="50" s="1"/>
  <c r="C19" i="50"/>
  <c r="E19" i="50"/>
  <c r="C20" i="50"/>
  <c r="E20" i="50"/>
  <c r="C21" i="50"/>
  <c r="E21" i="50" s="1"/>
  <c r="C22" i="50"/>
  <c r="E22" i="50" s="1"/>
  <c r="C23" i="50"/>
  <c r="E23" i="50"/>
  <c r="C24" i="50"/>
  <c r="E24" i="50"/>
  <c r="C25" i="50"/>
  <c r="E25" i="50"/>
  <c r="C26" i="50"/>
  <c r="E26" i="50" s="1"/>
  <c r="C27" i="50"/>
  <c r="E27" i="50" s="1"/>
  <c r="C28" i="50"/>
  <c r="E28" i="50"/>
  <c r="C29" i="50"/>
  <c r="E29" i="50" s="1"/>
  <c r="C30" i="50"/>
  <c r="E30" i="50" s="1"/>
  <c r="C31" i="50"/>
  <c r="E31" i="50" s="1"/>
  <c r="C32" i="50"/>
  <c r="E32" i="50"/>
  <c r="C33" i="50"/>
  <c r="E33" i="50"/>
  <c r="C34" i="50"/>
  <c r="E34" i="50" s="1"/>
  <c r="C35" i="50"/>
  <c r="E35" i="50"/>
  <c r="C36" i="50"/>
  <c r="E36" i="50" s="1"/>
  <c r="C37" i="50"/>
  <c r="E37" i="50"/>
  <c r="P14" i="50"/>
  <c r="R14" i="50" s="1"/>
  <c r="B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I14" i="50"/>
  <c r="B4" i="50"/>
  <c r="B5" i="50" s="1"/>
  <c r="K14" i="50"/>
  <c r="K15" i="50"/>
  <c r="K16" i="50"/>
  <c r="K17" i="50"/>
  <c r="K18" i="50"/>
  <c r="K19" i="50"/>
  <c r="K20" i="50"/>
  <c r="K21" i="50"/>
  <c r="W14" i="50"/>
  <c r="M7" i="50"/>
  <c r="I15" i="50"/>
  <c r="O15" i="50" s="1"/>
  <c r="I16" i="50"/>
  <c r="O16" i="50" s="1"/>
  <c r="I17" i="50"/>
  <c r="I18" i="50"/>
  <c r="O18" i="50" s="1"/>
  <c r="I19" i="50"/>
  <c r="I20" i="50"/>
  <c r="O20" i="50" s="1"/>
  <c r="I21" i="50"/>
  <c r="O21" i="50" s="1"/>
  <c r="I22" i="50"/>
  <c r="I23" i="50"/>
  <c r="I24" i="50"/>
  <c r="O24" i="50" s="1"/>
  <c r="I25" i="50"/>
  <c r="I26" i="50"/>
  <c r="O26" i="50" s="1"/>
  <c r="I27" i="50"/>
  <c r="I28" i="50"/>
  <c r="I29" i="50"/>
  <c r="I30" i="50"/>
  <c r="O30" i="50" s="1"/>
  <c r="I31" i="50"/>
  <c r="O31" i="50" s="1"/>
  <c r="I32" i="50"/>
  <c r="O32" i="50" s="1"/>
  <c r="I33" i="50"/>
  <c r="I34" i="50"/>
  <c r="O34" i="50" s="1"/>
  <c r="I35" i="50"/>
  <c r="I36" i="50"/>
  <c r="I37" i="50"/>
  <c r="O37" i="50" s="1"/>
  <c r="I38" i="50"/>
  <c r="L14" i="50"/>
  <c r="V14" i="50"/>
  <c r="L15" i="50"/>
  <c r="P15" i="50"/>
  <c r="R15" i="50" s="1"/>
  <c r="V15" i="50"/>
  <c r="W15" i="50"/>
  <c r="L16" i="50"/>
  <c r="P16" i="50"/>
  <c r="R16" i="50" s="1"/>
  <c r="V16" i="50"/>
  <c r="W16" i="50"/>
  <c r="L17" i="50"/>
  <c r="O17" i="50"/>
  <c r="P17" i="50"/>
  <c r="V17" i="50"/>
  <c r="W17" i="50"/>
  <c r="L18" i="50"/>
  <c r="P18" i="50"/>
  <c r="R18" i="50"/>
  <c r="V18" i="50"/>
  <c r="W18" i="50"/>
  <c r="L19" i="50"/>
  <c r="O19" i="50"/>
  <c r="P19" i="50"/>
  <c r="R19" i="50" s="1"/>
  <c r="V19" i="50"/>
  <c r="W19" i="50"/>
  <c r="L20" i="50"/>
  <c r="P20" i="50"/>
  <c r="R20" i="50" s="1"/>
  <c r="V20" i="50"/>
  <c r="W20" i="50"/>
  <c r="L21" i="50"/>
  <c r="P21" i="50"/>
  <c r="V21" i="50"/>
  <c r="W21" i="50"/>
  <c r="O22" i="50"/>
  <c r="P22" i="50"/>
  <c r="R22" i="50" s="1"/>
  <c r="O23" i="50"/>
  <c r="P23" i="50"/>
  <c r="P24" i="50"/>
  <c r="Q24" i="50" s="1"/>
  <c r="V24" i="50"/>
  <c r="W24" i="50"/>
  <c r="O25" i="50"/>
  <c r="P25" i="50"/>
  <c r="V25" i="50"/>
  <c r="W25" i="50"/>
  <c r="P26" i="50"/>
  <c r="V26" i="50"/>
  <c r="W26" i="50"/>
  <c r="O27" i="50"/>
  <c r="P27" i="50"/>
  <c r="V27" i="50"/>
  <c r="W27" i="50"/>
  <c r="O28" i="50"/>
  <c r="P28" i="50"/>
  <c r="R28" i="50" s="1"/>
  <c r="V28" i="50"/>
  <c r="W28" i="50"/>
  <c r="O29" i="50"/>
  <c r="P29" i="50"/>
  <c r="V29" i="50"/>
  <c r="W29" i="50"/>
  <c r="P30" i="50"/>
  <c r="V30" i="50"/>
  <c r="W30" i="50"/>
  <c r="P31" i="50"/>
  <c r="V31" i="50"/>
  <c r="W31" i="50"/>
  <c r="P32" i="50"/>
  <c r="R32" i="50" s="1"/>
  <c r="V32" i="50"/>
  <c r="W32" i="50"/>
  <c r="O33" i="50"/>
  <c r="P33" i="50"/>
  <c r="V33" i="50"/>
  <c r="W33" i="50"/>
  <c r="P34" i="50"/>
  <c r="R34" i="50" s="1"/>
  <c r="V34" i="50"/>
  <c r="W34" i="50"/>
  <c r="O35" i="50"/>
  <c r="P35" i="50"/>
  <c r="V35" i="50"/>
  <c r="W35" i="50"/>
  <c r="O36" i="50"/>
  <c r="P36" i="50"/>
  <c r="V36" i="50"/>
  <c r="W36" i="50"/>
  <c r="P37" i="50"/>
  <c r="V37" i="50"/>
  <c r="W37" i="50"/>
  <c r="C38" i="50"/>
  <c r="E38" i="50" s="1"/>
  <c r="D38" i="50"/>
  <c r="O38" i="50"/>
  <c r="P38" i="50"/>
  <c r="R38" i="50"/>
  <c r="C39" i="50"/>
  <c r="D39" i="50"/>
  <c r="E39" i="50"/>
  <c r="I39" i="50"/>
  <c r="O39" i="50" s="1"/>
  <c r="P39" i="50"/>
  <c r="R39" i="50" s="1"/>
  <c r="C40" i="50"/>
  <c r="D40" i="50"/>
  <c r="E40" i="50"/>
  <c r="I40" i="50"/>
  <c r="O40" i="50"/>
  <c r="P40" i="50"/>
  <c r="S40" i="50" s="1"/>
  <c r="C41" i="50"/>
  <c r="D41" i="50"/>
  <c r="E41" i="50"/>
  <c r="I41" i="50"/>
  <c r="O41" i="50" s="1"/>
  <c r="K41" i="50"/>
  <c r="L41" i="50" s="1"/>
  <c r="M41" i="50"/>
  <c r="P41" i="50"/>
  <c r="V41" i="50"/>
  <c r="W41" i="50"/>
  <c r="C42" i="50"/>
  <c r="D42" i="50"/>
  <c r="E42" i="50"/>
  <c r="I42" i="50"/>
  <c r="O42" i="50" s="1"/>
  <c r="K42" i="50"/>
  <c r="L42" i="50" s="1"/>
  <c r="M42" i="50"/>
  <c r="P42" i="50"/>
  <c r="R42" i="50" s="1"/>
  <c r="V42" i="50"/>
  <c r="W42" i="50"/>
  <c r="C43" i="50"/>
  <c r="D43" i="50"/>
  <c r="E43" i="50"/>
  <c r="I43" i="50"/>
  <c r="O43" i="50" s="1"/>
  <c r="K43" i="50"/>
  <c r="L43" i="50" s="1"/>
  <c r="M43" i="50"/>
  <c r="P43" i="50"/>
  <c r="V43" i="50"/>
  <c r="W43" i="50"/>
  <c r="C44" i="50"/>
  <c r="D44" i="50"/>
  <c r="E44" i="50"/>
  <c r="I44" i="50"/>
  <c r="O44" i="50" s="1"/>
  <c r="K44" i="50"/>
  <c r="L44" i="50"/>
  <c r="M44" i="50"/>
  <c r="P44" i="50"/>
  <c r="Q44" i="50" s="1"/>
  <c r="V44" i="50"/>
  <c r="W44" i="50"/>
  <c r="C45" i="50"/>
  <c r="E45" i="50" s="1"/>
  <c r="D45" i="50"/>
  <c r="I45" i="50"/>
  <c r="O45" i="50" s="1"/>
  <c r="K45" i="50"/>
  <c r="L45" i="50" s="1"/>
  <c r="M45" i="50"/>
  <c r="P45" i="50"/>
  <c r="V45" i="50"/>
  <c r="W45" i="50"/>
  <c r="C46" i="50"/>
  <c r="E46" i="50" s="1"/>
  <c r="D46" i="50"/>
  <c r="I46" i="50"/>
  <c r="O46" i="50" s="1"/>
  <c r="K46" i="50"/>
  <c r="L46" i="50" s="1"/>
  <c r="M46" i="50"/>
  <c r="P46" i="50"/>
  <c r="R46" i="50" s="1"/>
  <c r="V46" i="50"/>
  <c r="W46" i="50"/>
  <c r="C47" i="50"/>
  <c r="D47" i="50"/>
  <c r="E47" i="50"/>
  <c r="I47" i="50"/>
  <c r="O47" i="50" s="1"/>
  <c r="K47" i="50"/>
  <c r="L47" i="50" s="1"/>
  <c r="M47" i="50"/>
  <c r="P47" i="50"/>
  <c r="V47" i="50"/>
  <c r="W47" i="50"/>
  <c r="C48" i="50"/>
  <c r="E48" i="50" s="1"/>
  <c r="D48" i="50"/>
  <c r="I48" i="50"/>
  <c r="O48" i="50" s="1"/>
  <c r="P48" i="50"/>
  <c r="R48" i="50" s="1"/>
  <c r="C49" i="50"/>
  <c r="E49" i="50" s="1"/>
  <c r="D49" i="50"/>
  <c r="I49" i="50"/>
  <c r="O49" i="50" s="1"/>
  <c r="P49" i="50"/>
  <c r="R49" i="50" s="1"/>
  <c r="C50" i="50"/>
  <c r="D50" i="50"/>
  <c r="E50" i="50"/>
  <c r="I50" i="50"/>
  <c r="O50" i="50" s="1"/>
  <c r="P50" i="50"/>
  <c r="R50" i="50" s="1"/>
  <c r="C51" i="50"/>
  <c r="D51" i="50"/>
  <c r="E51" i="50"/>
  <c r="I51" i="50"/>
  <c r="O51" i="50" s="1"/>
  <c r="P51" i="50"/>
  <c r="R51" i="50" s="1"/>
  <c r="C52" i="50"/>
  <c r="D52" i="50"/>
  <c r="E52" i="50"/>
  <c r="I52" i="50"/>
  <c r="O52" i="50" s="1"/>
  <c r="P52" i="50"/>
  <c r="R52" i="50" s="1"/>
  <c r="C53" i="50"/>
  <c r="D53" i="50"/>
  <c r="E53" i="50"/>
  <c r="I53" i="50"/>
  <c r="O53" i="50" s="1"/>
  <c r="P53" i="50"/>
  <c r="R53" i="50" s="1"/>
  <c r="C54" i="50"/>
  <c r="E54" i="50" s="1"/>
  <c r="D54" i="50"/>
  <c r="I54" i="50"/>
  <c r="O54" i="50" s="1"/>
  <c r="P54" i="50"/>
  <c r="R54" i="50" s="1"/>
  <c r="C55" i="50"/>
  <c r="E55" i="50" s="1"/>
  <c r="D55" i="50"/>
  <c r="I55" i="50"/>
  <c r="O55" i="50" s="1"/>
  <c r="P55" i="50"/>
  <c r="R55" i="50" s="1"/>
  <c r="C56" i="50"/>
  <c r="E56" i="50" s="1"/>
  <c r="D56" i="50"/>
  <c r="I56" i="50"/>
  <c r="O56" i="50" s="1"/>
  <c r="P56" i="50"/>
  <c r="R56" i="50" s="1"/>
  <c r="C57" i="50"/>
  <c r="D57" i="50"/>
  <c r="E57" i="50"/>
  <c r="I57" i="50"/>
  <c r="O57" i="50" s="1"/>
  <c r="P57" i="50"/>
  <c r="R57" i="50" s="1"/>
  <c r="C58" i="50"/>
  <c r="D58" i="50"/>
  <c r="E58" i="50"/>
  <c r="I58" i="50"/>
  <c r="O58" i="50" s="1"/>
  <c r="P58" i="50"/>
  <c r="R58" i="50" s="1"/>
  <c r="C59" i="50"/>
  <c r="E59" i="50" s="1"/>
  <c r="D59" i="50"/>
  <c r="I59" i="50"/>
  <c r="O59" i="50" s="1"/>
  <c r="P59" i="50"/>
  <c r="R59" i="50" s="1"/>
  <c r="C60" i="50"/>
  <c r="D60" i="50"/>
  <c r="E60" i="50"/>
  <c r="I60" i="50"/>
  <c r="O60" i="50" s="1"/>
  <c r="P60" i="50"/>
  <c r="R60" i="50" s="1"/>
  <c r="C61" i="50"/>
  <c r="D61" i="50"/>
  <c r="E61" i="50"/>
  <c r="I61" i="50"/>
  <c r="O61" i="50" s="1"/>
  <c r="P61" i="50"/>
  <c r="R61" i="50" s="1"/>
  <c r="C62" i="50"/>
  <c r="E62" i="50" s="1"/>
  <c r="D62" i="50"/>
  <c r="I62" i="50"/>
  <c r="O62" i="50" s="1"/>
  <c r="P62" i="50"/>
  <c r="R62" i="50" s="1"/>
  <c r="C63" i="50"/>
  <c r="E63" i="50" s="1"/>
  <c r="D63" i="50"/>
  <c r="I63" i="50"/>
  <c r="O63" i="50" s="1"/>
  <c r="P63" i="50"/>
  <c r="R63" i="50" s="1"/>
  <c r="C64" i="50"/>
  <c r="E64" i="50" s="1"/>
  <c r="D64" i="50"/>
  <c r="I64" i="50"/>
  <c r="O64" i="50" s="1"/>
  <c r="P64" i="50"/>
  <c r="R64" i="50" s="1"/>
  <c r="C65" i="50"/>
  <c r="D65" i="50"/>
  <c r="E65" i="50"/>
  <c r="I65" i="50"/>
  <c r="O65" i="50" s="1"/>
  <c r="P65" i="50"/>
  <c r="R65" i="50" s="1"/>
  <c r="C66" i="50"/>
  <c r="D66" i="50"/>
  <c r="E66" i="50"/>
  <c r="I66" i="50"/>
  <c r="O66" i="50" s="1"/>
  <c r="P66" i="50"/>
  <c r="R66" i="50" s="1"/>
  <c r="C67" i="50"/>
  <c r="D67" i="50"/>
  <c r="I67" i="50"/>
  <c r="O67" i="50" s="1"/>
  <c r="P67" i="50"/>
  <c r="R67" i="50" s="1"/>
  <c r="C68" i="50"/>
  <c r="D68" i="50"/>
  <c r="I68" i="50"/>
  <c r="O68" i="50" s="1"/>
  <c r="P68" i="50"/>
  <c r="R68" i="50" s="1"/>
  <c r="C69" i="50"/>
  <c r="D69" i="50"/>
  <c r="E69" i="50"/>
  <c r="I69" i="50"/>
  <c r="O69" i="50" s="1"/>
  <c r="P69" i="50"/>
  <c r="R69" i="50" s="1"/>
  <c r="C70" i="50"/>
  <c r="D70" i="50"/>
  <c r="E70" i="50"/>
  <c r="I70" i="50"/>
  <c r="O70" i="50" s="1"/>
  <c r="P70" i="50"/>
  <c r="R70" i="50" s="1"/>
  <c r="C71" i="50"/>
  <c r="D71" i="50"/>
  <c r="E71" i="50"/>
  <c r="I71" i="50"/>
  <c r="O71" i="50" s="1"/>
  <c r="P71" i="50"/>
  <c r="R71" i="50" s="1"/>
  <c r="C72" i="50"/>
  <c r="D72" i="50"/>
  <c r="I72" i="50"/>
  <c r="O72" i="50" s="1"/>
  <c r="P72" i="50"/>
  <c r="R72" i="50" s="1"/>
  <c r="C73" i="50"/>
  <c r="D73" i="50"/>
  <c r="I73" i="50"/>
  <c r="O73" i="50" s="1"/>
  <c r="P73" i="50"/>
  <c r="R73" i="50" s="1"/>
  <c r="C74" i="50"/>
  <c r="D74" i="50"/>
  <c r="E74" i="50"/>
  <c r="I74" i="50"/>
  <c r="O74" i="50" s="1"/>
  <c r="P74" i="50"/>
  <c r="R74" i="50" s="1"/>
  <c r="C75" i="50"/>
  <c r="D75" i="50"/>
  <c r="E75" i="50"/>
  <c r="I75" i="50"/>
  <c r="O75" i="50" s="1"/>
  <c r="P75" i="50"/>
  <c r="R75" i="50" s="1"/>
  <c r="C76" i="50"/>
  <c r="D76" i="50"/>
  <c r="E76" i="50"/>
  <c r="I76" i="50"/>
  <c r="O76" i="50" s="1"/>
  <c r="P76" i="50"/>
  <c r="R76" i="50" s="1"/>
  <c r="C77" i="50"/>
  <c r="D77" i="50"/>
  <c r="I77" i="50"/>
  <c r="O77" i="50" s="1"/>
  <c r="P77" i="50"/>
  <c r="R77" i="50" s="1"/>
  <c r="C78" i="50"/>
  <c r="F78" i="50" s="1"/>
  <c r="D78" i="50"/>
  <c r="E78" i="50"/>
  <c r="I78" i="50"/>
  <c r="O78" i="50" s="1"/>
  <c r="P78" i="50"/>
  <c r="R78" i="50" s="1"/>
  <c r="C79" i="50"/>
  <c r="D79" i="50"/>
  <c r="E79" i="50"/>
  <c r="I79" i="50"/>
  <c r="O79" i="50" s="1"/>
  <c r="P79" i="50"/>
  <c r="R79" i="50" s="1"/>
  <c r="C80" i="50"/>
  <c r="D80" i="50"/>
  <c r="I80" i="50"/>
  <c r="O80" i="50" s="1"/>
  <c r="P80" i="50"/>
  <c r="R80" i="50" s="1"/>
  <c r="C81" i="50"/>
  <c r="D81" i="50"/>
  <c r="E81" i="50"/>
  <c r="I81" i="50"/>
  <c r="O81" i="50" s="1"/>
  <c r="P81" i="50"/>
  <c r="R81" i="50" s="1"/>
  <c r="C82" i="50"/>
  <c r="D82" i="50"/>
  <c r="E82" i="50"/>
  <c r="I82" i="50"/>
  <c r="O82" i="50" s="1"/>
  <c r="P82" i="50"/>
  <c r="R82" i="50" s="1"/>
  <c r="C83" i="50"/>
  <c r="F83" i="50" s="1"/>
  <c r="D83" i="50"/>
  <c r="E83" i="50"/>
  <c r="I83" i="50"/>
  <c r="O83" i="50" s="1"/>
  <c r="P83" i="50"/>
  <c r="R83" i="50" s="1"/>
  <c r="C84" i="50"/>
  <c r="D84" i="50"/>
  <c r="E84" i="50"/>
  <c r="I84" i="50"/>
  <c r="O84" i="50" s="1"/>
  <c r="P84" i="50"/>
  <c r="R84" i="50" s="1"/>
  <c r="C85" i="50"/>
  <c r="D85" i="50"/>
  <c r="I85" i="50"/>
  <c r="O85" i="50" s="1"/>
  <c r="P85" i="50"/>
  <c r="R85" i="50" s="1"/>
  <c r="C86" i="50"/>
  <c r="D86" i="50"/>
  <c r="I86" i="50"/>
  <c r="O86" i="50" s="1"/>
  <c r="P86" i="50"/>
  <c r="R86" i="50" s="1"/>
  <c r="C87" i="50"/>
  <c r="D87" i="50"/>
  <c r="E87" i="50"/>
  <c r="I87" i="50"/>
  <c r="O87" i="50" s="1"/>
  <c r="P87" i="50"/>
  <c r="R87" i="50" s="1"/>
  <c r="C88" i="50"/>
  <c r="D88" i="50"/>
  <c r="I88" i="50"/>
  <c r="O88" i="50" s="1"/>
  <c r="P88" i="50"/>
  <c r="R88" i="50" s="1"/>
  <c r="C89" i="50"/>
  <c r="D89" i="50"/>
  <c r="E89" i="50"/>
  <c r="I89" i="50"/>
  <c r="O89" i="50" s="1"/>
  <c r="P89" i="50"/>
  <c r="R89" i="50" s="1"/>
  <c r="C90" i="50"/>
  <c r="D90" i="50"/>
  <c r="E90" i="50"/>
  <c r="I90" i="50"/>
  <c r="O90" i="50" s="1"/>
  <c r="P90" i="50"/>
  <c r="R90" i="50" s="1"/>
  <c r="C91" i="50"/>
  <c r="D91" i="50"/>
  <c r="I91" i="50"/>
  <c r="O91" i="50" s="1"/>
  <c r="P91" i="50"/>
  <c r="R91" i="50" s="1"/>
  <c r="C92" i="50"/>
  <c r="D92" i="50"/>
  <c r="E92" i="50"/>
  <c r="I92" i="50"/>
  <c r="O92" i="50" s="1"/>
  <c r="P92" i="50"/>
  <c r="R92" i="50" s="1"/>
  <c r="C93" i="50"/>
  <c r="D93" i="50"/>
  <c r="E93" i="50"/>
  <c r="I93" i="50"/>
  <c r="O93" i="50" s="1"/>
  <c r="P93" i="50"/>
  <c r="R93" i="50" s="1"/>
  <c r="C94" i="50"/>
  <c r="D94" i="50"/>
  <c r="E94" i="50"/>
  <c r="I94" i="50"/>
  <c r="O94" i="50" s="1"/>
  <c r="P94" i="50"/>
  <c r="R94" i="50" s="1"/>
  <c r="C95" i="50"/>
  <c r="D95" i="50"/>
  <c r="I95" i="50"/>
  <c r="O95" i="50" s="1"/>
  <c r="P95" i="50"/>
  <c r="R95" i="50" s="1"/>
  <c r="C96" i="50"/>
  <c r="F96" i="50" s="1"/>
  <c r="D96" i="50"/>
  <c r="E96" i="50"/>
  <c r="I96" i="50"/>
  <c r="O96" i="50" s="1"/>
  <c r="P96" i="50"/>
  <c r="R96" i="50" s="1"/>
  <c r="C97" i="50"/>
  <c r="D97" i="50"/>
  <c r="E97" i="50"/>
  <c r="I97" i="50"/>
  <c r="O97" i="50" s="1"/>
  <c r="P97" i="50"/>
  <c r="R97" i="50" s="1"/>
  <c r="C98" i="50"/>
  <c r="D98" i="50"/>
  <c r="I98" i="50"/>
  <c r="O98" i="50" s="1"/>
  <c r="P98" i="50"/>
  <c r="R98" i="50" s="1"/>
  <c r="C99" i="50"/>
  <c r="D99" i="50"/>
  <c r="I99" i="50"/>
  <c r="O99" i="50" s="1"/>
  <c r="P99" i="50"/>
  <c r="R99" i="50" s="1"/>
  <c r="C100" i="50"/>
  <c r="D100" i="50"/>
  <c r="E100" i="50"/>
  <c r="I100" i="50"/>
  <c r="O100" i="50" s="1"/>
  <c r="P100" i="50"/>
  <c r="R100" i="50" s="1"/>
  <c r="C101" i="50"/>
  <c r="D101" i="50"/>
  <c r="E101" i="50"/>
  <c r="I101" i="50"/>
  <c r="O101" i="50" s="1"/>
  <c r="P101" i="50"/>
  <c r="R101" i="50" s="1"/>
  <c r="C102" i="50"/>
  <c r="D102" i="50"/>
  <c r="E102" i="50"/>
  <c r="I102" i="50"/>
  <c r="O102" i="50" s="1"/>
  <c r="P102" i="50"/>
  <c r="R102" i="50" s="1"/>
  <c r="C103" i="50"/>
  <c r="D103" i="50"/>
  <c r="I103" i="50"/>
  <c r="O103" i="50" s="1"/>
  <c r="P103" i="50"/>
  <c r="R103" i="50" s="1"/>
  <c r="C104" i="50"/>
  <c r="F104" i="50" s="1"/>
  <c r="D104" i="50"/>
  <c r="E104" i="50"/>
  <c r="I104" i="50"/>
  <c r="O104" i="50" s="1"/>
  <c r="P104" i="50"/>
  <c r="R104" i="50" s="1"/>
  <c r="C105" i="50"/>
  <c r="D105" i="50"/>
  <c r="E105" i="50"/>
  <c r="I105" i="50"/>
  <c r="O105" i="50" s="1"/>
  <c r="P105" i="50"/>
  <c r="R105" i="50" s="1"/>
  <c r="C106" i="50"/>
  <c r="D106" i="50"/>
  <c r="I106" i="50"/>
  <c r="O106" i="50" s="1"/>
  <c r="P106" i="50"/>
  <c r="R106" i="50" s="1"/>
  <c r="C107" i="50"/>
  <c r="D107" i="50"/>
  <c r="I107" i="50"/>
  <c r="O107" i="50" s="1"/>
  <c r="P107" i="50"/>
  <c r="R107" i="50" s="1"/>
  <c r="C108" i="50"/>
  <c r="D108" i="50"/>
  <c r="E108" i="50"/>
  <c r="I108" i="50"/>
  <c r="O108" i="50" s="1"/>
  <c r="P108" i="50"/>
  <c r="R108" i="50" s="1"/>
  <c r="C109" i="50"/>
  <c r="D109" i="50"/>
  <c r="E109" i="50"/>
  <c r="I109" i="50"/>
  <c r="O109" i="50" s="1"/>
  <c r="P109" i="50"/>
  <c r="R109" i="50" s="1"/>
  <c r="C110" i="50"/>
  <c r="D110" i="50"/>
  <c r="E110" i="50"/>
  <c r="I110" i="50"/>
  <c r="O110" i="50" s="1"/>
  <c r="P110" i="50"/>
  <c r="R110" i="50" s="1"/>
  <c r="C111" i="50"/>
  <c r="D111" i="50"/>
  <c r="I111" i="50"/>
  <c r="O111" i="50" s="1"/>
  <c r="P111" i="50"/>
  <c r="R111" i="50" s="1"/>
  <c r="C112" i="50"/>
  <c r="F112" i="50" s="1"/>
  <c r="D112" i="50"/>
  <c r="E112" i="50"/>
  <c r="I112" i="50"/>
  <c r="O112" i="50" s="1"/>
  <c r="P112" i="50"/>
  <c r="R112" i="50" s="1"/>
  <c r="C113" i="50"/>
  <c r="D113" i="50"/>
  <c r="E113" i="50"/>
  <c r="I113" i="50"/>
  <c r="O113" i="50" s="1"/>
  <c r="P113" i="50"/>
  <c r="R113" i="50" s="1"/>
  <c r="C114" i="50"/>
  <c r="D114" i="50"/>
  <c r="I114" i="50"/>
  <c r="O114" i="50" s="1"/>
  <c r="P114" i="50"/>
  <c r="R114" i="50" s="1"/>
  <c r="C115" i="50"/>
  <c r="D115" i="50"/>
  <c r="I115" i="50"/>
  <c r="O115" i="50" s="1"/>
  <c r="P115" i="50"/>
  <c r="R115" i="50" s="1"/>
  <c r="C116" i="50"/>
  <c r="D116" i="50"/>
  <c r="E116" i="50"/>
  <c r="I116" i="50"/>
  <c r="O116" i="50" s="1"/>
  <c r="P116" i="50"/>
  <c r="R116" i="50" s="1"/>
  <c r="C117" i="50"/>
  <c r="D117" i="50"/>
  <c r="E117" i="50"/>
  <c r="I117" i="50"/>
  <c r="O117" i="50" s="1"/>
  <c r="P117" i="50"/>
  <c r="R117" i="50" s="1"/>
  <c r="C118" i="50"/>
  <c r="D118" i="50"/>
  <c r="E118" i="50"/>
  <c r="I118" i="50"/>
  <c r="O118" i="50" s="1"/>
  <c r="P118" i="50"/>
  <c r="R118" i="50" s="1"/>
  <c r="C119" i="50"/>
  <c r="D119" i="50"/>
  <c r="I119" i="50"/>
  <c r="O119" i="50" s="1"/>
  <c r="P119" i="50"/>
  <c r="R119" i="50" s="1"/>
  <c r="C120" i="50"/>
  <c r="D120" i="50"/>
  <c r="I120" i="50"/>
  <c r="O120" i="50" s="1"/>
  <c r="P120" i="50"/>
  <c r="R120" i="50" s="1"/>
  <c r="C121" i="50"/>
  <c r="D121" i="50"/>
  <c r="E121" i="50"/>
  <c r="I121" i="50"/>
  <c r="O121" i="50" s="1"/>
  <c r="P121" i="50"/>
  <c r="R121" i="50" s="1"/>
  <c r="C122" i="50"/>
  <c r="D122" i="50"/>
  <c r="I122" i="50"/>
  <c r="O122" i="50" s="1"/>
  <c r="P122" i="50"/>
  <c r="R122" i="50" s="1"/>
  <c r="C123" i="50"/>
  <c r="D123" i="50"/>
  <c r="I123" i="50"/>
  <c r="O123" i="50" s="1"/>
  <c r="P123" i="50"/>
  <c r="R123" i="50" s="1"/>
  <c r="C124" i="50"/>
  <c r="D124" i="50"/>
  <c r="E124" i="50"/>
  <c r="I124" i="50"/>
  <c r="O124" i="50" s="1"/>
  <c r="P124" i="50"/>
  <c r="R124" i="50" s="1"/>
  <c r="C125" i="50"/>
  <c r="D125" i="50"/>
  <c r="E125" i="50"/>
  <c r="I125" i="50"/>
  <c r="O125" i="50" s="1"/>
  <c r="P125" i="50"/>
  <c r="R125" i="50" s="1"/>
  <c r="C126" i="50"/>
  <c r="D126" i="50"/>
  <c r="E126" i="50"/>
  <c r="I126" i="50"/>
  <c r="O126" i="50" s="1"/>
  <c r="P126" i="50"/>
  <c r="R126" i="50" s="1"/>
  <c r="C127" i="50"/>
  <c r="D127" i="50"/>
  <c r="I127" i="50"/>
  <c r="O127" i="50" s="1"/>
  <c r="P127" i="50"/>
  <c r="R127" i="50" s="1"/>
  <c r="C128" i="50"/>
  <c r="D128" i="50"/>
  <c r="I128" i="50"/>
  <c r="O128" i="50" s="1"/>
  <c r="P128" i="50"/>
  <c r="R128" i="50" s="1"/>
  <c r="C129" i="50"/>
  <c r="D129" i="50"/>
  <c r="E129" i="50"/>
  <c r="I129" i="50"/>
  <c r="O129" i="50" s="1"/>
  <c r="P129" i="50"/>
  <c r="R129" i="50" s="1"/>
  <c r="C130" i="50"/>
  <c r="D130" i="50"/>
  <c r="I130" i="50"/>
  <c r="O130" i="50" s="1"/>
  <c r="P130" i="50"/>
  <c r="R130" i="50" s="1"/>
  <c r="C131" i="50"/>
  <c r="D131" i="50"/>
  <c r="I131" i="50"/>
  <c r="O131" i="50" s="1"/>
  <c r="P131" i="50"/>
  <c r="R131" i="50" s="1"/>
  <c r="C132" i="50"/>
  <c r="D132" i="50"/>
  <c r="E132" i="50"/>
  <c r="I132" i="50"/>
  <c r="O132" i="50" s="1"/>
  <c r="P132" i="50"/>
  <c r="R132" i="50" s="1"/>
  <c r="C133" i="50"/>
  <c r="D133" i="50"/>
  <c r="E133" i="50"/>
  <c r="I133" i="50"/>
  <c r="O133" i="50" s="1"/>
  <c r="P133" i="50"/>
  <c r="R133" i="50" s="1"/>
  <c r="C134" i="50"/>
  <c r="D134" i="50"/>
  <c r="E134" i="50"/>
  <c r="I134" i="50"/>
  <c r="O134" i="50" s="1"/>
  <c r="P134" i="50"/>
  <c r="R134" i="50" s="1"/>
  <c r="C135" i="50"/>
  <c r="D135" i="50"/>
  <c r="I135" i="50"/>
  <c r="O135" i="50" s="1"/>
  <c r="P135" i="50"/>
  <c r="R135" i="50" s="1"/>
  <c r="C136" i="50"/>
  <c r="F136" i="50" s="1"/>
  <c r="D136" i="50"/>
  <c r="E136" i="50"/>
  <c r="I136" i="50"/>
  <c r="O136" i="50" s="1"/>
  <c r="P136" i="50"/>
  <c r="R136" i="50" s="1"/>
  <c r="C137" i="50"/>
  <c r="D137" i="50"/>
  <c r="E137" i="50"/>
  <c r="I137" i="50"/>
  <c r="O137" i="50" s="1"/>
  <c r="P137" i="50"/>
  <c r="R137" i="50" s="1"/>
  <c r="C138" i="50"/>
  <c r="D138" i="50"/>
  <c r="I138" i="50"/>
  <c r="O138" i="50" s="1"/>
  <c r="P138" i="50"/>
  <c r="R138" i="50" s="1"/>
  <c r="C139" i="50"/>
  <c r="D139" i="50"/>
  <c r="I139" i="50"/>
  <c r="O139" i="50" s="1"/>
  <c r="P139" i="50"/>
  <c r="R139" i="50" s="1"/>
  <c r="C140" i="50"/>
  <c r="D140" i="50"/>
  <c r="E140" i="50"/>
  <c r="I140" i="50"/>
  <c r="O140" i="50" s="1"/>
  <c r="P140" i="50"/>
  <c r="R140" i="50" s="1"/>
  <c r="C141" i="50"/>
  <c r="D141" i="50"/>
  <c r="E141" i="50"/>
  <c r="I141" i="50"/>
  <c r="O141" i="50" s="1"/>
  <c r="P141" i="50"/>
  <c r="R141" i="50" s="1"/>
  <c r="C142" i="50"/>
  <c r="D142" i="50"/>
  <c r="E142" i="50"/>
  <c r="I142" i="50"/>
  <c r="O142" i="50" s="1"/>
  <c r="P142" i="50"/>
  <c r="R142" i="50" s="1"/>
  <c r="C143" i="50"/>
  <c r="D143" i="50"/>
  <c r="I143" i="50"/>
  <c r="O143" i="50" s="1"/>
  <c r="P143" i="50"/>
  <c r="R143" i="50" s="1"/>
  <c r="C144" i="50"/>
  <c r="D144" i="50"/>
  <c r="I144" i="50"/>
  <c r="O144" i="50" s="1"/>
  <c r="P144" i="50"/>
  <c r="R144" i="50" s="1"/>
  <c r="C145" i="50"/>
  <c r="D145" i="50"/>
  <c r="E145" i="50"/>
  <c r="I145" i="50"/>
  <c r="O145" i="50" s="1"/>
  <c r="P145" i="50"/>
  <c r="R145" i="50" s="1"/>
  <c r="C146" i="50"/>
  <c r="D146" i="50"/>
  <c r="I146" i="50"/>
  <c r="O146" i="50" s="1"/>
  <c r="P146" i="50"/>
  <c r="R146" i="50" s="1"/>
  <c r="C147" i="50"/>
  <c r="D147" i="50"/>
  <c r="I147" i="50"/>
  <c r="O147" i="50" s="1"/>
  <c r="P147" i="50"/>
  <c r="R147" i="50" s="1"/>
  <c r="C148" i="50"/>
  <c r="D148" i="50"/>
  <c r="E148" i="50"/>
  <c r="I148" i="50"/>
  <c r="O148" i="50" s="1"/>
  <c r="P148" i="50"/>
  <c r="R148" i="50" s="1"/>
  <c r="C149" i="50"/>
  <c r="D149" i="50"/>
  <c r="E149" i="50"/>
  <c r="I149" i="50"/>
  <c r="O149" i="50" s="1"/>
  <c r="P149" i="50"/>
  <c r="R149" i="50" s="1"/>
  <c r="C150" i="50"/>
  <c r="D150" i="50"/>
  <c r="E150" i="50"/>
  <c r="I150" i="50"/>
  <c r="O150" i="50" s="1"/>
  <c r="P150" i="50"/>
  <c r="R150" i="50" s="1"/>
  <c r="C151" i="50"/>
  <c r="D151" i="50"/>
  <c r="I151" i="50"/>
  <c r="O151" i="50" s="1"/>
  <c r="P151" i="50"/>
  <c r="R151" i="50" s="1"/>
  <c r="C152" i="50"/>
  <c r="D152" i="50"/>
  <c r="I152" i="50"/>
  <c r="O152" i="50" s="1"/>
  <c r="P152" i="50"/>
  <c r="R152" i="50" s="1"/>
  <c r="C153" i="50"/>
  <c r="D153" i="50"/>
  <c r="E153" i="50"/>
  <c r="I153" i="50"/>
  <c r="O153" i="50" s="1"/>
  <c r="P153" i="50"/>
  <c r="R153" i="50" s="1"/>
  <c r="C154" i="50"/>
  <c r="D154" i="50"/>
  <c r="I154" i="50"/>
  <c r="O154" i="50" s="1"/>
  <c r="P154" i="50"/>
  <c r="R154" i="50" s="1"/>
  <c r="C155" i="50"/>
  <c r="D155" i="50"/>
  <c r="I155" i="50"/>
  <c r="O155" i="50" s="1"/>
  <c r="P155" i="50"/>
  <c r="R155" i="50" s="1"/>
  <c r="C156" i="50"/>
  <c r="D156" i="50"/>
  <c r="E156" i="50"/>
  <c r="I156" i="50"/>
  <c r="O156" i="50" s="1"/>
  <c r="P156" i="50"/>
  <c r="R156" i="50" s="1"/>
  <c r="C157" i="50"/>
  <c r="D157" i="50"/>
  <c r="E157" i="50"/>
  <c r="I157" i="50"/>
  <c r="O157" i="50" s="1"/>
  <c r="P157" i="50"/>
  <c r="R157" i="50" s="1"/>
  <c r="C158" i="50"/>
  <c r="D158" i="50"/>
  <c r="E158" i="50"/>
  <c r="I158" i="50"/>
  <c r="O158" i="50" s="1"/>
  <c r="P158" i="50"/>
  <c r="R158" i="50" s="1"/>
  <c r="C159" i="50"/>
  <c r="D159" i="50"/>
  <c r="I159" i="50"/>
  <c r="O159" i="50" s="1"/>
  <c r="P159" i="50"/>
  <c r="R159" i="50" s="1"/>
  <c r="C160" i="50"/>
  <c r="F160" i="50" s="1"/>
  <c r="D160" i="50"/>
  <c r="E160" i="50"/>
  <c r="I160" i="50"/>
  <c r="O160" i="50" s="1"/>
  <c r="P160" i="50"/>
  <c r="R160" i="50" s="1"/>
  <c r="C161" i="50"/>
  <c r="D161" i="50"/>
  <c r="E161" i="50"/>
  <c r="I161" i="50"/>
  <c r="O161" i="50" s="1"/>
  <c r="P161" i="50"/>
  <c r="R161" i="50" s="1"/>
  <c r="C162" i="50"/>
  <c r="D162" i="50"/>
  <c r="I162" i="50"/>
  <c r="O162" i="50" s="1"/>
  <c r="P162" i="50"/>
  <c r="R162" i="50" s="1"/>
  <c r="C163" i="50"/>
  <c r="D163" i="50"/>
  <c r="I163" i="50"/>
  <c r="O163" i="50" s="1"/>
  <c r="P163" i="50"/>
  <c r="R163" i="50" s="1"/>
  <c r="C164" i="50"/>
  <c r="D164" i="50"/>
  <c r="E164" i="50"/>
  <c r="I164" i="50"/>
  <c r="O164" i="50" s="1"/>
  <c r="P164" i="50"/>
  <c r="R164" i="50" s="1"/>
  <c r="C165" i="50"/>
  <c r="D165" i="50"/>
  <c r="E165" i="50"/>
  <c r="I165" i="50"/>
  <c r="O165" i="50" s="1"/>
  <c r="P165" i="50"/>
  <c r="R165" i="50" s="1"/>
  <c r="C166" i="50"/>
  <c r="D166" i="50"/>
  <c r="E166" i="50"/>
  <c r="I166" i="50"/>
  <c r="O166" i="50" s="1"/>
  <c r="P166" i="50"/>
  <c r="R166" i="50" s="1"/>
  <c r="C167" i="50"/>
  <c r="D167" i="50"/>
  <c r="I167" i="50"/>
  <c r="O167" i="50" s="1"/>
  <c r="P167" i="50"/>
  <c r="R167" i="50" s="1"/>
  <c r="C168" i="50"/>
  <c r="F168" i="50" s="1"/>
  <c r="D168" i="50"/>
  <c r="E168" i="50"/>
  <c r="I168" i="50"/>
  <c r="O168" i="50" s="1"/>
  <c r="P168" i="50"/>
  <c r="R168" i="50" s="1"/>
  <c r="C169" i="50"/>
  <c r="D169" i="50"/>
  <c r="E169" i="50"/>
  <c r="I169" i="50"/>
  <c r="O169" i="50" s="1"/>
  <c r="P169" i="50"/>
  <c r="R169" i="50" s="1"/>
  <c r="C170" i="50"/>
  <c r="D170" i="50"/>
  <c r="I170" i="50"/>
  <c r="O170" i="50" s="1"/>
  <c r="P170" i="50"/>
  <c r="R170" i="50" s="1"/>
  <c r="C171" i="50"/>
  <c r="D171" i="50"/>
  <c r="I171" i="50"/>
  <c r="O171" i="50" s="1"/>
  <c r="P171" i="50"/>
  <c r="R171" i="50" s="1"/>
  <c r="C172" i="50"/>
  <c r="D172" i="50"/>
  <c r="E172" i="50"/>
  <c r="I172" i="50"/>
  <c r="O172" i="50" s="1"/>
  <c r="P172" i="50"/>
  <c r="R172" i="50" s="1"/>
  <c r="C173" i="50"/>
  <c r="D173" i="50"/>
  <c r="E173" i="50"/>
  <c r="I173" i="50"/>
  <c r="O173" i="50" s="1"/>
  <c r="P173" i="50"/>
  <c r="R173" i="50" s="1"/>
  <c r="C174" i="50"/>
  <c r="D174" i="50"/>
  <c r="E174" i="50"/>
  <c r="I174" i="50"/>
  <c r="O174" i="50" s="1"/>
  <c r="P174" i="50"/>
  <c r="R174" i="50" s="1"/>
  <c r="C175" i="50"/>
  <c r="D175" i="50"/>
  <c r="I175" i="50"/>
  <c r="O175" i="50" s="1"/>
  <c r="P175" i="50"/>
  <c r="R175" i="50" s="1"/>
  <c r="C176" i="50"/>
  <c r="F176" i="50" s="1"/>
  <c r="D176" i="50"/>
  <c r="E176" i="50"/>
  <c r="I176" i="50"/>
  <c r="O176" i="50" s="1"/>
  <c r="P176" i="50"/>
  <c r="R176" i="50" s="1"/>
  <c r="C177" i="50"/>
  <c r="D177" i="50"/>
  <c r="E177" i="50"/>
  <c r="I177" i="50"/>
  <c r="O177" i="50" s="1"/>
  <c r="P177" i="50"/>
  <c r="R177" i="50" s="1"/>
  <c r="C178" i="50"/>
  <c r="D178" i="50"/>
  <c r="I178" i="50"/>
  <c r="O178" i="50" s="1"/>
  <c r="P178" i="50"/>
  <c r="R178" i="50" s="1"/>
  <c r="C179" i="50"/>
  <c r="D179" i="50"/>
  <c r="I179" i="50"/>
  <c r="O179" i="50" s="1"/>
  <c r="P179" i="50"/>
  <c r="R179" i="50" s="1"/>
  <c r="C180" i="50"/>
  <c r="D180" i="50"/>
  <c r="E180" i="50"/>
  <c r="I180" i="50"/>
  <c r="O180" i="50" s="1"/>
  <c r="P180" i="50"/>
  <c r="R180" i="50" s="1"/>
  <c r="C181" i="50"/>
  <c r="D181" i="50"/>
  <c r="E181" i="50"/>
  <c r="I181" i="50"/>
  <c r="O181" i="50" s="1"/>
  <c r="P181" i="50"/>
  <c r="R181" i="50" s="1"/>
  <c r="C182" i="50"/>
  <c r="D182" i="50"/>
  <c r="E182" i="50"/>
  <c r="I182" i="50"/>
  <c r="O182" i="50" s="1"/>
  <c r="P182" i="50"/>
  <c r="R182" i="50" s="1"/>
  <c r="C183" i="50"/>
  <c r="D183" i="50"/>
  <c r="I183" i="50"/>
  <c r="O183" i="50" s="1"/>
  <c r="P183" i="50"/>
  <c r="R183" i="50" s="1"/>
  <c r="C184" i="50"/>
  <c r="D184" i="50"/>
  <c r="I184" i="50"/>
  <c r="O184" i="50" s="1"/>
  <c r="P184" i="50"/>
  <c r="R184" i="50" s="1"/>
  <c r="C185" i="50"/>
  <c r="D185" i="50"/>
  <c r="E185" i="50"/>
  <c r="I185" i="50"/>
  <c r="O185" i="50" s="1"/>
  <c r="P185" i="50"/>
  <c r="R185" i="50" s="1"/>
  <c r="C186" i="50"/>
  <c r="D186" i="50"/>
  <c r="I186" i="50"/>
  <c r="O186" i="50" s="1"/>
  <c r="P186" i="50"/>
  <c r="R186" i="50" s="1"/>
  <c r="C187" i="50"/>
  <c r="D187" i="50"/>
  <c r="I187" i="50"/>
  <c r="O187" i="50" s="1"/>
  <c r="P187" i="50"/>
  <c r="R187" i="50" s="1"/>
  <c r="C188" i="50"/>
  <c r="D188" i="50"/>
  <c r="E188" i="50"/>
  <c r="I188" i="50"/>
  <c r="O188" i="50" s="1"/>
  <c r="P188" i="50"/>
  <c r="R188" i="50" s="1"/>
  <c r="C189" i="50"/>
  <c r="D189" i="50"/>
  <c r="E189" i="50"/>
  <c r="I189" i="50"/>
  <c r="O189" i="50" s="1"/>
  <c r="P189" i="50"/>
  <c r="R189" i="50" s="1"/>
  <c r="C190" i="50"/>
  <c r="D190" i="50"/>
  <c r="E190" i="50"/>
  <c r="I190" i="50"/>
  <c r="O190" i="50" s="1"/>
  <c r="P190" i="50"/>
  <c r="R190" i="50" s="1"/>
  <c r="C191" i="50"/>
  <c r="D191" i="50"/>
  <c r="I191" i="50"/>
  <c r="O191" i="50" s="1"/>
  <c r="P191" i="50"/>
  <c r="R191" i="50" s="1"/>
  <c r="C192" i="50"/>
  <c r="F192" i="50" s="1"/>
  <c r="D192" i="50"/>
  <c r="E192" i="50"/>
  <c r="I192" i="50"/>
  <c r="O192" i="50" s="1"/>
  <c r="P192" i="50"/>
  <c r="R192" i="50" s="1"/>
  <c r="C193" i="50"/>
  <c r="D193" i="50"/>
  <c r="E193" i="50"/>
  <c r="I193" i="50"/>
  <c r="O193" i="50" s="1"/>
  <c r="P193" i="50"/>
  <c r="R193" i="50" s="1"/>
  <c r="C194" i="50"/>
  <c r="D194" i="50"/>
  <c r="I194" i="50"/>
  <c r="O194" i="50" s="1"/>
  <c r="P194" i="50"/>
  <c r="R194" i="50" s="1"/>
  <c r="C195" i="50"/>
  <c r="D195" i="50"/>
  <c r="I195" i="50"/>
  <c r="O195" i="50" s="1"/>
  <c r="P195" i="50"/>
  <c r="R195" i="50" s="1"/>
  <c r="C196" i="50"/>
  <c r="D196" i="50"/>
  <c r="E196" i="50"/>
  <c r="I196" i="50"/>
  <c r="O196" i="50" s="1"/>
  <c r="P196" i="50"/>
  <c r="R196" i="50" s="1"/>
  <c r="C197" i="50"/>
  <c r="D197" i="50"/>
  <c r="E197" i="50"/>
  <c r="I197" i="50"/>
  <c r="O197" i="50" s="1"/>
  <c r="P197" i="50"/>
  <c r="R197" i="50" s="1"/>
  <c r="C198" i="50"/>
  <c r="D198" i="50"/>
  <c r="E198" i="50"/>
  <c r="I198" i="50"/>
  <c r="O198" i="50" s="1"/>
  <c r="P198" i="50"/>
  <c r="R198" i="50" s="1"/>
  <c r="C199" i="50"/>
  <c r="D199" i="50"/>
  <c r="I199" i="50"/>
  <c r="O199" i="50" s="1"/>
  <c r="P199" i="50"/>
  <c r="R199" i="50" s="1"/>
  <c r="C200" i="50"/>
  <c r="F200" i="50" s="1"/>
  <c r="D200" i="50"/>
  <c r="E200" i="50"/>
  <c r="I200" i="50"/>
  <c r="O200" i="50" s="1"/>
  <c r="P200" i="50"/>
  <c r="R200" i="50" s="1"/>
  <c r="C201" i="50"/>
  <c r="D201" i="50"/>
  <c r="E201" i="50"/>
  <c r="I201" i="50"/>
  <c r="O201" i="50" s="1"/>
  <c r="P201" i="50"/>
  <c r="R201" i="50" s="1"/>
  <c r="C202" i="50"/>
  <c r="D202" i="50"/>
  <c r="I202" i="50"/>
  <c r="O202" i="50" s="1"/>
  <c r="P202" i="50"/>
  <c r="R202" i="50" s="1"/>
  <c r="C203" i="50"/>
  <c r="D203" i="50"/>
  <c r="I203" i="50"/>
  <c r="O203" i="50" s="1"/>
  <c r="P203" i="50"/>
  <c r="R203" i="50" s="1"/>
  <c r="C204" i="50"/>
  <c r="D204" i="50"/>
  <c r="E204" i="50"/>
  <c r="I204" i="50"/>
  <c r="O204" i="50" s="1"/>
  <c r="P204" i="50"/>
  <c r="R204" i="50" s="1"/>
  <c r="C205" i="50"/>
  <c r="D205" i="50"/>
  <c r="E205" i="50"/>
  <c r="I205" i="50"/>
  <c r="O205" i="50" s="1"/>
  <c r="P205" i="50"/>
  <c r="R205" i="50" s="1"/>
  <c r="C206" i="50"/>
  <c r="D206" i="50"/>
  <c r="E206" i="50"/>
  <c r="I206" i="50"/>
  <c r="O206" i="50" s="1"/>
  <c r="P206" i="50"/>
  <c r="R206" i="50" s="1"/>
  <c r="C207" i="50"/>
  <c r="D207" i="50"/>
  <c r="I207" i="50"/>
  <c r="O207" i="50" s="1"/>
  <c r="P207" i="50"/>
  <c r="R207" i="50" s="1"/>
  <c r="C208" i="50"/>
  <c r="D208" i="50"/>
  <c r="I208" i="50"/>
  <c r="O208" i="50" s="1"/>
  <c r="P208" i="50"/>
  <c r="R208" i="50" s="1"/>
  <c r="C209" i="50"/>
  <c r="D209" i="50"/>
  <c r="E209" i="50"/>
  <c r="I209" i="50"/>
  <c r="O209" i="50" s="1"/>
  <c r="P209" i="50"/>
  <c r="R209" i="50" s="1"/>
  <c r="C210" i="50"/>
  <c r="D210" i="50"/>
  <c r="I210" i="50"/>
  <c r="O210" i="50" s="1"/>
  <c r="P210" i="50"/>
  <c r="R210" i="50" s="1"/>
  <c r="C211" i="50"/>
  <c r="D211" i="50"/>
  <c r="I211" i="50"/>
  <c r="O211" i="50" s="1"/>
  <c r="P211" i="50"/>
  <c r="R211" i="50" s="1"/>
  <c r="C212" i="50"/>
  <c r="D212" i="50"/>
  <c r="E212" i="50"/>
  <c r="I212" i="50"/>
  <c r="O212" i="50" s="1"/>
  <c r="P212" i="50"/>
  <c r="R212" i="50" s="1"/>
  <c r="C213" i="50"/>
  <c r="D213" i="50"/>
  <c r="E213" i="50"/>
  <c r="I213" i="50"/>
  <c r="O213" i="50" s="1"/>
  <c r="P213" i="50"/>
  <c r="R213" i="50" s="1"/>
  <c r="C214" i="50"/>
  <c r="D214" i="50"/>
  <c r="E214" i="50"/>
  <c r="I214" i="50"/>
  <c r="O214" i="50" s="1"/>
  <c r="P214" i="50"/>
  <c r="R214" i="50" s="1"/>
  <c r="C215" i="50"/>
  <c r="D215" i="50"/>
  <c r="I215" i="50"/>
  <c r="O215" i="50" s="1"/>
  <c r="P215" i="50"/>
  <c r="R215" i="50" s="1"/>
  <c r="C216" i="50"/>
  <c r="D216" i="50"/>
  <c r="I216" i="50"/>
  <c r="O216" i="50" s="1"/>
  <c r="P216" i="50"/>
  <c r="R216" i="50" s="1"/>
  <c r="C217" i="50"/>
  <c r="D217" i="50"/>
  <c r="E217" i="50"/>
  <c r="I217" i="50"/>
  <c r="O217" i="50" s="1"/>
  <c r="P217" i="50"/>
  <c r="R217" i="50" s="1"/>
  <c r="C218" i="50"/>
  <c r="D218" i="50"/>
  <c r="I218" i="50"/>
  <c r="O218" i="50" s="1"/>
  <c r="P218" i="50"/>
  <c r="R218" i="50" s="1"/>
  <c r="C219" i="50"/>
  <c r="D219" i="50"/>
  <c r="I219" i="50"/>
  <c r="O219" i="50" s="1"/>
  <c r="P219" i="50"/>
  <c r="R219" i="50" s="1"/>
  <c r="C220" i="50"/>
  <c r="D220" i="50"/>
  <c r="E220" i="50"/>
  <c r="I220" i="50"/>
  <c r="O220" i="50" s="1"/>
  <c r="P220" i="50"/>
  <c r="R220" i="50" s="1"/>
  <c r="C221" i="50"/>
  <c r="D221" i="50"/>
  <c r="E221" i="50"/>
  <c r="I221" i="50"/>
  <c r="O221" i="50" s="1"/>
  <c r="P221" i="50"/>
  <c r="R221" i="50" s="1"/>
  <c r="C222" i="50"/>
  <c r="D222" i="50"/>
  <c r="E222" i="50"/>
  <c r="I222" i="50"/>
  <c r="O222" i="50" s="1"/>
  <c r="P222" i="50"/>
  <c r="R222" i="50" s="1"/>
  <c r="C223" i="50"/>
  <c r="D223" i="50"/>
  <c r="I223" i="50"/>
  <c r="O223" i="50" s="1"/>
  <c r="P223" i="50"/>
  <c r="R223" i="50" s="1"/>
  <c r="C224" i="50"/>
  <c r="F224" i="50" s="1"/>
  <c r="D224" i="50"/>
  <c r="E224" i="50"/>
  <c r="I224" i="50"/>
  <c r="O224" i="50" s="1"/>
  <c r="P224" i="50"/>
  <c r="R224" i="50" s="1"/>
  <c r="C225" i="50"/>
  <c r="D225" i="50"/>
  <c r="E225" i="50"/>
  <c r="I225" i="50"/>
  <c r="O225" i="50" s="1"/>
  <c r="P225" i="50"/>
  <c r="R225" i="50" s="1"/>
  <c r="C226" i="50"/>
  <c r="D226" i="50"/>
  <c r="I226" i="50"/>
  <c r="O226" i="50" s="1"/>
  <c r="P226" i="50"/>
  <c r="R226" i="50" s="1"/>
  <c r="C227" i="50"/>
  <c r="D227" i="50"/>
  <c r="I227" i="50"/>
  <c r="O227" i="50" s="1"/>
  <c r="P227" i="50"/>
  <c r="R227" i="50" s="1"/>
  <c r="C228" i="50"/>
  <c r="D228" i="50"/>
  <c r="E228" i="50"/>
  <c r="I228" i="50"/>
  <c r="O228" i="50" s="1"/>
  <c r="P228" i="50"/>
  <c r="R228" i="50" s="1"/>
  <c r="C229" i="50"/>
  <c r="D229" i="50"/>
  <c r="E229" i="50"/>
  <c r="I229" i="50"/>
  <c r="O229" i="50" s="1"/>
  <c r="P229" i="50"/>
  <c r="R229" i="50" s="1"/>
  <c r="C230" i="50"/>
  <c r="D230" i="50"/>
  <c r="E230" i="50"/>
  <c r="I230" i="50"/>
  <c r="O230" i="50" s="1"/>
  <c r="P230" i="50"/>
  <c r="R230" i="50" s="1"/>
  <c r="C231" i="50"/>
  <c r="D231" i="50"/>
  <c r="I231" i="50"/>
  <c r="O231" i="50" s="1"/>
  <c r="P231" i="50"/>
  <c r="R231" i="50" s="1"/>
  <c r="C232" i="50"/>
  <c r="F232" i="50" s="1"/>
  <c r="D232" i="50"/>
  <c r="E232" i="50"/>
  <c r="I232" i="50"/>
  <c r="O232" i="50" s="1"/>
  <c r="P232" i="50"/>
  <c r="R232" i="50" s="1"/>
  <c r="C233" i="50"/>
  <c r="D233" i="50"/>
  <c r="E233" i="50"/>
  <c r="I233" i="50"/>
  <c r="O233" i="50" s="1"/>
  <c r="P233" i="50"/>
  <c r="R233" i="50" s="1"/>
  <c r="C234" i="50"/>
  <c r="D234" i="50"/>
  <c r="I234" i="50"/>
  <c r="O234" i="50" s="1"/>
  <c r="P234" i="50"/>
  <c r="R234" i="50" s="1"/>
  <c r="C235" i="50"/>
  <c r="D235" i="50"/>
  <c r="I235" i="50"/>
  <c r="O235" i="50" s="1"/>
  <c r="P235" i="50"/>
  <c r="R235" i="50" s="1"/>
  <c r="C236" i="50"/>
  <c r="D236" i="50"/>
  <c r="E236" i="50"/>
  <c r="I236" i="50"/>
  <c r="O236" i="50" s="1"/>
  <c r="P236" i="50"/>
  <c r="R236" i="50" s="1"/>
  <c r="C237" i="50"/>
  <c r="D237" i="50"/>
  <c r="E237" i="50"/>
  <c r="I237" i="50"/>
  <c r="O237" i="50" s="1"/>
  <c r="P237" i="50"/>
  <c r="R237" i="50" s="1"/>
  <c r="C238" i="50"/>
  <c r="D238" i="50"/>
  <c r="E238" i="50"/>
  <c r="I238" i="50"/>
  <c r="O238" i="50" s="1"/>
  <c r="P238" i="50"/>
  <c r="R238" i="50" s="1"/>
  <c r="C239" i="50"/>
  <c r="D239" i="50"/>
  <c r="I239" i="50"/>
  <c r="O239" i="50" s="1"/>
  <c r="P239" i="50"/>
  <c r="R239" i="50" s="1"/>
  <c r="C240" i="50"/>
  <c r="F240" i="50" s="1"/>
  <c r="D240" i="50"/>
  <c r="E240" i="50"/>
  <c r="I240" i="50"/>
  <c r="O240" i="50" s="1"/>
  <c r="P240" i="50"/>
  <c r="R240" i="50" s="1"/>
  <c r="B7" i="49"/>
  <c r="B8" i="49" s="1"/>
  <c r="C14" i="49"/>
  <c r="E14" i="49" s="1"/>
  <c r="C15" i="49"/>
  <c r="E15" i="49" s="1"/>
  <c r="C16" i="49"/>
  <c r="E16" i="49" s="1"/>
  <c r="C17" i="49"/>
  <c r="E17" i="49" s="1"/>
  <c r="C18" i="49"/>
  <c r="E18" i="49" s="1"/>
  <c r="C19" i="49"/>
  <c r="E19" i="49" s="1"/>
  <c r="C20" i="49"/>
  <c r="E20" i="49" s="1"/>
  <c r="C21" i="49"/>
  <c r="E21" i="49" s="1"/>
  <c r="C22" i="49"/>
  <c r="E22" i="49" s="1"/>
  <c r="C23" i="49"/>
  <c r="E23" i="49" s="1"/>
  <c r="C24" i="49"/>
  <c r="E24" i="49" s="1"/>
  <c r="C25" i="49"/>
  <c r="E25" i="49" s="1"/>
  <c r="C26" i="49"/>
  <c r="E26" i="49" s="1"/>
  <c r="C27" i="49"/>
  <c r="E27" i="49" s="1"/>
  <c r="C28" i="49"/>
  <c r="E28" i="49" s="1"/>
  <c r="C29" i="49"/>
  <c r="E29" i="49" s="1"/>
  <c r="C30" i="49"/>
  <c r="E30" i="49" s="1"/>
  <c r="C31" i="49"/>
  <c r="E31" i="49" s="1"/>
  <c r="C32" i="49"/>
  <c r="E32" i="49" s="1"/>
  <c r="C33" i="49"/>
  <c r="E33" i="49" s="1"/>
  <c r="C34" i="49"/>
  <c r="E34" i="49" s="1"/>
  <c r="C35" i="49"/>
  <c r="E35" i="49" s="1"/>
  <c r="C36" i="49"/>
  <c r="E36" i="49" s="1"/>
  <c r="C37" i="49"/>
  <c r="E37" i="49" s="1"/>
  <c r="C38" i="49"/>
  <c r="E38" i="49" s="1"/>
  <c r="C39" i="49"/>
  <c r="E39" i="49" s="1"/>
  <c r="C40" i="49"/>
  <c r="E40" i="49" s="1"/>
  <c r="C41" i="49"/>
  <c r="C42" i="49"/>
  <c r="E42" i="49" s="1"/>
  <c r="C43" i="49"/>
  <c r="E43" i="49" s="1"/>
  <c r="C44" i="49"/>
  <c r="E44" i="49" s="1"/>
  <c r="C45" i="49"/>
  <c r="E45" i="49" s="1"/>
  <c r="C46" i="49"/>
  <c r="E46" i="49" s="1"/>
  <c r="C47" i="49"/>
  <c r="E47" i="49" s="1"/>
  <c r="C48" i="49"/>
  <c r="E48" i="49" s="1"/>
  <c r="C49" i="49"/>
  <c r="C50" i="49"/>
  <c r="E50" i="49" s="1"/>
  <c r="C51" i="49"/>
  <c r="E51" i="49" s="1"/>
  <c r="C52" i="49"/>
  <c r="E52" i="49" s="1"/>
  <c r="C53" i="49"/>
  <c r="E53" i="49" s="1"/>
  <c r="C54" i="49"/>
  <c r="E54" i="49" s="1"/>
  <c r="C55" i="49"/>
  <c r="E55" i="49" s="1"/>
  <c r="C56" i="49"/>
  <c r="E56" i="49" s="1"/>
  <c r="C57" i="49"/>
  <c r="E57" i="49" s="1"/>
  <c r="C58" i="49"/>
  <c r="E58" i="49" s="1"/>
  <c r="C59" i="49"/>
  <c r="E59" i="49" s="1"/>
  <c r="C60" i="49"/>
  <c r="E60" i="49" s="1"/>
  <c r="C61" i="49"/>
  <c r="E61" i="49" s="1"/>
  <c r="C62" i="49"/>
  <c r="E62" i="49" s="1"/>
  <c r="C63" i="49"/>
  <c r="E63" i="49" s="1"/>
  <c r="C64" i="49"/>
  <c r="E64" i="49" s="1"/>
  <c r="C65" i="49"/>
  <c r="C66" i="49"/>
  <c r="E66" i="49" s="1"/>
  <c r="C67" i="49"/>
  <c r="E67" i="49" s="1"/>
  <c r="C68" i="49"/>
  <c r="E68" i="49" s="1"/>
  <c r="P14" i="49"/>
  <c r="Q14" i="49" s="1"/>
  <c r="B3" i="49"/>
  <c r="D14" i="49"/>
  <c r="D15" i="49"/>
  <c r="D16" i="49"/>
  <c r="D17" i="49"/>
  <c r="F17" i="49" s="1"/>
  <c r="D18" i="49"/>
  <c r="D19" i="49"/>
  <c r="D20" i="49"/>
  <c r="D21" i="49"/>
  <c r="F21" i="49" s="1"/>
  <c r="D22" i="49"/>
  <c r="D23" i="49"/>
  <c r="D24" i="49"/>
  <c r="D25" i="49"/>
  <c r="F25" i="49" s="1"/>
  <c r="D26" i="49"/>
  <c r="D27" i="49"/>
  <c r="D28" i="49"/>
  <c r="F28" i="49" s="1"/>
  <c r="D29" i="49"/>
  <c r="F29" i="49" s="1"/>
  <c r="D30" i="49"/>
  <c r="D31" i="49"/>
  <c r="D32" i="49"/>
  <c r="D33" i="49"/>
  <c r="F33" i="49" s="1"/>
  <c r="D34" i="49"/>
  <c r="D35" i="49"/>
  <c r="D36" i="49"/>
  <c r="D37" i="49"/>
  <c r="F37" i="49" s="1"/>
  <c r="D38" i="49"/>
  <c r="D39" i="49"/>
  <c r="F39" i="49"/>
  <c r="D40" i="49"/>
  <c r="F40" i="49" s="1"/>
  <c r="D41" i="49"/>
  <c r="D42" i="49"/>
  <c r="D43" i="49"/>
  <c r="F43" i="49" s="1"/>
  <c r="D44" i="49"/>
  <c r="F44" i="49" s="1"/>
  <c r="D45" i="49"/>
  <c r="F45" i="49"/>
  <c r="D46" i="49"/>
  <c r="D47" i="49"/>
  <c r="F47" i="49"/>
  <c r="D48" i="49"/>
  <c r="F48" i="49" s="1"/>
  <c r="D49" i="49"/>
  <c r="D50" i="49"/>
  <c r="F50" i="49" s="1"/>
  <c r="D51" i="49"/>
  <c r="F51" i="49" s="1"/>
  <c r="D52" i="49"/>
  <c r="F52" i="49" s="1"/>
  <c r="D53" i="49"/>
  <c r="F53" i="49"/>
  <c r="D54" i="49"/>
  <c r="D55" i="49"/>
  <c r="F55" i="49"/>
  <c r="D56" i="49"/>
  <c r="F56" i="49" s="1"/>
  <c r="D57" i="49"/>
  <c r="D58" i="49"/>
  <c r="D59" i="49"/>
  <c r="F59" i="49" s="1"/>
  <c r="D60" i="49"/>
  <c r="F60" i="49" s="1"/>
  <c r="D61" i="49"/>
  <c r="F61" i="49"/>
  <c r="D62" i="49"/>
  <c r="D63" i="49"/>
  <c r="F63" i="49"/>
  <c r="D64" i="49"/>
  <c r="F64" i="49" s="1"/>
  <c r="D65" i="49"/>
  <c r="B4" i="49"/>
  <c r="D66" i="49"/>
  <c r="D67" i="49"/>
  <c r="D68" i="49"/>
  <c r="I14" i="49"/>
  <c r="O14" i="49" s="1"/>
  <c r="K14" i="49"/>
  <c r="K15" i="49"/>
  <c r="K16" i="49"/>
  <c r="K17" i="49"/>
  <c r="K18" i="49"/>
  <c r="K19" i="49"/>
  <c r="K20" i="49"/>
  <c r="K21" i="49"/>
  <c r="W14" i="49"/>
  <c r="T4" i="49" s="1"/>
  <c r="U4" i="49"/>
  <c r="M7" i="49"/>
  <c r="I15" i="49"/>
  <c r="I16" i="49"/>
  <c r="O16" i="49" s="1"/>
  <c r="I17" i="49"/>
  <c r="O17" i="49" s="1"/>
  <c r="I18" i="49"/>
  <c r="O18" i="49" s="1"/>
  <c r="I19" i="49"/>
  <c r="O19" i="49" s="1"/>
  <c r="I20" i="49"/>
  <c r="I21" i="49"/>
  <c r="O21" i="49" s="1"/>
  <c r="I22" i="49"/>
  <c r="I23" i="49"/>
  <c r="O23" i="49" s="1"/>
  <c r="I24" i="49"/>
  <c r="I25" i="49"/>
  <c r="O25" i="49" s="1"/>
  <c r="I26" i="49"/>
  <c r="I27" i="49"/>
  <c r="O27" i="49" s="1"/>
  <c r="I28" i="49"/>
  <c r="O28" i="49" s="1"/>
  <c r="I29" i="49"/>
  <c r="O29" i="49" s="1"/>
  <c r="I30" i="49"/>
  <c r="I31" i="49"/>
  <c r="O31" i="49" s="1"/>
  <c r="I32" i="49"/>
  <c r="I33" i="49"/>
  <c r="O33" i="49" s="1"/>
  <c r="I34" i="49"/>
  <c r="O34" i="49" s="1"/>
  <c r="I35" i="49"/>
  <c r="O35" i="49" s="1"/>
  <c r="I36" i="49"/>
  <c r="I37" i="49"/>
  <c r="O37" i="49" s="1"/>
  <c r="I38" i="49"/>
  <c r="O38" i="49" s="1"/>
  <c r="S38" i="49" s="1"/>
  <c r="I39" i="49"/>
  <c r="O39" i="49" s="1"/>
  <c r="I40" i="49"/>
  <c r="I41" i="49"/>
  <c r="O41" i="49" s="1"/>
  <c r="I42" i="49"/>
  <c r="O42" i="49" s="1"/>
  <c r="I43" i="49"/>
  <c r="O43" i="49" s="1"/>
  <c r="I44" i="49"/>
  <c r="O44" i="49" s="1"/>
  <c r="I45" i="49"/>
  <c r="O45" i="49" s="1"/>
  <c r="I46" i="49"/>
  <c r="I47" i="49"/>
  <c r="O47" i="49" s="1"/>
  <c r="I48" i="49"/>
  <c r="O48" i="49" s="1"/>
  <c r="I49" i="49"/>
  <c r="O49" i="49" s="1"/>
  <c r="I50" i="49"/>
  <c r="O50" i="49" s="1"/>
  <c r="I51" i="49"/>
  <c r="O51" i="49" s="1"/>
  <c r="I52" i="49"/>
  <c r="O52" i="49" s="1"/>
  <c r="I53" i="49"/>
  <c r="O53" i="49" s="1"/>
  <c r="I54" i="49"/>
  <c r="I55" i="49"/>
  <c r="O55" i="49" s="1"/>
  <c r="I56" i="49"/>
  <c r="O56" i="49" s="1"/>
  <c r="I57" i="49"/>
  <c r="O57" i="49" s="1"/>
  <c r="I58" i="49"/>
  <c r="O58" i="49" s="1"/>
  <c r="I59" i="49"/>
  <c r="O59" i="49" s="1"/>
  <c r="I60" i="49"/>
  <c r="O60" i="49" s="1"/>
  <c r="I61" i="49"/>
  <c r="O61" i="49" s="1"/>
  <c r="I62" i="49"/>
  <c r="I63" i="49"/>
  <c r="O63" i="49" s="1"/>
  <c r="I64" i="49"/>
  <c r="O64" i="49" s="1"/>
  <c r="I65" i="49"/>
  <c r="O65" i="49" s="1"/>
  <c r="L14" i="49"/>
  <c r="V14" i="49"/>
  <c r="L15" i="49"/>
  <c r="P15" i="49"/>
  <c r="R15" i="49" s="1"/>
  <c r="V15" i="49"/>
  <c r="W15" i="49"/>
  <c r="L16" i="49"/>
  <c r="P16" i="49"/>
  <c r="R16" i="49" s="1"/>
  <c r="V16" i="49"/>
  <c r="W16" i="49"/>
  <c r="L17" i="49"/>
  <c r="P17" i="49"/>
  <c r="R17" i="49" s="1"/>
  <c r="V17" i="49"/>
  <c r="W17" i="49"/>
  <c r="L18" i="49"/>
  <c r="V18" i="49"/>
  <c r="W18" i="49"/>
  <c r="L19" i="49"/>
  <c r="P19" i="49"/>
  <c r="R19" i="49" s="1"/>
  <c r="V19" i="49"/>
  <c r="W19" i="49"/>
  <c r="L20" i="49"/>
  <c r="O20" i="49"/>
  <c r="P20" i="49"/>
  <c r="R20" i="49" s="1"/>
  <c r="V20" i="49"/>
  <c r="W20" i="49"/>
  <c r="L21" i="49"/>
  <c r="P21" i="49"/>
  <c r="R21" i="49" s="1"/>
  <c r="V21" i="49"/>
  <c r="W21" i="49"/>
  <c r="O22" i="49"/>
  <c r="Q22" i="49" s="1"/>
  <c r="P22" i="49"/>
  <c r="R22" i="49" s="1"/>
  <c r="P23" i="49"/>
  <c r="R23" i="49" s="1"/>
  <c r="O24" i="49"/>
  <c r="P24" i="49"/>
  <c r="V24" i="49"/>
  <c r="W24" i="49"/>
  <c r="P25" i="49"/>
  <c r="R25" i="49" s="1"/>
  <c r="V25" i="49"/>
  <c r="W25" i="49"/>
  <c r="O26" i="49"/>
  <c r="P26" i="49"/>
  <c r="V26" i="49"/>
  <c r="W26" i="49"/>
  <c r="P27" i="49"/>
  <c r="R27" i="49" s="1"/>
  <c r="V27" i="49"/>
  <c r="W27" i="49"/>
  <c r="P28" i="49"/>
  <c r="R28" i="49" s="1"/>
  <c r="V28" i="49"/>
  <c r="W28" i="49"/>
  <c r="P29" i="49"/>
  <c r="R29" i="49" s="1"/>
  <c r="V29" i="49"/>
  <c r="W29" i="49"/>
  <c r="O30" i="49"/>
  <c r="P30" i="49"/>
  <c r="Q30" i="49" s="1"/>
  <c r="V30" i="49"/>
  <c r="W30" i="49"/>
  <c r="P31" i="49"/>
  <c r="R31" i="49" s="1"/>
  <c r="V31" i="49"/>
  <c r="W31" i="49"/>
  <c r="O32" i="49"/>
  <c r="P32" i="49"/>
  <c r="V32" i="49"/>
  <c r="W32" i="49"/>
  <c r="P33" i="49"/>
  <c r="R33" i="49" s="1"/>
  <c r="V33" i="49"/>
  <c r="W33" i="49"/>
  <c r="P34" i="49"/>
  <c r="V34" i="49"/>
  <c r="W34" i="49"/>
  <c r="P35" i="49"/>
  <c r="R35" i="49" s="1"/>
  <c r="V35" i="49"/>
  <c r="W35" i="49"/>
  <c r="O36" i="49"/>
  <c r="P36" i="49"/>
  <c r="R36" i="49" s="1"/>
  <c r="V36" i="49"/>
  <c r="W36" i="49"/>
  <c r="P37" i="49"/>
  <c r="R37" i="49" s="1"/>
  <c r="V37" i="49"/>
  <c r="W37" i="49"/>
  <c r="P38" i="49"/>
  <c r="R38" i="49" s="1"/>
  <c r="P39" i="49"/>
  <c r="R39" i="49" s="1"/>
  <c r="O40" i="49"/>
  <c r="P40" i="49"/>
  <c r="R40" i="49" s="1"/>
  <c r="K41" i="49"/>
  <c r="L41" i="49" s="1"/>
  <c r="M41" i="49"/>
  <c r="P41" i="49"/>
  <c r="R41" i="49" s="1"/>
  <c r="V41" i="49"/>
  <c r="W41" i="49"/>
  <c r="K42" i="49"/>
  <c r="L42" i="49"/>
  <c r="M42" i="49"/>
  <c r="P42" i="49"/>
  <c r="Q42" i="49" s="1"/>
  <c r="V42" i="49"/>
  <c r="W42" i="49"/>
  <c r="K43" i="49"/>
  <c r="L43" i="49" s="1"/>
  <c r="M43" i="49"/>
  <c r="P43" i="49"/>
  <c r="R43" i="49" s="1"/>
  <c r="V43" i="49"/>
  <c r="W43" i="49"/>
  <c r="K44" i="49"/>
  <c r="L44" i="49" s="1"/>
  <c r="M44" i="49"/>
  <c r="P44" i="49"/>
  <c r="R44" i="49" s="1"/>
  <c r="V44" i="49"/>
  <c r="W44" i="49"/>
  <c r="K45" i="49"/>
  <c r="L45" i="49"/>
  <c r="M45" i="49"/>
  <c r="P45" i="49"/>
  <c r="R45" i="49" s="1"/>
  <c r="V45" i="49"/>
  <c r="W45" i="49"/>
  <c r="K46" i="49"/>
  <c r="L46" i="49"/>
  <c r="M46" i="49"/>
  <c r="O46" i="49"/>
  <c r="P46" i="49"/>
  <c r="R46" i="49" s="1"/>
  <c r="V46" i="49"/>
  <c r="W46" i="49"/>
  <c r="K47" i="49"/>
  <c r="L47" i="49" s="1"/>
  <c r="M47" i="49"/>
  <c r="P47" i="49"/>
  <c r="R47" i="49" s="1"/>
  <c r="V47" i="49"/>
  <c r="W47" i="49"/>
  <c r="P48" i="49"/>
  <c r="R48" i="49" s="1"/>
  <c r="P49" i="49"/>
  <c r="R49" i="49" s="1"/>
  <c r="P50" i="49"/>
  <c r="R50" i="49" s="1"/>
  <c r="P51" i="49"/>
  <c r="R51" i="49" s="1"/>
  <c r="P52" i="49"/>
  <c r="R52" i="49"/>
  <c r="P53" i="49"/>
  <c r="R53" i="49" s="1"/>
  <c r="O54" i="49"/>
  <c r="P54" i="49"/>
  <c r="R54" i="49" s="1"/>
  <c r="P55" i="49"/>
  <c r="R55" i="49" s="1"/>
  <c r="P56" i="49"/>
  <c r="R56" i="49" s="1"/>
  <c r="P57" i="49"/>
  <c r="R57" i="49" s="1"/>
  <c r="P58" i="49"/>
  <c r="R58" i="49" s="1"/>
  <c r="P59" i="49"/>
  <c r="R59" i="49" s="1"/>
  <c r="P60" i="49"/>
  <c r="R60" i="49" s="1"/>
  <c r="P61" i="49"/>
  <c r="R61" i="49" s="1"/>
  <c r="O62" i="49"/>
  <c r="P62" i="49"/>
  <c r="R62" i="49" s="1"/>
  <c r="P63" i="49"/>
  <c r="R63" i="49" s="1"/>
  <c r="P64" i="49"/>
  <c r="R64" i="49" s="1"/>
  <c r="P65" i="49"/>
  <c r="R65" i="49" s="1"/>
  <c r="I66" i="49"/>
  <c r="O66" i="49"/>
  <c r="P66" i="49"/>
  <c r="R66" i="49" s="1"/>
  <c r="I67" i="49"/>
  <c r="O67" i="49" s="1"/>
  <c r="P67" i="49"/>
  <c r="R67" i="49" s="1"/>
  <c r="I68" i="49"/>
  <c r="O68" i="49" s="1"/>
  <c r="P68" i="49"/>
  <c r="R68" i="49" s="1"/>
  <c r="C69" i="49"/>
  <c r="D69" i="49"/>
  <c r="E69" i="49"/>
  <c r="I69" i="49"/>
  <c r="O69" i="49" s="1"/>
  <c r="P69" i="49"/>
  <c r="R69" i="49" s="1"/>
  <c r="C70" i="49"/>
  <c r="D70" i="49"/>
  <c r="E70" i="49"/>
  <c r="I70" i="49"/>
  <c r="O70" i="49" s="1"/>
  <c r="P70" i="49"/>
  <c r="R70" i="49" s="1"/>
  <c r="C71" i="49"/>
  <c r="E71" i="49" s="1"/>
  <c r="D71" i="49"/>
  <c r="I71" i="49"/>
  <c r="O71" i="49"/>
  <c r="P71" i="49"/>
  <c r="Q71" i="49" s="1"/>
  <c r="C72" i="49"/>
  <c r="E72" i="49" s="1"/>
  <c r="D72" i="49"/>
  <c r="I72" i="49"/>
  <c r="O72" i="49" s="1"/>
  <c r="P72" i="49"/>
  <c r="R72" i="49" s="1"/>
  <c r="C73" i="49"/>
  <c r="D73" i="49"/>
  <c r="E73" i="49"/>
  <c r="I73" i="49"/>
  <c r="O73" i="49" s="1"/>
  <c r="P73" i="49"/>
  <c r="R73" i="49" s="1"/>
  <c r="C74" i="49"/>
  <c r="D74" i="49"/>
  <c r="E74" i="49"/>
  <c r="I74" i="49"/>
  <c r="O74" i="49" s="1"/>
  <c r="P74" i="49"/>
  <c r="R74" i="49" s="1"/>
  <c r="C75" i="49"/>
  <c r="E75" i="49" s="1"/>
  <c r="D75" i="49"/>
  <c r="I75" i="49"/>
  <c r="O75" i="49" s="1"/>
  <c r="P75" i="49"/>
  <c r="R75" i="49" s="1"/>
  <c r="C76" i="49"/>
  <c r="D76" i="49"/>
  <c r="E76" i="49"/>
  <c r="I76" i="49"/>
  <c r="O76" i="49" s="1"/>
  <c r="P76" i="49"/>
  <c r="R76" i="49" s="1"/>
  <c r="C77" i="49"/>
  <c r="D77" i="49"/>
  <c r="E77" i="49"/>
  <c r="I77" i="49"/>
  <c r="O77" i="49"/>
  <c r="P77" i="49"/>
  <c r="R77" i="49" s="1"/>
  <c r="C78" i="49"/>
  <c r="E78" i="49" s="1"/>
  <c r="D78" i="49"/>
  <c r="I78" i="49"/>
  <c r="O78" i="49" s="1"/>
  <c r="P78" i="49"/>
  <c r="R78" i="49" s="1"/>
  <c r="C79" i="49"/>
  <c r="D79" i="49"/>
  <c r="E79" i="49"/>
  <c r="I79" i="49"/>
  <c r="O79" i="49" s="1"/>
  <c r="P79" i="49"/>
  <c r="R79" i="49" s="1"/>
  <c r="C80" i="49"/>
  <c r="D80" i="49"/>
  <c r="E80" i="49"/>
  <c r="I80" i="49"/>
  <c r="O80" i="49" s="1"/>
  <c r="P80" i="49"/>
  <c r="R80" i="49"/>
  <c r="C81" i="49"/>
  <c r="D81" i="49"/>
  <c r="E81" i="49"/>
  <c r="I81" i="49"/>
  <c r="O81" i="49" s="1"/>
  <c r="P81" i="49"/>
  <c r="R81" i="49" s="1"/>
  <c r="C82" i="49"/>
  <c r="D82" i="49"/>
  <c r="E82" i="49"/>
  <c r="I82" i="49"/>
  <c r="O82" i="49" s="1"/>
  <c r="P82" i="49"/>
  <c r="R82" i="49" s="1"/>
  <c r="C83" i="49"/>
  <c r="E83" i="49" s="1"/>
  <c r="D83" i="49"/>
  <c r="I83" i="49"/>
  <c r="O83" i="49"/>
  <c r="P83" i="49"/>
  <c r="S83" i="49" s="1"/>
  <c r="R83" i="49"/>
  <c r="C84" i="49"/>
  <c r="D84" i="49"/>
  <c r="E84" i="49"/>
  <c r="I84" i="49"/>
  <c r="O84" i="49" s="1"/>
  <c r="P84" i="49"/>
  <c r="R84" i="49" s="1"/>
  <c r="C85" i="49"/>
  <c r="E85" i="49" s="1"/>
  <c r="D85" i="49"/>
  <c r="I85" i="49"/>
  <c r="O85" i="49"/>
  <c r="P85" i="49"/>
  <c r="Q85" i="49" s="1"/>
  <c r="C86" i="49"/>
  <c r="E86" i="49" s="1"/>
  <c r="D86" i="49"/>
  <c r="I86" i="49"/>
  <c r="O86" i="49" s="1"/>
  <c r="P86" i="49"/>
  <c r="R86" i="49" s="1"/>
  <c r="C87" i="49"/>
  <c r="D87" i="49"/>
  <c r="E87" i="49"/>
  <c r="I87" i="49"/>
  <c r="O87" i="49" s="1"/>
  <c r="P87" i="49"/>
  <c r="R87" i="49" s="1"/>
  <c r="C88" i="49"/>
  <c r="E88" i="49" s="1"/>
  <c r="D88" i="49"/>
  <c r="I88" i="49"/>
  <c r="O88" i="49" s="1"/>
  <c r="P88" i="49"/>
  <c r="R88" i="49" s="1"/>
  <c r="C89" i="49"/>
  <c r="D89" i="49"/>
  <c r="E89" i="49"/>
  <c r="I89" i="49"/>
  <c r="O89" i="49" s="1"/>
  <c r="P89" i="49"/>
  <c r="R89" i="49" s="1"/>
  <c r="C90" i="49"/>
  <c r="D90" i="49"/>
  <c r="E90" i="49"/>
  <c r="I90" i="49"/>
  <c r="O90" i="49" s="1"/>
  <c r="P90" i="49"/>
  <c r="R90" i="49" s="1"/>
  <c r="C91" i="49"/>
  <c r="E91" i="49" s="1"/>
  <c r="D91" i="49"/>
  <c r="I91" i="49"/>
  <c r="O91" i="49"/>
  <c r="P91" i="49"/>
  <c r="R91" i="49" s="1"/>
  <c r="C92" i="49"/>
  <c r="E92" i="49" s="1"/>
  <c r="D92" i="49"/>
  <c r="I92" i="49"/>
  <c r="O92" i="49" s="1"/>
  <c r="P92" i="49"/>
  <c r="R92" i="49" s="1"/>
  <c r="C93" i="49"/>
  <c r="D93" i="49"/>
  <c r="E93" i="49"/>
  <c r="I93" i="49"/>
  <c r="O93" i="49"/>
  <c r="P93" i="49"/>
  <c r="R93" i="49" s="1"/>
  <c r="C94" i="49"/>
  <c r="E94" i="49" s="1"/>
  <c r="D94" i="49"/>
  <c r="I94" i="49"/>
  <c r="O94" i="49" s="1"/>
  <c r="P94" i="49"/>
  <c r="R94" i="49" s="1"/>
  <c r="C95" i="49"/>
  <c r="D95" i="49"/>
  <c r="E95" i="49"/>
  <c r="I95" i="49"/>
  <c r="O95" i="49" s="1"/>
  <c r="P95" i="49"/>
  <c r="R95" i="49" s="1"/>
  <c r="C96" i="49"/>
  <c r="D96" i="49"/>
  <c r="E96" i="49"/>
  <c r="I96" i="49"/>
  <c r="O96" i="49" s="1"/>
  <c r="P96" i="49"/>
  <c r="R96" i="49" s="1"/>
  <c r="C97" i="49"/>
  <c r="D97" i="49"/>
  <c r="E97" i="49"/>
  <c r="I97" i="49"/>
  <c r="O97" i="49" s="1"/>
  <c r="P97" i="49"/>
  <c r="Q97" i="49" s="1"/>
  <c r="C98" i="49"/>
  <c r="D98" i="49"/>
  <c r="E98" i="49"/>
  <c r="I98" i="49"/>
  <c r="O98" i="49" s="1"/>
  <c r="P98" i="49"/>
  <c r="R98" i="49" s="1"/>
  <c r="C99" i="49"/>
  <c r="E99" i="49" s="1"/>
  <c r="D99" i="49"/>
  <c r="I99" i="49"/>
  <c r="O99" i="49"/>
  <c r="P99" i="49"/>
  <c r="R99" i="49" s="1"/>
  <c r="C100" i="49"/>
  <c r="D100" i="49"/>
  <c r="E100" i="49"/>
  <c r="I100" i="49"/>
  <c r="O100" i="49" s="1"/>
  <c r="P100" i="49"/>
  <c r="R100" i="49" s="1"/>
  <c r="C101" i="49"/>
  <c r="E101" i="49" s="1"/>
  <c r="D101" i="49"/>
  <c r="I101" i="49"/>
  <c r="O101" i="49"/>
  <c r="P101" i="49"/>
  <c r="C102" i="49"/>
  <c r="E102" i="49" s="1"/>
  <c r="D102" i="49"/>
  <c r="I102" i="49"/>
  <c r="O102" i="49" s="1"/>
  <c r="P102" i="49"/>
  <c r="R102" i="49" s="1"/>
  <c r="C103" i="49"/>
  <c r="D103" i="49"/>
  <c r="E103" i="49"/>
  <c r="I103" i="49"/>
  <c r="O103" i="49" s="1"/>
  <c r="P103" i="49"/>
  <c r="Q103" i="49" s="1"/>
  <c r="C104" i="49"/>
  <c r="E104" i="49" s="1"/>
  <c r="D104" i="49"/>
  <c r="I104" i="49"/>
  <c r="O104" i="49" s="1"/>
  <c r="P104" i="49"/>
  <c r="R104" i="49" s="1"/>
  <c r="C105" i="49"/>
  <c r="E105" i="49" s="1"/>
  <c r="D105" i="49"/>
  <c r="I105" i="49"/>
  <c r="O105" i="49" s="1"/>
  <c r="P105" i="49"/>
  <c r="R105" i="49" s="1"/>
  <c r="C106" i="49"/>
  <c r="D106" i="49"/>
  <c r="E106" i="49"/>
  <c r="I106" i="49"/>
  <c r="O106" i="49" s="1"/>
  <c r="P106" i="49"/>
  <c r="R106" i="49" s="1"/>
  <c r="C107" i="49"/>
  <c r="E107" i="49" s="1"/>
  <c r="D107" i="49"/>
  <c r="I107" i="49"/>
  <c r="O107" i="49"/>
  <c r="P107" i="49"/>
  <c r="S107" i="49" s="1"/>
  <c r="C108" i="49"/>
  <c r="E108" i="49" s="1"/>
  <c r="D108" i="49"/>
  <c r="I108" i="49"/>
  <c r="O108" i="49" s="1"/>
  <c r="P108" i="49"/>
  <c r="R108" i="49" s="1"/>
  <c r="C109" i="49"/>
  <c r="D109" i="49"/>
  <c r="E109" i="49"/>
  <c r="I109" i="49"/>
  <c r="O109" i="49"/>
  <c r="P109" i="49"/>
  <c r="R109" i="49" s="1"/>
  <c r="C110" i="49"/>
  <c r="E110" i="49" s="1"/>
  <c r="D110" i="49"/>
  <c r="I110" i="49"/>
  <c r="O110" i="49" s="1"/>
  <c r="P110" i="49"/>
  <c r="R110" i="49" s="1"/>
  <c r="C111" i="49"/>
  <c r="D111" i="49"/>
  <c r="E111" i="49"/>
  <c r="I111" i="49"/>
  <c r="O111" i="49" s="1"/>
  <c r="P111" i="49"/>
  <c r="R111" i="49" s="1"/>
  <c r="C112" i="49"/>
  <c r="D112" i="49"/>
  <c r="E112" i="49"/>
  <c r="I112" i="49"/>
  <c r="O112" i="49" s="1"/>
  <c r="P112" i="49"/>
  <c r="R112" i="49" s="1"/>
  <c r="C113" i="49"/>
  <c r="D113" i="49"/>
  <c r="E113" i="49"/>
  <c r="I113" i="49"/>
  <c r="O113" i="49"/>
  <c r="P113" i="49"/>
  <c r="R113" i="49" s="1"/>
  <c r="C114" i="49"/>
  <c r="D114" i="49"/>
  <c r="E114" i="49"/>
  <c r="I114" i="49"/>
  <c r="O114" i="49" s="1"/>
  <c r="P114" i="49"/>
  <c r="R114" i="49" s="1"/>
  <c r="C115" i="49"/>
  <c r="E115" i="49" s="1"/>
  <c r="D115" i="49"/>
  <c r="I115" i="49"/>
  <c r="O115" i="49"/>
  <c r="P115" i="49"/>
  <c r="R115" i="49" s="1"/>
  <c r="C116" i="49"/>
  <c r="D116" i="49"/>
  <c r="E116" i="49"/>
  <c r="I116" i="49"/>
  <c r="O116" i="49" s="1"/>
  <c r="P116" i="49"/>
  <c r="R116" i="49" s="1"/>
  <c r="C117" i="49"/>
  <c r="E117" i="49" s="1"/>
  <c r="D117" i="49"/>
  <c r="I117" i="49"/>
  <c r="O117" i="49"/>
  <c r="P117" i="49"/>
  <c r="R117" i="49" s="1"/>
  <c r="C118" i="49"/>
  <c r="E118" i="49" s="1"/>
  <c r="D118" i="49"/>
  <c r="I118" i="49"/>
  <c r="O118" i="49" s="1"/>
  <c r="P118" i="49"/>
  <c r="R118" i="49" s="1"/>
  <c r="C119" i="49"/>
  <c r="D119" i="49"/>
  <c r="E119" i="49"/>
  <c r="I119" i="49"/>
  <c r="O119" i="49" s="1"/>
  <c r="P119" i="49"/>
  <c r="R119" i="49" s="1"/>
  <c r="C120" i="49"/>
  <c r="E120" i="49" s="1"/>
  <c r="D120" i="49"/>
  <c r="I120" i="49"/>
  <c r="O120" i="49" s="1"/>
  <c r="P120" i="49"/>
  <c r="R120" i="49" s="1"/>
  <c r="C121" i="49"/>
  <c r="D121" i="49"/>
  <c r="E121" i="49"/>
  <c r="I121" i="49"/>
  <c r="O121" i="49" s="1"/>
  <c r="P121" i="49"/>
  <c r="R121" i="49" s="1"/>
  <c r="C122" i="49"/>
  <c r="D122" i="49"/>
  <c r="E122" i="49"/>
  <c r="I122" i="49"/>
  <c r="O122" i="49" s="1"/>
  <c r="P122" i="49"/>
  <c r="R122" i="49"/>
  <c r="C123" i="49"/>
  <c r="E123" i="49" s="1"/>
  <c r="D123" i="49"/>
  <c r="I123" i="49"/>
  <c r="O123" i="49" s="1"/>
  <c r="P123" i="49"/>
  <c r="R123" i="49" s="1"/>
  <c r="C124" i="49"/>
  <c r="D124" i="49"/>
  <c r="E124" i="49"/>
  <c r="I124" i="49"/>
  <c r="O124" i="49" s="1"/>
  <c r="P124" i="49"/>
  <c r="R124" i="49" s="1"/>
  <c r="C125" i="49"/>
  <c r="E125" i="49" s="1"/>
  <c r="D125" i="49"/>
  <c r="I125" i="49"/>
  <c r="O125" i="49"/>
  <c r="P125" i="49"/>
  <c r="R125" i="49" s="1"/>
  <c r="C126" i="49"/>
  <c r="E126" i="49" s="1"/>
  <c r="D126" i="49"/>
  <c r="I126" i="49"/>
  <c r="O126" i="49" s="1"/>
  <c r="P126" i="49"/>
  <c r="R126" i="49" s="1"/>
  <c r="C127" i="49"/>
  <c r="D127" i="49"/>
  <c r="E127" i="49"/>
  <c r="I127" i="49"/>
  <c r="O127" i="49" s="1"/>
  <c r="P127" i="49"/>
  <c r="R127" i="49" s="1"/>
  <c r="C128" i="49"/>
  <c r="E128" i="49" s="1"/>
  <c r="D128" i="49"/>
  <c r="I128" i="49"/>
  <c r="O128" i="49" s="1"/>
  <c r="P128" i="49"/>
  <c r="R128" i="49" s="1"/>
  <c r="C129" i="49"/>
  <c r="D129" i="49"/>
  <c r="E129" i="49"/>
  <c r="I129" i="49"/>
  <c r="O129" i="49" s="1"/>
  <c r="P129" i="49"/>
  <c r="R129" i="49" s="1"/>
  <c r="C130" i="49"/>
  <c r="D130" i="49"/>
  <c r="E130" i="49"/>
  <c r="I130" i="49"/>
  <c r="O130" i="49" s="1"/>
  <c r="P130" i="49"/>
  <c r="R130" i="49" s="1"/>
  <c r="C131" i="49"/>
  <c r="E131" i="49" s="1"/>
  <c r="D131" i="49"/>
  <c r="I131" i="49"/>
  <c r="O131" i="49"/>
  <c r="P131" i="49"/>
  <c r="R131" i="49" s="1"/>
  <c r="C132" i="49"/>
  <c r="D132" i="49"/>
  <c r="E132" i="49"/>
  <c r="I132" i="49"/>
  <c r="O132" i="49" s="1"/>
  <c r="P132" i="49"/>
  <c r="R132" i="49" s="1"/>
  <c r="C133" i="49"/>
  <c r="E133" i="49" s="1"/>
  <c r="D133" i="49"/>
  <c r="I133" i="49"/>
  <c r="O133" i="49"/>
  <c r="P133" i="49"/>
  <c r="C134" i="49"/>
  <c r="E134" i="49" s="1"/>
  <c r="D134" i="49"/>
  <c r="I134" i="49"/>
  <c r="O134" i="49" s="1"/>
  <c r="P134" i="49"/>
  <c r="R134" i="49" s="1"/>
  <c r="C135" i="49"/>
  <c r="D135" i="49"/>
  <c r="E135" i="49"/>
  <c r="I135" i="49"/>
  <c r="O135" i="49" s="1"/>
  <c r="P135" i="49"/>
  <c r="R135" i="49" s="1"/>
  <c r="C136" i="49"/>
  <c r="E136" i="49" s="1"/>
  <c r="D136" i="49"/>
  <c r="I136" i="49"/>
  <c r="O136" i="49" s="1"/>
  <c r="P136" i="49"/>
  <c r="R136" i="49" s="1"/>
  <c r="C137" i="49"/>
  <c r="E137" i="49" s="1"/>
  <c r="D137" i="49"/>
  <c r="I137" i="49"/>
  <c r="O137" i="49" s="1"/>
  <c r="P137" i="49"/>
  <c r="R137" i="49" s="1"/>
  <c r="Q137" i="49"/>
  <c r="C138" i="49"/>
  <c r="D138" i="49"/>
  <c r="E138" i="49"/>
  <c r="I138" i="49"/>
  <c r="O138" i="49" s="1"/>
  <c r="P138" i="49"/>
  <c r="R138" i="49" s="1"/>
  <c r="C139" i="49"/>
  <c r="E139" i="49" s="1"/>
  <c r="D139" i="49"/>
  <c r="I139" i="49"/>
  <c r="O139" i="49" s="1"/>
  <c r="P139" i="49"/>
  <c r="R139" i="49" s="1"/>
  <c r="C140" i="49"/>
  <c r="E140" i="49" s="1"/>
  <c r="D140" i="49"/>
  <c r="I140" i="49"/>
  <c r="O140" i="49" s="1"/>
  <c r="P140" i="49"/>
  <c r="R140" i="49" s="1"/>
  <c r="C141" i="49"/>
  <c r="D141" i="49"/>
  <c r="E141" i="49"/>
  <c r="I141" i="49"/>
  <c r="O141" i="49"/>
  <c r="P141" i="49"/>
  <c r="Q141" i="49" s="1"/>
  <c r="C142" i="49"/>
  <c r="E142" i="49" s="1"/>
  <c r="D142" i="49"/>
  <c r="I142" i="49"/>
  <c r="O142" i="49" s="1"/>
  <c r="P142" i="49"/>
  <c r="R142" i="49" s="1"/>
  <c r="C143" i="49"/>
  <c r="D143" i="49"/>
  <c r="E143" i="49"/>
  <c r="I143" i="49"/>
  <c r="O143" i="49" s="1"/>
  <c r="P143" i="49"/>
  <c r="Q143" i="49" s="1"/>
  <c r="C144" i="49"/>
  <c r="D144" i="49"/>
  <c r="E144" i="49"/>
  <c r="I144" i="49"/>
  <c r="O144" i="49" s="1"/>
  <c r="P144" i="49"/>
  <c r="R144" i="49" s="1"/>
  <c r="C145" i="49"/>
  <c r="E145" i="49" s="1"/>
  <c r="D145" i="49"/>
  <c r="I145" i="49"/>
  <c r="O145" i="49" s="1"/>
  <c r="P145" i="49"/>
  <c r="S145" i="49" s="1"/>
  <c r="C146" i="49"/>
  <c r="D146" i="49"/>
  <c r="E146" i="49"/>
  <c r="I146" i="49"/>
  <c r="O146" i="49" s="1"/>
  <c r="P146" i="49"/>
  <c r="R146" i="49" s="1"/>
  <c r="C147" i="49"/>
  <c r="E147" i="49" s="1"/>
  <c r="D147" i="49"/>
  <c r="I147" i="49"/>
  <c r="O147" i="49" s="1"/>
  <c r="P147" i="49"/>
  <c r="R147" i="49" s="1"/>
  <c r="C148" i="49"/>
  <c r="D148" i="49"/>
  <c r="E148" i="49"/>
  <c r="I148" i="49"/>
  <c r="O148" i="49" s="1"/>
  <c r="P148" i="49"/>
  <c r="R148" i="49" s="1"/>
  <c r="C149" i="49"/>
  <c r="E149" i="49" s="1"/>
  <c r="D149" i="49"/>
  <c r="I149" i="49"/>
  <c r="O149" i="49"/>
  <c r="P149" i="49"/>
  <c r="R149" i="49" s="1"/>
  <c r="C150" i="49"/>
  <c r="E150" i="49" s="1"/>
  <c r="D150" i="49"/>
  <c r="I150" i="49"/>
  <c r="O150" i="49" s="1"/>
  <c r="P150" i="49"/>
  <c r="R150" i="49" s="1"/>
  <c r="C151" i="49"/>
  <c r="D151" i="49"/>
  <c r="E151" i="49"/>
  <c r="I151" i="49"/>
  <c r="O151" i="49" s="1"/>
  <c r="P151" i="49"/>
  <c r="R151" i="49" s="1"/>
  <c r="C152" i="49"/>
  <c r="D152" i="49"/>
  <c r="E152" i="49"/>
  <c r="I152" i="49"/>
  <c r="O152" i="49" s="1"/>
  <c r="P152" i="49"/>
  <c r="R152" i="49" s="1"/>
  <c r="C153" i="49"/>
  <c r="E153" i="49" s="1"/>
  <c r="D153" i="49"/>
  <c r="I153" i="49"/>
  <c r="O153" i="49" s="1"/>
  <c r="P153" i="49"/>
  <c r="Q153" i="49" s="1"/>
  <c r="C154" i="49"/>
  <c r="D154" i="49"/>
  <c r="E154" i="49"/>
  <c r="I154" i="49"/>
  <c r="O154" i="49" s="1"/>
  <c r="P154" i="49"/>
  <c r="R154" i="49" s="1"/>
  <c r="C155" i="49"/>
  <c r="E155" i="49" s="1"/>
  <c r="D155" i="49"/>
  <c r="I155" i="49"/>
  <c r="O155" i="49"/>
  <c r="P155" i="49"/>
  <c r="R155" i="49" s="1"/>
  <c r="C156" i="49"/>
  <c r="E156" i="49" s="1"/>
  <c r="D156" i="49"/>
  <c r="I156" i="49"/>
  <c r="O156" i="49" s="1"/>
  <c r="P156" i="49"/>
  <c r="R156" i="49" s="1"/>
  <c r="C157" i="49"/>
  <c r="E157" i="49" s="1"/>
  <c r="D157" i="49"/>
  <c r="I157" i="49"/>
  <c r="O157" i="49"/>
  <c r="P157" i="49"/>
  <c r="R157" i="49" s="1"/>
  <c r="C158" i="49"/>
  <c r="E158" i="49" s="1"/>
  <c r="D158" i="49"/>
  <c r="I158" i="49"/>
  <c r="O158" i="49" s="1"/>
  <c r="P158" i="49"/>
  <c r="R158" i="49" s="1"/>
  <c r="C159" i="49"/>
  <c r="D159" i="49"/>
  <c r="E159" i="49"/>
  <c r="I159" i="49"/>
  <c r="O159" i="49" s="1"/>
  <c r="P159" i="49"/>
  <c r="R159" i="49" s="1"/>
  <c r="C160" i="49"/>
  <c r="E160" i="49" s="1"/>
  <c r="D160" i="49"/>
  <c r="I160" i="49"/>
  <c r="O160" i="49" s="1"/>
  <c r="P160" i="49"/>
  <c r="R160" i="49" s="1"/>
  <c r="C161" i="49"/>
  <c r="D161" i="49"/>
  <c r="E161" i="49"/>
  <c r="I161" i="49"/>
  <c r="O161" i="49" s="1"/>
  <c r="P161" i="49"/>
  <c r="R161" i="49" s="1"/>
  <c r="C162" i="49"/>
  <c r="D162" i="49"/>
  <c r="E162" i="49"/>
  <c r="I162" i="49"/>
  <c r="O162" i="49" s="1"/>
  <c r="P162" i="49"/>
  <c r="R162" i="49" s="1"/>
  <c r="C163" i="49"/>
  <c r="E163" i="49" s="1"/>
  <c r="D163" i="49"/>
  <c r="I163" i="49"/>
  <c r="O163" i="49"/>
  <c r="P163" i="49"/>
  <c r="R163" i="49" s="1"/>
  <c r="C164" i="49"/>
  <c r="E164" i="49" s="1"/>
  <c r="D164" i="49"/>
  <c r="I164" i="49"/>
  <c r="O164" i="49" s="1"/>
  <c r="P164" i="49"/>
  <c r="R164" i="49" s="1"/>
  <c r="C165" i="49"/>
  <c r="E165" i="49" s="1"/>
  <c r="D165" i="49"/>
  <c r="I165" i="49"/>
  <c r="O165" i="49"/>
  <c r="P165" i="49"/>
  <c r="R165" i="49" s="1"/>
  <c r="C166" i="49"/>
  <c r="E166" i="49" s="1"/>
  <c r="D166" i="49"/>
  <c r="I166" i="49"/>
  <c r="O166" i="49" s="1"/>
  <c r="P166" i="49"/>
  <c r="R166" i="49" s="1"/>
  <c r="C167" i="49"/>
  <c r="D167" i="49"/>
  <c r="E167" i="49"/>
  <c r="I167" i="49"/>
  <c r="O167" i="49" s="1"/>
  <c r="P167" i="49"/>
  <c r="R167" i="49" s="1"/>
  <c r="C168" i="49"/>
  <c r="E168" i="49" s="1"/>
  <c r="D168" i="49"/>
  <c r="I168" i="49"/>
  <c r="O168" i="49" s="1"/>
  <c r="P168" i="49"/>
  <c r="R168" i="49" s="1"/>
  <c r="C169" i="49"/>
  <c r="D169" i="49"/>
  <c r="E169" i="49"/>
  <c r="I169" i="49"/>
  <c r="O169" i="49"/>
  <c r="P169" i="49"/>
  <c r="R169" i="49" s="1"/>
  <c r="C170" i="49"/>
  <c r="D170" i="49"/>
  <c r="E170" i="49"/>
  <c r="I170" i="49"/>
  <c r="O170" i="49" s="1"/>
  <c r="P170" i="49"/>
  <c r="R170" i="49" s="1"/>
  <c r="C171" i="49"/>
  <c r="E171" i="49" s="1"/>
  <c r="D171" i="49"/>
  <c r="I171" i="49"/>
  <c r="O171" i="49"/>
  <c r="P171" i="49"/>
  <c r="R171" i="49" s="1"/>
  <c r="C172" i="49"/>
  <c r="E172" i="49" s="1"/>
  <c r="D172" i="49"/>
  <c r="I172" i="49"/>
  <c r="O172" i="49" s="1"/>
  <c r="P172" i="49"/>
  <c r="R172" i="49" s="1"/>
  <c r="C173" i="49"/>
  <c r="D173" i="49"/>
  <c r="E173" i="49"/>
  <c r="I173" i="49"/>
  <c r="O173" i="49"/>
  <c r="P173" i="49"/>
  <c r="R173" i="49" s="1"/>
  <c r="C174" i="49"/>
  <c r="E174" i="49" s="1"/>
  <c r="D174" i="49"/>
  <c r="I174" i="49"/>
  <c r="O174" i="49" s="1"/>
  <c r="P174" i="49"/>
  <c r="R174" i="49" s="1"/>
  <c r="C175" i="49"/>
  <c r="D175" i="49"/>
  <c r="E175" i="49"/>
  <c r="I175" i="49"/>
  <c r="O175" i="49" s="1"/>
  <c r="P175" i="49"/>
  <c r="R175" i="49" s="1"/>
  <c r="C176" i="49"/>
  <c r="D176" i="49"/>
  <c r="E176" i="49"/>
  <c r="I176" i="49"/>
  <c r="O176" i="49" s="1"/>
  <c r="P176" i="49"/>
  <c r="R176" i="49" s="1"/>
  <c r="C177" i="49"/>
  <c r="E177" i="49" s="1"/>
  <c r="D177" i="49"/>
  <c r="I177" i="49"/>
  <c r="O177" i="49"/>
  <c r="P177" i="49"/>
  <c r="R177" i="49" s="1"/>
  <c r="C178" i="49"/>
  <c r="D178" i="49"/>
  <c r="E178" i="49"/>
  <c r="I178" i="49"/>
  <c r="O178" i="49" s="1"/>
  <c r="P178" i="49"/>
  <c r="R178" i="49" s="1"/>
  <c r="C179" i="49"/>
  <c r="E179" i="49" s="1"/>
  <c r="D179" i="49"/>
  <c r="I179" i="49"/>
  <c r="O179" i="49" s="1"/>
  <c r="P179" i="49"/>
  <c r="R179" i="49" s="1"/>
  <c r="C180" i="49"/>
  <c r="D180" i="49"/>
  <c r="E180" i="49"/>
  <c r="I180" i="49"/>
  <c r="O180" i="49" s="1"/>
  <c r="P180" i="49"/>
  <c r="R180" i="49" s="1"/>
  <c r="C181" i="49"/>
  <c r="D181" i="49"/>
  <c r="E181" i="49"/>
  <c r="I181" i="49"/>
  <c r="O181" i="49"/>
  <c r="P181" i="49"/>
  <c r="R181" i="49" s="1"/>
  <c r="C182" i="49"/>
  <c r="E182" i="49" s="1"/>
  <c r="D182" i="49"/>
  <c r="I182" i="49"/>
  <c r="O182" i="49" s="1"/>
  <c r="P182" i="49"/>
  <c r="R182" i="49" s="1"/>
  <c r="C183" i="49"/>
  <c r="D183" i="49"/>
  <c r="E183" i="49"/>
  <c r="I183" i="49"/>
  <c r="O183" i="49" s="1"/>
  <c r="P183" i="49"/>
  <c r="R183" i="49" s="1"/>
  <c r="C184" i="49"/>
  <c r="E184" i="49" s="1"/>
  <c r="D184" i="49"/>
  <c r="I184" i="49"/>
  <c r="O184" i="49" s="1"/>
  <c r="P184" i="49"/>
  <c r="R184" i="49" s="1"/>
  <c r="C185" i="49"/>
  <c r="D185" i="49"/>
  <c r="E185" i="49"/>
  <c r="I185" i="49"/>
  <c r="O185" i="49" s="1"/>
  <c r="P185" i="49"/>
  <c r="R185" i="49" s="1"/>
  <c r="C186" i="49"/>
  <c r="D186" i="49"/>
  <c r="E186" i="49"/>
  <c r="I186" i="49"/>
  <c r="O186" i="49" s="1"/>
  <c r="P186" i="49"/>
  <c r="R186" i="49" s="1"/>
  <c r="C187" i="49"/>
  <c r="E187" i="49" s="1"/>
  <c r="D187" i="49"/>
  <c r="I187" i="49"/>
  <c r="O187" i="49"/>
  <c r="P187" i="49"/>
  <c r="R187" i="49" s="1"/>
  <c r="C188" i="49"/>
  <c r="D188" i="49"/>
  <c r="E188" i="49"/>
  <c r="I188" i="49"/>
  <c r="O188" i="49" s="1"/>
  <c r="P188" i="49"/>
  <c r="R188" i="49" s="1"/>
  <c r="C189" i="49"/>
  <c r="E189" i="49" s="1"/>
  <c r="D189" i="49"/>
  <c r="I189" i="49"/>
  <c r="O189" i="49"/>
  <c r="P189" i="49"/>
  <c r="Q189" i="49" s="1"/>
  <c r="C190" i="49"/>
  <c r="E190" i="49" s="1"/>
  <c r="D190" i="49"/>
  <c r="I190" i="49"/>
  <c r="O190" i="49" s="1"/>
  <c r="P190" i="49"/>
  <c r="R190" i="49" s="1"/>
  <c r="C191" i="49"/>
  <c r="E191" i="49" s="1"/>
  <c r="D191" i="49"/>
  <c r="I191" i="49"/>
  <c r="O191" i="49" s="1"/>
  <c r="P191" i="49"/>
  <c r="R191" i="49" s="1"/>
  <c r="Q191" i="49"/>
  <c r="C192" i="49"/>
  <c r="E192" i="49" s="1"/>
  <c r="D192" i="49"/>
  <c r="I192" i="49"/>
  <c r="O192" i="49" s="1"/>
  <c r="P192" i="49"/>
  <c r="R192" i="49" s="1"/>
  <c r="C193" i="49"/>
  <c r="E193" i="49" s="1"/>
  <c r="D193" i="49"/>
  <c r="I193" i="49"/>
  <c r="O193" i="49" s="1"/>
  <c r="P193" i="49"/>
  <c r="R193" i="49" s="1"/>
  <c r="C194" i="49"/>
  <c r="D194" i="49"/>
  <c r="E194" i="49"/>
  <c r="I194" i="49"/>
  <c r="O194" i="49" s="1"/>
  <c r="P194" i="49"/>
  <c r="R194" i="49" s="1"/>
  <c r="C195" i="49"/>
  <c r="E195" i="49" s="1"/>
  <c r="D195" i="49"/>
  <c r="I195" i="49"/>
  <c r="O195" i="49"/>
  <c r="P195" i="49"/>
  <c r="R195" i="49" s="1"/>
  <c r="C196" i="49"/>
  <c r="E196" i="49" s="1"/>
  <c r="D196" i="49"/>
  <c r="I196" i="49"/>
  <c r="O196" i="49" s="1"/>
  <c r="P196" i="49"/>
  <c r="R196" i="49" s="1"/>
  <c r="C197" i="49"/>
  <c r="E197" i="49" s="1"/>
  <c r="D197" i="49"/>
  <c r="I197" i="49"/>
  <c r="O197" i="49" s="1"/>
  <c r="P197" i="49"/>
  <c r="R197" i="49" s="1"/>
  <c r="C198" i="49"/>
  <c r="E198" i="49" s="1"/>
  <c r="D198" i="49"/>
  <c r="I198" i="49"/>
  <c r="O198" i="49" s="1"/>
  <c r="P198" i="49"/>
  <c r="R198" i="49" s="1"/>
  <c r="C199" i="49"/>
  <c r="D199" i="49"/>
  <c r="E199" i="49"/>
  <c r="I199" i="49"/>
  <c r="O199" i="49"/>
  <c r="P199" i="49"/>
  <c r="R199" i="49" s="1"/>
  <c r="C200" i="49"/>
  <c r="E200" i="49" s="1"/>
  <c r="D200" i="49"/>
  <c r="I200" i="49"/>
  <c r="O200" i="49" s="1"/>
  <c r="P200" i="49"/>
  <c r="R200" i="49" s="1"/>
  <c r="C201" i="49"/>
  <c r="E201" i="49" s="1"/>
  <c r="D201" i="49"/>
  <c r="I201" i="49"/>
  <c r="O201" i="49" s="1"/>
  <c r="P201" i="49"/>
  <c r="R201" i="49" s="1"/>
  <c r="C202" i="49"/>
  <c r="D202" i="49"/>
  <c r="E202" i="49"/>
  <c r="I202" i="49"/>
  <c r="O202" i="49" s="1"/>
  <c r="P202" i="49"/>
  <c r="R202" i="49"/>
  <c r="C203" i="49"/>
  <c r="E203" i="49" s="1"/>
  <c r="D203" i="49"/>
  <c r="I203" i="49"/>
  <c r="O203" i="49"/>
  <c r="P203" i="49"/>
  <c r="R203" i="49" s="1"/>
  <c r="C204" i="49"/>
  <c r="E204" i="49" s="1"/>
  <c r="D204" i="49"/>
  <c r="I204" i="49"/>
  <c r="O204" i="49" s="1"/>
  <c r="P204" i="49"/>
  <c r="R204" i="49" s="1"/>
  <c r="C205" i="49"/>
  <c r="D205" i="49"/>
  <c r="E205" i="49"/>
  <c r="I205" i="49"/>
  <c r="O205" i="49"/>
  <c r="P205" i="49"/>
  <c r="C206" i="49"/>
  <c r="E206" i="49" s="1"/>
  <c r="D206" i="49"/>
  <c r="I206" i="49"/>
  <c r="O206" i="49" s="1"/>
  <c r="P206" i="49"/>
  <c r="R206" i="49" s="1"/>
  <c r="C207" i="49"/>
  <c r="E207" i="49" s="1"/>
  <c r="D207" i="49"/>
  <c r="I207" i="49"/>
  <c r="O207" i="49" s="1"/>
  <c r="P207" i="49"/>
  <c r="R207" i="49" s="1"/>
  <c r="C208" i="49"/>
  <c r="E208" i="49" s="1"/>
  <c r="D208" i="49"/>
  <c r="I208" i="49"/>
  <c r="O208" i="49" s="1"/>
  <c r="P208" i="49"/>
  <c r="R208" i="49" s="1"/>
  <c r="C209" i="49"/>
  <c r="D209" i="49"/>
  <c r="E209" i="49"/>
  <c r="I209" i="49"/>
  <c r="O209" i="49" s="1"/>
  <c r="P209" i="49"/>
  <c r="Q209" i="49" s="1"/>
  <c r="C210" i="49"/>
  <c r="E210" i="49" s="1"/>
  <c r="D210" i="49"/>
  <c r="I210" i="49"/>
  <c r="O210" i="49" s="1"/>
  <c r="P210" i="49"/>
  <c r="R210" i="49"/>
  <c r="C211" i="49"/>
  <c r="D211" i="49"/>
  <c r="E211" i="49"/>
  <c r="I211" i="49"/>
  <c r="O211" i="49" s="1"/>
  <c r="P211" i="49"/>
  <c r="S211" i="49" s="1"/>
  <c r="C212" i="49"/>
  <c r="D212" i="49"/>
  <c r="E212" i="49"/>
  <c r="I212" i="49"/>
  <c r="O212" i="49" s="1"/>
  <c r="P212" i="49"/>
  <c r="R212" i="49" s="1"/>
  <c r="C213" i="49"/>
  <c r="D213" i="49"/>
  <c r="E213" i="49"/>
  <c r="I213" i="49"/>
  <c r="O213" i="49" s="1"/>
  <c r="P213" i="49"/>
  <c r="R213" i="49" s="1"/>
  <c r="C214" i="49"/>
  <c r="D214" i="49"/>
  <c r="E214" i="49"/>
  <c r="I214" i="49"/>
  <c r="O214" i="49" s="1"/>
  <c r="P214" i="49"/>
  <c r="R214" i="49" s="1"/>
  <c r="C215" i="49"/>
  <c r="D215" i="49"/>
  <c r="E215" i="49"/>
  <c r="I215" i="49"/>
  <c r="O215" i="49"/>
  <c r="P215" i="49"/>
  <c r="R215" i="49" s="1"/>
  <c r="C216" i="49"/>
  <c r="E216" i="49" s="1"/>
  <c r="D216" i="49"/>
  <c r="I216" i="49"/>
  <c r="O216" i="49" s="1"/>
  <c r="P216" i="49"/>
  <c r="R216" i="49" s="1"/>
  <c r="C217" i="49"/>
  <c r="D217" i="49"/>
  <c r="E217" i="49"/>
  <c r="I217" i="49"/>
  <c r="O217" i="49" s="1"/>
  <c r="P217" i="49"/>
  <c r="R217" i="49" s="1"/>
  <c r="C218" i="49"/>
  <c r="D218" i="49"/>
  <c r="E218" i="49"/>
  <c r="I218" i="49"/>
  <c r="O218" i="49" s="1"/>
  <c r="P218" i="49"/>
  <c r="R218" i="49" s="1"/>
  <c r="C219" i="49"/>
  <c r="E219" i="49" s="1"/>
  <c r="D219" i="49"/>
  <c r="I219" i="49"/>
  <c r="O219" i="49" s="1"/>
  <c r="P219" i="49"/>
  <c r="R219" i="49" s="1"/>
  <c r="C220" i="49"/>
  <c r="E220" i="49" s="1"/>
  <c r="D220" i="49"/>
  <c r="I220" i="49"/>
  <c r="O220" i="49" s="1"/>
  <c r="P220" i="49"/>
  <c r="R220" i="49" s="1"/>
  <c r="C221" i="49"/>
  <c r="D221" i="49"/>
  <c r="E221" i="49"/>
  <c r="I221" i="49"/>
  <c r="O221" i="49"/>
  <c r="P221" i="49"/>
  <c r="R221" i="49" s="1"/>
  <c r="C222" i="49"/>
  <c r="E222" i="49" s="1"/>
  <c r="D222" i="49"/>
  <c r="I222" i="49"/>
  <c r="O222" i="49" s="1"/>
  <c r="P222" i="49"/>
  <c r="R222" i="49" s="1"/>
  <c r="C223" i="49"/>
  <c r="E223" i="49" s="1"/>
  <c r="D223" i="49"/>
  <c r="I223" i="49"/>
  <c r="O223" i="49" s="1"/>
  <c r="P223" i="49"/>
  <c r="R223" i="49" s="1"/>
  <c r="C224" i="49"/>
  <c r="E224" i="49" s="1"/>
  <c r="D224" i="49"/>
  <c r="I224" i="49"/>
  <c r="O224" i="49" s="1"/>
  <c r="P224" i="49"/>
  <c r="R224" i="49" s="1"/>
  <c r="C225" i="49"/>
  <c r="E225" i="49" s="1"/>
  <c r="D225" i="49"/>
  <c r="I225" i="49"/>
  <c r="O225" i="49"/>
  <c r="P225" i="49"/>
  <c r="R225" i="49" s="1"/>
  <c r="C226" i="49"/>
  <c r="E226" i="49" s="1"/>
  <c r="D226" i="49"/>
  <c r="I226" i="49"/>
  <c r="O226" i="49" s="1"/>
  <c r="P226" i="49"/>
  <c r="R226" i="49" s="1"/>
  <c r="C227" i="49"/>
  <c r="D227" i="49"/>
  <c r="E227" i="49"/>
  <c r="I227" i="49"/>
  <c r="O227" i="49" s="1"/>
  <c r="P227" i="49"/>
  <c r="R227" i="49" s="1"/>
  <c r="C228" i="49"/>
  <c r="D228" i="49"/>
  <c r="E228" i="49"/>
  <c r="I228" i="49"/>
  <c r="O228" i="49" s="1"/>
  <c r="P228" i="49"/>
  <c r="R228" i="49" s="1"/>
  <c r="C229" i="49"/>
  <c r="D229" i="49"/>
  <c r="E229" i="49"/>
  <c r="I229" i="49"/>
  <c r="O229" i="49"/>
  <c r="P229" i="49"/>
  <c r="R229" i="49" s="1"/>
  <c r="C230" i="49"/>
  <c r="D230" i="49"/>
  <c r="E230" i="49"/>
  <c r="I230" i="49"/>
  <c r="O230" i="49" s="1"/>
  <c r="P230" i="49"/>
  <c r="R230" i="49" s="1"/>
  <c r="C231" i="49"/>
  <c r="D231" i="49"/>
  <c r="E231" i="49"/>
  <c r="I231" i="49"/>
  <c r="O231" i="49" s="1"/>
  <c r="P231" i="49"/>
  <c r="R231" i="49" s="1"/>
  <c r="C232" i="49"/>
  <c r="E232" i="49" s="1"/>
  <c r="D232" i="49"/>
  <c r="I232" i="49"/>
  <c r="O232" i="49" s="1"/>
  <c r="P232" i="49"/>
  <c r="R232" i="49" s="1"/>
  <c r="C233" i="49"/>
  <c r="E233" i="49" s="1"/>
  <c r="D233" i="49"/>
  <c r="I233" i="49"/>
  <c r="O233" i="49"/>
  <c r="P233" i="49"/>
  <c r="Q233" i="49" s="1"/>
  <c r="C234" i="49"/>
  <c r="D234" i="49"/>
  <c r="E234" i="49"/>
  <c r="I234" i="49"/>
  <c r="O234" i="49" s="1"/>
  <c r="P234" i="49"/>
  <c r="R234" i="49" s="1"/>
  <c r="C235" i="49"/>
  <c r="E235" i="49" s="1"/>
  <c r="D235" i="49"/>
  <c r="I235" i="49"/>
  <c r="O235" i="49" s="1"/>
  <c r="P235" i="49"/>
  <c r="R235" i="49" s="1"/>
  <c r="C236" i="49"/>
  <c r="D236" i="49"/>
  <c r="E236" i="49"/>
  <c r="I236" i="49"/>
  <c r="O236" i="49" s="1"/>
  <c r="P236" i="49"/>
  <c r="R236" i="49" s="1"/>
  <c r="C237" i="49"/>
  <c r="E237" i="49" s="1"/>
  <c r="D237" i="49"/>
  <c r="I237" i="49"/>
  <c r="O237" i="49"/>
  <c r="P237" i="49"/>
  <c r="R237" i="49" s="1"/>
  <c r="C238" i="49"/>
  <c r="E238" i="49" s="1"/>
  <c r="D238" i="49"/>
  <c r="I238" i="49"/>
  <c r="O238" i="49" s="1"/>
  <c r="P238" i="49"/>
  <c r="R238" i="49" s="1"/>
  <c r="C239" i="49"/>
  <c r="D239" i="49"/>
  <c r="E239" i="49"/>
  <c r="I239" i="49"/>
  <c r="O239" i="49" s="1"/>
  <c r="P239" i="49"/>
  <c r="Q239" i="49" s="1"/>
  <c r="C240" i="49"/>
  <c r="D240" i="49"/>
  <c r="E240" i="49"/>
  <c r="I240" i="49"/>
  <c r="O240" i="49" s="1"/>
  <c r="P240" i="49"/>
  <c r="R240" i="49"/>
  <c r="C32" i="34"/>
  <c r="D32" i="34"/>
  <c r="B7" i="34"/>
  <c r="B8" i="34" s="1"/>
  <c r="B7" i="48"/>
  <c r="B8" i="48"/>
  <c r="C14" i="48"/>
  <c r="E14" i="48" s="1"/>
  <c r="C15" i="48"/>
  <c r="E15" i="48" s="1"/>
  <c r="C16" i="48"/>
  <c r="E16" i="48" s="1"/>
  <c r="C17" i="48"/>
  <c r="E17" i="48" s="1"/>
  <c r="C18" i="48"/>
  <c r="E18" i="48" s="1"/>
  <c r="C19" i="48"/>
  <c r="E19" i="48" s="1"/>
  <c r="C20" i="48"/>
  <c r="E20" i="48" s="1"/>
  <c r="C21" i="48"/>
  <c r="E21" i="48" s="1"/>
  <c r="C22" i="48"/>
  <c r="E22" i="48" s="1"/>
  <c r="C23" i="48"/>
  <c r="E23" i="48" s="1"/>
  <c r="C24" i="48"/>
  <c r="E24" i="48" s="1"/>
  <c r="C25" i="48"/>
  <c r="E25" i="48" s="1"/>
  <c r="C26" i="48"/>
  <c r="E26" i="48" s="1"/>
  <c r="C27" i="48"/>
  <c r="E27" i="48" s="1"/>
  <c r="C28" i="48"/>
  <c r="E28" i="48" s="1"/>
  <c r="C29" i="48"/>
  <c r="E29" i="48" s="1"/>
  <c r="C30" i="48"/>
  <c r="E30" i="48" s="1"/>
  <c r="C31" i="48"/>
  <c r="E31" i="48" s="1"/>
  <c r="C32" i="48"/>
  <c r="E32" i="48" s="1"/>
  <c r="C33" i="48"/>
  <c r="E33" i="48" s="1"/>
  <c r="C34" i="48"/>
  <c r="E34" i="48" s="1"/>
  <c r="P14" i="48"/>
  <c r="Q9" i="48" s="1"/>
  <c r="B3" i="48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I14" i="48"/>
  <c r="O14" i="48"/>
  <c r="B4" i="48"/>
  <c r="B5" i="48" s="1"/>
  <c r="K14" i="48"/>
  <c r="K15" i="48"/>
  <c r="K16" i="48"/>
  <c r="K17" i="48"/>
  <c r="K18" i="48"/>
  <c r="K19" i="48"/>
  <c r="K20" i="48"/>
  <c r="K21" i="48"/>
  <c r="K24" i="48"/>
  <c r="K25" i="48"/>
  <c r="W14" i="48"/>
  <c r="T4" i="48" s="1"/>
  <c r="U4" i="48"/>
  <c r="M7" i="48"/>
  <c r="I15" i="48"/>
  <c r="I16" i="48"/>
  <c r="O16" i="48" s="1"/>
  <c r="I17" i="48"/>
  <c r="O17" i="48" s="1"/>
  <c r="I18" i="48"/>
  <c r="I19" i="48"/>
  <c r="O19" i="48" s="1"/>
  <c r="I20" i="48"/>
  <c r="I21" i="48"/>
  <c r="O21" i="48" s="1"/>
  <c r="I22" i="48"/>
  <c r="O22" i="48" s="1"/>
  <c r="I23" i="48"/>
  <c r="O23" i="48" s="1"/>
  <c r="I24" i="48"/>
  <c r="O24" i="48" s="1"/>
  <c r="I25" i="48"/>
  <c r="O25" i="48" s="1"/>
  <c r="I26" i="48"/>
  <c r="O26" i="48" s="1"/>
  <c r="S26" i="48" s="1"/>
  <c r="I27" i="48"/>
  <c r="O27" i="48" s="1"/>
  <c r="I28" i="48"/>
  <c r="O28" i="48" s="1"/>
  <c r="I29" i="48"/>
  <c r="O29" i="48" s="1"/>
  <c r="I30" i="48"/>
  <c r="I31" i="48"/>
  <c r="O31" i="48" s="1"/>
  <c r="I32" i="48"/>
  <c r="O32" i="48" s="1"/>
  <c r="S32" i="48" s="1"/>
  <c r="I33" i="48"/>
  <c r="O33" i="48" s="1"/>
  <c r="I34" i="48"/>
  <c r="I35" i="48"/>
  <c r="L14" i="48"/>
  <c r="V14" i="48"/>
  <c r="L15" i="48"/>
  <c r="P15" i="48"/>
  <c r="R15" i="48" s="1"/>
  <c r="V15" i="48"/>
  <c r="W15" i="48"/>
  <c r="L16" i="48"/>
  <c r="P16" i="48"/>
  <c r="R16" i="48"/>
  <c r="V16" i="48"/>
  <c r="W16" i="48"/>
  <c r="L17" i="48"/>
  <c r="P17" i="48"/>
  <c r="R17" i="48" s="1"/>
  <c r="V17" i="48"/>
  <c r="W17" i="48"/>
  <c r="L18" i="48"/>
  <c r="O18" i="48"/>
  <c r="P18" i="48"/>
  <c r="V18" i="48"/>
  <c r="W18" i="48"/>
  <c r="L19" i="48"/>
  <c r="P19" i="48"/>
  <c r="R19" i="48"/>
  <c r="V19" i="48"/>
  <c r="W19" i="48"/>
  <c r="L20" i="48"/>
  <c r="O20" i="48"/>
  <c r="P20" i="48"/>
  <c r="R20" i="48" s="1"/>
  <c r="V20" i="48"/>
  <c r="W20" i="48"/>
  <c r="L21" i="48"/>
  <c r="P21" i="48"/>
  <c r="R21" i="48" s="1"/>
  <c r="V21" i="48"/>
  <c r="W21" i="48"/>
  <c r="P22" i="48"/>
  <c r="R22" i="48" s="1"/>
  <c r="P23" i="48"/>
  <c r="R23" i="48" s="1"/>
  <c r="L24" i="48"/>
  <c r="P24" i="48"/>
  <c r="R24" i="48" s="1"/>
  <c r="V24" i="48"/>
  <c r="W24" i="48"/>
  <c r="L25" i="48"/>
  <c r="P25" i="48"/>
  <c r="R25" i="48" s="1"/>
  <c r="V25" i="48"/>
  <c r="W25" i="48"/>
  <c r="P26" i="48"/>
  <c r="R26" i="48" s="1"/>
  <c r="Q26" i="48"/>
  <c r="V26" i="48"/>
  <c r="W26" i="48"/>
  <c r="P27" i="48"/>
  <c r="R27" i="48"/>
  <c r="V27" i="48"/>
  <c r="W27" i="48"/>
  <c r="P28" i="48"/>
  <c r="R28" i="48"/>
  <c r="V28" i="48"/>
  <c r="W28" i="48"/>
  <c r="P29" i="48"/>
  <c r="R29" i="48" s="1"/>
  <c r="V29" i="48"/>
  <c r="W29" i="48"/>
  <c r="O30" i="48"/>
  <c r="P30" i="48"/>
  <c r="R30" i="48"/>
  <c r="V30" i="48"/>
  <c r="W30" i="48"/>
  <c r="P31" i="48"/>
  <c r="R31" i="48" s="1"/>
  <c r="V31" i="48"/>
  <c r="W31" i="48"/>
  <c r="P32" i="48"/>
  <c r="Q32" i="48"/>
  <c r="R32" i="48"/>
  <c r="V32" i="48"/>
  <c r="W32" i="48"/>
  <c r="P33" i="48"/>
  <c r="R33" i="48" s="1"/>
  <c r="V33" i="48"/>
  <c r="W33" i="48"/>
  <c r="O34" i="48"/>
  <c r="P34" i="48"/>
  <c r="R34" i="48" s="1"/>
  <c r="V34" i="48"/>
  <c r="W34" i="48"/>
  <c r="C35" i="48"/>
  <c r="D35" i="48"/>
  <c r="F35" i="48" s="1"/>
  <c r="E35" i="48"/>
  <c r="O35" i="48"/>
  <c r="Q35" i="48" s="1"/>
  <c r="P35" i="48"/>
  <c r="R35" i="48"/>
  <c r="S35" i="48"/>
  <c r="V35" i="48"/>
  <c r="W35" i="48"/>
  <c r="C36" i="48"/>
  <c r="E36" i="48" s="1"/>
  <c r="D36" i="48"/>
  <c r="I36" i="48"/>
  <c r="O36" i="48" s="1"/>
  <c r="P36" i="48"/>
  <c r="R36" i="48"/>
  <c r="V36" i="48"/>
  <c r="W36" i="48"/>
  <c r="C37" i="48"/>
  <c r="E37" i="48" s="1"/>
  <c r="D37" i="48"/>
  <c r="I37" i="48"/>
  <c r="O37" i="48" s="1"/>
  <c r="P37" i="48"/>
  <c r="R37" i="48"/>
  <c r="V37" i="48"/>
  <c r="W37" i="48"/>
  <c r="C38" i="48"/>
  <c r="E38" i="48" s="1"/>
  <c r="D38" i="48"/>
  <c r="I38" i="48"/>
  <c r="O38" i="48" s="1"/>
  <c r="P38" i="48"/>
  <c r="R38" i="48" s="1"/>
  <c r="C39" i="48"/>
  <c r="D39" i="48"/>
  <c r="E39" i="48"/>
  <c r="I39" i="48"/>
  <c r="O39" i="48" s="1"/>
  <c r="P39" i="48"/>
  <c r="R39" i="48" s="1"/>
  <c r="C40" i="48"/>
  <c r="D40" i="48"/>
  <c r="E40" i="48"/>
  <c r="I40" i="48"/>
  <c r="O40" i="48" s="1"/>
  <c r="P40" i="48"/>
  <c r="R40" i="48" s="1"/>
  <c r="C41" i="48"/>
  <c r="E41" i="48" s="1"/>
  <c r="D41" i="48"/>
  <c r="I41" i="48"/>
  <c r="O41" i="48" s="1"/>
  <c r="K41" i="48"/>
  <c r="L41" i="48" s="1"/>
  <c r="M41" i="48"/>
  <c r="P41" i="48"/>
  <c r="V41" i="48"/>
  <c r="W41" i="48"/>
  <c r="C42" i="48"/>
  <c r="D42" i="48"/>
  <c r="E42" i="48"/>
  <c r="I42" i="48"/>
  <c r="O42" i="48" s="1"/>
  <c r="K42" i="48"/>
  <c r="L42" i="48" s="1"/>
  <c r="M42" i="48"/>
  <c r="P42" i="48"/>
  <c r="R42" i="48" s="1"/>
  <c r="V42" i="48"/>
  <c r="W42" i="48"/>
  <c r="C43" i="48"/>
  <c r="D43" i="48"/>
  <c r="E43" i="48"/>
  <c r="I43" i="48"/>
  <c r="O43" i="48" s="1"/>
  <c r="K43" i="48"/>
  <c r="L43" i="48" s="1"/>
  <c r="M43" i="48"/>
  <c r="P43" i="48"/>
  <c r="V43" i="48"/>
  <c r="W43" i="48"/>
  <c r="C44" i="48"/>
  <c r="D44" i="48"/>
  <c r="E44" i="48"/>
  <c r="I44" i="48"/>
  <c r="O44" i="48" s="1"/>
  <c r="K44" i="48"/>
  <c r="L44" i="48" s="1"/>
  <c r="M44" i="48"/>
  <c r="P44" i="48"/>
  <c r="R44" i="48" s="1"/>
  <c r="V44" i="48"/>
  <c r="W44" i="48"/>
  <c r="C45" i="48"/>
  <c r="E45" i="48" s="1"/>
  <c r="D45" i="48"/>
  <c r="I45" i="48"/>
  <c r="K45" i="48"/>
  <c r="L45" i="48" s="1"/>
  <c r="M45" i="48"/>
  <c r="O45" i="48"/>
  <c r="P45" i="48"/>
  <c r="V45" i="48"/>
  <c r="W45" i="48"/>
  <c r="C46" i="48"/>
  <c r="E46" i="48" s="1"/>
  <c r="D46" i="48"/>
  <c r="I46" i="48"/>
  <c r="O46" i="48" s="1"/>
  <c r="K46" i="48"/>
  <c r="L46" i="48" s="1"/>
  <c r="M46" i="48"/>
  <c r="P46" i="48"/>
  <c r="R46" i="48" s="1"/>
  <c r="V46" i="48"/>
  <c r="W46" i="48"/>
  <c r="C47" i="48"/>
  <c r="E47" i="48" s="1"/>
  <c r="D47" i="48"/>
  <c r="F47" i="48" s="1"/>
  <c r="I47" i="48"/>
  <c r="O47" i="48" s="1"/>
  <c r="K47" i="48"/>
  <c r="L47" i="48" s="1"/>
  <c r="M47" i="48"/>
  <c r="P47" i="48"/>
  <c r="V47" i="48"/>
  <c r="W47" i="48"/>
  <c r="C48" i="48"/>
  <c r="D48" i="48"/>
  <c r="E48" i="48"/>
  <c r="I48" i="48"/>
  <c r="O48" i="48" s="1"/>
  <c r="P48" i="48"/>
  <c r="R48" i="48" s="1"/>
  <c r="C49" i="48"/>
  <c r="D49" i="48"/>
  <c r="E49" i="48"/>
  <c r="I49" i="48"/>
  <c r="O49" i="48" s="1"/>
  <c r="P49" i="48"/>
  <c r="R49" i="48" s="1"/>
  <c r="C50" i="48"/>
  <c r="E50" i="48" s="1"/>
  <c r="D50" i="48"/>
  <c r="I50" i="48"/>
  <c r="O50" i="48"/>
  <c r="P50" i="48"/>
  <c r="R50" i="48"/>
  <c r="C51" i="48"/>
  <c r="E51" i="48" s="1"/>
  <c r="D51" i="48"/>
  <c r="I51" i="48"/>
  <c r="O51" i="48" s="1"/>
  <c r="P51" i="48"/>
  <c r="R51" i="48" s="1"/>
  <c r="C52" i="48"/>
  <c r="D52" i="48"/>
  <c r="E52" i="48"/>
  <c r="I52" i="48"/>
  <c r="O52" i="48" s="1"/>
  <c r="S52" i="48" s="1"/>
  <c r="P52" i="48"/>
  <c r="Q52" i="48"/>
  <c r="R52" i="48"/>
  <c r="C53" i="48"/>
  <c r="E53" i="48" s="1"/>
  <c r="D53" i="48"/>
  <c r="F53" i="48" s="1"/>
  <c r="I53" i="48"/>
  <c r="O53" i="48" s="1"/>
  <c r="P53" i="48"/>
  <c r="R53" i="48"/>
  <c r="C54" i="48"/>
  <c r="E54" i="48" s="1"/>
  <c r="D54" i="48"/>
  <c r="I54" i="48"/>
  <c r="O54" i="48" s="1"/>
  <c r="P54" i="48"/>
  <c r="R54" i="48" s="1"/>
  <c r="C55" i="48"/>
  <c r="D55" i="48"/>
  <c r="E55" i="48"/>
  <c r="I55" i="48"/>
  <c r="O55" i="48" s="1"/>
  <c r="P55" i="48"/>
  <c r="R55" i="48" s="1"/>
  <c r="C56" i="48"/>
  <c r="E56" i="48" s="1"/>
  <c r="D56" i="48"/>
  <c r="I56" i="48"/>
  <c r="O56" i="48" s="1"/>
  <c r="P56" i="48"/>
  <c r="R56" i="48" s="1"/>
  <c r="C57" i="48"/>
  <c r="D57" i="48"/>
  <c r="E57" i="48"/>
  <c r="I57" i="48"/>
  <c r="O57" i="48" s="1"/>
  <c r="P57" i="48"/>
  <c r="R57" i="48" s="1"/>
  <c r="C58" i="48"/>
  <c r="D58" i="48"/>
  <c r="E58" i="48"/>
  <c r="I58" i="48"/>
  <c r="O58" i="48"/>
  <c r="P58" i="48"/>
  <c r="R58" i="48" s="1"/>
  <c r="C59" i="48"/>
  <c r="E59" i="48" s="1"/>
  <c r="D59" i="48"/>
  <c r="I59" i="48"/>
  <c r="O59" i="48" s="1"/>
  <c r="P59" i="48"/>
  <c r="R59" i="48" s="1"/>
  <c r="C60" i="48"/>
  <c r="E60" i="48" s="1"/>
  <c r="D60" i="48"/>
  <c r="I60" i="48"/>
  <c r="O60" i="48"/>
  <c r="P60" i="48"/>
  <c r="R60" i="48"/>
  <c r="C61" i="48"/>
  <c r="D61" i="48"/>
  <c r="F61" i="48" s="1"/>
  <c r="E61" i="48"/>
  <c r="I61" i="48"/>
  <c r="O61" i="48" s="1"/>
  <c r="P61" i="48"/>
  <c r="R61" i="48"/>
  <c r="C62" i="48"/>
  <c r="E62" i="48" s="1"/>
  <c r="D62" i="48"/>
  <c r="I62" i="48"/>
  <c r="O62" i="48" s="1"/>
  <c r="P62" i="48"/>
  <c r="R62" i="48" s="1"/>
  <c r="C63" i="48"/>
  <c r="D63" i="48"/>
  <c r="F63" i="48" s="1"/>
  <c r="E63" i="48"/>
  <c r="I63" i="48"/>
  <c r="O63" i="48" s="1"/>
  <c r="P63" i="48"/>
  <c r="R63" i="48" s="1"/>
  <c r="C64" i="48"/>
  <c r="D64" i="48"/>
  <c r="E64" i="48"/>
  <c r="I64" i="48"/>
  <c r="O64" i="48" s="1"/>
  <c r="P64" i="48"/>
  <c r="R64" i="48" s="1"/>
  <c r="C65" i="48"/>
  <c r="E65" i="48" s="1"/>
  <c r="D65" i="48"/>
  <c r="I65" i="48"/>
  <c r="O65" i="48" s="1"/>
  <c r="P65" i="48"/>
  <c r="R65" i="48" s="1"/>
  <c r="C66" i="48"/>
  <c r="D66" i="48"/>
  <c r="E66" i="48"/>
  <c r="I66" i="48"/>
  <c r="O66" i="48" s="1"/>
  <c r="P66" i="48"/>
  <c r="R66" i="48" s="1"/>
  <c r="C67" i="48"/>
  <c r="D67" i="48"/>
  <c r="E67" i="48"/>
  <c r="I67" i="48"/>
  <c r="O67" i="48" s="1"/>
  <c r="P67" i="48"/>
  <c r="R67" i="48" s="1"/>
  <c r="C68" i="48"/>
  <c r="E68" i="48" s="1"/>
  <c r="D68" i="48"/>
  <c r="I68" i="48"/>
  <c r="O68" i="48" s="1"/>
  <c r="P68" i="48"/>
  <c r="R68" i="48" s="1"/>
  <c r="C69" i="48"/>
  <c r="E69" i="48" s="1"/>
  <c r="D69" i="48"/>
  <c r="I69" i="48"/>
  <c r="O69" i="48" s="1"/>
  <c r="P69" i="48"/>
  <c r="R69" i="48" s="1"/>
  <c r="C70" i="48"/>
  <c r="D70" i="48"/>
  <c r="E70" i="48"/>
  <c r="I70" i="48"/>
  <c r="O70" i="48" s="1"/>
  <c r="P70" i="48"/>
  <c r="R70" i="48" s="1"/>
  <c r="C71" i="48"/>
  <c r="E71" i="48" s="1"/>
  <c r="D71" i="48"/>
  <c r="I71" i="48"/>
  <c r="O71" i="48" s="1"/>
  <c r="P71" i="48"/>
  <c r="R71" i="48" s="1"/>
  <c r="C72" i="48"/>
  <c r="E72" i="48" s="1"/>
  <c r="D72" i="48"/>
  <c r="I72" i="48"/>
  <c r="O72" i="48" s="1"/>
  <c r="P72" i="48"/>
  <c r="R72" i="48" s="1"/>
  <c r="C73" i="48"/>
  <c r="E73" i="48" s="1"/>
  <c r="D73" i="48"/>
  <c r="I73" i="48"/>
  <c r="O73" i="48" s="1"/>
  <c r="P73" i="48"/>
  <c r="R73" i="48" s="1"/>
  <c r="C74" i="48"/>
  <c r="D74" i="48"/>
  <c r="E74" i="48"/>
  <c r="I74" i="48"/>
  <c r="O74" i="48" s="1"/>
  <c r="P74" i="48"/>
  <c r="R74" i="48" s="1"/>
  <c r="C75" i="48"/>
  <c r="D75" i="48"/>
  <c r="E75" i="48"/>
  <c r="I75" i="48"/>
  <c r="O75" i="48" s="1"/>
  <c r="P75" i="48"/>
  <c r="R75" i="48" s="1"/>
  <c r="C76" i="48"/>
  <c r="E76" i="48" s="1"/>
  <c r="D76" i="48"/>
  <c r="I76" i="48"/>
  <c r="O76" i="48" s="1"/>
  <c r="P76" i="48"/>
  <c r="R76" i="48" s="1"/>
  <c r="C77" i="48"/>
  <c r="E77" i="48" s="1"/>
  <c r="D77" i="48"/>
  <c r="I77" i="48"/>
  <c r="O77" i="48" s="1"/>
  <c r="P77" i="48"/>
  <c r="R77" i="48" s="1"/>
  <c r="C78" i="48"/>
  <c r="D78" i="48"/>
  <c r="E78" i="48"/>
  <c r="I78" i="48"/>
  <c r="O78" i="48" s="1"/>
  <c r="P78" i="48"/>
  <c r="R78" i="48" s="1"/>
  <c r="C79" i="48"/>
  <c r="E79" i="48" s="1"/>
  <c r="D79" i="48"/>
  <c r="I79" i="48"/>
  <c r="O79" i="48" s="1"/>
  <c r="P79" i="48"/>
  <c r="R79" i="48" s="1"/>
  <c r="C80" i="48"/>
  <c r="E80" i="48" s="1"/>
  <c r="D80" i="48"/>
  <c r="I80" i="48"/>
  <c r="O80" i="48" s="1"/>
  <c r="P80" i="48"/>
  <c r="R80" i="48" s="1"/>
  <c r="C81" i="48"/>
  <c r="E81" i="48" s="1"/>
  <c r="D81" i="48"/>
  <c r="I81" i="48"/>
  <c r="O81" i="48" s="1"/>
  <c r="P81" i="48"/>
  <c r="R81" i="48" s="1"/>
  <c r="C82" i="48"/>
  <c r="D82" i="48"/>
  <c r="E82" i="48"/>
  <c r="I82" i="48"/>
  <c r="O82" i="48" s="1"/>
  <c r="P82" i="48"/>
  <c r="R82" i="48" s="1"/>
  <c r="C83" i="48"/>
  <c r="D83" i="48"/>
  <c r="E83" i="48"/>
  <c r="I83" i="48"/>
  <c r="O83" i="48" s="1"/>
  <c r="P83" i="48"/>
  <c r="R83" i="48" s="1"/>
  <c r="C84" i="48"/>
  <c r="E84" i="48" s="1"/>
  <c r="D84" i="48"/>
  <c r="I84" i="48"/>
  <c r="O84" i="48" s="1"/>
  <c r="P84" i="48"/>
  <c r="R84" i="48" s="1"/>
  <c r="C85" i="48"/>
  <c r="E85" i="48" s="1"/>
  <c r="D85" i="48"/>
  <c r="I85" i="48"/>
  <c r="O85" i="48" s="1"/>
  <c r="P85" i="48"/>
  <c r="R85" i="48" s="1"/>
  <c r="C86" i="48"/>
  <c r="D86" i="48"/>
  <c r="E86" i="48"/>
  <c r="I86" i="48"/>
  <c r="O86" i="48" s="1"/>
  <c r="P86" i="48"/>
  <c r="R86" i="48" s="1"/>
  <c r="C87" i="48"/>
  <c r="E87" i="48" s="1"/>
  <c r="D87" i="48"/>
  <c r="I87" i="48"/>
  <c r="O87" i="48" s="1"/>
  <c r="P87" i="48"/>
  <c r="R87" i="48" s="1"/>
  <c r="C88" i="48"/>
  <c r="E88" i="48" s="1"/>
  <c r="D88" i="48"/>
  <c r="I88" i="48"/>
  <c r="O88" i="48" s="1"/>
  <c r="P88" i="48"/>
  <c r="R88" i="48" s="1"/>
  <c r="C89" i="48"/>
  <c r="E89" i="48" s="1"/>
  <c r="D89" i="48"/>
  <c r="I89" i="48"/>
  <c r="O89" i="48" s="1"/>
  <c r="P89" i="48"/>
  <c r="R89" i="48" s="1"/>
  <c r="C90" i="48"/>
  <c r="D90" i="48"/>
  <c r="E90" i="48"/>
  <c r="I90" i="48"/>
  <c r="O90" i="48" s="1"/>
  <c r="P90" i="48"/>
  <c r="R90" i="48" s="1"/>
  <c r="C91" i="48"/>
  <c r="D91" i="48"/>
  <c r="E91" i="48"/>
  <c r="I91" i="48"/>
  <c r="O91" i="48" s="1"/>
  <c r="P91" i="48"/>
  <c r="R91" i="48" s="1"/>
  <c r="C92" i="48"/>
  <c r="E92" i="48" s="1"/>
  <c r="D92" i="48"/>
  <c r="I92" i="48"/>
  <c r="O92" i="48" s="1"/>
  <c r="P92" i="48"/>
  <c r="R92" i="48" s="1"/>
  <c r="C93" i="48"/>
  <c r="E93" i="48" s="1"/>
  <c r="D93" i="48"/>
  <c r="I93" i="48"/>
  <c r="O93" i="48" s="1"/>
  <c r="P93" i="48"/>
  <c r="R93" i="48" s="1"/>
  <c r="C94" i="48"/>
  <c r="D94" i="48"/>
  <c r="E94" i="48"/>
  <c r="I94" i="48"/>
  <c r="O94" i="48" s="1"/>
  <c r="P94" i="48"/>
  <c r="R94" i="48" s="1"/>
  <c r="C95" i="48"/>
  <c r="E95" i="48" s="1"/>
  <c r="D95" i="48"/>
  <c r="I95" i="48"/>
  <c r="O95" i="48" s="1"/>
  <c r="P95" i="48"/>
  <c r="R95" i="48" s="1"/>
  <c r="C96" i="48"/>
  <c r="E96" i="48" s="1"/>
  <c r="D96" i="48"/>
  <c r="I96" i="48"/>
  <c r="O96" i="48" s="1"/>
  <c r="P96" i="48"/>
  <c r="C97" i="48"/>
  <c r="D97" i="48"/>
  <c r="E97" i="48"/>
  <c r="I97" i="48"/>
  <c r="O97" i="48" s="1"/>
  <c r="P97" i="48"/>
  <c r="R97" i="48"/>
  <c r="C98" i="48"/>
  <c r="E98" i="48" s="1"/>
  <c r="D98" i="48"/>
  <c r="I98" i="48"/>
  <c r="O98" i="48" s="1"/>
  <c r="P98" i="48"/>
  <c r="R98" i="48"/>
  <c r="C99" i="48"/>
  <c r="E99" i="48" s="1"/>
  <c r="D99" i="48"/>
  <c r="I99" i="48"/>
  <c r="O99" i="48" s="1"/>
  <c r="P99" i="48"/>
  <c r="R99" i="48" s="1"/>
  <c r="C100" i="48"/>
  <c r="E100" i="48" s="1"/>
  <c r="D100" i="48"/>
  <c r="F100" i="48" s="1"/>
  <c r="I100" i="48"/>
  <c r="O100" i="48" s="1"/>
  <c r="P100" i="48"/>
  <c r="R100" i="48"/>
  <c r="C101" i="48"/>
  <c r="D101" i="48"/>
  <c r="E101" i="48"/>
  <c r="I101" i="48"/>
  <c r="O101" i="48" s="1"/>
  <c r="P101" i="48"/>
  <c r="R101" i="48"/>
  <c r="C102" i="48"/>
  <c r="D102" i="48"/>
  <c r="E102" i="48"/>
  <c r="I102" i="48"/>
  <c r="O102" i="48" s="1"/>
  <c r="P102" i="48"/>
  <c r="R102" i="48"/>
  <c r="C103" i="48"/>
  <c r="E103" i="48" s="1"/>
  <c r="D103" i="48"/>
  <c r="I103" i="48"/>
  <c r="O103" i="48" s="1"/>
  <c r="P103" i="48"/>
  <c r="R103" i="48" s="1"/>
  <c r="C104" i="48"/>
  <c r="D104" i="48"/>
  <c r="E104" i="48"/>
  <c r="I104" i="48"/>
  <c r="O104" i="48" s="1"/>
  <c r="P104" i="48"/>
  <c r="R104" i="48" s="1"/>
  <c r="C105" i="48"/>
  <c r="D105" i="48"/>
  <c r="E105" i="48"/>
  <c r="I105" i="48"/>
  <c r="O105" i="48" s="1"/>
  <c r="P105" i="48"/>
  <c r="R105" i="48"/>
  <c r="C106" i="48"/>
  <c r="E106" i="48" s="1"/>
  <c r="D106" i="48"/>
  <c r="I106" i="48"/>
  <c r="O106" i="48" s="1"/>
  <c r="P106" i="48"/>
  <c r="R106" i="48"/>
  <c r="C107" i="48"/>
  <c r="E107" i="48" s="1"/>
  <c r="D107" i="48"/>
  <c r="I107" i="48"/>
  <c r="O107" i="48" s="1"/>
  <c r="P107" i="48"/>
  <c r="R107" i="48" s="1"/>
  <c r="C108" i="48"/>
  <c r="E108" i="48" s="1"/>
  <c r="D108" i="48"/>
  <c r="I108" i="48"/>
  <c r="O108" i="48" s="1"/>
  <c r="P108" i="48"/>
  <c r="R108" i="48"/>
  <c r="C109" i="48"/>
  <c r="D109" i="48"/>
  <c r="E109" i="48"/>
  <c r="I109" i="48"/>
  <c r="O109" i="48" s="1"/>
  <c r="P109" i="48"/>
  <c r="R109" i="48"/>
  <c r="C110" i="48"/>
  <c r="D110" i="48"/>
  <c r="E110" i="48"/>
  <c r="I110" i="48"/>
  <c r="O110" i="48" s="1"/>
  <c r="P110" i="48"/>
  <c r="R110" i="48"/>
  <c r="C111" i="48"/>
  <c r="E111" i="48" s="1"/>
  <c r="D111" i="48"/>
  <c r="F111" i="48"/>
  <c r="I111" i="48"/>
  <c r="O111" i="48" s="1"/>
  <c r="P111" i="48"/>
  <c r="R111" i="48" s="1"/>
  <c r="C112" i="48"/>
  <c r="D112" i="48"/>
  <c r="E112" i="48"/>
  <c r="I112" i="48"/>
  <c r="O112" i="48" s="1"/>
  <c r="P112" i="48"/>
  <c r="R112" i="48" s="1"/>
  <c r="C113" i="48"/>
  <c r="D113" i="48"/>
  <c r="E113" i="48"/>
  <c r="I113" i="48"/>
  <c r="O113" i="48" s="1"/>
  <c r="P113" i="48"/>
  <c r="R113" i="48" s="1"/>
  <c r="C114" i="48"/>
  <c r="E114" i="48" s="1"/>
  <c r="D114" i="48"/>
  <c r="F114" i="48"/>
  <c r="I114" i="48"/>
  <c r="O114" i="48" s="1"/>
  <c r="P114" i="48"/>
  <c r="R114" i="48"/>
  <c r="C115" i="48"/>
  <c r="E115" i="48" s="1"/>
  <c r="D115" i="48"/>
  <c r="I115" i="48"/>
  <c r="O115" i="48" s="1"/>
  <c r="P115" i="48"/>
  <c r="R115" i="48" s="1"/>
  <c r="C116" i="48"/>
  <c r="E116" i="48" s="1"/>
  <c r="D116" i="48"/>
  <c r="I116" i="48"/>
  <c r="O116" i="48" s="1"/>
  <c r="P116" i="48"/>
  <c r="R116" i="48" s="1"/>
  <c r="C117" i="48"/>
  <c r="D117" i="48"/>
  <c r="E117" i="48"/>
  <c r="I117" i="48"/>
  <c r="O117" i="48" s="1"/>
  <c r="P117" i="48"/>
  <c r="R117" i="48"/>
  <c r="C118" i="48"/>
  <c r="E118" i="48" s="1"/>
  <c r="D118" i="48"/>
  <c r="I118" i="48"/>
  <c r="O118" i="48" s="1"/>
  <c r="P118" i="48"/>
  <c r="R118" i="48"/>
  <c r="C119" i="48"/>
  <c r="E119" i="48" s="1"/>
  <c r="D119" i="48"/>
  <c r="F119" i="48" s="1"/>
  <c r="I119" i="48"/>
  <c r="O119" i="48" s="1"/>
  <c r="P119" i="48"/>
  <c r="R119" i="48" s="1"/>
  <c r="C120" i="48"/>
  <c r="D120" i="48"/>
  <c r="E120" i="48"/>
  <c r="I120" i="48"/>
  <c r="O120" i="48" s="1"/>
  <c r="P120" i="48"/>
  <c r="R120" i="48" s="1"/>
  <c r="C121" i="48"/>
  <c r="D121" i="48"/>
  <c r="E121" i="48"/>
  <c r="I121" i="48"/>
  <c r="O121" i="48" s="1"/>
  <c r="P121" i="48"/>
  <c r="R121" i="48"/>
  <c r="C122" i="48"/>
  <c r="E122" i="48" s="1"/>
  <c r="D122" i="48"/>
  <c r="I122" i="48"/>
  <c r="O122" i="48" s="1"/>
  <c r="P122" i="48"/>
  <c r="R122" i="48"/>
  <c r="C123" i="48"/>
  <c r="E123" i="48" s="1"/>
  <c r="D123" i="48"/>
  <c r="I123" i="48"/>
  <c r="O123" i="48" s="1"/>
  <c r="P123" i="48"/>
  <c r="R123" i="48" s="1"/>
  <c r="C124" i="48"/>
  <c r="E124" i="48" s="1"/>
  <c r="D124" i="48"/>
  <c r="I124" i="48"/>
  <c r="O124" i="48" s="1"/>
  <c r="P124" i="48"/>
  <c r="R124" i="48" s="1"/>
  <c r="C125" i="48"/>
  <c r="D125" i="48"/>
  <c r="E125" i="48"/>
  <c r="I125" i="48"/>
  <c r="O125" i="48" s="1"/>
  <c r="P125" i="48"/>
  <c r="R125" i="48"/>
  <c r="C126" i="48"/>
  <c r="E126" i="48" s="1"/>
  <c r="D126" i="48"/>
  <c r="I126" i="48"/>
  <c r="O126" i="48" s="1"/>
  <c r="P126" i="48"/>
  <c r="R126" i="48"/>
  <c r="C127" i="48"/>
  <c r="E127" i="48" s="1"/>
  <c r="D127" i="48"/>
  <c r="I127" i="48"/>
  <c r="O127" i="48" s="1"/>
  <c r="P127" i="48"/>
  <c r="R127" i="48" s="1"/>
  <c r="C128" i="48"/>
  <c r="D128" i="48"/>
  <c r="E128" i="48"/>
  <c r="I128" i="48"/>
  <c r="O128" i="48" s="1"/>
  <c r="P128" i="48"/>
  <c r="R128" i="48" s="1"/>
  <c r="C129" i="48"/>
  <c r="D129" i="48"/>
  <c r="E129" i="48"/>
  <c r="I129" i="48"/>
  <c r="O129" i="48" s="1"/>
  <c r="P129" i="48"/>
  <c r="R129" i="48"/>
  <c r="C130" i="48"/>
  <c r="E130" i="48" s="1"/>
  <c r="D130" i="48"/>
  <c r="I130" i="48"/>
  <c r="O130" i="48" s="1"/>
  <c r="P130" i="48"/>
  <c r="R130" i="48"/>
  <c r="C131" i="48"/>
  <c r="E131" i="48" s="1"/>
  <c r="D131" i="48"/>
  <c r="I131" i="48"/>
  <c r="O131" i="48" s="1"/>
  <c r="P131" i="48"/>
  <c r="R131" i="48" s="1"/>
  <c r="C132" i="48"/>
  <c r="E132" i="48" s="1"/>
  <c r="D132" i="48"/>
  <c r="I132" i="48"/>
  <c r="O132" i="48" s="1"/>
  <c r="P132" i="48"/>
  <c r="R132" i="48"/>
  <c r="C133" i="48"/>
  <c r="D133" i="48"/>
  <c r="E133" i="48"/>
  <c r="I133" i="48"/>
  <c r="O133" i="48" s="1"/>
  <c r="P133" i="48"/>
  <c r="R133" i="48"/>
  <c r="C134" i="48"/>
  <c r="D134" i="48"/>
  <c r="E134" i="48"/>
  <c r="I134" i="48"/>
  <c r="O134" i="48" s="1"/>
  <c r="P134" i="48"/>
  <c r="R134" i="48"/>
  <c r="C135" i="48"/>
  <c r="E135" i="48" s="1"/>
  <c r="D135" i="48"/>
  <c r="I135" i="48"/>
  <c r="O135" i="48" s="1"/>
  <c r="P135" i="48"/>
  <c r="R135" i="48" s="1"/>
  <c r="C136" i="48"/>
  <c r="D136" i="48"/>
  <c r="E136" i="48"/>
  <c r="I136" i="48"/>
  <c r="O136" i="48" s="1"/>
  <c r="P136" i="48"/>
  <c r="R136" i="48" s="1"/>
  <c r="C137" i="48"/>
  <c r="D137" i="48"/>
  <c r="E137" i="48"/>
  <c r="I137" i="48"/>
  <c r="O137" i="48" s="1"/>
  <c r="P137" i="48"/>
  <c r="R137" i="48" s="1"/>
  <c r="C138" i="48"/>
  <c r="E138" i="48" s="1"/>
  <c r="D138" i="48"/>
  <c r="I138" i="48"/>
  <c r="O138" i="48" s="1"/>
  <c r="P138" i="48"/>
  <c r="R138" i="48"/>
  <c r="C139" i="48"/>
  <c r="E139" i="48" s="1"/>
  <c r="D139" i="48"/>
  <c r="I139" i="48"/>
  <c r="O139" i="48" s="1"/>
  <c r="P139" i="48"/>
  <c r="R139" i="48" s="1"/>
  <c r="C140" i="48"/>
  <c r="E140" i="48" s="1"/>
  <c r="D140" i="48"/>
  <c r="I140" i="48"/>
  <c r="O140" i="48" s="1"/>
  <c r="P140" i="48"/>
  <c r="R140" i="48"/>
  <c r="C141" i="48"/>
  <c r="D141" i="48"/>
  <c r="E141" i="48"/>
  <c r="I141" i="48"/>
  <c r="O141" i="48" s="1"/>
  <c r="P141" i="48"/>
  <c r="R141" i="48"/>
  <c r="C142" i="48"/>
  <c r="E142" i="48" s="1"/>
  <c r="D142" i="48"/>
  <c r="I142" i="48"/>
  <c r="O142" i="48" s="1"/>
  <c r="P142" i="48"/>
  <c r="R142" i="48"/>
  <c r="C143" i="48"/>
  <c r="E143" i="48" s="1"/>
  <c r="D143" i="48"/>
  <c r="I143" i="48"/>
  <c r="O143" i="48" s="1"/>
  <c r="P143" i="48"/>
  <c r="R143" i="48" s="1"/>
  <c r="C144" i="48"/>
  <c r="D144" i="48"/>
  <c r="E144" i="48"/>
  <c r="I144" i="48"/>
  <c r="O144" i="48" s="1"/>
  <c r="P144" i="48"/>
  <c r="R144" i="48" s="1"/>
  <c r="C145" i="48"/>
  <c r="D145" i="48"/>
  <c r="E145" i="48"/>
  <c r="I145" i="48"/>
  <c r="O145" i="48" s="1"/>
  <c r="P145" i="48"/>
  <c r="R145" i="48" s="1"/>
  <c r="C146" i="48"/>
  <c r="E146" i="48" s="1"/>
  <c r="D146" i="48"/>
  <c r="I146" i="48"/>
  <c r="O146" i="48" s="1"/>
  <c r="P146" i="48"/>
  <c r="R146" i="48"/>
  <c r="C147" i="48"/>
  <c r="E147" i="48" s="1"/>
  <c r="D147" i="48"/>
  <c r="I147" i="48"/>
  <c r="O147" i="48" s="1"/>
  <c r="P147" i="48"/>
  <c r="R147" i="48" s="1"/>
  <c r="C148" i="48"/>
  <c r="E148" i="48" s="1"/>
  <c r="D148" i="48"/>
  <c r="I148" i="48"/>
  <c r="O148" i="48" s="1"/>
  <c r="P148" i="48"/>
  <c r="R148" i="48"/>
  <c r="C149" i="48"/>
  <c r="D149" i="48"/>
  <c r="E149" i="48"/>
  <c r="I149" i="48"/>
  <c r="O149" i="48" s="1"/>
  <c r="P149" i="48"/>
  <c r="R149" i="48"/>
  <c r="C150" i="48"/>
  <c r="E150" i="48" s="1"/>
  <c r="D150" i="48"/>
  <c r="I150" i="48"/>
  <c r="O150" i="48" s="1"/>
  <c r="P150" i="48"/>
  <c r="R150" i="48"/>
  <c r="C151" i="48"/>
  <c r="E151" i="48" s="1"/>
  <c r="D151" i="48"/>
  <c r="I151" i="48"/>
  <c r="O151" i="48" s="1"/>
  <c r="P151" i="48"/>
  <c r="R151" i="48" s="1"/>
  <c r="C152" i="48"/>
  <c r="D152" i="48"/>
  <c r="E152" i="48"/>
  <c r="I152" i="48"/>
  <c r="O152" i="48" s="1"/>
  <c r="P152" i="48"/>
  <c r="R152" i="48" s="1"/>
  <c r="C153" i="48"/>
  <c r="D153" i="48"/>
  <c r="E153" i="48"/>
  <c r="F153" i="48"/>
  <c r="I153" i="48"/>
  <c r="O153" i="48" s="1"/>
  <c r="P153" i="48"/>
  <c r="R153" i="48"/>
  <c r="C154" i="48"/>
  <c r="E154" i="48" s="1"/>
  <c r="D154" i="48"/>
  <c r="I154" i="48"/>
  <c r="O154" i="48" s="1"/>
  <c r="P154" i="48"/>
  <c r="R154" i="48" s="1"/>
  <c r="C155" i="48"/>
  <c r="E155" i="48" s="1"/>
  <c r="D155" i="48"/>
  <c r="I155" i="48"/>
  <c r="O155" i="48" s="1"/>
  <c r="P155" i="48"/>
  <c r="R155" i="48"/>
  <c r="C156" i="48"/>
  <c r="D156" i="48"/>
  <c r="E156" i="48"/>
  <c r="I156" i="48"/>
  <c r="O156" i="48" s="1"/>
  <c r="P156" i="48"/>
  <c r="R156" i="48" s="1"/>
  <c r="C157" i="48"/>
  <c r="E157" i="48" s="1"/>
  <c r="D157" i="48"/>
  <c r="I157" i="48"/>
  <c r="O157" i="48" s="1"/>
  <c r="P157" i="48"/>
  <c r="R157" i="48" s="1"/>
  <c r="C158" i="48"/>
  <c r="D158" i="48"/>
  <c r="E158" i="48"/>
  <c r="I158" i="48"/>
  <c r="O158" i="48" s="1"/>
  <c r="P158" i="48"/>
  <c r="R158" i="48" s="1"/>
  <c r="C159" i="48"/>
  <c r="E159" i="48" s="1"/>
  <c r="D159" i="48"/>
  <c r="I159" i="48"/>
  <c r="O159" i="48" s="1"/>
  <c r="P159" i="48"/>
  <c r="R159" i="48"/>
  <c r="C160" i="48"/>
  <c r="E160" i="48" s="1"/>
  <c r="D160" i="48"/>
  <c r="I160" i="48"/>
  <c r="O160" i="48" s="1"/>
  <c r="P160" i="48"/>
  <c r="R160" i="48" s="1"/>
  <c r="C161" i="48"/>
  <c r="D161" i="48"/>
  <c r="E161" i="48"/>
  <c r="I161" i="48"/>
  <c r="O161" i="48" s="1"/>
  <c r="P161" i="48"/>
  <c r="R161" i="48"/>
  <c r="C162" i="48"/>
  <c r="D162" i="48"/>
  <c r="E162" i="48"/>
  <c r="I162" i="48"/>
  <c r="O162" i="48" s="1"/>
  <c r="P162" i="48"/>
  <c r="R162" i="48" s="1"/>
  <c r="C163" i="48"/>
  <c r="D163" i="48"/>
  <c r="E163" i="48"/>
  <c r="I163" i="48"/>
  <c r="O163" i="48" s="1"/>
  <c r="P163" i="48"/>
  <c r="R163" i="48" s="1"/>
  <c r="C164" i="48"/>
  <c r="D164" i="48"/>
  <c r="E164" i="48"/>
  <c r="I164" i="48"/>
  <c r="O164" i="48" s="1"/>
  <c r="P164" i="48"/>
  <c r="R164" i="48" s="1"/>
  <c r="C165" i="48"/>
  <c r="E165" i="48" s="1"/>
  <c r="D165" i="48"/>
  <c r="I165" i="48"/>
  <c r="O165" i="48" s="1"/>
  <c r="P165" i="48"/>
  <c r="R165" i="48" s="1"/>
  <c r="C166" i="48"/>
  <c r="E166" i="48" s="1"/>
  <c r="D166" i="48"/>
  <c r="I166" i="48"/>
  <c r="O166" i="48" s="1"/>
  <c r="P166" i="48"/>
  <c r="R166" i="48" s="1"/>
  <c r="C167" i="48"/>
  <c r="D167" i="48"/>
  <c r="E167" i="48"/>
  <c r="I167" i="48"/>
  <c r="O167" i="48" s="1"/>
  <c r="P167" i="48"/>
  <c r="R167" i="48"/>
  <c r="C168" i="48"/>
  <c r="E168" i="48" s="1"/>
  <c r="D168" i="48"/>
  <c r="I168" i="48"/>
  <c r="O168" i="48" s="1"/>
  <c r="P168" i="48"/>
  <c r="R168" i="48" s="1"/>
  <c r="C169" i="48"/>
  <c r="D169" i="48"/>
  <c r="E169" i="48"/>
  <c r="I169" i="48"/>
  <c r="O169" i="48" s="1"/>
  <c r="P169" i="48"/>
  <c r="R169" i="48"/>
  <c r="C170" i="48"/>
  <c r="E170" i="48" s="1"/>
  <c r="D170" i="48"/>
  <c r="I170" i="48"/>
  <c r="O170" i="48" s="1"/>
  <c r="P170" i="48"/>
  <c r="R170" i="48" s="1"/>
  <c r="C171" i="48"/>
  <c r="E171" i="48" s="1"/>
  <c r="D171" i="48"/>
  <c r="I171" i="48"/>
  <c r="O171" i="48" s="1"/>
  <c r="P171" i="48"/>
  <c r="R171" i="48" s="1"/>
  <c r="C172" i="48"/>
  <c r="D172" i="48"/>
  <c r="E172" i="48"/>
  <c r="I172" i="48"/>
  <c r="O172" i="48" s="1"/>
  <c r="P172" i="48"/>
  <c r="R172" i="48" s="1"/>
  <c r="C173" i="48"/>
  <c r="E173" i="48" s="1"/>
  <c r="D173" i="48"/>
  <c r="I173" i="48"/>
  <c r="O173" i="48" s="1"/>
  <c r="P173" i="48"/>
  <c r="R173" i="48" s="1"/>
  <c r="C174" i="48"/>
  <c r="D174" i="48"/>
  <c r="E174" i="48"/>
  <c r="I174" i="48"/>
  <c r="O174" i="48" s="1"/>
  <c r="P174" i="48"/>
  <c r="R174" i="48" s="1"/>
  <c r="C175" i="48"/>
  <c r="E175" i="48" s="1"/>
  <c r="D175" i="48"/>
  <c r="F175" i="48"/>
  <c r="I175" i="48"/>
  <c r="O175" i="48" s="1"/>
  <c r="P175" i="48"/>
  <c r="R175" i="48"/>
  <c r="C176" i="48"/>
  <c r="E176" i="48" s="1"/>
  <c r="D176" i="48"/>
  <c r="I176" i="48"/>
  <c r="O176" i="48" s="1"/>
  <c r="P176" i="48"/>
  <c r="R176" i="48" s="1"/>
  <c r="C177" i="48"/>
  <c r="D177" i="48"/>
  <c r="E177" i="48"/>
  <c r="I177" i="48"/>
  <c r="O177" i="48" s="1"/>
  <c r="P177" i="48"/>
  <c r="R177" i="48"/>
  <c r="C178" i="48"/>
  <c r="D178" i="48"/>
  <c r="E178" i="48"/>
  <c r="I178" i="48"/>
  <c r="O178" i="48" s="1"/>
  <c r="P178" i="48"/>
  <c r="R178" i="48" s="1"/>
  <c r="C179" i="48"/>
  <c r="D179" i="48"/>
  <c r="E179" i="48"/>
  <c r="I179" i="48"/>
  <c r="O179" i="48" s="1"/>
  <c r="P179" i="48"/>
  <c r="R179" i="48" s="1"/>
  <c r="C180" i="48"/>
  <c r="D180" i="48"/>
  <c r="E180" i="48"/>
  <c r="I180" i="48"/>
  <c r="O180" i="48" s="1"/>
  <c r="P180" i="48"/>
  <c r="R180" i="48" s="1"/>
  <c r="C181" i="48"/>
  <c r="E181" i="48" s="1"/>
  <c r="D181" i="48"/>
  <c r="F181" i="48" s="1"/>
  <c r="I181" i="48"/>
  <c r="O181" i="48" s="1"/>
  <c r="P181" i="48"/>
  <c r="R181" i="48" s="1"/>
  <c r="C182" i="48"/>
  <c r="E182" i="48" s="1"/>
  <c r="D182" i="48"/>
  <c r="I182" i="48"/>
  <c r="O182" i="48" s="1"/>
  <c r="P182" i="48"/>
  <c r="R182" i="48" s="1"/>
  <c r="C183" i="48"/>
  <c r="D183" i="48"/>
  <c r="E183" i="48"/>
  <c r="I183" i="48"/>
  <c r="O183" i="48" s="1"/>
  <c r="P183" i="48"/>
  <c r="R183" i="48"/>
  <c r="C184" i="48"/>
  <c r="E184" i="48" s="1"/>
  <c r="D184" i="48"/>
  <c r="F184" i="48"/>
  <c r="I184" i="48"/>
  <c r="O184" i="48" s="1"/>
  <c r="P184" i="48"/>
  <c r="R184" i="48" s="1"/>
  <c r="C185" i="48"/>
  <c r="D185" i="48"/>
  <c r="E185" i="48"/>
  <c r="I185" i="48"/>
  <c r="O185" i="48" s="1"/>
  <c r="P185" i="48"/>
  <c r="R185" i="48"/>
  <c r="C186" i="48"/>
  <c r="E186" i="48" s="1"/>
  <c r="D186" i="48"/>
  <c r="F186" i="48"/>
  <c r="I186" i="48"/>
  <c r="O186" i="48" s="1"/>
  <c r="P186" i="48"/>
  <c r="R186" i="48" s="1"/>
  <c r="C187" i="48"/>
  <c r="E187" i="48" s="1"/>
  <c r="D187" i="48"/>
  <c r="I187" i="48"/>
  <c r="O187" i="48" s="1"/>
  <c r="P187" i="48"/>
  <c r="R187" i="48"/>
  <c r="C188" i="48"/>
  <c r="D188" i="48"/>
  <c r="E188" i="48"/>
  <c r="I188" i="48"/>
  <c r="O188" i="48" s="1"/>
  <c r="P188" i="48"/>
  <c r="R188" i="48" s="1"/>
  <c r="C189" i="48"/>
  <c r="E189" i="48" s="1"/>
  <c r="D189" i="48"/>
  <c r="I189" i="48"/>
  <c r="O189" i="48" s="1"/>
  <c r="P189" i="48"/>
  <c r="R189" i="48" s="1"/>
  <c r="C190" i="48"/>
  <c r="D190" i="48"/>
  <c r="E190" i="48"/>
  <c r="I190" i="48"/>
  <c r="O190" i="48" s="1"/>
  <c r="P190" i="48"/>
  <c r="R190" i="48" s="1"/>
  <c r="C191" i="48"/>
  <c r="E191" i="48" s="1"/>
  <c r="D191" i="48"/>
  <c r="I191" i="48"/>
  <c r="O191" i="48" s="1"/>
  <c r="P191" i="48"/>
  <c r="R191" i="48"/>
  <c r="C192" i="48"/>
  <c r="E192" i="48" s="1"/>
  <c r="D192" i="48"/>
  <c r="I192" i="48"/>
  <c r="O192" i="48" s="1"/>
  <c r="P192" i="48"/>
  <c r="R192" i="48" s="1"/>
  <c r="C193" i="48"/>
  <c r="D193" i="48"/>
  <c r="E193" i="48"/>
  <c r="I193" i="48"/>
  <c r="O193" i="48" s="1"/>
  <c r="P193" i="48"/>
  <c r="R193" i="48"/>
  <c r="C194" i="48"/>
  <c r="E194" i="48" s="1"/>
  <c r="D194" i="48"/>
  <c r="I194" i="48"/>
  <c r="O194" i="48" s="1"/>
  <c r="P194" i="48"/>
  <c r="R194" i="48" s="1"/>
  <c r="C195" i="48"/>
  <c r="D195" i="48"/>
  <c r="E195" i="48"/>
  <c r="I195" i="48"/>
  <c r="O195" i="48" s="1"/>
  <c r="P195" i="48"/>
  <c r="R195" i="48" s="1"/>
  <c r="C196" i="48"/>
  <c r="D196" i="48"/>
  <c r="E196" i="48"/>
  <c r="I196" i="48"/>
  <c r="O196" i="48" s="1"/>
  <c r="P196" i="48"/>
  <c r="R196" i="48" s="1"/>
  <c r="C197" i="48"/>
  <c r="E197" i="48" s="1"/>
  <c r="D197" i="48"/>
  <c r="I197" i="48"/>
  <c r="O197" i="48" s="1"/>
  <c r="P197" i="48"/>
  <c r="R197" i="48" s="1"/>
  <c r="C198" i="48"/>
  <c r="E198" i="48" s="1"/>
  <c r="D198" i="48"/>
  <c r="I198" i="48"/>
  <c r="O198" i="48" s="1"/>
  <c r="P198" i="48"/>
  <c r="R198" i="48" s="1"/>
  <c r="C199" i="48"/>
  <c r="E199" i="48" s="1"/>
  <c r="D199" i="48"/>
  <c r="I199" i="48"/>
  <c r="O199" i="48" s="1"/>
  <c r="P199" i="48"/>
  <c r="R199" i="48"/>
  <c r="C200" i="48"/>
  <c r="E200" i="48" s="1"/>
  <c r="D200" i="48"/>
  <c r="I200" i="48"/>
  <c r="O200" i="48" s="1"/>
  <c r="P200" i="48"/>
  <c r="R200" i="48" s="1"/>
  <c r="C201" i="48"/>
  <c r="D201" i="48"/>
  <c r="E201" i="48"/>
  <c r="I201" i="48"/>
  <c r="O201" i="48" s="1"/>
  <c r="P201" i="48"/>
  <c r="R201" i="48"/>
  <c r="C202" i="48"/>
  <c r="E202" i="48" s="1"/>
  <c r="D202" i="48"/>
  <c r="I202" i="48"/>
  <c r="O202" i="48" s="1"/>
  <c r="P202" i="48"/>
  <c r="R202" i="48" s="1"/>
  <c r="C203" i="48"/>
  <c r="E203" i="48" s="1"/>
  <c r="D203" i="48"/>
  <c r="I203" i="48"/>
  <c r="O203" i="48" s="1"/>
  <c r="P203" i="48"/>
  <c r="R203" i="48"/>
  <c r="C204" i="48"/>
  <c r="D204" i="48"/>
  <c r="E204" i="48"/>
  <c r="I204" i="48"/>
  <c r="O204" i="48" s="1"/>
  <c r="P204" i="48"/>
  <c r="R204" i="48" s="1"/>
  <c r="C205" i="48"/>
  <c r="E205" i="48" s="1"/>
  <c r="D205" i="48"/>
  <c r="I205" i="48"/>
  <c r="O205" i="48" s="1"/>
  <c r="P205" i="48"/>
  <c r="R205" i="48" s="1"/>
  <c r="C206" i="48"/>
  <c r="D206" i="48"/>
  <c r="E206" i="48"/>
  <c r="I206" i="48"/>
  <c r="O206" i="48" s="1"/>
  <c r="P206" i="48"/>
  <c r="R206" i="48" s="1"/>
  <c r="C207" i="48"/>
  <c r="E207" i="48" s="1"/>
  <c r="D207" i="48"/>
  <c r="I207" i="48"/>
  <c r="O207" i="48" s="1"/>
  <c r="P207" i="48"/>
  <c r="R207" i="48"/>
  <c r="C208" i="48"/>
  <c r="E208" i="48" s="1"/>
  <c r="D208" i="48"/>
  <c r="I208" i="48"/>
  <c r="O208" i="48" s="1"/>
  <c r="P208" i="48"/>
  <c r="R208" i="48" s="1"/>
  <c r="C209" i="48"/>
  <c r="D209" i="48"/>
  <c r="F209" i="48" s="1"/>
  <c r="E209" i="48"/>
  <c r="I209" i="48"/>
  <c r="O209" i="48" s="1"/>
  <c r="P209" i="48"/>
  <c r="R209" i="48"/>
  <c r="C210" i="48"/>
  <c r="E210" i="48" s="1"/>
  <c r="D210" i="48"/>
  <c r="I210" i="48"/>
  <c r="O210" i="48" s="1"/>
  <c r="P210" i="48"/>
  <c r="R210" i="48" s="1"/>
  <c r="C211" i="48"/>
  <c r="D211" i="48"/>
  <c r="E211" i="48"/>
  <c r="I211" i="48"/>
  <c r="O211" i="48" s="1"/>
  <c r="P211" i="48"/>
  <c r="R211" i="48" s="1"/>
  <c r="C212" i="48"/>
  <c r="D212" i="48"/>
  <c r="E212" i="48"/>
  <c r="I212" i="48"/>
  <c r="O212" i="48" s="1"/>
  <c r="P212" i="48"/>
  <c r="R212" i="48" s="1"/>
  <c r="C213" i="48"/>
  <c r="E213" i="48" s="1"/>
  <c r="D213" i="48"/>
  <c r="I213" i="48"/>
  <c r="O213" i="48" s="1"/>
  <c r="P213" i="48"/>
  <c r="R213" i="48" s="1"/>
  <c r="C214" i="48"/>
  <c r="E214" i="48" s="1"/>
  <c r="D214" i="48"/>
  <c r="I214" i="48"/>
  <c r="O214" i="48" s="1"/>
  <c r="P214" i="48"/>
  <c r="R214" i="48" s="1"/>
  <c r="C215" i="48"/>
  <c r="D215" i="48"/>
  <c r="E215" i="48"/>
  <c r="I215" i="48"/>
  <c r="O215" i="48" s="1"/>
  <c r="P215" i="48"/>
  <c r="R215" i="48"/>
  <c r="C216" i="48"/>
  <c r="E216" i="48" s="1"/>
  <c r="D216" i="48"/>
  <c r="I216" i="48"/>
  <c r="O216" i="48" s="1"/>
  <c r="P216" i="48"/>
  <c r="R216" i="48" s="1"/>
  <c r="C217" i="48"/>
  <c r="D217" i="48"/>
  <c r="E217" i="48"/>
  <c r="I217" i="48"/>
  <c r="O217" i="48" s="1"/>
  <c r="P217" i="48"/>
  <c r="R217" i="48"/>
  <c r="C218" i="48"/>
  <c r="E218" i="48" s="1"/>
  <c r="D218" i="48"/>
  <c r="I218" i="48"/>
  <c r="O218" i="48" s="1"/>
  <c r="P218" i="48"/>
  <c r="R218" i="48" s="1"/>
  <c r="C219" i="48"/>
  <c r="E219" i="48" s="1"/>
  <c r="D219" i="48"/>
  <c r="I219" i="48"/>
  <c r="O219" i="48" s="1"/>
  <c r="P219" i="48"/>
  <c r="R219" i="48" s="1"/>
  <c r="C220" i="48"/>
  <c r="D220" i="48"/>
  <c r="E220" i="48"/>
  <c r="I220" i="48"/>
  <c r="O220" i="48" s="1"/>
  <c r="P220" i="48"/>
  <c r="R220" i="48" s="1"/>
  <c r="C221" i="48"/>
  <c r="E221" i="48" s="1"/>
  <c r="D221" i="48"/>
  <c r="I221" i="48"/>
  <c r="O221" i="48" s="1"/>
  <c r="P221" i="48"/>
  <c r="R221" i="48" s="1"/>
  <c r="C222" i="48"/>
  <c r="D222" i="48"/>
  <c r="E222" i="48"/>
  <c r="I222" i="48"/>
  <c r="O222" i="48" s="1"/>
  <c r="P222" i="48"/>
  <c r="R222" i="48" s="1"/>
  <c r="C223" i="48"/>
  <c r="E223" i="48" s="1"/>
  <c r="D223" i="48"/>
  <c r="I223" i="48"/>
  <c r="O223" i="48" s="1"/>
  <c r="P223" i="48"/>
  <c r="R223" i="48"/>
  <c r="C224" i="48"/>
  <c r="E224" i="48" s="1"/>
  <c r="D224" i="48"/>
  <c r="I224" i="48"/>
  <c r="O224" i="48" s="1"/>
  <c r="P224" i="48"/>
  <c r="R224" i="48" s="1"/>
  <c r="C225" i="48"/>
  <c r="D225" i="48"/>
  <c r="F225" i="48" s="1"/>
  <c r="E225" i="48"/>
  <c r="I225" i="48"/>
  <c r="O225" i="48" s="1"/>
  <c r="P225" i="48"/>
  <c r="R225" i="48"/>
  <c r="C226" i="48"/>
  <c r="D226" i="48"/>
  <c r="E226" i="48"/>
  <c r="F226" i="48"/>
  <c r="I226" i="48"/>
  <c r="O226" i="48" s="1"/>
  <c r="P226" i="48"/>
  <c r="R226" i="48" s="1"/>
  <c r="C227" i="48"/>
  <c r="D227" i="48"/>
  <c r="E227" i="48"/>
  <c r="I227" i="48"/>
  <c r="O227" i="48" s="1"/>
  <c r="P227" i="48"/>
  <c r="R227" i="48" s="1"/>
  <c r="C228" i="48"/>
  <c r="D228" i="48"/>
  <c r="E228" i="48"/>
  <c r="I228" i="48"/>
  <c r="O228" i="48" s="1"/>
  <c r="P228" i="48"/>
  <c r="R228" i="48" s="1"/>
  <c r="C229" i="48"/>
  <c r="E229" i="48" s="1"/>
  <c r="D229" i="48"/>
  <c r="I229" i="48"/>
  <c r="O229" i="48" s="1"/>
  <c r="P229" i="48"/>
  <c r="R229" i="48" s="1"/>
  <c r="C230" i="48"/>
  <c r="E230" i="48" s="1"/>
  <c r="D230" i="48"/>
  <c r="I230" i="48"/>
  <c r="O230" i="48" s="1"/>
  <c r="P230" i="48"/>
  <c r="R230" i="48" s="1"/>
  <c r="C231" i="48"/>
  <c r="D231" i="48"/>
  <c r="E231" i="48"/>
  <c r="I231" i="48"/>
  <c r="O231" i="48" s="1"/>
  <c r="P231" i="48"/>
  <c r="R231" i="48"/>
  <c r="C232" i="48"/>
  <c r="E232" i="48" s="1"/>
  <c r="D232" i="48"/>
  <c r="I232" i="48"/>
  <c r="O232" i="48" s="1"/>
  <c r="P232" i="48"/>
  <c r="R232" i="48" s="1"/>
  <c r="C233" i="48"/>
  <c r="D233" i="48"/>
  <c r="E233" i="48"/>
  <c r="I233" i="48"/>
  <c r="O233" i="48" s="1"/>
  <c r="P233" i="48"/>
  <c r="R233" i="48"/>
  <c r="C234" i="48"/>
  <c r="E234" i="48" s="1"/>
  <c r="D234" i="48"/>
  <c r="I234" i="48"/>
  <c r="O234" i="48" s="1"/>
  <c r="P234" i="48"/>
  <c r="R234" i="48"/>
  <c r="C235" i="48"/>
  <c r="E235" i="48" s="1"/>
  <c r="D235" i="48"/>
  <c r="I235" i="48"/>
  <c r="O235" i="48" s="1"/>
  <c r="P235" i="48"/>
  <c r="R235" i="48" s="1"/>
  <c r="C236" i="48"/>
  <c r="E236" i="48" s="1"/>
  <c r="D236" i="48"/>
  <c r="F236" i="48" s="1"/>
  <c r="I236" i="48"/>
  <c r="O236" i="48" s="1"/>
  <c r="P236" i="48"/>
  <c r="R236" i="48"/>
  <c r="C237" i="48"/>
  <c r="D237" i="48"/>
  <c r="F237" i="48" s="1"/>
  <c r="E237" i="48"/>
  <c r="I237" i="48"/>
  <c r="O237" i="48" s="1"/>
  <c r="P237" i="48"/>
  <c r="R237" i="48"/>
  <c r="C238" i="48"/>
  <c r="D238" i="48"/>
  <c r="E238" i="48"/>
  <c r="F238" i="48"/>
  <c r="I238" i="48"/>
  <c r="O238" i="48" s="1"/>
  <c r="P238" i="48"/>
  <c r="R238" i="48"/>
  <c r="C239" i="48"/>
  <c r="E239" i="48" s="1"/>
  <c r="D239" i="48"/>
  <c r="I239" i="48"/>
  <c r="O239" i="48" s="1"/>
  <c r="P239" i="48"/>
  <c r="R239" i="48" s="1"/>
  <c r="C240" i="48"/>
  <c r="D240" i="48"/>
  <c r="F240" i="48" s="1"/>
  <c r="E240" i="48"/>
  <c r="I240" i="48"/>
  <c r="O240" i="48" s="1"/>
  <c r="P240" i="48"/>
  <c r="R240" i="48"/>
  <c r="B7" i="9"/>
  <c r="B8" i="9" s="1"/>
  <c r="D14" i="9"/>
  <c r="C14" i="9"/>
  <c r="E14" i="9"/>
  <c r="C15" i="9"/>
  <c r="E15" i="9" s="1"/>
  <c r="C16" i="9"/>
  <c r="E16" i="9" s="1"/>
  <c r="C17" i="9"/>
  <c r="E17" i="9" s="1"/>
  <c r="C18" i="9"/>
  <c r="E18" i="9" s="1"/>
  <c r="C19" i="9"/>
  <c r="E19" i="9" s="1"/>
  <c r="C20" i="9"/>
  <c r="E20" i="9" s="1"/>
  <c r="C21" i="9"/>
  <c r="E21" i="9" s="1"/>
  <c r="C22" i="9"/>
  <c r="E22" i="9" s="1"/>
  <c r="C23" i="9"/>
  <c r="E23" i="9" s="1"/>
  <c r="C24" i="9"/>
  <c r="E24" i="9" s="1"/>
  <c r="C25" i="9"/>
  <c r="E25" i="9" s="1"/>
  <c r="C26" i="9"/>
  <c r="E26" i="9" s="1"/>
  <c r="C27" i="9"/>
  <c r="E27" i="9" s="1"/>
  <c r="C28" i="9"/>
  <c r="E28" i="9" s="1"/>
  <c r="C29" i="9"/>
  <c r="E29" i="9" s="1"/>
  <c r="C30" i="9"/>
  <c r="E30" i="9" s="1"/>
  <c r="C31" i="9"/>
  <c r="E31" i="9" s="1"/>
  <c r="C32" i="9"/>
  <c r="E32" i="9" s="1"/>
  <c r="C33" i="9"/>
  <c r="E33" i="9" s="1"/>
  <c r="C34" i="9"/>
  <c r="E34" i="9" s="1"/>
  <c r="C35" i="9"/>
  <c r="E35" i="9" s="1"/>
  <c r="C36" i="9"/>
  <c r="E36" i="9" s="1"/>
  <c r="C37" i="9"/>
  <c r="E37" i="9" s="1"/>
  <c r="C38" i="9"/>
  <c r="E38" i="9" s="1"/>
  <c r="C39" i="9"/>
  <c r="E39" i="9" s="1"/>
  <c r="C40" i="9"/>
  <c r="E40" i="9" s="1"/>
  <c r="C41" i="9"/>
  <c r="E41" i="9" s="1"/>
  <c r="C42" i="9"/>
  <c r="E42" i="9" s="1"/>
  <c r="C43" i="9"/>
  <c r="E43" i="9" s="1"/>
  <c r="C44" i="9"/>
  <c r="E44" i="9" s="1"/>
  <c r="C45" i="9"/>
  <c r="E45" i="9" s="1"/>
  <c r="C46" i="9"/>
  <c r="E46" i="9" s="1"/>
  <c r="C47" i="9"/>
  <c r="E47" i="9" s="1"/>
  <c r="C48" i="9"/>
  <c r="E48" i="9" s="1"/>
  <c r="C49" i="9"/>
  <c r="E49" i="9" s="1"/>
  <c r="C50" i="9"/>
  <c r="E50" i="9" s="1"/>
  <c r="C51" i="9"/>
  <c r="E51" i="9" s="1"/>
  <c r="C52" i="9"/>
  <c r="E52" i="9" s="1"/>
  <c r="C53" i="9"/>
  <c r="E53" i="9" s="1"/>
  <c r="C54" i="9"/>
  <c r="E54" i="9" s="1"/>
  <c r="C55" i="9"/>
  <c r="E55" i="9" s="1"/>
  <c r="C56" i="9"/>
  <c r="E56" i="9" s="1"/>
  <c r="C57" i="9"/>
  <c r="E57" i="9" s="1"/>
  <c r="C58" i="9"/>
  <c r="E58" i="9" s="1"/>
  <c r="C59" i="9"/>
  <c r="E59" i="9" s="1"/>
  <c r="C60" i="9"/>
  <c r="E60" i="9" s="1"/>
  <c r="C61" i="9"/>
  <c r="E61" i="9" s="1"/>
  <c r="C62" i="9"/>
  <c r="E62" i="9" s="1"/>
  <c r="C63" i="9"/>
  <c r="E63" i="9" s="1"/>
  <c r="C64" i="9"/>
  <c r="E64" i="9" s="1"/>
  <c r="C65" i="9"/>
  <c r="E65" i="9" s="1"/>
  <c r="C66" i="9"/>
  <c r="E66" i="9" s="1"/>
  <c r="C67" i="9"/>
  <c r="E67" i="9" s="1"/>
  <c r="C68" i="9"/>
  <c r="E68" i="9" s="1"/>
  <c r="C69" i="9"/>
  <c r="E69" i="9" s="1"/>
  <c r="C70" i="9"/>
  <c r="E70" i="9" s="1"/>
  <c r="C71" i="9"/>
  <c r="E71" i="9" s="1"/>
  <c r="C72" i="9"/>
  <c r="E72" i="9" s="1"/>
  <c r="C73" i="9"/>
  <c r="E73" i="9" s="1"/>
  <c r="C74" i="9"/>
  <c r="E74" i="9" s="1"/>
  <c r="C14" i="35"/>
  <c r="E14" i="35" s="1"/>
  <c r="C15" i="35"/>
  <c r="E15" i="35" s="1"/>
  <c r="C16" i="35"/>
  <c r="E16" i="35" s="1"/>
  <c r="C17" i="35"/>
  <c r="E17" i="35" s="1"/>
  <c r="C18" i="35"/>
  <c r="E18" i="35" s="1"/>
  <c r="C19" i="35"/>
  <c r="E19" i="35" s="1"/>
  <c r="C20" i="35"/>
  <c r="E20" i="35" s="1"/>
  <c r="C21" i="35"/>
  <c r="E21" i="35" s="1"/>
  <c r="C22" i="35"/>
  <c r="E22" i="35" s="1"/>
  <c r="C23" i="35"/>
  <c r="E23" i="35" s="1"/>
  <c r="C24" i="35"/>
  <c r="E24" i="35" s="1"/>
  <c r="C25" i="35"/>
  <c r="E25" i="35" s="1"/>
  <c r="C26" i="35"/>
  <c r="E26" i="35" s="1"/>
  <c r="C27" i="35"/>
  <c r="E27" i="35" s="1"/>
  <c r="C28" i="35"/>
  <c r="E28" i="35" s="1"/>
  <c r="C29" i="35"/>
  <c r="E29" i="35" s="1"/>
  <c r="C30" i="35"/>
  <c r="E30" i="35" s="1"/>
  <c r="C31" i="35"/>
  <c r="E31" i="35" s="1"/>
  <c r="C32" i="35"/>
  <c r="E32" i="35" s="1"/>
  <c r="C33" i="35"/>
  <c r="E33" i="35" s="1"/>
  <c r="C34" i="35"/>
  <c r="E34" i="35" s="1"/>
  <c r="C35" i="35"/>
  <c r="E35" i="35" s="1"/>
  <c r="C36" i="35"/>
  <c r="E36" i="35" s="1"/>
  <c r="C37" i="35"/>
  <c r="E37" i="35" s="1"/>
  <c r="C38" i="35"/>
  <c r="E38" i="35" s="1"/>
  <c r="C39" i="35"/>
  <c r="E39" i="35" s="1"/>
  <c r="C40" i="35"/>
  <c r="E40" i="35" s="1"/>
  <c r="C41" i="35"/>
  <c r="E41" i="35" s="1"/>
  <c r="C42" i="35"/>
  <c r="E42" i="35" s="1"/>
  <c r="C43" i="35"/>
  <c r="E43" i="35" s="1"/>
  <c r="C44" i="35"/>
  <c r="E44" i="35" s="1"/>
  <c r="C45" i="35"/>
  <c r="E45" i="35" s="1"/>
  <c r="C46" i="35"/>
  <c r="E46" i="35" s="1"/>
  <c r="C47" i="35"/>
  <c r="E47" i="35" s="1"/>
  <c r="C48" i="35"/>
  <c r="E48" i="35" s="1"/>
  <c r="C49" i="35"/>
  <c r="E49" i="35" s="1"/>
  <c r="C50" i="35"/>
  <c r="E50" i="35" s="1"/>
  <c r="C51" i="35"/>
  <c r="E51" i="35" s="1"/>
  <c r="C52" i="35"/>
  <c r="E52" i="35" s="1"/>
  <c r="C53" i="35"/>
  <c r="E53" i="35" s="1"/>
  <c r="C54" i="35"/>
  <c r="E54" i="35" s="1"/>
  <c r="C55" i="35"/>
  <c r="E55" i="35" s="1"/>
  <c r="C56" i="35"/>
  <c r="E56" i="35" s="1"/>
  <c r="C57" i="35"/>
  <c r="E57" i="35" s="1"/>
  <c r="C58" i="35"/>
  <c r="E58" i="35" s="1"/>
  <c r="C59" i="35"/>
  <c r="E59" i="35" s="1"/>
  <c r="C60" i="35"/>
  <c r="E60" i="35" s="1"/>
  <c r="C61" i="35"/>
  <c r="E61" i="35" s="1"/>
  <c r="C62" i="35"/>
  <c r="E62" i="35" s="1"/>
  <c r="C63" i="35"/>
  <c r="E63" i="35" s="1"/>
  <c r="C64" i="35"/>
  <c r="E64" i="35" s="1"/>
  <c r="C65" i="35"/>
  <c r="E65" i="35" s="1"/>
  <c r="P14" i="35"/>
  <c r="R14" i="35" s="1"/>
  <c r="B3" i="35"/>
  <c r="B5" i="35" s="1"/>
  <c r="B7" i="35"/>
  <c r="B8" i="35" s="1"/>
  <c r="F29" i="35" s="1"/>
  <c r="D14" i="35"/>
  <c r="D15" i="35"/>
  <c r="D16" i="35"/>
  <c r="F16" i="35"/>
  <c r="D17" i="35"/>
  <c r="F17" i="35" s="1"/>
  <c r="D18" i="35"/>
  <c r="D19" i="35"/>
  <c r="F19" i="35" s="1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F53" i="35" s="1"/>
  <c r="D54" i="35"/>
  <c r="D55" i="35"/>
  <c r="D56" i="35"/>
  <c r="D57" i="35"/>
  <c r="F57" i="35"/>
  <c r="D58" i="35"/>
  <c r="D59" i="35"/>
  <c r="D60" i="35"/>
  <c r="D61" i="35"/>
  <c r="D62" i="35"/>
  <c r="D63" i="35"/>
  <c r="D64" i="35"/>
  <c r="F64" i="35"/>
  <c r="D65" i="35"/>
  <c r="I14" i="35"/>
  <c r="O14" i="35" s="1"/>
  <c r="B4" i="35"/>
  <c r="K14" i="35"/>
  <c r="K15" i="35"/>
  <c r="K16" i="35"/>
  <c r="K17" i="35"/>
  <c r="K18" i="35"/>
  <c r="K19" i="35"/>
  <c r="K20" i="35"/>
  <c r="K21" i="35"/>
  <c r="W14" i="35"/>
  <c r="T4" i="35" s="1"/>
  <c r="M7" i="35"/>
  <c r="I15" i="35"/>
  <c r="I16" i="35"/>
  <c r="O16" i="35" s="1"/>
  <c r="I17" i="35"/>
  <c r="O17" i="35" s="1"/>
  <c r="I18" i="35"/>
  <c r="I19" i="35"/>
  <c r="O19" i="35" s="1"/>
  <c r="I20" i="35"/>
  <c r="O20" i="35" s="1"/>
  <c r="I21" i="35"/>
  <c r="O21" i="35" s="1"/>
  <c r="I22" i="35"/>
  <c r="O22" i="35" s="1"/>
  <c r="I23" i="35"/>
  <c r="O23" i="35" s="1"/>
  <c r="I24" i="35"/>
  <c r="O24" i="35" s="1"/>
  <c r="Q24" i="35" s="1"/>
  <c r="I25" i="35"/>
  <c r="O25" i="35" s="1"/>
  <c r="I26" i="35"/>
  <c r="O26" i="35" s="1"/>
  <c r="I27" i="35"/>
  <c r="O27" i="35" s="1"/>
  <c r="I28" i="35"/>
  <c r="O28" i="35" s="1"/>
  <c r="I29" i="35"/>
  <c r="O29" i="35" s="1"/>
  <c r="I30" i="35"/>
  <c r="O30" i="35" s="1"/>
  <c r="I31" i="35"/>
  <c r="O31" i="35" s="1"/>
  <c r="I32" i="35"/>
  <c r="O32" i="35" s="1"/>
  <c r="Q32" i="35" s="1"/>
  <c r="I33" i="35"/>
  <c r="O33" i="35" s="1"/>
  <c r="I34" i="35"/>
  <c r="O34" i="35" s="1"/>
  <c r="I35" i="35"/>
  <c r="O35" i="35" s="1"/>
  <c r="I36" i="35"/>
  <c r="O36" i="35" s="1"/>
  <c r="I37" i="35"/>
  <c r="O37" i="35" s="1"/>
  <c r="I38" i="35"/>
  <c r="O38" i="35" s="1"/>
  <c r="I39" i="35"/>
  <c r="O39" i="35" s="1"/>
  <c r="I40" i="35"/>
  <c r="O40" i="35" s="1"/>
  <c r="I41" i="35"/>
  <c r="I42" i="35"/>
  <c r="O42" i="35" s="1"/>
  <c r="I43" i="35"/>
  <c r="O43" i="35" s="1"/>
  <c r="S43" i="35" s="1"/>
  <c r="I44" i="35"/>
  <c r="I45" i="35"/>
  <c r="I46" i="35"/>
  <c r="O46" i="35" s="1"/>
  <c r="I47" i="35"/>
  <c r="O47" i="35" s="1"/>
  <c r="S47" i="35" s="1"/>
  <c r="Q8" i="35"/>
  <c r="Q9" i="35"/>
  <c r="L14" i="35"/>
  <c r="V14" i="35"/>
  <c r="L15" i="35"/>
  <c r="P15" i="35"/>
  <c r="R15" i="35" s="1"/>
  <c r="V15" i="35"/>
  <c r="W15" i="35"/>
  <c r="L16" i="35"/>
  <c r="P16" i="35"/>
  <c r="R16" i="35" s="1"/>
  <c r="V16" i="35"/>
  <c r="W16" i="35"/>
  <c r="L17" i="35"/>
  <c r="P17" i="35"/>
  <c r="R17" i="35"/>
  <c r="V17" i="35"/>
  <c r="W17" i="35"/>
  <c r="L18" i="35"/>
  <c r="O18" i="35"/>
  <c r="P18" i="35"/>
  <c r="R18" i="35" s="1"/>
  <c r="V18" i="35"/>
  <c r="W18" i="35"/>
  <c r="L19" i="35"/>
  <c r="P19" i="35"/>
  <c r="R19" i="35" s="1"/>
  <c r="V19" i="35"/>
  <c r="W19" i="35"/>
  <c r="L20" i="35"/>
  <c r="P20" i="35"/>
  <c r="R20" i="35" s="1"/>
  <c r="V20" i="35"/>
  <c r="W20" i="35"/>
  <c r="L21" i="35"/>
  <c r="P21" i="35"/>
  <c r="R21" i="35" s="1"/>
  <c r="V21" i="35"/>
  <c r="W21" i="35"/>
  <c r="P22" i="35"/>
  <c r="R22" i="35" s="1"/>
  <c r="P23" i="35"/>
  <c r="R23" i="35" s="1"/>
  <c r="P24" i="35"/>
  <c r="R24" i="35"/>
  <c r="S24" i="35"/>
  <c r="V24" i="35"/>
  <c r="W24" i="35"/>
  <c r="P25" i="35"/>
  <c r="R25" i="35" s="1"/>
  <c r="V25" i="35"/>
  <c r="W25" i="35"/>
  <c r="P26" i="35"/>
  <c r="R26" i="35"/>
  <c r="V26" i="35"/>
  <c r="W26" i="35"/>
  <c r="P27" i="35"/>
  <c r="R27" i="35" s="1"/>
  <c r="V27" i="35"/>
  <c r="W27" i="35"/>
  <c r="P28" i="35"/>
  <c r="Q28" i="35"/>
  <c r="R28" i="35"/>
  <c r="V28" i="35"/>
  <c r="W28" i="35"/>
  <c r="P29" i="35"/>
  <c r="R29" i="35" s="1"/>
  <c r="V29" i="35"/>
  <c r="W29" i="35"/>
  <c r="P30" i="35"/>
  <c r="R30" i="35" s="1"/>
  <c r="V30" i="35"/>
  <c r="W30" i="35"/>
  <c r="P31" i="35"/>
  <c r="R31" i="35" s="1"/>
  <c r="V31" i="35"/>
  <c r="W31" i="35"/>
  <c r="P32" i="35"/>
  <c r="R32" i="35"/>
  <c r="S32" i="35"/>
  <c r="V32" i="35"/>
  <c r="W32" i="35"/>
  <c r="P33" i="35"/>
  <c r="R33" i="35" s="1"/>
  <c r="V33" i="35"/>
  <c r="W33" i="35"/>
  <c r="P34" i="35"/>
  <c r="R34" i="35"/>
  <c r="V34" i="35"/>
  <c r="W34" i="35"/>
  <c r="P35" i="35"/>
  <c r="R35" i="35" s="1"/>
  <c r="V35" i="35"/>
  <c r="W35" i="35"/>
  <c r="P36" i="35"/>
  <c r="Q36" i="35"/>
  <c r="R36" i="35"/>
  <c r="S36" i="35"/>
  <c r="V36" i="35"/>
  <c r="W36" i="35"/>
  <c r="P37" i="35"/>
  <c r="R37" i="35" s="1"/>
  <c r="V37" i="35"/>
  <c r="W37" i="35"/>
  <c r="P38" i="35"/>
  <c r="R38" i="35"/>
  <c r="P39" i="35"/>
  <c r="R39" i="35" s="1"/>
  <c r="P40" i="35"/>
  <c r="R40" i="35"/>
  <c r="K41" i="35"/>
  <c r="L41" i="35"/>
  <c r="M41" i="35"/>
  <c r="O41" i="35"/>
  <c r="P41" i="35"/>
  <c r="R41" i="35"/>
  <c r="V41" i="35"/>
  <c r="W41" i="35"/>
  <c r="K42" i="35"/>
  <c r="L42" i="35"/>
  <c r="M42" i="35"/>
  <c r="P42" i="35"/>
  <c r="R42" i="35"/>
  <c r="V42" i="35"/>
  <c r="W42" i="35"/>
  <c r="K43" i="35"/>
  <c r="L43" i="35" s="1"/>
  <c r="M43" i="35"/>
  <c r="P43" i="35"/>
  <c r="R43" i="35" s="1"/>
  <c r="Q43" i="35"/>
  <c r="V43" i="35"/>
  <c r="W43" i="35"/>
  <c r="K44" i="35"/>
  <c r="L44" i="35" s="1"/>
  <c r="M44" i="35"/>
  <c r="O44" i="35"/>
  <c r="P44" i="35"/>
  <c r="R44" i="35" s="1"/>
  <c r="V44" i="35"/>
  <c r="W44" i="35"/>
  <c r="K45" i="35"/>
  <c r="L45" i="35"/>
  <c r="M45" i="35"/>
  <c r="O45" i="35"/>
  <c r="Q45" i="35" s="1"/>
  <c r="P45" i="35"/>
  <c r="R45" i="35"/>
  <c r="S45" i="35"/>
  <c r="V45" i="35"/>
  <c r="W45" i="35"/>
  <c r="K46" i="35"/>
  <c r="L46" i="35"/>
  <c r="M46" i="35"/>
  <c r="P46" i="35"/>
  <c r="Q46" i="35"/>
  <c r="R46" i="35"/>
  <c r="S46" i="35"/>
  <c r="V46" i="35"/>
  <c r="W46" i="35"/>
  <c r="K47" i="35"/>
  <c r="L47" i="35" s="1"/>
  <c r="M47" i="35"/>
  <c r="P47" i="35"/>
  <c r="Q47" i="35"/>
  <c r="R47" i="35"/>
  <c r="V47" i="35"/>
  <c r="W47" i="35"/>
  <c r="I48" i="35"/>
  <c r="O48" i="35" s="1"/>
  <c r="P48" i="35"/>
  <c r="R48" i="35"/>
  <c r="I49" i="35"/>
  <c r="O49" i="35" s="1"/>
  <c r="P49" i="35"/>
  <c r="R49" i="35" s="1"/>
  <c r="I50" i="35"/>
  <c r="O50" i="35" s="1"/>
  <c r="P50" i="35"/>
  <c r="R50" i="35"/>
  <c r="I51" i="35"/>
  <c r="O51" i="35" s="1"/>
  <c r="S51" i="35" s="1"/>
  <c r="P51" i="35"/>
  <c r="Q51" i="35"/>
  <c r="R51" i="35"/>
  <c r="I52" i="35"/>
  <c r="O52" i="35"/>
  <c r="P52" i="35"/>
  <c r="R52" i="35" s="1"/>
  <c r="I53" i="35"/>
  <c r="O53" i="35" s="1"/>
  <c r="P53" i="35"/>
  <c r="R53" i="35"/>
  <c r="S53" i="35"/>
  <c r="I54" i="35"/>
  <c r="O54" i="35" s="1"/>
  <c r="P54" i="35"/>
  <c r="R54" i="35"/>
  <c r="I55" i="35"/>
  <c r="O55" i="35"/>
  <c r="P55" i="35"/>
  <c r="R55" i="35" s="1"/>
  <c r="I56" i="35"/>
  <c r="O56" i="35"/>
  <c r="P56" i="35"/>
  <c r="R56" i="35"/>
  <c r="I57" i="35"/>
  <c r="O57" i="35" s="1"/>
  <c r="Q57" i="35" s="1"/>
  <c r="P57" i="35"/>
  <c r="R57" i="35"/>
  <c r="S57" i="35"/>
  <c r="I58" i="35"/>
  <c r="O58" i="35"/>
  <c r="P58" i="35"/>
  <c r="R58" i="35" s="1"/>
  <c r="I59" i="35"/>
  <c r="O59" i="35"/>
  <c r="P59" i="35"/>
  <c r="R59" i="35"/>
  <c r="I60" i="35"/>
  <c r="O60" i="35" s="1"/>
  <c r="Q60" i="35" s="1"/>
  <c r="P60" i="35"/>
  <c r="R60" i="35"/>
  <c r="I61" i="35"/>
  <c r="O61" i="35" s="1"/>
  <c r="P61" i="35"/>
  <c r="Q61" i="35"/>
  <c r="I62" i="35"/>
  <c r="O62" i="35"/>
  <c r="P62" i="35"/>
  <c r="R62" i="35" s="1"/>
  <c r="I63" i="35"/>
  <c r="O63" i="35" s="1"/>
  <c r="P63" i="35"/>
  <c r="R63" i="35"/>
  <c r="I64" i="35"/>
  <c r="O64" i="35" s="1"/>
  <c r="P64" i="35"/>
  <c r="R64" i="35" s="1"/>
  <c r="Q64" i="35"/>
  <c r="I65" i="35"/>
  <c r="O65" i="35" s="1"/>
  <c r="P65" i="35"/>
  <c r="R65" i="35" s="1"/>
  <c r="Q65" i="35"/>
  <c r="S65" i="35"/>
  <c r="C66" i="35"/>
  <c r="E66" i="35" s="1"/>
  <c r="D66" i="35"/>
  <c r="I66" i="35"/>
  <c r="O66" i="35"/>
  <c r="P66" i="35"/>
  <c r="R66" i="35" s="1"/>
  <c r="S66" i="35"/>
  <c r="C67" i="35"/>
  <c r="E67" i="35" s="1"/>
  <c r="D67" i="35"/>
  <c r="F67" i="35"/>
  <c r="I67" i="35"/>
  <c r="O67" i="35" s="1"/>
  <c r="P67" i="35"/>
  <c r="R67" i="35" s="1"/>
  <c r="Q67" i="35"/>
  <c r="C68" i="35"/>
  <c r="D68" i="35"/>
  <c r="E68" i="35"/>
  <c r="F68" i="35"/>
  <c r="I68" i="35"/>
  <c r="O68" i="35"/>
  <c r="P68" i="35"/>
  <c r="R68" i="35" s="1"/>
  <c r="C69" i="35"/>
  <c r="D69" i="35"/>
  <c r="F69" i="35" s="1"/>
  <c r="E69" i="35"/>
  <c r="I69" i="35"/>
  <c r="O69" i="35" s="1"/>
  <c r="P69" i="35"/>
  <c r="R69" i="35" s="1"/>
  <c r="C70" i="35"/>
  <c r="E70" i="35" s="1"/>
  <c r="D70" i="35"/>
  <c r="F70" i="35" s="1"/>
  <c r="I70" i="35"/>
  <c r="O70" i="35"/>
  <c r="Q70" i="35" s="1"/>
  <c r="P70" i="35"/>
  <c r="R70" i="35" s="1"/>
  <c r="S70" i="35"/>
  <c r="C71" i="35"/>
  <c r="D71" i="35"/>
  <c r="I71" i="35"/>
  <c r="O71" i="35" s="1"/>
  <c r="P71" i="35"/>
  <c r="R71" i="35"/>
  <c r="C72" i="35"/>
  <c r="D72" i="35"/>
  <c r="F72" i="35" s="1"/>
  <c r="E72" i="35"/>
  <c r="I72" i="35"/>
  <c r="O72" i="35"/>
  <c r="P72" i="35"/>
  <c r="R72" i="35" s="1"/>
  <c r="C73" i="35"/>
  <c r="E73" i="35" s="1"/>
  <c r="D73" i="35"/>
  <c r="I73" i="35"/>
  <c r="O73" i="35" s="1"/>
  <c r="P73" i="35"/>
  <c r="R73" i="35" s="1"/>
  <c r="Q73" i="35"/>
  <c r="S73" i="35"/>
  <c r="C74" i="35"/>
  <c r="E74" i="35" s="1"/>
  <c r="D74" i="35"/>
  <c r="I74" i="35"/>
  <c r="O74" i="35"/>
  <c r="P74" i="35"/>
  <c r="R74" i="35"/>
  <c r="C75" i="35"/>
  <c r="E75" i="35" s="1"/>
  <c r="D75" i="35"/>
  <c r="F75" i="35"/>
  <c r="I75" i="35"/>
  <c r="O75" i="35" s="1"/>
  <c r="P75" i="35"/>
  <c r="R75" i="35" s="1"/>
  <c r="C76" i="35"/>
  <c r="D76" i="35"/>
  <c r="E76" i="35"/>
  <c r="F76" i="35"/>
  <c r="I76" i="35"/>
  <c r="O76" i="35"/>
  <c r="P76" i="35"/>
  <c r="R76" i="35" s="1"/>
  <c r="C77" i="35"/>
  <c r="D77" i="35"/>
  <c r="F77" i="35" s="1"/>
  <c r="E77" i="35"/>
  <c r="I77" i="35"/>
  <c r="O77" i="35" s="1"/>
  <c r="P77" i="35"/>
  <c r="R77" i="35" s="1"/>
  <c r="C78" i="35"/>
  <c r="E78" i="35" s="1"/>
  <c r="D78" i="35"/>
  <c r="F78" i="35" s="1"/>
  <c r="I78" i="35"/>
  <c r="O78" i="35" s="1"/>
  <c r="P78" i="35"/>
  <c r="R78" i="35" s="1"/>
  <c r="C79" i="35"/>
  <c r="E79" i="35" s="1"/>
  <c r="D79" i="35"/>
  <c r="F79" i="35"/>
  <c r="I79" i="35"/>
  <c r="O79" i="35" s="1"/>
  <c r="P79" i="35"/>
  <c r="R79" i="35"/>
  <c r="C80" i="35"/>
  <c r="D80" i="35"/>
  <c r="F80" i="35" s="1"/>
  <c r="E80" i="35"/>
  <c r="I80" i="35"/>
  <c r="O80" i="35"/>
  <c r="S80" i="35" s="1"/>
  <c r="P80" i="35"/>
  <c r="R80" i="35"/>
  <c r="C81" i="35"/>
  <c r="E81" i="35" s="1"/>
  <c r="D81" i="35"/>
  <c r="F81" i="35" s="1"/>
  <c r="I81" i="35"/>
  <c r="O81" i="35" s="1"/>
  <c r="P81" i="35"/>
  <c r="R81" i="35" s="1"/>
  <c r="Q81" i="35"/>
  <c r="S81" i="35"/>
  <c r="C82" i="35"/>
  <c r="E82" i="35" s="1"/>
  <c r="D82" i="35"/>
  <c r="I82" i="35"/>
  <c r="O82" i="35"/>
  <c r="P82" i="35"/>
  <c r="R82" i="35" s="1"/>
  <c r="C83" i="35"/>
  <c r="E83" i="35" s="1"/>
  <c r="D83" i="35"/>
  <c r="F83" i="35"/>
  <c r="I83" i="35"/>
  <c r="O83" i="35" s="1"/>
  <c r="P83" i="35"/>
  <c r="R83" i="35" s="1"/>
  <c r="Q83" i="35"/>
  <c r="C84" i="35"/>
  <c r="D84" i="35"/>
  <c r="E84" i="35"/>
  <c r="F84" i="35"/>
  <c r="I84" i="35"/>
  <c r="O84" i="35"/>
  <c r="P84" i="35"/>
  <c r="R84" i="35" s="1"/>
  <c r="C85" i="35"/>
  <c r="D85" i="35"/>
  <c r="F85" i="35" s="1"/>
  <c r="E85" i="35"/>
  <c r="I85" i="35"/>
  <c r="O85" i="35" s="1"/>
  <c r="P85" i="35"/>
  <c r="R85" i="35" s="1"/>
  <c r="C86" i="35"/>
  <c r="E86" i="35" s="1"/>
  <c r="D86" i="35"/>
  <c r="F86" i="35" s="1"/>
  <c r="I86" i="35"/>
  <c r="O86" i="35"/>
  <c r="P86" i="35"/>
  <c r="R86" i="35" s="1"/>
  <c r="C87" i="35"/>
  <c r="D87" i="35"/>
  <c r="I87" i="35"/>
  <c r="O87" i="35" s="1"/>
  <c r="P87" i="35"/>
  <c r="R87" i="35"/>
  <c r="C88" i="35"/>
  <c r="D88" i="35"/>
  <c r="F88" i="35" s="1"/>
  <c r="E88" i="35"/>
  <c r="I88" i="35"/>
  <c r="O88" i="35"/>
  <c r="P88" i="35"/>
  <c r="R88" i="35" s="1"/>
  <c r="C89" i="35"/>
  <c r="E89" i="35" s="1"/>
  <c r="D89" i="35"/>
  <c r="I89" i="35"/>
  <c r="O89" i="35" s="1"/>
  <c r="P89" i="35"/>
  <c r="R89" i="35" s="1"/>
  <c r="Q89" i="35"/>
  <c r="S89" i="35"/>
  <c r="C90" i="35"/>
  <c r="E90" i="35" s="1"/>
  <c r="D90" i="35"/>
  <c r="I90" i="35"/>
  <c r="O90" i="35"/>
  <c r="P90" i="35"/>
  <c r="R90" i="35"/>
  <c r="C91" i="35"/>
  <c r="E91" i="35" s="1"/>
  <c r="D91" i="35"/>
  <c r="F91" i="35"/>
  <c r="I91" i="35"/>
  <c r="O91" i="35" s="1"/>
  <c r="P91" i="35"/>
  <c r="R91" i="35" s="1"/>
  <c r="C92" i="35"/>
  <c r="D92" i="35"/>
  <c r="E92" i="35"/>
  <c r="F92" i="35"/>
  <c r="I92" i="35"/>
  <c r="O92" i="35"/>
  <c r="P92" i="35"/>
  <c r="R92" i="35" s="1"/>
  <c r="C93" i="35"/>
  <c r="D93" i="35"/>
  <c r="F93" i="35" s="1"/>
  <c r="E93" i="35"/>
  <c r="I93" i="35"/>
  <c r="O93" i="35" s="1"/>
  <c r="P93" i="35"/>
  <c r="R93" i="35" s="1"/>
  <c r="C94" i="35"/>
  <c r="E94" i="35" s="1"/>
  <c r="D94" i="35"/>
  <c r="F94" i="35" s="1"/>
  <c r="I94" i="35"/>
  <c r="O94" i="35" s="1"/>
  <c r="P94" i="35"/>
  <c r="R94" i="35" s="1"/>
  <c r="C95" i="35"/>
  <c r="E95" i="35" s="1"/>
  <c r="D95" i="35"/>
  <c r="F95" i="35"/>
  <c r="I95" i="35"/>
  <c r="O95" i="35" s="1"/>
  <c r="P95" i="35"/>
  <c r="R95" i="35"/>
  <c r="C96" i="35"/>
  <c r="D96" i="35"/>
  <c r="F96" i="35" s="1"/>
  <c r="E96" i="35"/>
  <c r="I96" i="35"/>
  <c r="O96" i="35"/>
  <c r="S96" i="35" s="1"/>
  <c r="P96" i="35"/>
  <c r="R96" i="35"/>
  <c r="C97" i="35"/>
  <c r="E97" i="35" s="1"/>
  <c r="D97" i="35"/>
  <c r="F97" i="35" s="1"/>
  <c r="I97" i="35"/>
  <c r="O97" i="35" s="1"/>
  <c r="P97" i="35"/>
  <c r="R97" i="35" s="1"/>
  <c r="Q97" i="35"/>
  <c r="S97" i="35"/>
  <c r="C98" i="35"/>
  <c r="E98" i="35" s="1"/>
  <c r="D98" i="35"/>
  <c r="I98" i="35"/>
  <c r="O98" i="35"/>
  <c r="P98" i="35"/>
  <c r="R98" i="35" s="1"/>
  <c r="C99" i="35"/>
  <c r="E99" i="35" s="1"/>
  <c r="D99" i="35"/>
  <c r="F99" i="35"/>
  <c r="I99" i="35"/>
  <c r="O99" i="35" s="1"/>
  <c r="P99" i="35"/>
  <c r="R99" i="35" s="1"/>
  <c r="Q99" i="35"/>
  <c r="C100" i="35"/>
  <c r="D100" i="35"/>
  <c r="E100" i="35"/>
  <c r="F100" i="35"/>
  <c r="I100" i="35"/>
  <c r="O100" i="35"/>
  <c r="P100" i="35"/>
  <c r="R100" i="35" s="1"/>
  <c r="C101" i="35"/>
  <c r="D101" i="35"/>
  <c r="F101" i="35" s="1"/>
  <c r="E101" i="35"/>
  <c r="I101" i="35"/>
  <c r="O101" i="35" s="1"/>
  <c r="P101" i="35"/>
  <c r="R101" i="35" s="1"/>
  <c r="C102" i="35"/>
  <c r="E102" i="35" s="1"/>
  <c r="D102" i="35"/>
  <c r="F102" i="35" s="1"/>
  <c r="I102" i="35"/>
  <c r="O102" i="35"/>
  <c r="P102" i="35"/>
  <c r="R102" i="35" s="1"/>
  <c r="C103" i="35"/>
  <c r="D103" i="35"/>
  <c r="I103" i="35"/>
  <c r="O103" i="35" s="1"/>
  <c r="P103" i="35"/>
  <c r="R103" i="35"/>
  <c r="C104" i="35"/>
  <c r="D104" i="35"/>
  <c r="F104" i="35" s="1"/>
  <c r="E104" i="35"/>
  <c r="I104" i="35"/>
  <c r="O104" i="35"/>
  <c r="S104" i="35" s="1"/>
  <c r="P104" i="35"/>
  <c r="R104" i="35" s="1"/>
  <c r="C105" i="35"/>
  <c r="E105" i="35" s="1"/>
  <c r="D105" i="35"/>
  <c r="F105" i="35" s="1"/>
  <c r="I105" i="35"/>
  <c r="O105" i="35" s="1"/>
  <c r="P105" i="35"/>
  <c r="R105" i="35" s="1"/>
  <c r="Q105" i="35"/>
  <c r="S105" i="35"/>
  <c r="C106" i="35"/>
  <c r="E106" i="35" s="1"/>
  <c r="D106" i="35"/>
  <c r="I106" i="35"/>
  <c r="O106" i="35"/>
  <c r="P106" i="35"/>
  <c r="R106" i="35"/>
  <c r="C107" i="35"/>
  <c r="D107" i="35"/>
  <c r="E107" i="35"/>
  <c r="F107" i="35"/>
  <c r="I107" i="35"/>
  <c r="O107" i="35" s="1"/>
  <c r="P107" i="35"/>
  <c r="R107" i="35" s="1"/>
  <c r="C108" i="35"/>
  <c r="D108" i="35"/>
  <c r="E108" i="35"/>
  <c r="F108" i="35"/>
  <c r="I108" i="35"/>
  <c r="O108" i="35"/>
  <c r="P108" i="35"/>
  <c r="R108" i="35" s="1"/>
  <c r="C109" i="35"/>
  <c r="D109" i="35"/>
  <c r="F109" i="35" s="1"/>
  <c r="E109" i="35"/>
  <c r="I109" i="35"/>
  <c r="O109" i="35" s="1"/>
  <c r="P109" i="35"/>
  <c r="R109" i="35" s="1"/>
  <c r="C110" i="35"/>
  <c r="E110" i="35" s="1"/>
  <c r="D110" i="35"/>
  <c r="I110" i="35"/>
  <c r="O110" i="35"/>
  <c r="Q110" i="35" s="1"/>
  <c r="P110" i="35"/>
  <c r="R110" i="35"/>
  <c r="S110" i="35"/>
  <c r="C111" i="35"/>
  <c r="D111" i="35"/>
  <c r="E111" i="35"/>
  <c r="F111" i="35"/>
  <c r="I111" i="35"/>
  <c r="O111" i="35" s="1"/>
  <c r="S111" i="35" s="1"/>
  <c r="P111" i="35"/>
  <c r="Q111" i="35"/>
  <c r="R111" i="35"/>
  <c r="C112" i="35"/>
  <c r="D112" i="35"/>
  <c r="F112" i="35" s="1"/>
  <c r="E112" i="35"/>
  <c r="I112" i="35"/>
  <c r="O112" i="35"/>
  <c r="P112" i="35"/>
  <c r="R112" i="35"/>
  <c r="C113" i="35"/>
  <c r="E113" i="35" s="1"/>
  <c r="D113" i="35"/>
  <c r="I113" i="35"/>
  <c r="O113" i="35" s="1"/>
  <c r="P113" i="35"/>
  <c r="C114" i="35"/>
  <c r="E114" i="35" s="1"/>
  <c r="D114" i="35"/>
  <c r="I114" i="35"/>
  <c r="O114" i="35"/>
  <c r="P114" i="35"/>
  <c r="S114" i="35" s="1"/>
  <c r="R114" i="35"/>
  <c r="C115" i="35"/>
  <c r="D115" i="35"/>
  <c r="E115" i="35"/>
  <c r="F115" i="35"/>
  <c r="I115" i="35"/>
  <c r="O115" i="35" s="1"/>
  <c r="P115" i="35"/>
  <c r="C116" i="35"/>
  <c r="D116" i="35"/>
  <c r="E116" i="35"/>
  <c r="F116" i="35"/>
  <c r="I116" i="35"/>
  <c r="O116" i="35"/>
  <c r="P116" i="35"/>
  <c r="R116" i="35" s="1"/>
  <c r="C117" i="35"/>
  <c r="D117" i="35"/>
  <c r="F117" i="35" s="1"/>
  <c r="E117" i="35"/>
  <c r="I117" i="35"/>
  <c r="O117" i="35" s="1"/>
  <c r="P117" i="35"/>
  <c r="R117" i="35" s="1"/>
  <c r="C118" i="35"/>
  <c r="E118" i="35" s="1"/>
  <c r="D118" i="35"/>
  <c r="I118" i="35"/>
  <c r="O118" i="35" s="1"/>
  <c r="P118" i="35"/>
  <c r="R118" i="35"/>
  <c r="C119" i="35"/>
  <c r="E119" i="35" s="1"/>
  <c r="D119" i="35"/>
  <c r="F119" i="35"/>
  <c r="I119" i="35"/>
  <c r="O119" i="35" s="1"/>
  <c r="P119" i="35"/>
  <c r="R119" i="35"/>
  <c r="C120" i="35"/>
  <c r="D120" i="35"/>
  <c r="F120" i="35" s="1"/>
  <c r="E120" i="35"/>
  <c r="I120" i="35"/>
  <c r="O120" i="35"/>
  <c r="S120" i="35" s="1"/>
  <c r="P120" i="35"/>
  <c r="R120" i="35"/>
  <c r="C121" i="35"/>
  <c r="E121" i="35" s="1"/>
  <c r="D121" i="35"/>
  <c r="F121" i="35" s="1"/>
  <c r="I121" i="35"/>
  <c r="O121" i="35" s="1"/>
  <c r="P121" i="35"/>
  <c r="R121" i="35" s="1"/>
  <c r="Q121" i="35"/>
  <c r="S121" i="35"/>
  <c r="C122" i="35"/>
  <c r="E122" i="35" s="1"/>
  <c r="D122" i="35"/>
  <c r="I122" i="35"/>
  <c r="O122" i="35"/>
  <c r="P122" i="35"/>
  <c r="R122" i="35" s="1"/>
  <c r="C123" i="35"/>
  <c r="D123" i="35"/>
  <c r="E123" i="35"/>
  <c r="F123" i="35"/>
  <c r="I123" i="35"/>
  <c r="O123" i="35" s="1"/>
  <c r="P123" i="35"/>
  <c r="R123" i="35" s="1"/>
  <c r="C124" i="35"/>
  <c r="D124" i="35"/>
  <c r="E124" i="35"/>
  <c r="F124" i="35"/>
  <c r="I124" i="35"/>
  <c r="O124" i="35"/>
  <c r="P124" i="35"/>
  <c r="R124" i="35" s="1"/>
  <c r="C125" i="35"/>
  <c r="D125" i="35"/>
  <c r="F125" i="35" s="1"/>
  <c r="E125" i="35"/>
  <c r="I125" i="35"/>
  <c r="O125" i="35" s="1"/>
  <c r="P125" i="35"/>
  <c r="R125" i="35" s="1"/>
  <c r="C126" i="35"/>
  <c r="E126" i="35" s="1"/>
  <c r="D126" i="35"/>
  <c r="F126" i="35" s="1"/>
  <c r="I126" i="35"/>
  <c r="O126" i="35" s="1"/>
  <c r="P126" i="35"/>
  <c r="R126" i="35"/>
  <c r="C127" i="35"/>
  <c r="D127" i="35"/>
  <c r="E127" i="35"/>
  <c r="F127" i="35"/>
  <c r="I127" i="35"/>
  <c r="O127" i="35" s="1"/>
  <c r="S127" i="35" s="1"/>
  <c r="P127" i="35"/>
  <c r="Q127" i="35"/>
  <c r="R127" i="35"/>
  <c r="C128" i="35"/>
  <c r="D128" i="35"/>
  <c r="F128" i="35" s="1"/>
  <c r="E128" i="35"/>
  <c r="I128" i="35"/>
  <c r="O128" i="35"/>
  <c r="P128" i="35"/>
  <c r="R128" i="35"/>
  <c r="C129" i="35"/>
  <c r="E129" i="35" s="1"/>
  <c r="D129" i="35"/>
  <c r="F129" i="35" s="1"/>
  <c r="I129" i="35"/>
  <c r="O129" i="35" s="1"/>
  <c r="P129" i="35"/>
  <c r="Q129" i="35"/>
  <c r="C130" i="35"/>
  <c r="E130" i="35" s="1"/>
  <c r="D130" i="35"/>
  <c r="I130" i="35"/>
  <c r="O130" i="35"/>
  <c r="P130" i="35"/>
  <c r="R130" i="35"/>
  <c r="S130" i="35"/>
  <c r="C131" i="35"/>
  <c r="D131" i="35"/>
  <c r="E131" i="35"/>
  <c r="F131" i="35"/>
  <c r="I131" i="35"/>
  <c r="O131" i="35" s="1"/>
  <c r="P131" i="35"/>
  <c r="R131" i="35" s="1"/>
  <c r="Q131" i="35"/>
  <c r="C132" i="35"/>
  <c r="D132" i="35"/>
  <c r="E132" i="35"/>
  <c r="F132" i="35"/>
  <c r="I132" i="35"/>
  <c r="O132" i="35"/>
  <c r="P132" i="35"/>
  <c r="R132" i="35" s="1"/>
  <c r="C133" i="35"/>
  <c r="D133" i="35"/>
  <c r="F133" i="35" s="1"/>
  <c r="E133" i="35"/>
  <c r="I133" i="35"/>
  <c r="O133" i="35" s="1"/>
  <c r="P133" i="35"/>
  <c r="R133" i="35" s="1"/>
  <c r="C134" i="35"/>
  <c r="E134" i="35" s="1"/>
  <c r="D134" i="35"/>
  <c r="F134" i="35" s="1"/>
  <c r="I134" i="35"/>
  <c r="O134" i="35"/>
  <c r="Q134" i="35" s="1"/>
  <c r="P134" i="35"/>
  <c r="R134" i="35"/>
  <c r="S134" i="35"/>
  <c r="C135" i="35"/>
  <c r="D135" i="35"/>
  <c r="I135" i="35"/>
  <c r="O135" i="35" s="1"/>
  <c r="P135" i="35"/>
  <c r="R135" i="35"/>
  <c r="C136" i="35"/>
  <c r="D136" i="35"/>
  <c r="F136" i="35" s="1"/>
  <c r="E136" i="35"/>
  <c r="I136" i="35"/>
  <c r="O136" i="35"/>
  <c r="P136" i="35"/>
  <c r="R136" i="35" s="1"/>
  <c r="C137" i="35"/>
  <c r="E137" i="35" s="1"/>
  <c r="D137" i="35"/>
  <c r="F137" i="35" s="1"/>
  <c r="I137" i="35"/>
  <c r="O137" i="35" s="1"/>
  <c r="P137" i="35"/>
  <c r="R137" i="35" s="1"/>
  <c r="Q137" i="35"/>
  <c r="S137" i="35"/>
  <c r="C138" i="35"/>
  <c r="E138" i="35" s="1"/>
  <c r="D138" i="35"/>
  <c r="I138" i="35"/>
  <c r="O138" i="35"/>
  <c r="P138" i="35"/>
  <c r="R138" i="35"/>
  <c r="C139" i="35"/>
  <c r="D139" i="35"/>
  <c r="E139" i="35"/>
  <c r="F139" i="35"/>
  <c r="I139" i="35"/>
  <c r="O139" i="35" s="1"/>
  <c r="P139" i="35"/>
  <c r="R139" i="35" s="1"/>
  <c r="C140" i="35"/>
  <c r="D140" i="35"/>
  <c r="E140" i="35"/>
  <c r="F140" i="35"/>
  <c r="I140" i="35"/>
  <c r="O140" i="35"/>
  <c r="P140" i="35"/>
  <c r="R140" i="35" s="1"/>
  <c r="C141" i="35"/>
  <c r="D141" i="35"/>
  <c r="F141" i="35" s="1"/>
  <c r="E141" i="35"/>
  <c r="I141" i="35"/>
  <c r="O141" i="35" s="1"/>
  <c r="P141" i="35"/>
  <c r="R141" i="35" s="1"/>
  <c r="C142" i="35"/>
  <c r="E142" i="35" s="1"/>
  <c r="D142" i="35"/>
  <c r="F142" i="35" s="1"/>
  <c r="I142" i="35"/>
  <c r="O142" i="35"/>
  <c r="Q142" i="35" s="1"/>
  <c r="P142" i="35"/>
  <c r="R142" i="35"/>
  <c r="S142" i="35"/>
  <c r="C143" i="35"/>
  <c r="D143" i="35"/>
  <c r="E143" i="35"/>
  <c r="F143" i="35"/>
  <c r="I143" i="35"/>
  <c r="O143" i="35" s="1"/>
  <c r="S143" i="35" s="1"/>
  <c r="P143" i="35"/>
  <c r="Q143" i="35"/>
  <c r="R143" i="35"/>
  <c r="C144" i="35"/>
  <c r="D144" i="35"/>
  <c r="F144" i="35" s="1"/>
  <c r="E144" i="35"/>
  <c r="I144" i="35"/>
  <c r="O144" i="35"/>
  <c r="P144" i="35"/>
  <c r="R144" i="35"/>
  <c r="C145" i="35"/>
  <c r="E145" i="35" s="1"/>
  <c r="D145" i="35"/>
  <c r="I145" i="35"/>
  <c r="O145" i="35" s="1"/>
  <c r="P145" i="35"/>
  <c r="C146" i="35"/>
  <c r="E146" i="35" s="1"/>
  <c r="D146" i="35"/>
  <c r="I146" i="35"/>
  <c r="O146" i="35"/>
  <c r="P146" i="35"/>
  <c r="C147" i="35"/>
  <c r="D147" i="35"/>
  <c r="E147" i="35"/>
  <c r="F147" i="35"/>
  <c r="I147" i="35"/>
  <c r="O147" i="35" s="1"/>
  <c r="P147" i="35"/>
  <c r="C148" i="35"/>
  <c r="D148" i="35"/>
  <c r="E148" i="35"/>
  <c r="F148" i="35"/>
  <c r="I148" i="35"/>
  <c r="O148" i="35"/>
  <c r="P148" i="35"/>
  <c r="R148" i="35" s="1"/>
  <c r="C149" i="35"/>
  <c r="D149" i="35"/>
  <c r="F149" i="35" s="1"/>
  <c r="E149" i="35"/>
  <c r="I149" i="35"/>
  <c r="O149" i="35" s="1"/>
  <c r="P149" i="35"/>
  <c r="R149" i="35" s="1"/>
  <c r="C150" i="35"/>
  <c r="E150" i="35" s="1"/>
  <c r="D150" i="35"/>
  <c r="I150" i="35"/>
  <c r="O150" i="35" s="1"/>
  <c r="P150" i="35"/>
  <c r="R150" i="35"/>
  <c r="C151" i="35"/>
  <c r="D151" i="35"/>
  <c r="I151" i="35"/>
  <c r="O151" i="35" s="1"/>
  <c r="P151" i="35"/>
  <c r="R151" i="35"/>
  <c r="C152" i="35"/>
  <c r="D152" i="35"/>
  <c r="F152" i="35" s="1"/>
  <c r="E152" i="35"/>
  <c r="I152" i="35"/>
  <c r="O152" i="35"/>
  <c r="S152" i="35" s="1"/>
  <c r="P152" i="35"/>
  <c r="R152" i="35"/>
  <c r="C153" i="35"/>
  <c r="E153" i="35" s="1"/>
  <c r="D153" i="35"/>
  <c r="F153" i="35" s="1"/>
  <c r="I153" i="35"/>
  <c r="O153" i="35" s="1"/>
  <c r="P153" i="35"/>
  <c r="R153" i="35" s="1"/>
  <c r="Q153" i="35"/>
  <c r="S153" i="35"/>
  <c r="C154" i="35"/>
  <c r="E154" i="35" s="1"/>
  <c r="D154" i="35"/>
  <c r="I154" i="35"/>
  <c r="O154" i="35"/>
  <c r="P154" i="35"/>
  <c r="R154" i="35" s="1"/>
  <c r="S154" i="35"/>
  <c r="C155" i="35"/>
  <c r="D155" i="35"/>
  <c r="E155" i="35"/>
  <c r="F155" i="35"/>
  <c r="I155" i="35"/>
  <c r="O155" i="35" s="1"/>
  <c r="P155" i="35"/>
  <c r="R155" i="35" s="1"/>
  <c r="C156" i="35"/>
  <c r="D156" i="35"/>
  <c r="E156" i="35"/>
  <c r="F156" i="35"/>
  <c r="I156" i="35"/>
  <c r="O156" i="35"/>
  <c r="P156" i="35"/>
  <c r="R156" i="35" s="1"/>
  <c r="C157" i="35"/>
  <c r="D157" i="35"/>
  <c r="F157" i="35" s="1"/>
  <c r="E157" i="35"/>
  <c r="I157" i="35"/>
  <c r="O157" i="35" s="1"/>
  <c r="P157" i="35"/>
  <c r="R157" i="35" s="1"/>
  <c r="C158" i="35"/>
  <c r="E158" i="35" s="1"/>
  <c r="D158" i="35"/>
  <c r="F158" i="35" s="1"/>
  <c r="I158" i="35"/>
  <c r="O158" i="35" s="1"/>
  <c r="P158" i="35"/>
  <c r="R158" i="35"/>
  <c r="C159" i="35"/>
  <c r="D159" i="35"/>
  <c r="E159" i="35"/>
  <c r="F159" i="35"/>
  <c r="I159" i="35"/>
  <c r="O159" i="35" s="1"/>
  <c r="S159" i="35" s="1"/>
  <c r="P159" i="35"/>
  <c r="Q159" i="35"/>
  <c r="R159" i="35"/>
  <c r="C160" i="35"/>
  <c r="D160" i="35"/>
  <c r="F160" i="35" s="1"/>
  <c r="E160" i="35"/>
  <c r="I160" i="35"/>
  <c r="O160" i="35"/>
  <c r="P160" i="35"/>
  <c r="R160" i="35" s="1"/>
  <c r="C161" i="35"/>
  <c r="E161" i="35" s="1"/>
  <c r="D161" i="35"/>
  <c r="F161" i="35" s="1"/>
  <c r="I161" i="35"/>
  <c r="O161" i="35" s="1"/>
  <c r="P161" i="35"/>
  <c r="Q161" i="35"/>
  <c r="C162" i="35"/>
  <c r="E162" i="35" s="1"/>
  <c r="D162" i="35"/>
  <c r="I162" i="35"/>
  <c r="O162" i="35"/>
  <c r="P162" i="35"/>
  <c r="R162" i="35"/>
  <c r="S162" i="35"/>
  <c r="C163" i="35"/>
  <c r="D163" i="35"/>
  <c r="E163" i="35"/>
  <c r="F163" i="35"/>
  <c r="I163" i="35"/>
  <c r="O163" i="35" s="1"/>
  <c r="P163" i="35"/>
  <c r="R163" i="35" s="1"/>
  <c r="Q163" i="35"/>
  <c r="C164" i="35"/>
  <c r="D164" i="35"/>
  <c r="E164" i="35"/>
  <c r="F164" i="35"/>
  <c r="I164" i="35"/>
  <c r="O164" i="35"/>
  <c r="P164" i="35"/>
  <c r="R164" i="35" s="1"/>
  <c r="C165" i="35"/>
  <c r="D165" i="35"/>
  <c r="F165" i="35" s="1"/>
  <c r="E165" i="35"/>
  <c r="I165" i="35"/>
  <c r="O165" i="35" s="1"/>
  <c r="P165" i="35"/>
  <c r="R165" i="35" s="1"/>
  <c r="C166" i="35"/>
  <c r="E166" i="35" s="1"/>
  <c r="D166" i="35"/>
  <c r="F166" i="35" s="1"/>
  <c r="I166" i="35"/>
  <c r="O166" i="35"/>
  <c r="Q166" i="35" s="1"/>
  <c r="P166" i="35"/>
  <c r="R166" i="35"/>
  <c r="S166" i="35"/>
  <c r="C167" i="35"/>
  <c r="D167" i="35"/>
  <c r="I167" i="35"/>
  <c r="O167" i="35" s="1"/>
  <c r="P167" i="35"/>
  <c r="R167" i="35"/>
  <c r="C168" i="35"/>
  <c r="D168" i="35"/>
  <c r="F168" i="35" s="1"/>
  <c r="E168" i="35"/>
  <c r="I168" i="35"/>
  <c r="O168" i="35"/>
  <c r="P168" i="35"/>
  <c r="R168" i="35" s="1"/>
  <c r="C169" i="35"/>
  <c r="E169" i="35" s="1"/>
  <c r="D169" i="35"/>
  <c r="I169" i="35"/>
  <c r="O169" i="35" s="1"/>
  <c r="P169" i="35"/>
  <c r="R169" i="35" s="1"/>
  <c r="Q169" i="35"/>
  <c r="S169" i="35"/>
  <c r="C170" i="35"/>
  <c r="E170" i="35" s="1"/>
  <c r="D170" i="35"/>
  <c r="I170" i="35"/>
  <c r="O170" i="35"/>
  <c r="P170" i="35"/>
  <c r="R170" i="35"/>
  <c r="C171" i="35"/>
  <c r="D171" i="35"/>
  <c r="E171" i="35"/>
  <c r="F171" i="35"/>
  <c r="I171" i="35"/>
  <c r="O171" i="35" s="1"/>
  <c r="P171" i="35"/>
  <c r="R171" i="35" s="1"/>
  <c r="C172" i="35"/>
  <c r="D172" i="35"/>
  <c r="E172" i="35"/>
  <c r="F172" i="35"/>
  <c r="I172" i="35"/>
  <c r="O172" i="35"/>
  <c r="P172" i="35"/>
  <c r="R172" i="35" s="1"/>
  <c r="C173" i="35"/>
  <c r="D173" i="35"/>
  <c r="F173" i="35" s="1"/>
  <c r="E173" i="35"/>
  <c r="I173" i="35"/>
  <c r="O173" i="35" s="1"/>
  <c r="P173" i="35"/>
  <c r="R173" i="35" s="1"/>
  <c r="C174" i="35"/>
  <c r="E174" i="35" s="1"/>
  <c r="D174" i="35"/>
  <c r="F174" i="35" s="1"/>
  <c r="I174" i="35"/>
  <c r="O174" i="35"/>
  <c r="Q174" i="35" s="1"/>
  <c r="P174" i="35"/>
  <c r="R174" i="35"/>
  <c r="S174" i="35"/>
  <c r="C175" i="35"/>
  <c r="D175" i="35"/>
  <c r="E175" i="35"/>
  <c r="F175" i="35"/>
  <c r="I175" i="35"/>
  <c r="O175" i="35" s="1"/>
  <c r="S175" i="35" s="1"/>
  <c r="P175" i="35"/>
  <c r="Q175" i="35"/>
  <c r="R175" i="35"/>
  <c r="C176" i="35"/>
  <c r="D176" i="35"/>
  <c r="F176" i="35" s="1"/>
  <c r="E176" i="35"/>
  <c r="I176" i="35"/>
  <c r="O176" i="35"/>
  <c r="P176" i="35"/>
  <c r="R176" i="35"/>
  <c r="C177" i="35"/>
  <c r="E177" i="35" s="1"/>
  <c r="D177" i="35"/>
  <c r="I177" i="35"/>
  <c r="O177" i="35" s="1"/>
  <c r="P177" i="35"/>
  <c r="C178" i="35"/>
  <c r="E178" i="35" s="1"/>
  <c r="D178" i="35"/>
  <c r="I178" i="35"/>
  <c r="O178" i="35"/>
  <c r="P178" i="35"/>
  <c r="C179" i="35"/>
  <c r="D179" i="35"/>
  <c r="E179" i="35"/>
  <c r="F179" i="35"/>
  <c r="I179" i="35"/>
  <c r="O179" i="35" s="1"/>
  <c r="P179" i="35"/>
  <c r="R179" i="35" s="1"/>
  <c r="Q179" i="35"/>
  <c r="C180" i="35"/>
  <c r="D180" i="35"/>
  <c r="E180" i="35"/>
  <c r="F180" i="35"/>
  <c r="I180" i="35"/>
  <c r="O180" i="35"/>
  <c r="P180" i="35"/>
  <c r="R180" i="35" s="1"/>
  <c r="C181" i="35"/>
  <c r="D181" i="35"/>
  <c r="F181" i="35" s="1"/>
  <c r="E181" i="35"/>
  <c r="I181" i="35"/>
  <c r="O181" i="35" s="1"/>
  <c r="P181" i="35"/>
  <c r="R181" i="35" s="1"/>
  <c r="C182" i="35"/>
  <c r="E182" i="35" s="1"/>
  <c r="D182" i="35"/>
  <c r="I182" i="35"/>
  <c r="O182" i="35"/>
  <c r="P182" i="35"/>
  <c r="R182" i="35"/>
  <c r="C183" i="35"/>
  <c r="D183" i="35"/>
  <c r="I183" i="35"/>
  <c r="O183" i="35" s="1"/>
  <c r="P183" i="35"/>
  <c r="R183" i="35"/>
  <c r="C184" i="35"/>
  <c r="D184" i="35"/>
  <c r="F184" i="35" s="1"/>
  <c r="E184" i="35"/>
  <c r="I184" i="35"/>
  <c r="O184" i="35"/>
  <c r="S184" i="35" s="1"/>
  <c r="P184" i="35"/>
  <c r="R184" i="35"/>
  <c r="C185" i="35"/>
  <c r="E185" i="35" s="1"/>
  <c r="D185" i="35"/>
  <c r="F185" i="35" s="1"/>
  <c r="I185" i="35"/>
  <c r="O185" i="35" s="1"/>
  <c r="P185" i="35"/>
  <c r="R185" i="35" s="1"/>
  <c r="Q185" i="35"/>
  <c r="S185" i="35"/>
  <c r="C186" i="35"/>
  <c r="E186" i="35" s="1"/>
  <c r="D186" i="35"/>
  <c r="I186" i="35"/>
  <c r="O186" i="35"/>
  <c r="Q186" i="35" s="1"/>
  <c r="P186" i="35"/>
  <c r="R186" i="35" s="1"/>
  <c r="S186" i="35"/>
  <c r="C187" i="35"/>
  <c r="D187" i="35"/>
  <c r="E187" i="35"/>
  <c r="F187" i="35"/>
  <c r="I187" i="35"/>
  <c r="O187" i="35" s="1"/>
  <c r="P187" i="35"/>
  <c r="R187" i="35" s="1"/>
  <c r="C188" i="35"/>
  <c r="D188" i="35"/>
  <c r="E188" i="35"/>
  <c r="F188" i="35"/>
  <c r="I188" i="35"/>
  <c r="O188" i="35"/>
  <c r="P188" i="35"/>
  <c r="R188" i="35" s="1"/>
  <c r="C189" i="35"/>
  <c r="D189" i="35"/>
  <c r="F189" i="35" s="1"/>
  <c r="E189" i="35"/>
  <c r="I189" i="35"/>
  <c r="O189" i="35" s="1"/>
  <c r="P189" i="35"/>
  <c r="R189" i="35" s="1"/>
  <c r="S189" i="35"/>
  <c r="C190" i="35"/>
  <c r="E190" i="35" s="1"/>
  <c r="D190" i="35"/>
  <c r="F190" i="35" s="1"/>
  <c r="I190" i="35"/>
  <c r="O190" i="35"/>
  <c r="P190" i="35"/>
  <c r="R190" i="35"/>
  <c r="C191" i="35"/>
  <c r="F191" i="35" s="1"/>
  <c r="D191" i="35"/>
  <c r="E191" i="35"/>
  <c r="I191" i="35"/>
  <c r="O191" i="35" s="1"/>
  <c r="P191" i="35"/>
  <c r="R191" i="35" s="1"/>
  <c r="C192" i="35"/>
  <c r="D192" i="35"/>
  <c r="F192" i="35" s="1"/>
  <c r="E192" i="35"/>
  <c r="I192" i="35"/>
  <c r="O192" i="35"/>
  <c r="P192" i="35"/>
  <c r="R192" i="35" s="1"/>
  <c r="C193" i="35"/>
  <c r="E193" i="35" s="1"/>
  <c r="D193" i="35"/>
  <c r="F193" i="35" s="1"/>
  <c r="I193" i="35"/>
  <c r="O193" i="35" s="1"/>
  <c r="P193" i="35"/>
  <c r="R193" i="35" s="1"/>
  <c r="S193" i="35"/>
  <c r="C194" i="35"/>
  <c r="E194" i="35" s="1"/>
  <c r="D194" i="35"/>
  <c r="I194" i="35"/>
  <c r="O194" i="35"/>
  <c r="S194" i="35" s="1"/>
  <c r="P194" i="35"/>
  <c r="R194" i="35" s="1"/>
  <c r="C195" i="35"/>
  <c r="D195" i="35"/>
  <c r="E195" i="35"/>
  <c r="F195" i="35"/>
  <c r="I195" i="35"/>
  <c r="O195" i="35" s="1"/>
  <c r="P195" i="35"/>
  <c r="R195" i="35" s="1"/>
  <c r="Q195" i="35"/>
  <c r="C196" i="35"/>
  <c r="D196" i="35"/>
  <c r="F196" i="35" s="1"/>
  <c r="E196" i="35"/>
  <c r="I196" i="35"/>
  <c r="O196" i="35"/>
  <c r="P196" i="35"/>
  <c r="R196" i="35" s="1"/>
  <c r="C197" i="35"/>
  <c r="E197" i="35" s="1"/>
  <c r="D197" i="35"/>
  <c r="I197" i="35"/>
  <c r="O197" i="35" s="1"/>
  <c r="P197" i="35"/>
  <c r="R197" i="35" s="1"/>
  <c r="C198" i="35"/>
  <c r="E198" i="35" s="1"/>
  <c r="D198" i="35"/>
  <c r="F198" i="35" s="1"/>
  <c r="I198" i="35"/>
  <c r="O198" i="35" s="1"/>
  <c r="P198" i="35"/>
  <c r="R198" i="35"/>
  <c r="C199" i="35"/>
  <c r="D199" i="35"/>
  <c r="E199" i="35"/>
  <c r="F199" i="35"/>
  <c r="I199" i="35"/>
  <c r="O199" i="35" s="1"/>
  <c r="P199" i="35"/>
  <c r="R199" i="35" s="1"/>
  <c r="Q199" i="35"/>
  <c r="C200" i="35"/>
  <c r="D200" i="35"/>
  <c r="F200" i="35" s="1"/>
  <c r="E200" i="35"/>
  <c r="I200" i="35"/>
  <c r="O200" i="35"/>
  <c r="P200" i="35"/>
  <c r="R200" i="35"/>
  <c r="C201" i="35"/>
  <c r="E201" i="35" s="1"/>
  <c r="D201" i="35"/>
  <c r="F201" i="35" s="1"/>
  <c r="I201" i="35"/>
  <c r="O201" i="35" s="1"/>
  <c r="P201" i="35"/>
  <c r="C202" i="35"/>
  <c r="E202" i="35" s="1"/>
  <c r="D202" i="35"/>
  <c r="I202" i="35"/>
  <c r="O202" i="35"/>
  <c r="P202" i="35"/>
  <c r="R202" i="35"/>
  <c r="S202" i="35"/>
  <c r="C203" i="35"/>
  <c r="D203" i="35"/>
  <c r="E203" i="35"/>
  <c r="F203" i="35"/>
  <c r="I203" i="35"/>
  <c r="O203" i="35" s="1"/>
  <c r="P203" i="35"/>
  <c r="Q203" i="35"/>
  <c r="R203" i="35"/>
  <c r="C204" i="35"/>
  <c r="D204" i="35"/>
  <c r="F204" i="35" s="1"/>
  <c r="E204" i="35"/>
  <c r="I204" i="35"/>
  <c r="O204" i="35"/>
  <c r="P204" i="35"/>
  <c r="R204" i="35" s="1"/>
  <c r="C205" i="35"/>
  <c r="D205" i="35"/>
  <c r="F205" i="35" s="1"/>
  <c r="E205" i="35"/>
  <c r="I205" i="35"/>
  <c r="O205" i="35" s="1"/>
  <c r="P205" i="35"/>
  <c r="R205" i="35" s="1"/>
  <c r="Q205" i="35"/>
  <c r="S205" i="35"/>
  <c r="C206" i="35"/>
  <c r="E206" i="35" s="1"/>
  <c r="D206" i="35"/>
  <c r="I206" i="35"/>
  <c r="O206" i="35" s="1"/>
  <c r="P206" i="35"/>
  <c r="R206" i="35"/>
  <c r="C207" i="35"/>
  <c r="D207" i="35"/>
  <c r="I207" i="35"/>
  <c r="O207" i="35" s="1"/>
  <c r="P207" i="35"/>
  <c r="R207" i="35"/>
  <c r="C208" i="35"/>
  <c r="D208" i="35"/>
  <c r="E208" i="35"/>
  <c r="F208" i="35"/>
  <c r="I208" i="35"/>
  <c r="O208" i="35"/>
  <c r="P208" i="35"/>
  <c r="R208" i="35"/>
  <c r="C209" i="35"/>
  <c r="E209" i="35" s="1"/>
  <c r="D209" i="35"/>
  <c r="F209" i="35" s="1"/>
  <c r="I209" i="35"/>
  <c r="O209" i="35" s="1"/>
  <c r="P209" i="35"/>
  <c r="R209" i="35" s="1"/>
  <c r="C210" i="35"/>
  <c r="E210" i="35" s="1"/>
  <c r="D210" i="35"/>
  <c r="F210" i="35" s="1"/>
  <c r="I210" i="35"/>
  <c r="O210" i="35" s="1"/>
  <c r="P210" i="35"/>
  <c r="R210" i="35" s="1"/>
  <c r="C211" i="35"/>
  <c r="D211" i="35"/>
  <c r="E211" i="35"/>
  <c r="F211" i="35"/>
  <c r="I211" i="35"/>
  <c r="O211" i="35" s="1"/>
  <c r="P211" i="35"/>
  <c r="C212" i="35"/>
  <c r="D212" i="35"/>
  <c r="E212" i="35"/>
  <c r="F212" i="35"/>
  <c r="I212" i="35"/>
  <c r="O212" i="35"/>
  <c r="P212" i="35"/>
  <c r="R212" i="35" s="1"/>
  <c r="C213" i="35"/>
  <c r="D213" i="35"/>
  <c r="F213" i="35" s="1"/>
  <c r="E213" i="35"/>
  <c r="I213" i="35"/>
  <c r="O213" i="35" s="1"/>
  <c r="Q213" i="35" s="1"/>
  <c r="P213" i="35"/>
  <c r="R213" i="35" s="1"/>
  <c r="S213" i="35"/>
  <c r="C214" i="35"/>
  <c r="E214" i="35" s="1"/>
  <c r="D214" i="35"/>
  <c r="F214" i="35" s="1"/>
  <c r="I214" i="35"/>
  <c r="O214" i="35"/>
  <c r="P214" i="35"/>
  <c r="R214" i="35" s="1"/>
  <c r="S214" i="35"/>
  <c r="C215" i="35"/>
  <c r="D215" i="35"/>
  <c r="I215" i="35"/>
  <c r="O215" i="35" s="1"/>
  <c r="P215" i="35"/>
  <c r="R215" i="35" s="1"/>
  <c r="C216" i="35"/>
  <c r="D216" i="35"/>
  <c r="E216" i="35"/>
  <c r="F216" i="35"/>
  <c r="I216" i="35"/>
  <c r="O216" i="35"/>
  <c r="P216" i="35"/>
  <c r="R216" i="35"/>
  <c r="C217" i="35"/>
  <c r="E217" i="35" s="1"/>
  <c r="D217" i="35"/>
  <c r="I217" i="35"/>
  <c r="O217" i="35" s="1"/>
  <c r="S217" i="35" s="1"/>
  <c r="P217" i="35"/>
  <c r="R217" i="35" s="1"/>
  <c r="Q217" i="35"/>
  <c r="C218" i="35"/>
  <c r="E218" i="35" s="1"/>
  <c r="D218" i="35"/>
  <c r="I218" i="35"/>
  <c r="O218" i="35"/>
  <c r="P218" i="35"/>
  <c r="R218" i="35"/>
  <c r="S218" i="35"/>
  <c r="C219" i="35"/>
  <c r="D219" i="35"/>
  <c r="E219" i="35"/>
  <c r="F219" i="35"/>
  <c r="I219" i="35"/>
  <c r="O219" i="35" s="1"/>
  <c r="P219" i="35"/>
  <c r="Q219" i="35"/>
  <c r="R219" i="35"/>
  <c r="C220" i="35"/>
  <c r="D220" i="35"/>
  <c r="F220" i="35" s="1"/>
  <c r="E220" i="35"/>
  <c r="I220" i="35"/>
  <c r="O220" i="35"/>
  <c r="P220" i="35"/>
  <c r="R220" i="35"/>
  <c r="C221" i="35"/>
  <c r="D221" i="35"/>
  <c r="F221" i="35" s="1"/>
  <c r="E221" i="35"/>
  <c r="I221" i="35"/>
  <c r="O221" i="35" s="1"/>
  <c r="P221" i="35"/>
  <c r="R221" i="35" s="1"/>
  <c r="Q221" i="35"/>
  <c r="S221" i="35"/>
  <c r="C222" i="35"/>
  <c r="E222" i="35" s="1"/>
  <c r="D222" i="35"/>
  <c r="I222" i="35"/>
  <c r="O222" i="35"/>
  <c r="P222" i="35"/>
  <c r="R222" i="35"/>
  <c r="C223" i="35"/>
  <c r="E223" i="35" s="1"/>
  <c r="D223" i="35"/>
  <c r="F223" i="35"/>
  <c r="I223" i="35"/>
  <c r="O223" i="35" s="1"/>
  <c r="P223" i="35"/>
  <c r="R223" i="35"/>
  <c r="C224" i="35"/>
  <c r="D224" i="35"/>
  <c r="E224" i="35"/>
  <c r="F224" i="35"/>
  <c r="I224" i="35"/>
  <c r="O224" i="35"/>
  <c r="P224" i="35"/>
  <c r="R224" i="35"/>
  <c r="C225" i="35"/>
  <c r="E225" i="35" s="1"/>
  <c r="D225" i="35"/>
  <c r="I225" i="35"/>
  <c r="O225" i="35" s="1"/>
  <c r="P225" i="35"/>
  <c r="R225" i="35" s="1"/>
  <c r="C226" i="35"/>
  <c r="E226" i="35" s="1"/>
  <c r="D226" i="35"/>
  <c r="F226" i="35" s="1"/>
  <c r="I226" i="35"/>
  <c r="O226" i="35" s="1"/>
  <c r="P226" i="35"/>
  <c r="R226" i="35" s="1"/>
  <c r="C227" i="35"/>
  <c r="D227" i="35"/>
  <c r="E227" i="35"/>
  <c r="F227" i="35"/>
  <c r="I227" i="35"/>
  <c r="O227" i="35" s="1"/>
  <c r="P227" i="35"/>
  <c r="C228" i="35"/>
  <c r="D228" i="35"/>
  <c r="E228" i="35"/>
  <c r="F228" i="35"/>
  <c r="I228" i="35"/>
  <c r="O228" i="35"/>
  <c r="P228" i="35"/>
  <c r="R228" i="35" s="1"/>
  <c r="C229" i="35"/>
  <c r="D229" i="35"/>
  <c r="F229" i="35" s="1"/>
  <c r="E229" i="35"/>
  <c r="I229" i="35"/>
  <c r="O229" i="35" s="1"/>
  <c r="S229" i="35" s="1"/>
  <c r="P229" i="35"/>
  <c r="R229" i="35" s="1"/>
  <c r="Q229" i="35"/>
  <c r="C230" i="35"/>
  <c r="E230" i="35" s="1"/>
  <c r="D230" i="35"/>
  <c r="F230" i="35" s="1"/>
  <c r="I230" i="35"/>
  <c r="O230" i="35"/>
  <c r="P230" i="35"/>
  <c r="R230" i="35" s="1"/>
  <c r="S230" i="35"/>
  <c r="C231" i="35"/>
  <c r="D231" i="35"/>
  <c r="I231" i="35"/>
  <c r="O231" i="35" s="1"/>
  <c r="P231" i="35"/>
  <c r="R231" i="35" s="1"/>
  <c r="C232" i="35"/>
  <c r="D232" i="35"/>
  <c r="E232" i="35"/>
  <c r="F232" i="35"/>
  <c r="I232" i="35"/>
  <c r="O232" i="35"/>
  <c r="P232" i="35"/>
  <c r="R232" i="35"/>
  <c r="C233" i="35"/>
  <c r="E233" i="35" s="1"/>
  <c r="D233" i="35"/>
  <c r="I233" i="35"/>
  <c r="O233" i="35" s="1"/>
  <c r="S233" i="35" s="1"/>
  <c r="P233" i="35"/>
  <c r="C234" i="35"/>
  <c r="E234" i="35" s="1"/>
  <c r="D234" i="35"/>
  <c r="F234" i="35" s="1"/>
  <c r="I234" i="35"/>
  <c r="O234" i="35"/>
  <c r="P234" i="35"/>
  <c r="R234" i="35"/>
  <c r="S234" i="35"/>
  <c r="C235" i="35"/>
  <c r="D235" i="35"/>
  <c r="E235" i="35"/>
  <c r="F235" i="35"/>
  <c r="I235" i="35"/>
  <c r="O235" i="35" s="1"/>
  <c r="P235" i="35"/>
  <c r="Q235" i="35"/>
  <c r="R235" i="35"/>
  <c r="C236" i="35"/>
  <c r="D236" i="35"/>
  <c r="F236" i="35" s="1"/>
  <c r="E236" i="35"/>
  <c r="I236" i="35"/>
  <c r="O236" i="35"/>
  <c r="P236" i="35"/>
  <c r="R236" i="35"/>
  <c r="C237" i="35"/>
  <c r="D237" i="35"/>
  <c r="F237" i="35" s="1"/>
  <c r="E237" i="35"/>
  <c r="I237" i="35"/>
  <c r="O237" i="35" s="1"/>
  <c r="P237" i="35"/>
  <c r="R237" i="35" s="1"/>
  <c r="Q237" i="35"/>
  <c r="S237" i="35"/>
  <c r="C238" i="35"/>
  <c r="E238" i="35" s="1"/>
  <c r="D238" i="35"/>
  <c r="I238" i="35"/>
  <c r="O238" i="35"/>
  <c r="P238" i="35"/>
  <c r="R238" i="35"/>
  <c r="C239" i="35"/>
  <c r="E239" i="35" s="1"/>
  <c r="D239" i="35"/>
  <c r="F239" i="35"/>
  <c r="I239" i="35"/>
  <c r="O239" i="35" s="1"/>
  <c r="P239" i="35"/>
  <c r="R239" i="35"/>
  <c r="C240" i="35"/>
  <c r="D240" i="35"/>
  <c r="E240" i="35"/>
  <c r="F240" i="35"/>
  <c r="I240" i="35"/>
  <c r="O240" i="35"/>
  <c r="P240" i="35"/>
  <c r="R240" i="35"/>
  <c r="C14" i="34"/>
  <c r="E14" i="34" s="1"/>
  <c r="C15" i="34"/>
  <c r="E15" i="34" s="1"/>
  <c r="C16" i="34"/>
  <c r="E16" i="34" s="1"/>
  <c r="C17" i="34"/>
  <c r="E17" i="34" s="1"/>
  <c r="C18" i="34"/>
  <c r="E18" i="34"/>
  <c r="C19" i="34"/>
  <c r="E19" i="34"/>
  <c r="C20" i="34"/>
  <c r="E20" i="34" s="1"/>
  <c r="C21" i="34"/>
  <c r="E21" i="34"/>
  <c r="C22" i="34"/>
  <c r="E22" i="34" s="1"/>
  <c r="C23" i="34"/>
  <c r="E23" i="34"/>
  <c r="C24" i="34"/>
  <c r="E24" i="34" s="1"/>
  <c r="C25" i="34"/>
  <c r="E25" i="34" s="1"/>
  <c r="C26" i="34"/>
  <c r="E26" i="34" s="1"/>
  <c r="C27" i="34"/>
  <c r="E27" i="34" s="1"/>
  <c r="C28" i="34"/>
  <c r="E28" i="34" s="1"/>
  <c r="C29" i="34"/>
  <c r="E29" i="34"/>
  <c r="C30" i="34"/>
  <c r="E30" i="34" s="1"/>
  <c r="C31" i="34"/>
  <c r="E31" i="34"/>
  <c r="C33" i="34"/>
  <c r="E33" i="34" s="1"/>
  <c r="C34" i="34"/>
  <c r="E34" i="34"/>
  <c r="C35" i="34"/>
  <c r="E35" i="34" s="1"/>
  <c r="C36" i="34"/>
  <c r="E36" i="34" s="1"/>
  <c r="C37" i="34"/>
  <c r="E37" i="34" s="1"/>
  <c r="C38" i="34"/>
  <c r="E38" i="34" s="1"/>
  <c r="C39" i="34"/>
  <c r="E39" i="34" s="1"/>
  <c r="C40" i="34"/>
  <c r="E40" i="34"/>
  <c r="C41" i="34"/>
  <c r="E41" i="34" s="1"/>
  <c r="C42" i="34"/>
  <c r="E42" i="34" s="1"/>
  <c r="C43" i="34"/>
  <c r="E43" i="34" s="1"/>
  <c r="C44" i="34"/>
  <c r="E44" i="34" s="1"/>
  <c r="C45" i="34"/>
  <c r="E45" i="34" s="1"/>
  <c r="C46" i="34"/>
  <c r="E46" i="34"/>
  <c r="C47" i="34"/>
  <c r="E47" i="34" s="1"/>
  <c r="C48" i="34"/>
  <c r="E48" i="34"/>
  <c r="C49" i="34"/>
  <c r="E49" i="34" s="1"/>
  <c r="C50" i="34"/>
  <c r="E50" i="34"/>
  <c r="C51" i="34"/>
  <c r="E51" i="34" s="1"/>
  <c r="C52" i="34"/>
  <c r="E52" i="34"/>
  <c r="C53" i="34"/>
  <c r="E53" i="34" s="1"/>
  <c r="C54" i="34"/>
  <c r="E54" i="34"/>
  <c r="C55" i="34"/>
  <c r="E55" i="34" s="1"/>
  <c r="C56" i="34"/>
  <c r="E56" i="34"/>
  <c r="C57" i="34"/>
  <c r="E57" i="34" s="1"/>
  <c r="C58" i="34"/>
  <c r="E58" i="34" s="1"/>
  <c r="C59" i="34"/>
  <c r="E59" i="34" s="1"/>
  <c r="C60" i="34"/>
  <c r="E60" i="34" s="1"/>
  <c r="C61" i="34"/>
  <c r="E61" i="34" s="1"/>
  <c r="C62" i="34"/>
  <c r="E62" i="34"/>
  <c r="C63" i="34"/>
  <c r="E63" i="34" s="1"/>
  <c r="C64" i="34"/>
  <c r="E64" i="34"/>
  <c r="C65" i="34"/>
  <c r="E65" i="34" s="1"/>
  <c r="P14" i="34"/>
  <c r="R14" i="34" s="1"/>
  <c r="T2" i="34" s="1"/>
  <c r="B3" i="34"/>
  <c r="D14" i="34"/>
  <c r="D15" i="34"/>
  <c r="F15" i="34" s="1"/>
  <c r="D16" i="34"/>
  <c r="D17" i="34"/>
  <c r="D18" i="34"/>
  <c r="F18" i="34" s="1"/>
  <c r="D19" i="34"/>
  <c r="D20" i="34"/>
  <c r="F20" i="34" s="1"/>
  <c r="D21" i="34"/>
  <c r="D22" i="34"/>
  <c r="D23" i="34"/>
  <c r="F23" i="34" s="1"/>
  <c r="D24" i="34"/>
  <c r="D25" i="34"/>
  <c r="D26" i="34"/>
  <c r="D27" i="34"/>
  <c r="D28" i="34"/>
  <c r="F28" i="34" s="1"/>
  <c r="D29" i="34"/>
  <c r="F29" i="34" s="1"/>
  <c r="D30" i="34"/>
  <c r="D31" i="34"/>
  <c r="F31" i="34" s="1"/>
  <c r="D33" i="34"/>
  <c r="D34" i="34"/>
  <c r="F34" i="34" s="1"/>
  <c r="D35" i="34"/>
  <c r="D36" i="34"/>
  <c r="D37" i="34"/>
  <c r="F37" i="34" s="1"/>
  <c r="D38" i="34"/>
  <c r="D39" i="34"/>
  <c r="D40" i="34"/>
  <c r="F40" i="34" s="1"/>
  <c r="D41" i="34"/>
  <c r="D42" i="34"/>
  <c r="F42" i="34" s="1"/>
  <c r="D43" i="34"/>
  <c r="D44" i="34"/>
  <c r="D45" i="34"/>
  <c r="F45" i="34" s="1"/>
  <c r="D46" i="34"/>
  <c r="F46" i="34" s="1"/>
  <c r="D47" i="34"/>
  <c r="D48" i="34"/>
  <c r="F48" i="34" s="1"/>
  <c r="D49" i="34"/>
  <c r="D50" i="34"/>
  <c r="F50" i="34" s="1"/>
  <c r="D51" i="34"/>
  <c r="D52" i="34"/>
  <c r="D53" i="34"/>
  <c r="F53" i="34" s="1"/>
  <c r="D54" i="34"/>
  <c r="D55" i="34"/>
  <c r="D56" i="34"/>
  <c r="F56" i="34" s="1"/>
  <c r="D57" i="34"/>
  <c r="D58" i="34"/>
  <c r="D59" i="34"/>
  <c r="D60" i="34"/>
  <c r="D61" i="34"/>
  <c r="F61" i="34" s="1"/>
  <c r="D62" i="34"/>
  <c r="F62" i="34" s="1"/>
  <c r="D63" i="34"/>
  <c r="D64" i="34"/>
  <c r="F64" i="34" s="1"/>
  <c r="D65" i="34"/>
  <c r="I14" i="34"/>
  <c r="O14" i="34" s="1"/>
  <c r="B4" i="34"/>
  <c r="K14" i="34"/>
  <c r="M14" i="34" s="1"/>
  <c r="K15" i="34"/>
  <c r="M15" i="34" s="1"/>
  <c r="K16" i="34"/>
  <c r="M16" i="34" s="1"/>
  <c r="K17" i="34"/>
  <c r="M17" i="34" s="1"/>
  <c r="K18" i="34"/>
  <c r="M18" i="34" s="1"/>
  <c r="K19" i="34"/>
  <c r="M19" i="34" s="1"/>
  <c r="K20" i="34"/>
  <c r="M20" i="34" s="1"/>
  <c r="K21" i="34"/>
  <c r="M21" i="34" s="1"/>
  <c r="K25" i="34"/>
  <c r="M25" i="34" s="1"/>
  <c r="W14" i="34"/>
  <c r="B5" i="34"/>
  <c r="M7" i="34"/>
  <c r="I15" i="34"/>
  <c r="O15" i="34" s="1"/>
  <c r="I16" i="34"/>
  <c r="I17" i="34"/>
  <c r="O17" i="34" s="1"/>
  <c r="Q17" i="34" s="1"/>
  <c r="I18" i="34"/>
  <c r="I19" i="34"/>
  <c r="I20" i="34"/>
  <c r="I21" i="34"/>
  <c r="I22" i="34"/>
  <c r="O22" i="34" s="1"/>
  <c r="I23" i="34"/>
  <c r="O23" i="34" s="1"/>
  <c r="I24" i="34"/>
  <c r="O24" i="34" s="1"/>
  <c r="I25" i="34"/>
  <c r="O25" i="34" s="1"/>
  <c r="I26" i="34"/>
  <c r="O26" i="34" s="1"/>
  <c r="I27" i="34"/>
  <c r="O27" i="34" s="1"/>
  <c r="I28" i="34"/>
  <c r="O28" i="34" s="1"/>
  <c r="I29" i="34"/>
  <c r="I30" i="34"/>
  <c r="O30" i="34" s="1"/>
  <c r="I31" i="34"/>
  <c r="O31" i="34" s="1"/>
  <c r="I32" i="34"/>
  <c r="O32" i="34" s="1"/>
  <c r="I33" i="34"/>
  <c r="I34" i="34"/>
  <c r="O34" i="34" s="1"/>
  <c r="I35" i="34"/>
  <c r="O35" i="34" s="1"/>
  <c r="I36" i="34"/>
  <c r="O36" i="34" s="1"/>
  <c r="I37" i="34"/>
  <c r="I38" i="34"/>
  <c r="O38" i="34" s="1"/>
  <c r="I39" i="34"/>
  <c r="O39" i="34" s="1"/>
  <c r="I40" i="34"/>
  <c r="O40" i="34" s="1"/>
  <c r="I41" i="34"/>
  <c r="I42" i="34"/>
  <c r="O42" i="34" s="1"/>
  <c r="I43" i="34"/>
  <c r="O43" i="34" s="1"/>
  <c r="I44" i="34"/>
  <c r="O44" i="34" s="1"/>
  <c r="I45" i="34"/>
  <c r="O45" i="34" s="1"/>
  <c r="I46" i="34"/>
  <c r="O46" i="34" s="1"/>
  <c r="I47" i="34"/>
  <c r="O47" i="34" s="1"/>
  <c r="Q9" i="34"/>
  <c r="L14" i="34"/>
  <c r="V14" i="34"/>
  <c r="L15" i="34"/>
  <c r="P15" i="34"/>
  <c r="Q15" i="34"/>
  <c r="R15" i="34"/>
  <c r="S15" i="34"/>
  <c r="V15" i="34"/>
  <c r="W15" i="34"/>
  <c r="L16" i="34"/>
  <c r="O16" i="34"/>
  <c r="P16" i="34"/>
  <c r="Q16" i="34"/>
  <c r="R16" i="34"/>
  <c r="S16" i="34"/>
  <c r="V16" i="34"/>
  <c r="W16" i="34"/>
  <c r="L17" i="34"/>
  <c r="P17" i="34"/>
  <c r="R17" i="34"/>
  <c r="S17" i="34"/>
  <c r="V17" i="34"/>
  <c r="W17" i="34"/>
  <c r="L18" i="34"/>
  <c r="O18" i="34"/>
  <c r="P18" i="34"/>
  <c r="Q18" i="34"/>
  <c r="R18" i="34"/>
  <c r="S18" i="34"/>
  <c r="V18" i="34"/>
  <c r="W18" i="34"/>
  <c r="L19" i="34"/>
  <c r="O19" i="34"/>
  <c r="P19" i="34"/>
  <c r="Q19" i="34"/>
  <c r="R19" i="34"/>
  <c r="S19" i="34"/>
  <c r="V19" i="34"/>
  <c r="W19" i="34"/>
  <c r="L20" i="34"/>
  <c r="O20" i="34"/>
  <c r="P20" i="34"/>
  <c r="Q20" i="34"/>
  <c r="R20" i="34"/>
  <c r="S20" i="34"/>
  <c r="V20" i="34"/>
  <c r="W20" i="34"/>
  <c r="L21" i="34"/>
  <c r="O21" i="34"/>
  <c r="P21" i="34"/>
  <c r="Q21" i="34"/>
  <c r="R21" i="34"/>
  <c r="S21" i="34"/>
  <c r="V21" i="34"/>
  <c r="W21" i="34"/>
  <c r="P22" i="34"/>
  <c r="R22" i="34"/>
  <c r="P23" i="34"/>
  <c r="R23" i="34"/>
  <c r="P24" i="34"/>
  <c r="R24" i="34" s="1"/>
  <c r="V24" i="34"/>
  <c r="W24" i="34"/>
  <c r="L25" i="34"/>
  <c r="P25" i="34"/>
  <c r="V25" i="34"/>
  <c r="W25" i="34"/>
  <c r="K26" i="34"/>
  <c r="L26" i="34"/>
  <c r="M26" i="34"/>
  <c r="P26" i="34"/>
  <c r="R26" i="34" s="1"/>
  <c r="V26" i="34"/>
  <c r="W26" i="34"/>
  <c r="P27" i="34"/>
  <c r="R27" i="34"/>
  <c r="V27" i="34"/>
  <c r="W27" i="34"/>
  <c r="P28" i="34"/>
  <c r="R28" i="34" s="1"/>
  <c r="V28" i="34"/>
  <c r="W28" i="34"/>
  <c r="O29" i="34"/>
  <c r="P29" i="34"/>
  <c r="Q29" i="34"/>
  <c r="R29" i="34"/>
  <c r="S29" i="34"/>
  <c r="V29" i="34"/>
  <c r="W29" i="34"/>
  <c r="P30" i="34"/>
  <c r="R30" i="34"/>
  <c r="V30" i="34"/>
  <c r="W30" i="34"/>
  <c r="P31" i="34"/>
  <c r="R31" i="34"/>
  <c r="V31" i="34"/>
  <c r="W31" i="34"/>
  <c r="P32" i="34"/>
  <c r="R32" i="34" s="1"/>
  <c r="V32" i="34"/>
  <c r="W32" i="34"/>
  <c r="O33" i="34"/>
  <c r="P33" i="34"/>
  <c r="R33" i="34"/>
  <c r="V33" i="34"/>
  <c r="W33" i="34"/>
  <c r="P34" i="34"/>
  <c r="R34" i="34"/>
  <c r="V34" i="34"/>
  <c r="W34" i="34"/>
  <c r="P35" i="34"/>
  <c r="R35" i="34" s="1"/>
  <c r="V35" i="34"/>
  <c r="W35" i="34"/>
  <c r="P36" i="34"/>
  <c r="R36" i="34" s="1"/>
  <c r="V36" i="34"/>
  <c r="W36" i="34"/>
  <c r="O37" i="34"/>
  <c r="P37" i="34"/>
  <c r="R37" i="34" s="1"/>
  <c r="V37" i="34"/>
  <c r="W37" i="34"/>
  <c r="P38" i="34"/>
  <c r="R38" i="34"/>
  <c r="P39" i="34"/>
  <c r="R39" i="34" s="1"/>
  <c r="P40" i="34"/>
  <c r="R40" i="34" s="1"/>
  <c r="K41" i="34"/>
  <c r="L41" i="34" s="1"/>
  <c r="M41" i="34"/>
  <c r="O41" i="34"/>
  <c r="P41" i="34"/>
  <c r="R41" i="34"/>
  <c r="V41" i="34"/>
  <c r="W41" i="34"/>
  <c r="K42" i="34"/>
  <c r="L42" i="34" s="1"/>
  <c r="M42" i="34"/>
  <c r="P42" i="34"/>
  <c r="R42" i="34"/>
  <c r="V42" i="34"/>
  <c r="W42" i="34"/>
  <c r="K43" i="34"/>
  <c r="L43" i="34" s="1"/>
  <c r="M43" i="34"/>
  <c r="P43" i="34"/>
  <c r="V43" i="34"/>
  <c r="W43" i="34"/>
  <c r="K44" i="34"/>
  <c r="L44" i="34" s="1"/>
  <c r="M44" i="34"/>
  <c r="P44" i="34"/>
  <c r="R44" i="34" s="1"/>
  <c r="V44" i="34"/>
  <c r="W44" i="34"/>
  <c r="K45" i="34"/>
  <c r="L45" i="34" s="1"/>
  <c r="M45" i="34"/>
  <c r="P45" i="34"/>
  <c r="R45" i="34"/>
  <c r="V45" i="34"/>
  <c r="W45" i="34"/>
  <c r="K46" i="34"/>
  <c r="L46" i="34" s="1"/>
  <c r="M46" i="34"/>
  <c r="P46" i="34"/>
  <c r="R46" i="34" s="1"/>
  <c r="V46" i="34"/>
  <c r="W46" i="34"/>
  <c r="K47" i="34"/>
  <c r="L47" i="34" s="1"/>
  <c r="M47" i="34"/>
  <c r="P47" i="34"/>
  <c r="V47" i="34"/>
  <c r="W47" i="34"/>
  <c r="I48" i="34"/>
  <c r="O48" i="34" s="1"/>
  <c r="P48" i="34"/>
  <c r="R48" i="34"/>
  <c r="I49" i="34"/>
  <c r="O49" i="34" s="1"/>
  <c r="P49" i="34"/>
  <c r="R49" i="34" s="1"/>
  <c r="I50" i="34"/>
  <c r="O50" i="34" s="1"/>
  <c r="P50" i="34"/>
  <c r="R50" i="34" s="1"/>
  <c r="I51" i="34"/>
  <c r="O51" i="34" s="1"/>
  <c r="P51" i="34"/>
  <c r="R51" i="34" s="1"/>
  <c r="I52" i="34"/>
  <c r="O52" i="34" s="1"/>
  <c r="P52" i="34"/>
  <c r="R52" i="34" s="1"/>
  <c r="I53" i="34"/>
  <c r="O53" i="34" s="1"/>
  <c r="P53" i="34"/>
  <c r="R53" i="34" s="1"/>
  <c r="I54" i="34"/>
  <c r="O54" i="34" s="1"/>
  <c r="P54" i="34"/>
  <c r="R54" i="34"/>
  <c r="I55" i="34"/>
  <c r="O55" i="34" s="1"/>
  <c r="P55" i="34"/>
  <c r="R55" i="34" s="1"/>
  <c r="I56" i="34"/>
  <c r="O56" i="34" s="1"/>
  <c r="P56" i="34"/>
  <c r="R56" i="34"/>
  <c r="I57" i="34"/>
  <c r="O57" i="34" s="1"/>
  <c r="P57" i="34"/>
  <c r="R57" i="34" s="1"/>
  <c r="I58" i="34"/>
  <c r="O58" i="34" s="1"/>
  <c r="P58" i="34"/>
  <c r="R58" i="34"/>
  <c r="I59" i="34"/>
  <c r="O59" i="34" s="1"/>
  <c r="P59" i="34"/>
  <c r="R59" i="34" s="1"/>
  <c r="I60" i="34"/>
  <c r="O60" i="34" s="1"/>
  <c r="P60" i="34"/>
  <c r="R60" i="34" s="1"/>
  <c r="I61" i="34"/>
  <c r="O61" i="34" s="1"/>
  <c r="P61" i="34"/>
  <c r="R61" i="34"/>
  <c r="I62" i="34"/>
  <c r="O62" i="34" s="1"/>
  <c r="P62" i="34"/>
  <c r="R62" i="34" s="1"/>
  <c r="I63" i="34"/>
  <c r="O63" i="34" s="1"/>
  <c r="P63" i="34"/>
  <c r="R63" i="34" s="1"/>
  <c r="I64" i="34"/>
  <c r="O64" i="34" s="1"/>
  <c r="P64" i="34"/>
  <c r="R64" i="34" s="1"/>
  <c r="I65" i="34"/>
  <c r="O65" i="34" s="1"/>
  <c r="P65" i="34"/>
  <c r="R65" i="34" s="1"/>
  <c r="C66" i="34"/>
  <c r="D66" i="34"/>
  <c r="I66" i="34"/>
  <c r="O66" i="34" s="1"/>
  <c r="P66" i="34"/>
  <c r="R66" i="34"/>
  <c r="C67" i="34"/>
  <c r="F67" i="34" s="1"/>
  <c r="D67" i="34"/>
  <c r="E67" i="34"/>
  <c r="I67" i="34"/>
  <c r="O67" i="34" s="1"/>
  <c r="P67" i="34"/>
  <c r="R67" i="34" s="1"/>
  <c r="C68" i="34"/>
  <c r="D68" i="34"/>
  <c r="E68" i="34"/>
  <c r="I68" i="34"/>
  <c r="O68" i="34" s="1"/>
  <c r="P68" i="34"/>
  <c r="R68" i="34"/>
  <c r="C69" i="34"/>
  <c r="D69" i="34"/>
  <c r="I69" i="34"/>
  <c r="O69" i="34" s="1"/>
  <c r="P69" i="34"/>
  <c r="R69" i="34" s="1"/>
  <c r="C70" i="34"/>
  <c r="D70" i="34"/>
  <c r="E70" i="34"/>
  <c r="I70" i="34"/>
  <c r="O70" i="34" s="1"/>
  <c r="P70" i="34"/>
  <c r="R70" i="34"/>
  <c r="C71" i="34"/>
  <c r="D71" i="34"/>
  <c r="I71" i="34"/>
  <c r="O71" i="34" s="1"/>
  <c r="P71" i="34"/>
  <c r="R71" i="34" s="1"/>
  <c r="C72" i="34"/>
  <c r="D72" i="34"/>
  <c r="E72" i="34"/>
  <c r="I72" i="34"/>
  <c r="O72" i="34" s="1"/>
  <c r="P72" i="34"/>
  <c r="R72" i="34" s="1"/>
  <c r="C73" i="34"/>
  <c r="D73" i="34"/>
  <c r="I73" i="34"/>
  <c r="O73" i="34" s="1"/>
  <c r="P73" i="34"/>
  <c r="R73" i="34"/>
  <c r="C74" i="34"/>
  <c r="F74" i="34" s="1"/>
  <c r="D74" i="34"/>
  <c r="E74" i="34"/>
  <c r="I74" i="34"/>
  <c r="O74" i="34" s="1"/>
  <c r="P74" i="34"/>
  <c r="R74" i="34"/>
  <c r="C75" i="34"/>
  <c r="D75" i="34"/>
  <c r="E75" i="34"/>
  <c r="I75" i="34"/>
  <c r="O75" i="34" s="1"/>
  <c r="P75" i="34"/>
  <c r="R75" i="34" s="1"/>
  <c r="C76" i="34"/>
  <c r="D76" i="34"/>
  <c r="I76" i="34"/>
  <c r="O76" i="34" s="1"/>
  <c r="P76" i="34"/>
  <c r="R76" i="34"/>
  <c r="C77" i="34"/>
  <c r="D77" i="34"/>
  <c r="E77" i="34"/>
  <c r="I77" i="34"/>
  <c r="O77" i="34" s="1"/>
  <c r="P77" i="34"/>
  <c r="R77" i="34"/>
  <c r="C78" i="34"/>
  <c r="D78" i="34"/>
  <c r="I78" i="34"/>
  <c r="O78" i="34" s="1"/>
  <c r="P78" i="34"/>
  <c r="R78" i="34" s="1"/>
  <c r="C79" i="34"/>
  <c r="D79" i="34"/>
  <c r="E79" i="34"/>
  <c r="I79" i="34"/>
  <c r="O79" i="34" s="1"/>
  <c r="P79" i="34"/>
  <c r="R79" i="34" s="1"/>
  <c r="C80" i="34"/>
  <c r="D80" i="34"/>
  <c r="I80" i="34"/>
  <c r="O80" i="34" s="1"/>
  <c r="P80" i="34"/>
  <c r="R80" i="34"/>
  <c r="C81" i="34"/>
  <c r="F81" i="34" s="1"/>
  <c r="D81" i="34"/>
  <c r="E81" i="34"/>
  <c r="I81" i="34"/>
  <c r="O81" i="34" s="1"/>
  <c r="P81" i="34"/>
  <c r="R81" i="34"/>
  <c r="C82" i="34"/>
  <c r="D82" i="34"/>
  <c r="E82" i="34"/>
  <c r="I82" i="34"/>
  <c r="O82" i="34" s="1"/>
  <c r="P82" i="34"/>
  <c r="R82" i="34"/>
  <c r="C83" i="34"/>
  <c r="D83" i="34"/>
  <c r="E83" i="34"/>
  <c r="I83" i="34"/>
  <c r="O83" i="34" s="1"/>
  <c r="P83" i="34"/>
  <c r="R83" i="34" s="1"/>
  <c r="C84" i="34"/>
  <c r="D84" i="34"/>
  <c r="E84" i="34"/>
  <c r="I84" i="34"/>
  <c r="O84" i="34" s="1"/>
  <c r="P84" i="34"/>
  <c r="R84" i="34"/>
  <c r="C85" i="34"/>
  <c r="D85" i="34"/>
  <c r="I85" i="34"/>
  <c r="O85" i="34" s="1"/>
  <c r="P85" i="34"/>
  <c r="R85" i="34" s="1"/>
  <c r="C86" i="34"/>
  <c r="D86" i="34"/>
  <c r="E86" i="34"/>
  <c r="I86" i="34"/>
  <c r="O86" i="34" s="1"/>
  <c r="P86" i="34"/>
  <c r="R86" i="34"/>
  <c r="C87" i="34"/>
  <c r="D87" i="34"/>
  <c r="I87" i="34"/>
  <c r="O87" i="34" s="1"/>
  <c r="P87" i="34"/>
  <c r="R87" i="34" s="1"/>
  <c r="C88" i="34"/>
  <c r="D88" i="34"/>
  <c r="I88" i="34"/>
  <c r="O88" i="34" s="1"/>
  <c r="P88" i="34"/>
  <c r="R88" i="34" s="1"/>
  <c r="C89" i="34"/>
  <c r="D89" i="34"/>
  <c r="I89" i="34"/>
  <c r="O89" i="34" s="1"/>
  <c r="P89" i="34"/>
  <c r="R89" i="34" s="1"/>
  <c r="C90" i="34"/>
  <c r="D90" i="34"/>
  <c r="I90" i="34"/>
  <c r="O90" i="34" s="1"/>
  <c r="P90" i="34"/>
  <c r="R90" i="34" s="1"/>
  <c r="C91" i="34"/>
  <c r="D91" i="34"/>
  <c r="I91" i="34"/>
  <c r="O91" i="34" s="1"/>
  <c r="P91" i="34"/>
  <c r="R91" i="34" s="1"/>
  <c r="C92" i="34"/>
  <c r="D92" i="34"/>
  <c r="I92" i="34"/>
  <c r="O92" i="34" s="1"/>
  <c r="P92" i="34"/>
  <c r="R92" i="34" s="1"/>
  <c r="C93" i="34"/>
  <c r="D93" i="34"/>
  <c r="I93" i="34"/>
  <c r="O93" i="34" s="1"/>
  <c r="P93" i="34"/>
  <c r="R93" i="34" s="1"/>
  <c r="C94" i="34"/>
  <c r="D94" i="34"/>
  <c r="E94" i="34"/>
  <c r="I94" i="34"/>
  <c r="O94" i="34" s="1"/>
  <c r="P94" i="34"/>
  <c r="R94" i="34"/>
  <c r="C95" i="34"/>
  <c r="D95" i="34"/>
  <c r="I95" i="34"/>
  <c r="O95" i="34" s="1"/>
  <c r="P95" i="34"/>
  <c r="R95" i="34" s="1"/>
  <c r="C96" i="34"/>
  <c r="F96" i="34" s="1"/>
  <c r="D96" i="34"/>
  <c r="E96" i="34"/>
  <c r="I96" i="34"/>
  <c r="O96" i="34" s="1"/>
  <c r="P96" i="34"/>
  <c r="R96" i="34" s="1"/>
  <c r="C97" i="34"/>
  <c r="D97" i="34"/>
  <c r="E97" i="34"/>
  <c r="I97" i="34"/>
  <c r="O97" i="34" s="1"/>
  <c r="P97" i="34"/>
  <c r="R97" i="34" s="1"/>
  <c r="C98" i="34"/>
  <c r="D98" i="34"/>
  <c r="I98" i="34"/>
  <c r="O98" i="34" s="1"/>
  <c r="P98" i="34"/>
  <c r="R98" i="34" s="1"/>
  <c r="C99" i="34"/>
  <c r="D99" i="34"/>
  <c r="E99" i="34"/>
  <c r="I99" i="34"/>
  <c r="O99" i="34" s="1"/>
  <c r="P99" i="34"/>
  <c r="R99" i="34" s="1"/>
  <c r="C100" i="34"/>
  <c r="D100" i="34"/>
  <c r="E100" i="34"/>
  <c r="I100" i="34"/>
  <c r="O100" i="34" s="1"/>
  <c r="P100" i="34"/>
  <c r="R100" i="34" s="1"/>
  <c r="C101" i="34"/>
  <c r="F101" i="34" s="1"/>
  <c r="D101" i="34"/>
  <c r="E101" i="34"/>
  <c r="I101" i="34"/>
  <c r="O101" i="34" s="1"/>
  <c r="P101" i="34"/>
  <c r="R101" i="34" s="1"/>
  <c r="C102" i="34"/>
  <c r="D102" i="34"/>
  <c r="E102" i="34"/>
  <c r="I102" i="34"/>
  <c r="O102" i="34" s="1"/>
  <c r="P102" i="34"/>
  <c r="R102" i="34" s="1"/>
  <c r="C103" i="34"/>
  <c r="D103" i="34"/>
  <c r="I103" i="34"/>
  <c r="O103" i="34" s="1"/>
  <c r="P103" i="34"/>
  <c r="R103" i="34" s="1"/>
  <c r="C104" i="34"/>
  <c r="D104" i="34"/>
  <c r="I104" i="34"/>
  <c r="O104" i="34" s="1"/>
  <c r="P104" i="34"/>
  <c r="R104" i="34" s="1"/>
  <c r="C105" i="34"/>
  <c r="D105" i="34"/>
  <c r="E105" i="34"/>
  <c r="I105" i="34"/>
  <c r="O105" i="34" s="1"/>
  <c r="P105" i="34"/>
  <c r="R105" i="34" s="1"/>
  <c r="C106" i="34"/>
  <c r="D106" i="34"/>
  <c r="I106" i="34"/>
  <c r="O106" i="34" s="1"/>
  <c r="P106" i="34"/>
  <c r="R106" i="34" s="1"/>
  <c r="C107" i="34"/>
  <c r="D107" i="34"/>
  <c r="E107" i="34"/>
  <c r="I107" i="34"/>
  <c r="O107" i="34" s="1"/>
  <c r="P107" i="34"/>
  <c r="R107" i="34" s="1"/>
  <c r="C108" i="34"/>
  <c r="D108" i="34"/>
  <c r="E108" i="34"/>
  <c r="I108" i="34"/>
  <c r="O108" i="34" s="1"/>
  <c r="P108" i="34"/>
  <c r="R108" i="34" s="1"/>
  <c r="C109" i="34"/>
  <c r="D109" i="34"/>
  <c r="I109" i="34"/>
  <c r="O109" i="34" s="1"/>
  <c r="P109" i="34"/>
  <c r="R109" i="34" s="1"/>
  <c r="C110" i="34"/>
  <c r="D110" i="34"/>
  <c r="E110" i="34"/>
  <c r="I110" i="34"/>
  <c r="O110" i="34" s="1"/>
  <c r="P110" i="34"/>
  <c r="R110" i="34" s="1"/>
  <c r="C111" i="34"/>
  <c r="D111" i="34"/>
  <c r="E111" i="34"/>
  <c r="I111" i="34"/>
  <c r="O111" i="34" s="1"/>
  <c r="P111" i="34"/>
  <c r="R111" i="34" s="1"/>
  <c r="C112" i="34"/>
  <c r="D112" i="34"/>
  <c r="E112" i="34"/>
  <c r="I112" i="34"/>
  <c r="O112" i="34" s="1"/>
  <c r="P112" i="34"/>
  <c r="R112" i="34" s="1"/>
  <c r="C113" i="34"/>
  <c r="D113" i="34"/>
  <c r="I113" i="34"/>
  <c r="O113" i="34" s="1"/>
  <c r="P113" i="34"/>
  <c r="R113" i="34" s="1"/>
  <c r="C114" i="34"/>
  <c r="D114" i="34"/>
  <c r="I114" i="34"/>
  <c r="O114" i="34" s="1"/>
  <c r="P114" i="34"/>
  <c r="R114" i="34" s="1"/>
  <c r="C115" i="34"/>
  <c r="D115" i="34"/>
  <c r="E115" i="34"/>
  <c r="I115" i="34"/>
  <c r="O115" i="34" s="1"/>
  <c r="P115" i="34"/>
  <c r="R115" i="34" s="1"/>
  <c r="C116" i="34"/>
  <c r="D116" i="34"/>
  <c r="E116" i="34"/>
  <c r="I116" i="34"/>
  <c r="O116" i="34" s="1"/>
  <c r="P116" i="34"/>
  <c r="R116" i="34" s="1"/>
  <c r="C117" i="34"/>
  <c r="D117" i="34"/>
  <c r="E117" i="34"/>
  <c r="I117" i="34"/>
  <c r="O117" i="34" s="1"/>
  <c r="P117" i="34"/>
  <c r="R117" i="34" s="1"/>
  <c r="C118" i="34"/>
  <c r="D118" i="34"/>
  <c r="I118" i="34"/>
  <c r="O118" i="34" s="1"/>
  <c r="P118" i="34"/>
  <c r="R118" i="34" s="1"/>
  <c r="C119" i="34"/>
  <c r="F119" i="34" s="1"/>
  <c r="D119" i="34"/>
  <c r="E119" i="34"/>
  <c r="I119" i="34"/>
  <c r="O119" i="34" s="1"/>
  <c r="P119" i="34"/>
  <c r="R119" i="34" s="1"/>
  <c r="C120" i="34"/>
  <c r="D120" i="34"/>
  <c r="E120" i="34"/>
  <c r="I120" i="34"/>
  <c r="O120" i="34" s="1"/>
  <c r="P120" i="34"/>
  <c r="R120" i="34" s="1"/>
  <c r="C121" i="34"/>
  <c r="D121" i="34"/>
  <c r="I121" i="34"/>
  <c r="O121" i="34" s="1"/>
  <c r="P121" i="34"/>
  <c r="R121" i="34" s="1"/>
  <c r="C122" i="34"/>
  <c r="D122" i="34"/>
  <c r="I122" i="34"/>
  <c r="O122" i="34" s="1"/>
  <c r="P122" i="34"/>
  <c r="R122" i="34" s="1"/>
  <c r="C123" i="34"/>
  <c r="D123" i="34"/>
  <c r="I123" i="34"/>
  <c r="O123" i="34" s="1"/>
  <c r="P123" i="34"/>
  <c r="R123" i="34" s="1"/>
  <c r="C124" i="34"/>
  <c r="D124" i="34"/>
  <c r="E124" i="34"/>
  <c r="I124" i="34"/>
  <c r="O124" i="34" s="1"/>
  <c r="P124" i="34"/>
  <c r="R124" i="34" s="1"/>
  <c r="C125" i="34"/>
  <c r="D125" i="34"/>
  <c r="E125" i="34"/>
  <c r="I125" i="34"/>
  <c r="O125" i="34" s="1"/>
  <c r="P125" i="34"/>
  <c r="R125" i="34" s="1"/>
  <c r="C126" i="34"/>
  <c r="D126" i="34"/>
  <c r="I126" i="34"/>
  <c r="O126" i="34" s="1"/>
  <c r="P126" i="34"/>
  <c r="R126" i="34" s="1"/>
  <c r="C127" i="34"/>
  <c r="D127" i="34"/>
  <c r="I127" i="34"/>
  <c r="O127" i="34" s="1"/>
  <c r="P127" i="34"/>
  <c r="R127" i="34" s="1"/>
  <c r="C128" i="34"/>
  <c r="D128" i="34"/>
  <c r="E128" i="34"/>
  <c r="I128" i="34"/>
  <c r="O128" i="34" s="1"/>
  <c r="P128" i="34"/>
  <c r="R128" i="34" s="1"/>
  <c r="C129" i="34"/>
  <c r="D129" i="34"/>
  <c r="E129" i="34"/>
  <c r="I129" i="34"/>
  <c r="O129" i="34" s="1"/>
  <c r="P129" i="34"/>
  <c r="R129" i="34" s="1"/>
  <c r="C130" i="34"/>
  <c r="D130" i="34"/>
  <c r="I130" i="34"/>
  <c r="O130" i="34" s="1"/>
  <c r="P130" i="34"/>
  <c r="R130" i="34" s="1"/>
  <c r="C131" i="34"/>
  <c r="D131" i="34"/>
  <c r="I131" i="34"/>
  <c r="O131" i="34" s="1"/>
  <c r="P131" i="34"/>
  <c r="R131" i="34" s="1"/>
  <c r="C132" i="34"/>
  <c r="D132" i="34"/>
  <c r="E132" i="34"/>
  <c r="I132" i="34"/>
  <c r="O132" i="34" s="1"/>
  <c r="P132" i="34"/>
  <c r="R132" i="34" s="1"/>
  <c r="C133" i="34"/>
  <c r="D133" i="34"/>
  <c r="E133" i="34"/>
  <c r="I133" i="34"/>
  <c r="O133" i="34" s="1"/>
  <c r="P133" i="34"/>
  <c r="R133" i="34" s="1"/>
  <c r="C134" i="34"/>
  <c r="D134" i="34"/>
  <c r="E134" i="34"/>
  <c r="I134" i="34"/>
  <c r="O134" i="34" s="1"/>
  <c r="P134" i="34"/>
  <c r="R134" i="34" s="1"/>
  <c r="C135" i="34"/>
  <c r="F135" i="34" s="1"/>
  <c r="D135" i="34"/>
  <c r="E135" i="34"/>
  <c r="I135" i="34"/>
  <c r="O135" i="34" s="1"/>
  <c r="P135" i="34"/>
  <c r="R135" i="34" s="1"/>
  <c r="C136" i="34"/>
  <c r="D136" i="34"/>
  <c r="I136" i="34"/>
  <c r="O136" i="34" s="1"/>
  <c r="P136" i="34"/>
  <c r="R136" i="34" s="1"/>
  <c r="C137" i="34"/>
  <c r="D137" i="34"/>
  <c r="I137" i="34"/>
  <c r="O137" i="34" s="1"/>
  <c r="P137" i="34"/>
  <c r="R137" i="34" s="1"/>
  <c r="C138" i="34"/>
  <c r="D138" i="34"/>
  <c r="I138" i="34"/>
  <c r="O138" i="34" s="1"/>
  <c r="P138" i="34"/>
  <c r="R138" i="34" s="1"/>
  <c r="C139" i="34"/>
  <c r="D139" i="34"/>
  <c r="E139" i="34"/>
  <c r="I139" i="34"/>
  <c r="O139" i="34" s="1"/>
  <c r="P139" i="34"/>
  <c r="R139" i="34" s="1"/>
  <c r="C140" i="34"/>
  <c r="D140" i="34"/>
  <c r="E140" i="34"/>
  <c r="I140" i="34"/>
  <c r="O140" i="34" s="1"/>
  <c r="P140" i="34"/>
  <c r="R140" i="34" s="1"/>
  <c r="C141" i="34"/>
  <c r="D141" i="34"/>
  <c r="I141" i="34"/>
  <c r="O141" i="34" s="1"/>
  <c r="P141" i="34"/>
  <c r="R141" i="34" s="1"/>
  <c r="C142" i="34"/>
  <c r="D142" i="34"/>
  <c r="I142" i="34"/>
  <c r="O142" i="34" s="1"/>
  <c r="P142" i="34"/>
  <c r="R142" i="34" s="1"/>
  <c r="C143" i="34"/>
  <c r="F143" i="34" s="1"/>
  <c r="D143" i="34"/>
  <c r="E143" i="34"/>
  <c r="I143" i="34"/>
  <c r="O143" i="34" s="1"/>
  <c r="P143" i="34"/>
  <c r="R143" i="34" s="1"/>
  <c r="C144" i="34"/>
  <c r="D144" i="34"/>
  <c r="I144" i="34"/>
  <c r="O144" i="34" s="1"/>
  <c r="P144" i="34"/>
  <c r="R144" i="34" s="1"/>
  <c r="C145" i="34"/>
  <c r="D145" i="34"/>
  <c r="I145" i="34"/>
  <c r="O145" i="34" s="1"/>
  <c r="P145" i="34"/>
  <c r="R145" i="34" s="1"/>
  <c r="C146" i="34"/>
  <c r="D146" i="34"/>
  <c r="I146" i="34"/>
  <c r="O146" i="34" s="1"/>
  <c r="P146" i="34"/>
  <c r="R146" i="34" s="1"/>
  <c r="C147" i="34"/>
  <c r="D147" i="34"/>
  <c r="I147" i="34"/>
  <c r="O147" i="34" s="1"/>
  <c r="P147" i="34"/>
  <c r="R147" i="34" s="1"/>
  <c r="C148" i="34"/>
  <c r="D148" i="34"/>
  <c r="E148" i="34"/>
  <c r="I148" i="34"/>
  <c r="O148" i="34" s="1"/>
  <c r="P148" i="34"/>
  <c r="R148" i="34" s="1"/>
  <c r="C149" i="34"/>
  <c r="D149" i="34"/>
  <c r="I149" i="34"/>
  <c r="O149" i="34" s="1"/>
  <c r="P149" i="34"/>
  <c r="R149" i="34" s="1"/>
  <c r="C150" i="34"/>
  <c r="D150" i="34"/>
  <c r="I150" i="34"/>
  <c r="O150" i="34" s="1"/>
  <c r="P150" i="34"/>
  <c r="R150" i="34" s="1"/>
  <c r="C151" i="34"/>
  <c r="F151" i="34" s="1"/>
  <c r="D151" i="34"/>
  <c r="E151" i="34"/>
  <c r="I151" i="34"/>
  <c r="O151" i="34" s="1"/>
  <c r="P151" i="34"/>
  <c r="R151" i="34" s="1"/>
  <c r="C152" i="34"/>
  <c r="D152" i="34"/>
  <c r="E152" i="34"/>
  <c r="I152" i="34"/>
  <c r="O152" i="34" s="1"/>
  <c r="P152" i="34"/>
  <c r="R152" i="34" s="1"/>
  <c r="C153" i="34"/>
  <c r="D153" i="34"/>
  <c r="E153" i="34"/>
  <c r="I153" i="34"/>
  <c r="O153" i="34" s="1"/>
  <c r="P153" i="34"/>
  <c r="R153" i="34" s="1"/>
  <c r="C154" i="34"/>
  <c r="D154" i="34"/>
  <c r="I154" i="34"/>
  <c r="O154" i="34" s="1"/>
  <c r="P154" i="34"/>
  <c r="R154" i="34" s="1"/>
  <c r="C155" i="34"/>
  <c r="D155" i="34"/>
  <c r="I155" i="34"/>
  <c r="O155" i="34" s="1"/>
  <c r="P155" i="34"/>
  <c r="R155" i="34" s="1"/>
  <c r="C156" i="34"/>
  <c r="D156" i="34"/>
  <c r="E156" i="34"/>
  <c r="I156" i="34"/>
  <c r="O156" i="34" s="1"/>
  <c r="P156" i="34"/>
  <c r="R156" i="34" s="1"/>
  <c r="C157" i="34"/>
  <c r="D157" i="34"/>
  <c r="E157" i="34"/>
  <c r="I157" i="34"/>
  <c r="O157" i="34" s="1"/>
  <c r="P157" i="34"/>
  <c r="R157" i="34" s="1"/>
  <c r="C158" i="34"/>
  <c r="D158" i="34"/>
  <c r="E158" i="34"/>
  <c r="I158" i="34"/>
  <c r="O158" i="34" s="1"/>
  <c r="P158" i="34"/>
  <c r="R158" i="34" s="1"/>
  <c r="C159" i="34"/>
  <c r="D159" i="34"/>
  <c r="I159" i="34"/>
  <c r="O159" i="34" s="1"/>
  <c r="P159" i="34"/>
  <c r="R159" i="34" s="1"/>
  <c r="C160" i="34"/>
  <c r="F160" i="34" s="1"/>
  <c r="D160" i="34"/>
  <c r="E160" i="34"/>
  <c r="I160" i="34"/>
  <c r="O160" i="34" s="1"/>
  <c r="P160" i="34"/>
  <c r="R160" i="34" s="1"/>
  <c r="C161" i="34"/>
  <c r="D161" i="34"/>
  <c r="E161" i="34"/>
  <c r="I161" i="34"/>
  <c r="O161" i="34" s="1"/>
  <c r="P161" i="34"/>
  <c r="R161" i="34" s="1"/>
  <c r="C162" i="34"/>
  <c r="D162" i="34"/>
  <c r="I162" i="34"/>
  <c r="O162" i="34" s="1"/>
  <c r="P162" i="34"/>
  <c r="R162" i="34" s="1"/>
  <c r="C163" i="34"/>
  <c r="D163" i="34"/>
  <c r="E163" i="34"/>
  <c r="I163" i="34"/>
  <c r="O163" i="34" s="1"/>
  <c r="P163" i="34"/>
  <c r="R163" i="34" s="1"/>
  <c r="C164" i="34"/>
  <c r="D164" i="34"/>
  <c r="E164" i="34"/>
  <c r="I164" i="34"/>
  <c r="O164" i="34" s="1"/>
  <c r="P164" i="34"/>
  <c r="R164" i="34" s="1"/>
  <c r="C165" i="34"/>
  <c r="F165" i="34" s="1"/>
  <c r="D165" i="34"/>
  <c r="E165" i="34"/>
  <c r="I165" i="34"/>
  <c r="O165" i="34" s="1"/>
  <c r="P165" i="34"/>
  <c r="R165" i="34" s="1"/>
  <c r="C166" i="34"/>
  <c r="D166" i="34"/>
  <c r="E166" i="34"/>
  <c r="I166" i="34"/>
  <c r="O166" i="34" s="1"/>
  <c r="P166" i="34"/>
  <c r="R166" i="34" s="1"/>
  <c r="C167" i="34"/>
  <c r="D167" i="34"/>
  <c r="I167" i="34"/>
  <c r="O167" i="34" s="1"/>
  <c r="P167" i="34"/>
  <c r="R167" i="34" s="1"/>
  <c r="C168" i="34"/>
  <c r="D168" i="34"/>
  <c r="I168" i="34"/>
  <c r="O168" i="34" s="1"/>
  <c r="P168" i="34"/>
  <c r="R168" i="34" s="1"/>
  <c r="C169" i="34"/>
  <c r="D169" i="34"/>
  <c r="E169" i="34"/>
  <c r="I169" i="34"/>
  <c r="O169" i="34" s="1"/>
  <c r="P169" i="34"/>
  <c r="R169" i="34" s="1"/>
  <c r="C170" i="34"/>
  <c r="D170" i="34"/>
  <c r="E170" i="34"/>
  <c r="I170" i="34"/>
  <c r="O170" i="34" s="1"/>
  <c r="P170" i="34"/>
  <c r="R170" i="34" s="1"/>
  <c r="C171" i="34"/>
  <c r="D171" i="34"/>
  <c r="E171" i="34"/>
  <c r="I171" i="34"/>
  <c r="O171" i="34" s="1"/>
  <c r="P171" i="34"/>
  <c r="R171" i="34" s="1"/>
  <c r="C172" i="34"/>
  <c r="D172" i="34"/>
  <c r="I172" i="34"/>
  <c r="O172" i="34" s="1"/>
  <c r="P172" i="34"/>
  <c r="R172" i="34" s="1"/>
  <c r="C173" i="34"/>
  <c r="F173" i="34" s="1"/>
  <c r="D173" i="34"/>
  <c r="E173" i="34"/>
  <c r="I173" i="34"/>
  <c r="O173" i="34" s="1"/>
  <c r="P173" i="34"/>
  <c r="R173" i="34" s="1"/>
  <c r="C174" i="34"/>
  <c r="D174" i="34"/>
  <c r="E174" i="34"/>
  <c r="I174" i="34"/>
  <c r="O174" i="34" s="1"/>
  <c r="P174" i="34"/>
  <c r="R174" i="34" s="1"/>
  <c r="C175" i="34"/>
  <c r="D175" i="34"/>
  <c r="I175" i="34"/>
  <c r="O175" i="34" s="1"/>
  <c r="P175" i="34"/>
  <c r="R175" i="34" s="1"/>
  <c r="C176" i="34"/>
  <c r="D176" i="34"/>
  <c r="I176" i="34"/>
  <c r="O176" i="34" s="1"/>
  <c r="P176" i="34"/>
  <c r="R176" i="34" s="1"/>
  <c r="C177" i="34"/>
  <c r="D177" i="34"/>
  <c r="E177" i="34"/>
  <c r="I177" i="34"/>
  <c r="O177" i="34" s="1"/>
  <c r="P177" i="34"/>
  <c r="R177" i="34" s="1"/>
  <c r="C178" i="34"/>
  <c r="D178" i="34"/>
  <c r="E178" i="34"/>
  <c r="I178" i="34"/>
  <c r="O178" i="34" s="1"/>
  <c r="P178" i="34"/>
  <c r="R178" i="34" s="1"/>
  <c r="C179" i="34"/>
  <c r="D179" i="34"/>
  <c r="E179" i="34"/>
  <c r="I179" i="34"/>
  <c r="O179" i="34" s="1"/>
  <c r="P179" i="34"/>
  <c r="R179" i="34" s="1"/>
  <c r="C180" i="34"/>
  <c r="D180" i="34"/>
  <c r="I180" i="34"/>
  <c r="O180" i="34" s="1"/>
  <c r="P180" i="34"/>
  <c r="R180" i="34" s="1"/>
  <c r="C181" i="34"/>
  <c r="F181" i="34" s="1"/>
  <c r="D181" i="34"/>
  <c r="E181" i="34"/>
  <c r="I181" i="34"/>
  <c r="O181" i="34" s="1"/>
  <c r="P181" i="34"/>
  <c r="R181" i="34" s="1"/>
  <c r="C182" i="34"/>
  <c r="D182" i="34"/>
  <c r="E182" i="34"/>
  <c r="I182" i="34"/>
  <c r="O182" i="34" s="1"/>
  <c r="P182" i="34"/>
  <c r="R182" i="34" s="1"/>
  <c r="C183" i="34"/>
  <c r="D183" i="34"/>
  <c r="I183" i="34"/>
  <c r="O183" i="34" s="1"/>
  <c r="P183" i="34"/>
  <c r="R183" i="34" s="1"/>
  <c r="C184" i="34"/>
  <c r="D184" i="34"/>
  <c r="I184" i="34"/>
  <c r="O184" i="34" s="1"/>
  <c r="P184" i="34"/>
  <c r="R184" i="34" s="1"/>
  <c r="C185" i="34"/>
  <c r="D185" i="34"/>
  <c r="E185" i="34"/>
  <c r="I185" i="34"/>
  <c r="O185" i="34" s="1"/>
  <c r="P185" i="34"/>
  <c r="R185" i="34" s="1"/>
  <c r="C186" i="34"/>
  <c r="D186" i="34"/>
  <c r="E186" i="34"/>
  <c r="I186" i="34"/>
  <c r="O186" i="34" s="1"/>
  <c r="P186" i="34"/>
  <c r="R186" i="34" s="1"/>
  <c r="C187" i="34"/>
  <c r="D187" i="34"/>
  <c r="E187" i="34"/>
  <c r="I187" i="34"/>
  <c r="O187" i="34" s="1"/>
  <c r="P187" i="34"/>
  <c r="R187" i="34" s="1"/>
  <c r="C188" i="34"/>
  <c r="D188" i="34"/>
  <c r="I188" i="34"/>
  <c r="O188" i="34" s="1"/>
  <c r="P188" i="34"/>
  <c r="R188" i="34" s="1"/>
  <c r="C189" i="34"/>
  <c r="D189" i="34"/>
  <c r="I189" i="34"/>
  <c r="O189" i="34" s="1"/>
  <c r="P189" i="34"/>
  <c r="R189" i="34" s="1"/>
  <c r="C190" i="34"/>
  <c r="D190" i="34"/>
  <c r="E190" i="34"/>
  <c r="I190" i="34"/>
  <c r="O190" i="34" s="1"/>
  <c r="P190" i="34"/>
  <c r="R190" i="34" s="1"/>
  <c r="C191" i="34"/>
  <c r="D191" i="34"/>
  <c r="I191" i="34"/>
  <c r="O191" i="34" s="1"/>
  <c r="P191" i="34"/>
  <c r="R191" i="34" s="1"/>
  <c r="C192" i="34"/>
  <c r="D192" i="34"/>
  <c r="I192" i="34"/>
  <c r="O192" i="34" s="1"/>
  <c r="P192" i="34"/>
  <c r="R192" i="34" s="1"/>
  <c r="C193" i="34"/>
  <c r="D193" i="34"/>
  <c r="E193" i="34"/>
  <c r="I193" i="34"/>
  <c r="O193" i="34" s="1"/>
  <c r="P193" i="34"/>
  <c r="R193" i="34" s="1"/>
  <c r="C194" i="34"/>
  <c r="D194" i="34"/>
  <c r="E194" i="34"/>
  <c r="I194" i="34"/>
  <c r="O194" i="34" s="1"/>
  <c r="P194" i="34"/>
  <c r="R194" i="34" s="1"/>
  <c r="C195" i="34"/>
  <c r="D195" i="34"/>
  <c r="E195" i="34"/>
  <c r="I195" i="34"/>
  <c r="O195" i="34" s="1"/>
  <c r="P195" i="34"/>
  <c r="R195" i="34" s="1"/>
  <c r="C196" i="34"/>
  <c r="D196" i="34"/>
  <c r="I196" i="34"/>
  <c r="O196" i="34" s="1"/>
  <c r="P196" i="34"/>
  <c r="R196" i="34" s="1"/>
  <c r="C197" i="34"/>
  <c r="F197" i="34" s="1"/>
  <c r="D197" i="34"/>
  <c r="E197" i="34"/>
  <c r="I197" i="34"/>
  <c r="O197" i="34" s="1"/>
  <c r="P197" i="34"/>
  <c r="R197" i="34" s="1"/>
  <c r="C198" i="34"/>
  <c r="D198" i="34"/>
  <c r="E198" i="34"/>
  <c r="I198" i="34"/>
  <c r="O198" i="34" s="1"/>
  <c r="P198" i="34"/>
  <c r="R198" i="34" s="1"/>
  <c r="C199" i="34"/>
  <c r="D199" i="34"/>
  <c r="I199" i="34"/>
  <c r="O199" i="34" s="1"/>
  <c r="P199" i="34"/>
  <c r="R199" i="34" s="1"/>
  <c r="C200" i="34"/>
  <c r="D200" i="34"/>
  <c r="I200" i="34"/>
  <c r="O200" i="34" s="1"/>
  <c r="P200" i="34"/>
  <c r="R200" i="34" s="1"/>
  <c r="C201" i="34"/>
  <c r="D201" i="34"/>
  <c r="E201" i="34"/>
  <c r="I201" i="34"/>
  <c r="O201" i="34" s="1"/>
  <c r="P201" i="34"/>
  <c r="R201" i="34" s="1"/>
  <c r="C202" i="34"/>
  <c r="D202" i="34"/>
  <c r="E202" i="34"/>
  <c r="I202" i="34"/>
  <c r="O202" i="34" s="1"/>
  <c r="P202" i="34"/>
  <c r="R202" i="34" s="1"/>
  <c r="C203" i="34"/>
  <c r="D203" i="34"/>
  <c r="E203" i="34"/>
  <c r="I203" i="34"/>
  <c r="O203" i="34" s="1"/>
  <c r="P203" i="34"/>
  <c r="R203" i="34" s="1"/>
  <c r="C204" i="34"/>
  <c r="D204" i="34"/>
  <c r="I204" i="34"/>
  <c r="O204" i="34" s="1"/>
  <c r="P204" i="34"/>
  <c r="R204" i="34" s="1"/>
  <c r="C205" i="34"/>
  <c r="F205" i="34" s="1"/>
  <c r="D205" i="34"/>
  <c r="E205" i="34"/>
  <c r="I205" i="34"/>
  <c r="O205" i="34" s="1"/>
  <c r="P205" i="34"/>
  <c r="R205" i="34" s="1"/>
  <c r="C206" i="34"/>
  <c r="D206" i="34"/>
  <c r="E206" i="34"/>
  <c r="I206" i="34"/>
  <c r="O206" i="34" s="1"/>
  <c r="P206" i="34"/>
  <c r="R206" i="34" s="1"/>
  <c r="C207" i="34"/>
  <c r="D207" i="34"/>
  <c r="I207" i="34"/>
  <c r="O207" i="34" s="1"/>
  <c r="P207" i="34"/>
  <c r="R207" i="34" s="1"/>
  <c r="C208" i="34"/>
  <c r="D208" i="34"/>
  <c r="I208" i="34"/>
  <c r="O208" i="34" s="1"/>
  <c r="P208" i="34"/>
  <c r="R208" i="34" s="1"/>
  <c r="C209" i="34"/>
  <c r="D209" i="34"/>
  <c r="E209" i="34"/>
  <c r="I209" i="34"/>
  <c r="O209" i="34" s="1"/>
  <c r="P209" i="34"/>
  <c r="R209" i="34" s="1"/>
  <c r="C210" i="34"/>
  <c r="D210" i="34"/>
  <c r="E210" i="34"/>
  <c r="I210" i="34"/>
  <c r="O210" i="34" s="1"/>
  <c r="P210" i="34"/>
  <c r="R210" i="34" s="1"/>
  <c r="C211" i="34"/>
  <c r="D211" i="34"/>
  <c r="E211" i="34"/>
  <c r="I211" i="34"/>
  <c r="O211" i="34" s="1"/>
  <c r="P211" i="34"/>
  <c r="R211" i="34" s="1"/>
  <c r="C212" i="34"/>
  <c r="D212" i="34"/>
  <c r="I212" i="34"/>
  <c r="O212" i="34" s="1"/>
  <c r="P212" i="34"/>
  <c r="R212" i="34" s="1"/>
  <c r="C213" i="34"/>
  <c r="D213" i="34"/>
  <c r="I213" i="34"/>
  <c r="O213" i="34" s="1"/>
  <c r="P213" i="34"/>
  <c r="R213" i="34" s="1"/>
  <c r="C214" i="34"/>
  <c r="D214" i="34"/>
  <c r="E214" i="34"/>
  <c r="I214" i="34"/>
  <c r="O214" i="34" s="1"/>
  <c r="P214" i="34"/>
  <c r="R214" i="34" s="1"/>
  <c r="C215" i="34"/>
  <c r="D215" i="34"/>
  <c r="I215" i="34"/>
  <c r="O215" i="34" s="1"/>
  <c r="P215" i="34"/>
  <c r="R215" i="34" s="1"/>
  <c r="C216" i="34"/>
  <c r="D216" i="34"/>
  <c r="I216" i="34"/>
  <c r="O216" i="34" s="1"/>
  <c r="P216" i="34"/>
  <c r="R216" i="34" s="1"/>
  <c r="C217" i="34"/>
  <c r="D217" i="34"/>
  <c r="E217" i="34"/>
  <c r="I217" i="34"/>
  <c r="O217" i="34" s="1"/>
  <c r="P217" i="34"/>
  <c r="R217" i="34" s="1"/>
  <c r="C218" i="34"/>
  <c r="D218" i="34"/>
  <c r="E218" i="34"/>
  <c r="I218" i="34"/>
  <c r="O218" i="34" s="1"/>
  <c r="P218" i="34"/>
  <c r="R218" i="34" s="1"/>
  <c r="C219" i="34"/>
  <c r="D219" i="34"/>
  <c r="E219" i="34"/>
  <c r="I219" i="34"/>
  <c r="O219" i="34" s="1"/>
  <c r="P219" i="34"/>
  <c r="R219" i="34" s="1"/>
  <c r="C220" i="34"/>
  <c r="D220" i="34"/>
  <c r="I220" i="34"/>
  <c r="O220" i="34" s="1"/>
  <c r="P220" i="34"/>
  <c r="R220" i="34" s="1"/>
  <c r="C221" i="34"/>
  <c r="D221" i="34"/>
  <c r="I221" i="34"/>
  <c r="O221" i="34" s="1"/>
  <c r="P221" i="34"/>
  <c r="R221" i="34" s="1"/>
  <c r="C222" i="34"/>
  <c r="D222" i="34"/>
  <c r="E222" i="34"/>
  <c r="I222" i="34"/>
  <c r="O222" i="34" s="1"/>
  <c r="P222" i="34"/>
  <c r="R222" i="34" s="1"/>
  <c r="C223" i="34"/>
  <c r="D223" i="34"/>
  <c r="I223" i="34"/>
  <c r="O223" i="34" s="1"/>
  <c r="P223" i="34"/>
  <c r="R223" i="34" s="1"/>
  <c r="C224" i="34"/>
  <c r="D224" i="34"/>
  <c r="I224" i="34"/>
  <c r="O224" i="34" s="1"/>
  <c r="P224" i="34"/>
  <c r="R224" i="34" s="1"/>
  <c r="C225" i="34"/>
  <c r="D225" i="34"/>
  <c r="E225" i="34"/>
  <c r="I225" i="34"/>
  <c r="O225" i="34" s="1"/>
  <c r="P225" i="34"/>
  <c r="R225" i="34" s="1"/>
  <c r="C226" i="34"/>
  <c r="D226" i="34"/>
  <c r="E226" i="34"/>
  <c r="I226" i="34"/>
  <c r="O226" i="34" s="1"/>
  <c r="P226" i="34"/>
  <c r="R226" i="34" s="1"/>
  <c r="C227" i="34"/>
  <c r="D227" i="34"/>
  <c r="E227" i="34"/>
  <c r="I227" i="34"/>
  <c r="O227" i="34" s="1"/>
  <c r="P227" i="34"/>
  <c r="R227" i="34" s="1"/>
  <c r="C228" i="34"/>
  <c r="D228" i="34"/>
  <c r="I228" i="34"/>
  <c r="O228" i="34" s="1"/>
  <c r="P228" i="34"/>
  <c r="R228" i="34" s="1"/>
  <c r="C229" i="34"/>
  <c r="F229" i="34" s="1"/>
  <c r="D229" i="34"/>
  <c r="E229" i="34"/>
  <c r="I229" i="34"/>
  <c r="O229" i="34" s="1"/>
  <c r="P229" i="34"/>
  <c r="R229" i="34" s="1"/>
  <c r="C230" i="34"/>
  <c r="D230" i="34"/>
  <c r="E230" i="34"/>
  <c r="I230" i="34"/>
  <c r="O230" i="34" s="1"/>
  <c r="P230" i="34"/>
  <c r="R230" i="34" s="1"/>
  <c r="C231" i="34"/>
  <c r="D231" i="34"/>
  <c r="I231" i="34"/>
  <c r="O231" i="34" s="1"/>
  <c r="P231" i="34"/>
  <c r="R231" i="34" s="1"/>
  <c r="C232" i="34"/>
  <c r="D232" i="34"/>
  <c r="I232" i="34"/>
  <c r="O232" i="34" s="1"/>
  <c r="P232" i="34"/>
  <c r="R232" i="34" s="1"/>
  <c r="C233" i="34"/>
  <c r="D233" i="34"/>
  <c r="E233" i="34"/>
  <c r="I233" i="34"/>
  <c r="O233" i="34" s="1"/>
  <c r="P233" i="34"/>
  <c r="R233" i="34" s="1"/>
  <c r="C234" i="34"/>
  <c r="D234" i="34"/>
  <c r="E234" i="34"/>
  <c r="I234" i="34"/>
  <c r="O234" i="34" s="1"/>
  <c r="P234" i="34"/>
  <c r="R234" i="34" s="1"/>
  <c r="C235" i="34"/>
  <c r="D235" i="34"/>
  <c r="E235" i="34"/>
  <c r="I235" i="34"/>
  <c r="O235" i="34" s="1"/>
  <c r="P235" i="34"/>
  <c r="R235" i="34" s="1"/>
  <c r="C236" i="34"/>
  <c r="D236" i="34"/>
  <c r="I236" i="34"/>
  <c r="O236" i="34" s="1"/>
  <c r="P236" i="34"/>
  <c r="R236" i="34" s="1"/>
  <c r="C237" i="34"/>
  <c r="F237" i="34" s="1"/>
  <c r="D237" i="34"/>
  <c r="E237" i="34"/>
  <c r="I237" i="34"/>
  <c r="O237" i="34" s="1"/>
  <c r="P237" i="34"/>
  <c r="R237" i="34" s="1"/>
  <c r="C238" i="34"/>
  <c r="D238" i="34"/>
  <c r="E238" i="34"/>
  <c r="I238" i="34"/>
  <c r="O238" i="34" s="1"/>
  <c r="P238" i="34"/>
  <c r="R238" i="34" s="1"/>
  <c r="C239" i="34"/>
  <c r="D239" i="34"/>
  <c r="I239" i="34"/>
  <c r="O239" i="34" s="1"/>
  <c r="P239" i="34"/>
  <c r="R239" i="34" s="1"/>
  <c r="C240" i="34"/>
  <c r="D240" i="34"/>
  <c r="I240" i="34"/>
  <c r="O240" i="34" s="1"/>
  <c r="P240" i="34"/>
  <c r="R240" i="34" s="1"/>
  <c r="C14" i="33"/>
  <c r="E14" i="33" s="1"/>
  <c r="C15" i="33"/>
  <c r="E15" i="33" s="1"/>
  <c r="C16" i="33"/>
  <c r="E16" i="33" s="1"/>
  <c r="C17" i="33"/>
  <c r="E17" i="33" s="1"/>
  <c r="C18" i="33"/>
  <c r="E18" i="33" s="1"/>
  <c r="C19" i="33"/>
  <c r="E19" i="33" s="1"/>
  <c r="C20" i="33"/>
  <c r="E20" i="33" s="1"/>
  <c r="C21" i="33"/>
  <c r="E21" i="33" s="1"/>
  <c r="C22" i="33"/>
  <c r="E22" i="33" s="1"/>
  <c r="C23" i="33"/>
  <c r="E23" i="33" s="1"/>
  <c r="C24" i="33"/>
  <c r="E24" i="33" s="1"/>
  <c r="C25" i="33"/>
  <c r="E25" i="33" s="1"/>
  <c r="C26" i="33"/>
  <c r="E26" i="33" s="1"/>
  <c r="C27" i="33"/>
  <c r="E27" i="33" s="1"/>
  <c r="C28" i="33"/>
  <c r="E28" i="33" s="1"/>
  <c r="C29" i="33"/>
  <c r="E29" i="33" s="1"/>
  <c r="C30" i="33"/>
  <c r="E30" i="33" s="1"/>
  <c r="C31" i="33"/>
  <c r="E31" i="33" s="1"/>
  <c r="C32" i="33"/>
  <c r="E32" i="33" s="1"/>
  <c r="C33" i="33"/>
  <c r="E33" i="33" s="1"/>
  <c r="C34" i="33"/>
  <c r="E34" i="33" s="1"/>
  <c r="C35" i="33"/>
  <c r="E35" i="33" s="1"/>
  <c r="C36" i="33"/>
  <c r="E36" i="33" s="1"/>
  <c r="C37" i="33"/>
  <c r="E37" i="33" s="1"/>
  <c r="C38" i="33"/>
  <c r="E38" i="33" s="1"/>
  <c r="C39" i="33"/>
  <c r="E39" i="33" s="1"/>
  <c r="C40" i="33"/>
  <c r="E40" i="33" s="1"/>
  <c r="C41" i="33"/>
  <c r="E41" i="33" s="1"/>
  <c r="C42" i="33"/>
  <c r="E42" i="33" s="1"/>
  <c r="C43" i="33"/>
  <c r="E43" i="33" s="1"/>
  <c r="C44" i="33"/>
  <c r="E44" i="33" s="1"/>
  <c r="C45" i="33"/>
  <c r="E45" i="33" s="1"/>
  <c r="C46" i="33"/>
  <c r="E46" i="33" s="1"/>
  <c r="C47" i="33"/>
  <c r="E47" i="33" s="1"/>
  <c r="C48" i="33"/>
  <c r="E48" i="33" s="1"/>
  <c r="C49" i="33"/>
  <c r="E49" i="33" s="1"/>
  <c r="C50" i="33"/>
  <c r="E50" i="33" s="1"/>
  <c r="C51" i="33"/>
  <c r="E51" i="33" s="1"/>
  <c r="C52" i="33"/>
  <c r="E52" i="33" s="1"/>
  <c r="C53" i="33"/>
  <c r="E53" i="33" s="1"/>
  <c r="C54" i="33"/>
  <c r="E54" i="33" s="1"/>
  <c r="C55" i="33"/>
  <c r="E55" i="33" s="1"/>
  <c r="C56" i="33"/>
  <c r="E56" i="33" s="1"/>
  <c r="C57" i="33"/>
  <c r="E57" i="33" s="1"/>
  <c r="C58" i="33"/>
  <c r="E58" i="33" s="1"/>
  <c r="C59" i="33"/>
  <c r="E59" i="33" s="1"/>
  <c r="C60" i="33"/>
  <c r="E60" i="33" s="1"/>
  <c r="C61" i="33"/>
  <c r="E61" i="33" s="1"/>
  <c r="C62" i="33"/>
  <c r="E62" i="33" s="1"/>
  <c r="C63" i="33"/>
  <c r="E63" i="33" s="1"/>
  <c r="C64" i="33"/>
  <c r="E64" i="33" s="1"/>
  <c r="C65" i="33"/>
  <c r="E65" i="33" s="1"/>
  <c r="P14" i="33"/>
  <c r="R14" i="33" s="1"/>
  <c r="B3" i="33"/>
  <c r="B7" i="33"/>
  <c r="B8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I14" i="33"/>
  <c r="B4" i="33"/>
  <c r="B5" i="33" s="1"/>
  <c r="K14" i="33"/>
  <c r="K15" i="33"/>
  <c r="K16" i="33"/>
  <c r="K17" i="33"/>
  <c r="K18" i="33"/>
  <c r="K19" i="33"/>
  <c r="K20" i="33"/>
  <c r="K21" i="33"/>
  <c r="W14" i="33"/>
  <c r="T4" i="33" s="1"/>
  <c r="U4" i="33"/>
  <c r="M7" i="33"/>
  <c r="I15" i="33"/>
  <c r="I16" i="33"/>
  <c r="O16" i="33" s="1"/>
  <c r="S16" i="33" s="1"/>
  <c r="I17" i="33"/>
  <c r="O17" i="33" s="1"/>
  <c r="S17" i="33" s="1"/>
  <c r="I18" i="33"/>
  <c r="O18" i="33" s="1"/>
  <c r="S18" i="33" s="1"/>
  <c r="I19" i="33"/>
  <c r="I20" i="33"/>
  <c r="O20" i="33" s="1"/>
  <c r="S20" i="33" s="1"/>
  <c r="I21" i="33"/>
  <c r="O21" i="33" s="1"/>
  <c r="S21" i="33" s="1"/>
  <c r="I22" i="33"/>
  <c r="I23" i="33"/>
  <c r="I24" i="33"/>
  <c r="I25" i="33"/>
  <c r="I26" i="33"/>
  <c r="O26" i="33" s="1"/>
  <c r="I27" i="33"/>
  <c r="I28" i="33"/>
  <c r="O28" i="33" s="1"/>
  <c r="I29" i="33"/>
  <c r="O29" i="33" s="1"/>
  <c r="I30" i="33"/>
  <c r="I31" i="33"/>
  <c r="I32" i="33"/>
  <c r="I33" i="33"/>
  <c r="I34" i="33"/>
  <c r="O34" i="33" s="1"/>
  <c r="L14" i="33"/>
  <c r="V14" i="33"/>
  <c r="L15" i="33"/>
  <c r="O15" i="33"/>
  <c r="S15" i="33" s="1"/>
  <c r="P15" i="33"/>
  <c r="Q15" i="33"/>
  <c r="R15" i="33"/>
  <c r="V15" i="33"/>
  <c r="W15" i="33"/>
  <c r="L16" i="33"/>
  <c r="P16" i="33"/>
  <c r="Q16" i="33"/>
  <c r="R16" i="33"/>
  <c r="V16" i="33"/>
  <c r="W16" i="33"/>
  <c r="L17" i="33"/>
  <c r="P17" i="33"/>
  <c r="R17" i="33"/>
  <c r="V17" i="33"/>
  <c r="W17" i="33"/>
  <c r="L18" i="33"/>
  <c r="P18" i="33"/>
  <c r="R18" i="33"/>
  <c r="V18" i="33"/>
  <c r="W18" i="33"/>
  <c r="L19" i="33"/>
  <c r="O19" i="33"/>
  <c r="S19" i="33" s="1"/>
  <c r="P19" i="33"/>
  <c r="Q19" i="33"/>
  <c r="R19" i="33"/>
  <c r="V19" i="33"/>
  <c r="W19" i="33"/>
  <c r="L20" i="33"/>
  <c r="P20" i="33"/>
  <c r="Q20" i="33"/>
  <c r="R20" i="33"/>
  <c r="V20" i="33"/>
  <c r="W20" i="33"/>
  <c r="L21" i="33"/>
  <c r="P21" i="33"/>
  <c r="Q21" i="33"/>
  <c r="R21" i="33"/>
  <c r="V21" i="33"/>
  <c r="W21" i="33"/>
  <c r="O22" i="33"/>
  <c r="P22" i="33"/>
  <c r="Q22" i="33" s="1"/>
  <c r="O23" i="33"/>
  <c r="P23" i="33"/>
  <c r="R23" i="33" s="1"/>
  <c r="Q23" i="33"/>
  <c r="S23" i="33"/>
  <c r="O24" i="33"/>
  <c r="P24" i="33"/>
  <c r="V24" i="33"/>
  <c r="W24" i="33"/>
  <c r="O25" i="33"/>
  <c r="Q25" i="33" s="1"/>
  <c r="P25" i="33"/>
  <c r="R25" i="33"/>
  <c r="V25" i="33"/>
  <c r="W25" i="33"/>
  <c r="P26" i="33"/>
  <c r="V26" i="33"/>
  <c r="W26" i="33"/>
  <c r="O27" i="33"/>
  <c r="P27" i="33"/>
  <c r="R27" i="33" s="1"/>
  <c r="V27" i="33"/>
  <c r="W27" i="33"/>
  <c r="P28" i="33"/>
  <c r="Q28" i="33" s="1"/>
  <c r="V28" i="33"/>
  <c r="W28" i="33"/>
  <c r="P29" i="33"/>
  <c r="R29" i="33"/>
  <c r="V29" i="33"/>
  <c r="W29" i="33"/>
  <c r="O30" i="33"/>
  <c r="P30" i="33"/>
  <c r="Q30" i="33" s="1"/>
  <c r="V30" i="33"/>
  <c r="W30" i="33"/>
  <c r="O31" i="33"/>
  <c r="S31" i="33" s="1"/>
  <c r="P31" i="33"/>
  <c r="Q31" i="33"/>
  <c r="R31" i="33"/>
  <c r="V31" i="33"/>
  <c r="W31" i="33"/>
  <c r="O32" i="33"/>
  <c r="P32" i="33"/>
  <c r="Q32" i="33" s="1"/>
  <c r="V32" i="33"/>
  <c r="W32" i="33"/>
  <c r="O33" i="33"/>
  <c r="P33" i="33"/>
  <c r="R33" i="33"/>
  <c r="V33" i="33"/>
  <c r="W33" i="33"/>
  <c r="P34" i="33"/>
  <c r="V34" i="33"/>
  <c r="W34" i="33"/>
  <c r="I35" i="33"/>
  <c r="O35" i="33" s="1"/>
  <c r="P35" i="33"/>
  <c r="R35" i="33"/>
  <c r="V35" i="33"/>
  <c r="W35" i="33"/>
  <c r="I36" i="33"/>
  <c r="O36" i="33" s="1"/>
  <c r="P36" i="33"/>
  <c r="R36" i="33" s="1"/>
  <c r="V36" i="33"/>
  <c r="W36" i="33"/>
  <c r="I37" i="33"/>
  <c r="O37" i="33" s="1"/>
  <c r="P37" i="33"/>
  <c r="R37" i="33" s="1"/>
  <c r="V37" i="33"/>
  <c r="W37" i="33"/>
  <c r="I38" i="33"/>
  <c r="O38" i="33" s="1"/>
  <c r="P38" i="33"/>
  <c r="R38" i="33" s="1"/>
  <c r="I39" i="33"/>
  <c r="O39" i="33" s="1"/>
  <c r="P39" i="33"/>
  <c r="R39" i="33"/>
  <c r="I40" i="33"/>
  <c r="O40" i="33" s="1"/>
  <c r="P40" i="33"/>
  <c r="R40" i="33" s="1"/>
  <c r="I41" i="33"/>
  <c r="K41" i="33"/>
  <c r="L41" i="33"/>
  <c r="M41" i="33"/>
  <c r="O41" i="33"/>
  <c r="P41" i="33"/>
  <c r="R41" i="33"/>
  <c r="S41" i="33"/>
  <c r="V41" i="33"/>
  <c r="W41" i="33"/>
  <c r="I42" i="33"/>
  <c r="O42" i="33" s="1"/>
  <c r="K42" i="33"/>
  <c r="L42" i="33" s="1"/>
  <c r="M42" i="33"/>
  <c r="P42" i="33"/>
  <c r="R42" i="33"/>
  <c r="V42" i="33"/>
  <c r="W42" i="33"/>
  <c r="I43" i="33"/>
  <c r="K43" i="33"/>
  <c r="L43" i="33" s="1"/>
  <c r="M43" i="33"/>
  <c r="O43" i="33"/>
  <c r="P43" i="33"/>
  <c r="V43" i="33"/>
  <c r="W43" i="33"/>
  <c r="I44" i="33"/>
  <c r="O44" i="33" s="1"/>
  <c r="K44" i="33"/>
  <c r="L44" i="33" s="1"/>
  <c r="M44" i="33"/>
  <c r="P44" i="33"/>
  <c r="R44" i="33" s="1"/>
  <c r="V44" i="33"/>
  <c r="W44" i="33"/>
  <c r="I45" i="33"/>
  <c r="O45" i="33" s="1"/>
  <c r="K45" i="33"/>
  <c r="L45" i="33"/>
  <c r="M45" i="33"/>
  <c r="P45" i="33"/>
  <c r="R45" i="33" s="1"/>
  <c r="V45" i="33"/>
  <c r="W45" i="33"/>
  <c r="I46" i="33"/>
  <c r="O46" i="33" s="1"/>
  <c r="K46" i="33"/>
  <c r="L46" i="33" s="1"/>
  <c r="M46" i="33"/>
  <c r="P46" i="33"/>
  <c r="R46" i="33"/>
  <c r="V46" i="33"/>
  <c r="W46" i="33"/>
  <c r="I47" i="33"/>
  <c r="O47" i="33" s="1"/>
  <c r="K47" i="33"/>
  <c r="L47" i="33"/>
  <c r="M47" i="33"/>
  <c r="P47" i="33"/>
  <c r="R47" i="33"/>
  <c r="V47" i="33"/>
  <c r="W47" i="33"/>
  <c r="I48" i="33"/>
  <c r="O48" i="33" s="1"/>
  <c r="P48" i="33"/>
  <c r="R48" i="33"/>
  <c r="I49" i="33"/>
  <c r="O49" i="33" s="1"/>
  <c r="P49" i="33"/>
  <c r="R49" i="33"/>
  <c r="I50" i="33"/>
  <c r="O50" i="33" s="1"/>
  <c r="P50" i="33"/>
  <c r="R50" i="33" s="1"/>
  <c r="I51" i="33"/>
  <c r="O51" i="33" s="1"/>
  <c r="P51" i="33"/>
  <c r="R51" i="33" s="1"/>
  <c r="I52" i="33"/>
  <c r="O52" i="33" s="1"/>
  <c r="P52" i="33"/>
  <c r="R52" i="33"/>
  <c r="I53" i="33"/>
  <c r="O53" i="33" s="1"/>
  <c r="P53" i="33"/>
  <c r="R53" i="33"/>
  <c r="I54" i="33"/>
  <c r="O54" i="33" s="1"/>
  <c r="P54" i="33"/>
  <c r="R54" i="33"/>
  <c r="I55" i="33"/>
  <c r="O55" i="33" s="1"/>
  <c r="P55" i="33"/>
  <c r="R55" i="33" s="1"/>
  <c r="I56" i="33"/>
  <c r="O56" i="33" s="1"/>
  <c r="P56" i="33"/>
  <c r="R56" i="33" s="1"/>
  <c r="I57" i="33"/>
  <c r="O57" i="33" s="1"/>
  <c r="P57" i="33"/>
  <c r="R57" i="33"/>
  <c r="I58" i="33"/>
  <c r="O58" i="33" s="1"/>
  <c r="P58" i="33"/>
  <c r="R58" i="33" s="1"/>
  <c r="I59" i="33"/>
  <c r="O59" i="33" s="1"/>
  <c r="P59" i="33"/>
  <c r="R59" i="33" s="1"/>
  <c r="I60" i="33"/>
  <c r="O60" i="33" s="1"/>
  <c r="P60" i="33"/>
  <c r="R60" i="33"/>
  <c r="I61" i="33"/>
  <c r="O61" i="33" s="1"/>
  <c r="P61" i="33"/>
  <c r="R61" i="33"/>
  <c r="I62" i="33"/>
  <c r="O62" i="33" s="1"/>
  <c r="P62" i="33"/>
  <c r="R62" i="33"/>
  <c r="I63" i="33"/>
  <c r="O63" i="33" s="1"/>
  <c r="P63" i="33"/>
  <c r="R63" i="33" s="1"/>
  <c r="I64" i="33"/>
  <c r="O64" i="33" s="1"/>
  <c r="P64" i="33"/>
  <c r="R64" i="33"/>
  <c r="I65" i="33"/>
  <c r="O65" i="33" s="1"/>
  <c r="P65" i="33"/>
  <c r="R65" i="33"/>
  <c r="C66" i="33"/>
  <c r="E66" i="33" s="1"/>
  <c r="D66" i="33"/>
  <c r="I66" i="33"/>
  <c r="O66" i="33" s="1"/>
  <c r="P66" i="33"/>
  <c r="R66" i="33"/>
  <c r="C67" i="33"/>
  <c r="D67" i="33"/>
  <c r="E67" i="33"/>
  <c r="I67" i="33"/>
  <c r="O67" i="33" s="1"/>
  <c r="P67" i="33"/>
  <c r="R67" i="33" s="1"/>
  <c r="C68" i="33"/>
  <c r="D68" i="33"/>
  <c r="E68" i="33"/>
  <c r="I68" i="33"/>
  <c r="O68" i="33" s="1"/>
  <c r="P68" i="33"/>
  <c r="R68" i="33"/>
  <c r="C69" i="33"/>
  <c r="D69" i="33"/>
  <c r="E69" i="33"/>
  <c r="I69" i="33"/>
  <c r="O69" i="33" s="1"/>
  <c r="P69" i="33"/>
  <c r="R69" i="33"/>
  <c r="C70" i="33"/>
  <c r="E70" i="33" s="1"/>
  <c r="D70" i="33"/>
  <c r="I70" i="33"/>
  <c r="O70" i="33" s="1"/>
  <c r="P70" i="33"/>
  <c r="R70" i="33" s="1"/>
  <c r="C71" i="33"/>
  <c r="E71" i="33" s="1"/>
  <c r="D71" i="33"/>
  <c r="I71" i="33"/>
  <c r="O71" i="33" s="1"/>
  <c r="P71" i="33"/>
  <c r="R71" i="33"/>
  <c r="C72" i="33"/>
  <c r="D72" i="33"/>
  <c r="E72" i="33"/>
  <c r="I72" i="33"/>
  <c r="O72" i="33" s="1"/>
  <c r="P72" i="33"/>
  <c r="R72" i="33"/>
  <c r="C73" i="33"/>
  <c r="E73" i="33" s="1"/>
  <c r="D73" i="33"/>
  <c r="I73" i="33"/>
  <c r="O73" i="33" s="1"/>
  <c r="P73" i="33"/>
  <c r="R73" i="33"/>
  <c r="C74" i="33"/>
  <c r="E74" i="33" s="1"/>
  <c r="D74" i="33"/>
  <c r="I74" i="33"/>
  <c r="O74" i="33" s="1"/>
  <c r="P74" i="33"/>
  <c r="R74" i="33"/>
  <c r="C75" i="33"/>
  <c r="D75" i="33"/>
  <c r="E75" i="33"/>
  <c r="I75" i="33"/>
  <c r="O75" i="33" s="1"/>
  <c r="P75" i="33"/>
  <c r="R75" i="33" s="1"/>
  <c r="C76" i="33"/>
  <c r="D76" i="33"/>
  <c r="E76" i="33"/>
  <c r="I76" i="33"/>
  <c r="O76" i="33" s="1"/>
  <c r="P76" i="33"/>
  <c r="R76" i="33"/>
  <c r="C77" i="33"/>
  <c r="D77" i="33"/>
  <c r="E77" i="33"/>
  <c r="I77" i="33"/>
  <c r="O77" i="33" s="1"/>
  <c r="P77" i="33"/>
  <c r="R77" i="33"/>
  <c r="C78" i="33"/>
  <c r="E78" i="33" s="1"/>
  <c r="D78" i="33"/>
  <c r="I78" i="33"/>
  <c r="O78" i="33" s="1"/>
  <c r="P78" i="33"/>
  <c r="R78" i="33" s="1"/>
  <c r="C79" i="33"/>
  <c r="E79" i="33" s="1"/>
  <c r="D79" i="33"/>
  <c r="F79" i="33" s="1"/>
  <c r="I79" i="33"/>
  <c r="O79" i="33" s="1"/>
  <c r="P79" i="33"/>
  <c r="R79" i="33"/>
  <c r="C80" i="33"/>
  <c r="D80" i="33"/>
  <c r="E80" i="33"/>
  <c r="I80" i="33"/>
  <c r="O80" i="33" s="1"/>
  <c r="P80" i="33"/>
  <c r="R80" i="33"/>
  <c r="C81" i="33"/>
  <c r="D81" i="33"/>
  <c r="E81" i="33"/>
  <c r="I81" i="33"/>
  <c r="O81" i="33" s="1"/>
  <c r="P81" i="33"/>
  <c r="R81" i="33"/>
  <c r="C82" i="33"/>
  <c r="E82" i="33" s="1"/>
  <c r="D82" i="33"/>
  <c r="I82" i="33"/>
  <c r="O82" i="33" s="1"/>
  <c r="P82" i="33"/>
  <c r="R82" i="33"/>
  <c r="C83" i="33"/>
  <c r="D83" i="33"/>
  <c r="F83" i="33" s="1"/>
  <c r="E83" i="33"/>
  <c r="I83" i="33"/>
  <c r="O83" i="33" s="1"/>
  <c r="P83" i="33"/>
  <c r="R83" i="33" s="1"/>
  <c r="C84" i="33"/>
  <c r="D84" i="33"/>
  <c r="E84" i="33"/>
  <c r="I84" i="33"/>
  <c r="O84" i="33" s="1"/>
  <c r="P84" i="33"/>
  <c r="R84" i="33" s="1"/>
  <c r="C85" i="33"/>
  <c r="D85" i="33"/>
  <c r="E85" i="33"/>
  <c r="I85" i="33"/>
  <c r="O85" i="33" s="1"/>
  <c r="P85" i="33"/>
  <c r="R85" i="33"/>
  <c r="C86" i="33"/>
  <c r="E86" i="33" s="1"/>
  <c r="D86" i="33"/>
  <c r="I86" i="33"/>
  <c r="O86" i="33" s="1"/>
  <c r="P86" i="33"/>
  <c r="R86" i="33" s="1"/>
  <c r="C87" i="33"/>
  <c r="E87" i="33" s="1"/>
  <c r="D87" i="33"/>
  <c r="I87" i="33"/>
  <c r="O87" i="33" s="1"/>
  <c r="P87" i="33"/>
  <c r="R87" i="33" s="1"/>
  <c r="C88" i="33"/>
  <c r="D88" i="33"/>
  <c r="F88" i="33" s="1"/>
  <c r="E88" i="33"/>
  <c r="I88" i="33"/>
  <c r="O88" i="33" s="1"/>
  <c r="P88" i="33"/>
  <c r="R88" i="33"/>
  <c r="C89" i="33"/>
  <c r="E89" i="33" s="1"/>
  <c r="D89" i="33"/>
  <c r="I89" i="33"/>
  <c r="O89" i="33" s="1"/>
  <c r="P89" i="33"/>
  <c r="R89" i="33"/>
  <c r="C90" i="33"/>
  <c r="E90" i="33" s="1"/>
  <c r="D90" i="33"/>
  <c r="F90" i="33" s="1"/>
  <c r="I90" i="33"/>
  <c r="O90" i="33" s="1"/>
  <c r="P90" i="33"/>
  <c r="R90" i="33"/>
  <c r="C91" i="33"/>
  <c r="D91" i="33"/>
  <c r="E91" i="33"/>
  <c r="I91" i="33"/>
  <c r="O91" i="33" s="1"/>
  <c r="P91" i="33"/>
  <c r="R91" i="33" s="1"/>
  <c r="C92" i="33"/>
  <c r="D92" i="33"/>
  <c r="E92" i="33"/>
  <c r="I92" i="33"/>
  <c r="O92" i="33" s="1"/>
  <c r="P92" i="33"/>
  <c r="R92" i="33"/>
  <c r="C93" i="33"/>
  <c r="D93" i="33"/>
  <c r="E93" i="33"/>
  <c r="I93" i="33"/>
  <c r="O93" i="33" s="1"/>
  <c r="P93" i="33"/>
  <c r="R93" i="33"/>
  <c r="C94" i="33"/>
  <c r="E94" i="33" s="1"/>
  <c r="D94" i="33"/>
  <c r="I94" i="33"/>
  <c r="O94" i="33" s="1"/>
  <c r="P94" i="33"/>
  <c r="R94" i="33" s="1"/>
  <c r="C95" i="33"/>
  <c r="E95" i="33" s="1"/>
  <c r="D95" i="33"/>
  <c r="I95" i="33"/>
  <c r="O95" i="33" s="1"/>
  <c r="P95" i="33"/>
  <c r="R95" i="33" s="1"/>
  <c r="C96" i="33"/>
  <c r="D96" i="33"/>
  <c r="E96" i="33"/>
  <c r="I96" i="33"/>
  <c r="O96" i="33" s="1"/>
  <c r="P96" i="33"/>
  <c r="R96" i="33"/>
  <c r="C97" i="33"/>
  <c r="E97" i="33" s="1"/>
  <c r="D97" i="33"/>
  <c r="I97" i="33"/>
  <c r="O97" i="33" s="1"/>
  <c r="P97" i="33"/>
  <c r="R97" i="33"/>
  <c r="C98" i="33"/>
  <c r="E98" i="33" s="1"/>
  <c r="D98" i="33"/>
  <c r="F98" i="33" s="1"/>
  <c r="I98" i="33"/>
  <c r="O98" i="33" s="1"/>
  <c r="P98" i="33"/>
  <c r="R98" i="33"/>
  <c r="C99" i="33"/>
  <c r="D99" i="33"/>
  <c r="E99" i="33"/>
  <c r="I99" i="33"/>
  <c r="O99" i="33" s="1"/>
  <c r="P99" i="33"/>
  <c r="R99" i="33" s="1"/>
  <c r="C100" i="33"/>
  <c r="D100" i="33"/>
  <c r="E100" i="33"/>
  <c r="I100" i="33"/>
  <c r="O100" i="33" s="1"/>
  <c r="P100" i="33"/>
  <c r="R100" i="33"/>
  <c r="C101" i="33"/>
  <c r="D101" i="33"/>
  <c r="E101" i="33"/>
  <c r="I101" i="33"/>
  <c r="O101" i="33" s="1"/>
  <c r="P101" i="33"/>
  <c r="R101" i="33"/>
  <c r="C102" i="33"/>
  <c r="E102" i="33" s="1"/>
  <c r="D102" i="33"/>
  <c r="I102" i="33"/>
  <c r="O102" i="33" s="1"/>
  <c r="P102" i="33"/>
  <c r="R102" i="33" s="1"/>
  <c r="C103" i="33"/>
  <c r="E103" i="33" s="1"/>
  <c r="D103" i="33"/>
  <c r="I103" i="33"/>
  <c r="O103" i="33" s="1"/>
  <c r="P103" i="33"/>
  <c r="R103" i="33"/>
  <c r="C104" i="33"/>
  <c r="D104" i="33"/>
  <c r="E104" i="33"/>
  <c r="I104" i="33"/>
  <c r="O104" i="33" s="1"/>
  <c r="P104" i="33"/>
  <c r="R104" i="33"/>
  <c r="C105" i="33"/>
  <c r="D105" i="33"/>
  <c r="E105" i="33"/>
  <c r="I105" i="33"/>
  <c r="O105" i="33" s="1"/>
  <c r="P105" i="33"/>
  <c r="R105" i="33"/>
  <c r="C106" i="33"/>
  <c r="E106" i="33" s="1"/>
  <c r="D106" i="33"/>
  <c r="F106" i="33"/>
  <c r="I106" i="33"/>
  <c r="O106" i="33" s="1"/>
  <c r="P106" i="33"/>
  <c r="R106" i="33"/>
  <c r="C107" i="33"/>
  <c r="D107" i="33"/>
  <c r="E107" i="33"/>
  <c r="I107" i="33"/>
  <c r="O107" i="33" s="1"/>
  <c r="P107" i="33"/>
  <c r="R107" i="33" s="1"/>
  <c r="C108" i="33"/>
  <c r="D108" i="33"/>
  <c r="E108" i="33"/>
  <c r="I108" i="33"/>
  <c r="O108" i="33" s="1"/>
  <c r="P108" i="33"/>
  <c r="R108" i="33"/>
  <c r="C109" i="33"/>
  <c r="D109" i="33"/>
  <c r="E109" i="33"/>
  <c r="F109" i="33"/>
  <c r="I109" i="33"/>
  <c r="O109" i="33" s="1"/>
  <c r="P109" i="33"/>
  <c r="R109" i="33"/>
  <c r="C110" i="33"/>
  <c r="E110" i="33" s="1"/>
  <c r="D110" i="33"/>
  <c r="I110" i="33"/>
  <c r="O110" i="33" s="1"/>
  <c r="P110" i="33"/>
  <c r="R110" i="33" s="1"/>
  <c r="C111" i="33"/>
  <c r="E111" i="33" s="1"/>
  <c r="D111" i="33"/>
  <c r="I111" i="33"/>
  <c r="O111" i="33" s="1"/>
  <c r="P111" i="33"/>
  <c r="R111" i="33"/>
  <c r="C112" i="33"/>
  <c r="D112" i="33"/>
  <c r="E112" i="33"/>
  <c r="I112" i="33"/>
  <c r="O112" i="33" s="1"/>
  <c r="P112" i="33"/>
  <c r="R112" i="33"/>
  <c r="C113" i="33"/>
  <c r="D113" i="33"/>
  <c r="E113" i="33"/>
  <c r="I113" i="33"/>
  <c r="O113" i="33" s="1"/>
  <c r="P113" i="33"/>
  <c r="R113" i="33"/>
  <c r="C114" i="33"/>
  <c r="E114" i="33" s="1"/>
  <c r="D114" i="33"/>
  <c r="I114" i="33"/>
  <c r="O114" i="33" s="1"/>
  <c r="P114" i="33"/>
  <c r="R114" i="33"/>
  <c r="C115" i="33"/>
  <c r="D115" i="33"/>
  <c r="E115" i="33"/>
  <c r="I115" i="33"/>
  <c r="O115" i="33" s="1"/>
  <c r="P115" i="33"/>
  <c r="R115" i="33" s="1"/>
  <c r="C116" i="33"/>
  <c r="D116" i="33"/>
  <c r="E116" i="33"/>
  <c r="F116" i="33"/>
  <c r="I116" i="33"/>
  <c r="O116" i="33" s="1"/>
  <c r="P116" i="33"/>
  <c r="R116" i="33" s="1"/>
  <c r="C117" i="33"/>
  <c r="D117" i="33"/>
  <c r="E117" i="33"/>
  <c r="I117" i="33"/>
  <c r="O117" i="33" s="1"/>
  <c r="P117" i="33"/>
  <c r="R117" i="33"/>
  <c r="C118" i="33"/>
  <c r="E118" i="33" s="1"/>
  <c r="D118" i="33"/>
  <c r="I118" i="33"/>
  <c r="O118" i="33" s="1"/>
  <c r="P118" i="33"/>
  <c r="R118" i="33" s="1"/>
  <c r="C119" i="33"/>
  <c r="E119" i="33" s="1"/>
  <c r="D119" i="33"/>
  <c r="F119" i="33" s="1"/>
  <c r="I119" i="33"/>
  <c r="O119" i="33" s="1"/>
  <c r="P119" i="33"/>
  <c r="R119" i="33" s="1"/>
  <c r="C120" i="33"/>
  <c r="D120" i="33"/>
  <c r="E120" i="33"/>
  <c r="I120" i="33"/>
  <c r="O120" i="33" s="1"/>
  <c r="P120" i="33"/>
  <c r="R120" i="33"/>
  <c r="C121" i="33"/>
  <c r="D121" i="33"/>
  <c r="E121" i="33"/>
  <c r="I121" i="33"/>
  <c r="O121" i="33" s="1"/>
  <c r="P121" i="33"/>
  <c r="R121" i="33"/>
  <c r="C122" i="33"/>
  <c r="E122" i="33" s="1"/>
  <c r="D122" i="33"/>
  <c r="I122" i="33"/>
  <c r="O122" i="33" s="1"/>
  <c r="P122" i="33"/>
  <c r="R122" i="33"/>
  <c r="C123" i="33"/>
  <c r="D123" i="33"/>
  <c r="E123" i="33"/>
  <c r="I123" i="33"/>
  <c r="O123" i="33" s="1"/>
  <c r="P123" i="33"/>
  <c r="R123" i="33" s="1"/>
  <c r="C124" i="33"/>
  <c r="D124" i="33"/>
  <c r="E124" i="33"/>
  <c r="I124" i="33"/>
  <c r="O124" i="33" s="1"/>
  <c r="P124" i="33"/>
  <c r="R124" i="33" s="1"/>
  <c r="C125" i="33"/>
  <c r="D125" i="33"/>
  <c r="E125" i="33"/>
  <c r="I125" i="33"/>
  <c r="O125" i="33" s="1"/>
  <c r="P125" i="33"/>
  <c r="R125" i="33"/>
  <c r="C126" i="33"/>
  <c r="E126" i="33" s="1"/>
  <c r="D126" i="33"/>
  <c r="I126" i="33"/>
  <c r="O126" i="33" s="1"/>
  <c r="P126" i="33"/>
  <c r="R126" i="33" s="1"/>
  <c r="C127" i="33"/>
  <c r="E127" i="33" s="1"/>
  <c r="D127" i="33"/>
  <c r="I127" i="33"/>
  <c r="O127" i="33" s="1"/>
  <c r="P127" i="33"/>
  <c r="R127" i="33" s="1"/>
  <c r="C128" i="33"/>
  <c r="D128" i="33"/>
  <c r="E128" i="33"/>
  <c r="I128" i="33"/>
  <c r="O128" i="33" s="1"/>
  <c r="P128" i="33"/>
  <c r="R128" i="33"/>
  <c r="C129" i="33"/>
  <c r="E129" i="33" s="1"/>
  <c r="D129" i="33"/>
  <c r="I129" i="33"/>
  <c r="O129" i="33" s="1"/>
  <c r="P129" i="33"/>
  <c r="R129" i="33"/>
  <c r="C130" i="33"/>
  <c r="E130" i="33" s="1"/>
  <c r="D130" i="33"/>
  <c r="I130" i="33"/>
  <c r="O130" i="33" s="1"/>
  <c r="P130" i="33"/>
  <c r="R130" i="33"/>
  <c r="C131" i="33"/>
  <c r="D131" i="33"/>
  <c r="E131" i="33"/>
  <c r="I131" i="33"/>
  <c r="O131" i="33" s="1"/>
  <c r="P131" i="33"/>
  <c r="R131" i="33" s="1"/>
  <c r="C132" i="33"/>
  <c r="D132" i="33"/>
  <c r="E132" i="33"/>
  <c r="I132" i="33"/>
  <c r="O132" i="33" s="1"/>
  <c r="P132" i="33"/>
  <c r="R132" i="33" s="1"/>
  <c r="C133" i="33"/>
  <c r="D133" i="33"/>
  <c r="E133" i="33"/>
  <c r="I133" i="33"/>
  <c r="O133" i="33" s="1"/>
  <c r="P133" i="33"/>
  <c r="R133" i="33"/>
  <c r="C134" i="33"/>
  <c r="E134" i="33" s="1"/>
  <c r="D134" i="33"/>
  <c r="I134" i="33"/>
  <c r="O134" i="33" s="1"/>
  <c r="P134" i="33"/>
  <c r="R134" i="33" s="1"/>
  <c r="C135" i="33"/>
  <c r="E135" i="33" s="1"/>
  <c r="D135" i="33"/>
  <c r="I135" i="33"/>
  <c r="O135" i="33" s="1"/>
  <c r="P135" i="33"/>
  <c r="R135" i="33" s="1"/>
  <c r="C136" i="33"/>
  <c r="D136" i="33"/>
  <c r="E136" i="33"/>
  <c r="I136" i="33"/>
  <c r="O136" i="33" s="1"/>
  <c r="P136" i="33"/>
  <c r="R136" i="33"/>
  <c r="C137" i="33"/>
  <c r="E137" i="33" s="1"/>
  <c r="D137" i="33"/>
  <c r="I137" i="33"/>
  <c r="O137" i="33" s="1"/>
  <c r="P137" i="33"/>
  <c r="R137" i="33"/>
  <c r="C138" i="33"/>
  <c r="E138" i="33" s="1"/>
  <c r="D138" i="33"/>
  <c r="F138" i="33"/>
  <c r="I138" i="33"/>
  <c r="O138" i="33" s="1"/>
  <c r="P138" i="33"/>
  <c r="R138" i="33"/>
  <c r="C139" i="33"/>
  <c r="D139" i="33"/>
  <c r="E139" i="33"/>
  <c r="I139" i="33"/>
  <c r="O139" i="33" s="1"/>
  <c r="P139" i="33"/>
  <c r="R139" i="33" s="1"/>
  <c r="C140" i="33"/>
  <c r="D140" i="33"/>
  <c r="E140" i="33"/>
  <c r="I140" i="33"/>
  <c r="O140" i="33" s="1"/>
  <c r="P140" i="33"/>
  <c r="R140" i="33"/>
  <c r="C141" i="33"/>
  <c r="D141" i="33"/>
  <c r="E141" i="33"/>
  <c r="I141" i="33"/>
  <c r="O141" i="33" s="1"/>
  <c r="P141" i="33"/>
  <c r="R141" i="33"/>
  <c r="C142" i="33"/>
  <c r="E142" i="33" s="1"/>
  <c r="D142" i="33"/>
  <c r="I142" i="33"/>
  <c r="O142" i="33" s="1"/>
  <c r="P142" i="33"/>
  <c r="R142" i="33" s="1"/>
  <c r="C143" i="33"/>
  <c r="E143" i="33" s="1"/>
  <c r="D143" i="33"/>
  <c r="I143" i="33"/>
  <c r="O143" i="33" s="1"/>
  <c r="P143" i="33"/>
  <c r="R143" i="33"/>
  <c r="C144" i="33"/>
  <c r="D144" i="33"/>
  <c r="E144" i="33"/>
  <c r="I144" i="33"/>
  <c r="O144" i="33" s="1"/>
  <c r="P144" i="33"/>
  <c r="R144" i="33"/>
  <c r="C145" i="33"/>
  <c r="D145" i="33"/>
  <c r="E145" i="33"/>
  <c r="I145" i="33"/>
  <c r="O145" i="33" s="1"/>
  <c r="P145" i="33"/>
  <c r="R145" i="33"/>
  <c r="C146" i="33"/>
  <c r="E146" i="33" s="1"/>
  <c r="D146" i="33"/>
  <c r="I146" i="33"/>
  <c r="O146" i="33" s="1"/>
  <c r="P146" i="33"/>
  <c r="R146" i="33"/>
  <c r="C147" i="33"/>
  <c r="D147" i="33"/>
  <c r="E147" i="33"/>
  <c r="I147" i="33"/>
  <c r="O147" i="33" s="1"/>
  <c r="P147" i="33"/>
  <c r="R147" i="33" s="1"/>
  <c r="C148" i="33"/>
  <c r="D148" i="33"/>
  <c r="E148" i="33"/>
  <c r="I148" i="33"/>
  <c r="O148" i="33" s="1"/>
  <c r="P148" i="33"/>
  <c r="R148" i="33" s="1"/>
  <c r="C149" i="33"/>
  <c r="D149" i="33"/>
  <c r="E149" i="33"/>
  <c r="I149" i="33"/>
  <c r="O149" i="33" s="1"/>
  <c r="P149" i="33"/>
  <c r="R149" i="33"/>
  <c r="C150" i="33"/>
  <c r="E150" i="33" s="1"/>
  <c r="D150" i="33"/>
  <c r="I150" i="33"/>
  <c r="O150" i="33" s="1"/>
  <c r="P150" i="33"/>
  <c r="R150" i="33" s="1"/>
  <c r="C151" i="33"/>
  <c r="E151" i="33" s="1"/>
  <c r="D151" i="33"/>
  <c r="I151" i="33"/>
  <c r="O151" i="33" s="1"/>
  <c r="P151" i="33"/>
  <c r="R151" i="33" s="1"/>
  <c r="C152" i="33"/>
  <c r="D152" i="33"/>
  <c r="E152" i="33"/>
  <c r="I152" i="33"/>
  <c r="O152" i="33" s="1"/>
  <c r="P152" i="33"/>
  <c r="R152" i="33"/>
  <c r="C153" i="33"/>
  <c r="D153" i="33"/>
  <c r="E153" i="33"/>
  <c r="I153" i="33"/>
  <c r="O153" i="33" s="1"/>
  <c r="P153" i="33"/>
  <c r="R153" i="33"/>
  <c r="C154" i="33"/>
  <c r="E154" i="33" s="1"/>
  <c r="D154" i="33"/>
  <c r="I154" i="33"/>
  <c r="O154" i="33" s="1"/>
  <c r="P154" i="33"/>
  <c r="R154" i="33"/>
  <c r="C155" i="33"/>
  <c r="D155" i="33"/>
  <c r="E155" i="33"/>
  <c r="I155" i="33"/>
  <c r="O155" i="33" s="1"/>
  <c r="P155" i="33"/>
  <c r="R155" i="33" s="1"/>
  <c r="C156" i="33"/>
  <c r="D156" i="33"/>
  <c r="E156" i="33"/>
  <c r="I156" i="33"/>
  <c r="O156" i="33" s="1"/>
  <c r="P156" i="33"/>
  <c r="R156" i="33" s="1"/>
  <c r="C157" i="33"/>
  <c r="D157" i="33"/>
  <c r="E157" i="33"/>
  <c r="I157" i="33"/>
  <c r="O157" i="33" s="1"/>
  <c r="P157" i="33"/>
  <c r="R157" i="33"/>
  <c r="C158" i="33"/>
  <c r="E158" i="33" s="1"/>
  <c r="D158" i="33"/>
  <c r="I158" i="33"/>
  <c r="O158" i="33" s="1"/>
  <c r="P158" i="33"/>
  <c r="R158" i="33" s="1"/>
  <c r="C159" i="33"/>
  <c r="E159" i="33" s="1"/>
  <c r="D159" i="33"/>
  <c r="I159" i="33"/>
  <c r="O159" i="33" s="1"/>
  <c r="P159" i="33"/>
  <c r="R159" i="33"/>
  <c r="C160" i="33"/>
  <c r="D160" i="33"/>
  <c r="E160" i="33"/>
  <c r="I160" i="33"/>
  <c r="O160" i="33" s="1"/>
  <c r="P160" i="33"/>
  <c r="R160" i="33"/>
  <c r="C161" i="33"/>
  <c r="E161" i="33" s="1"/>
  <c r="D161" i="33"/>
  <c r="I161" i="33"/>
  <c r="O161" i="33" s="1"/>
  <c r="P161" i="33"/>
  <c r="R161" i="33"/>
  <c r="C162" i="33"/>
  <c r="E162" i="33" s="1"/>
  <c r="D162" i="33"/>
  <c r="I162" i="33"/>
  <c r="O162" i="33" s="1"/>
  <c r="P162" i="33"/>
  <c r="R162" i="33"/>
  <c r="C163" i="33"/>
  <c r="D163" i="33"/>
  <c r="E163" i="33"/>
  <c r="I163" i="33"/>
  <c r="O163" i="33" s="1"/>
  <c r="P163" i="33"/>
  <c r="R163" i="33" s="1"/>
  <c r="C164" i="33"/>
  <c r="D164" i="33"/>
  <c r="E164" i="33"/>
  <c r="I164" i="33"/>
  <c r="O164" i="33" s="1"/>
  <c r="P164" i="33"/>
  <c r="R164" i="33"/>
  <c r="C165" i="33"/>
  <c r="D165" i="33"/>
  <c r="E165" i="33"/>
  <c r="I165" i="33"/>
  <c r="O165" i="33" s="1"/>
  <c r="P165" i="33"/>
  <c r="R165" i="33"/>
  <c r="C166" i="33"/>
  <c r="E166" i="33" s="1"/>
  <c r="D166" i="33"/>
  <c r="I166" i="33"/>
  <c r="O166" i="33" s="1"/>
  <c r="P166" i="33"/>
  <c r="R166" i="33" s="1"/>
  <c r="C167" i="33"/>
  <c r="E167" i="33" s="1"/>
  <c r="D167" i="33"/>
  <c r="I167" i="33"/>
  <c r="O167" i="33" s="1"/>
  <c r="P167" i="33"/>
  <c r="R167" i="33"/>
  <c r="C168" i="33"/>
  <c r="D168" i="33"/>
  <c r="E168" i="33"/>
  <c r="I168" i="33"/>
  <c r="O168" i="33" s="1"/>
  <c r="P168" i="33"/>
  <c r="R168" i="33"/>
  <c r="C169" i="33"/>
  <c r="D169" i="33"/>
  <c r="E169" i="33"/>
  <c r="I169" i="33"/>
  <c r="O169" i="33" s="1"/>
  <c r="P169" i="33"/>
  <c r="R169" i="33"/>
  <c r="C170" i="33"/>
  <c r="E170" i="33" s="1"/>
  <c r="D170" i="33"/>
  <c r="I170" i="33"/>
  <c r="O170" i="33" s="1"/>
  <c r="P170" i="33"/>
  <c r="R170" i="33"/>
  <c r="C171" i="33"/>
  <c r="D171" i="33"/>
  <c r="E171" i="33"/>
  <c r="I171" i="33"/>
  <c r="O171" i="33" s="1"/>
  <c r="P171" i="33"/>
  <c r="R171" i="33" s="1"/>
  <c r="C172" i="33"/>
  <c r="D172" i="33"/>
  <c r="E172" i="33"/>
  <c r="I172" i="33"/>
  <c r="O172" i="33" s="1"/>
  <c r="P172" i="33"/>
  <c r="R172" i="33"/>
  <c r="C173" i="33"/>
  <c r="D173" i="33"/>
  <c r="E173" i="33"/>
  <c r="F173" i="33"/>
  <c r="I173" i="33"/>
  <c r="O173" i="33" s="1"/>
  <c r="P173" i="33"/>
  <c r="R173" i="33"/>
  <c r="C174" i="33"/>
  <c r="E174" i="33" s="1"/>
  <c r="D174" i="33"/>
  <c r="I174" i="33"/>
  <c r="O174" i="33" s="1"/>
  <c r="P174" i="33"/>
  <c r="R174" i="33" s="1"/>
  <c r="C175" i="33"/>
  <c r="E175" i="33" s="1"/>
  <c r="D175" i="33"/>
  <c r="I175" i="33"/>
  <c r="O175" i="33" s="1"/>
  <c r="P175" i="33"/>
  <c r="R175" i="33"/>
  <c r="C176" i="33"/>
  <c r="D176" i="33"/>
  <c r="E176" i="33"/>
  <c r="I176" i="33"/>
  <c r="O176" i="33" s="1"/>
  <c r="P176" i="33"/>
  <c r="R176" i="33"/>
  <c r="C177" i="33"/>
  <c r="D177" i="33"/>
  <c r="E177" i="33"/>
  <c r="I177" i="33"/>
  <c r="O177" i="33" s="1"/>
  <c r="P177" i="33"/>
  <c r="R177" i="33"/>
  <c r="C178" i="33"/>
  <c r="E178" i="33" s="1"/>
  <c r="D178" i="33"/>
  <c r="I178" i="33"/>
  <c r="O178" i="33" s="1"/>
  <c r="P178" i="33"/>
  <c r="R178" i="33"/>
  <c r="C179" i="33"/>
  <c r="D179" i="33"/>
  <c r="F179" i="33" s="1"/>
  <c r="E179" i="33"/>
  <c r="I179" i="33"/>
  <c r="O179" i="33" s="1"/>
  <c r="P179" i="33"/>
  <c r="R179" i="33" s="1"/>
  <c r="C180" i="33"/>
  <c r="D180" i="33"/>
  <c r="E180" i="33"/>
  <c r="I180" i="33"/>
  <c r="O180" i="33" s="1"/>
  <c r="P180" i="33"/>
  <c r="R180" i="33" s="1"/>
  <c r="C181" i="33"/>
  <c r="D181" i="33"/>
  <c r="E181" i="33"/>
  <c r="I181" i="33"/>
  <c r="O181" i="33" s="1"/>
  <c r="P181" i="33"/>
  <c r="R181" i="33"/>
  <c r="C182" i="33"/>
  <c r="E182" i="33" s="1"/>
  <c r="D182" i="33"/>
  <c r="I182" i="33"/>
  <c r="O182" i="33" s="1"/>
  <c r="P182" i="33"/>
  <c r="R182" i="33" s="1"/>
  <c r="C183" i="33"/>
  <c r="E183" i="33" s="1"/>
  <c r="D183" i="33"/>
  <c r="F183" i="33" s="1"/>
  <c r="I183" i="33"/>
  <c r="O183" i="33" s="1"/>
  <c r="P183" i="33"/>
  <c r="R183" i="33" s="1"/>
  <c r="C184" i="33"/>
  <c r="D184" i="33"/>
  <c r="F184" i="33" s="1"/>
  <c r="E184" i="33"/>
  <c r="I184" i="33"/>
  <c r="O184" i="33" s="1"/>
  <c r="P184" i="33"/>
  <c r="R184" i="33"/>
  <c r="C185" i="33"/>
  <c r="D185" i="33"/>
  <c r="E185" i="33"/>
  <c r="F185" i="33"/>
  <c r="I185" i="33"/>
  <c r="O185" i="33" s="1"/>
  <c r="P185" i="33"/>
  <c r="R185" i="33"/>
  <c r="C186" i="33"/>
  <c r="E186" i="33" s="1"/>
  <c r="D186" i="33"/>
  <c r="I186" i="33"/>
  <c r="O186" i="33" s="1"/>
  <c r="P186" i="33"/>
  <c r="R186" i="33"/>
  <c r="C187" i="33"/>
  <c r="D187" i="33"/>
  <c r="E187" i="33"/>
  <c r="I187" i="33"/>
  <c r="O187" i="33" s="1"/>
  <c r="P187" i="33"/>
  <c r="R187" i="33" s="1"/>
  <c r="C188" i="33"/>
  <c r="D188" i="33"/>
  <c r="E188" i="33"/>
  <c r="I188" i="33"/>
  <c r="O188" i="33" s="1"/>
  <c r="P188" i="33"/>
  <c r="R188" i="33" s="1"/>
  <c r="C189" i="33"/>
  <c r="D189" i="33"/>
  <c r="E189" i="33"/>
  <c r="I189" i="33"/>
  <c r="O189" i="33" s="1"/>
  <c r="P189" i="33"/>
  <c r="R189" i="33"/>
  <c r="C190" i="33"/>
  <c r="E190" i="33" s="1"/>
  <c r="D190" i="33"/>
  <c r="I190" i="33"/>
  <c r="O190" i="33" s="1"/>
  <c r="P190" i="33"/>
  <c r="R190" i="33" s="1"/>
  <c r="C191" i="33"/>
  <c r="E191" i="33" s="1"/>
  <c r="D191" i="33"/>
  <c r="I191" i="33"/>
  <c r="O191" i="33" s="1"/>
  <c r="P191" i="33"/>
  <c r="R191" i="33" s="1"/>
  <c r="C192" i="33"/>
  <c r="D192" i="33"/>
  <c r="E192" i="33"/>
  <c r="I192" i="33"/>
  <c r="O192" i="33" s="1"/>
  <c r="P192" i="33"/>
  <c r="R192" i="33"/>
  <c r="C193" i="33"/>
  <c r="E193" i="33" s="1"/>
  <c r="D193" i="33"/>
  <c r="I193" i="33"/>
  <c r="O193" i="33" s="1"/>
  <c r="P193" i="33"/>
  <c r="R193" i="33"/>
  <c r="C194" i="33"/>
  <c r="E194" i="33" s="1"/>
  <c r="D194" i="33"/>
  <c r="I194" i="33"/>
  <c r="O194" i="33" s="1"/>
  <c r="P194" i="33"/>
  <c r="R194" i="33"/>
  <c r="C195" i="33"/>
  <c r="D195" i="33"/>
  <c r="E195" i="33"/>
  <c r="I195" i="33"/>
  <c r="O195" i="33" s="1"/>
  <c r="P195" i="33"/>
  <c r="R195" i="33" s="1"/>
  <c r="C196" i="33"/>
  <c r="D196" i="33"/>
  <c r="E196" i="33"/>
  <c r="I196" i="33"/>
  <c r="O196" i="33" s="1"/>
  <c r="P196" i="33"/>
  <c r="R196" i="33"/>
  <c r="C197" i="33"/>
  <c r="D197" i="33"/>
  <c r="E197" i="33"/>
  <c r="I197" i="33"/>
  <c r="O197" i="33" s="1"/>
  <c r="P197" i="33"/>
  <c r="R197" i="33"/>
  <c r="C198" i="33"/>
  <c r="E198" i="33" s="1"/>
  <c r="D198" i="33"/>
  <c r="I198" i="33"/>
  <c r="O198" i="33" s="1"/>
  <c r="P198" i="33"/>
  <c r="R198" i="33" s="1"/>
  <c r="C199" i="33"/>
  <c r="E199" i="33" s="1"/>
  <c r="D199" i="33"/>
  <c r="I199" i="33"/>
  <c r="O199" i="33" s="1"/>
  <c r="P199" i="33"/>
  <c r="R199" i="33"/>
  <c r="C200" i="33"/>
  <c r="D200" i="33"/>
  <c r="E200" i="33"/>
  <c r="I200" i="33"/>
  <c r="O200" i="33" s="1"/>
  <c r="P200" i="33"/>
  <c r="R200" i="33"/>
  <c r="C201" i="33"/>
  <c r="E201" i="33" s="1"/>
  <c r="D201" i="33"/>
  <c r="I201" i="33"/>
  <c r="O201" i="33" s="1"/>
  <c r="P201" i="33"/>
  <c r="R201" i="33"/>
  <c r="C202" i="33"/>
  <c r="E202" i="33" s="1"/>
  <c r="D202" i="33"/>
  <c r="I202" i="33"/>
  <c r="O202" i="33" s="1"/>
  <c r="P202" i="33"/>
  <c r="R202" i="33"/>
  <c r="C203" i="33"/>
  <c r="D203" i="33"/>
  <c r="F203" i="33" s="1"/>
  <c r="E203" i="33"/>
  <c r="I203" i="33"/>
  <c r="O203" i="33" s="1"/>
  <c r="P203" i="33"/>
  <c r="R203" i="33" s="1"/>
  <c r="C204" i="33"/>
  <c r="D204" i="33"/>
  <c r="E204" i="33"/>
  <c r="F204" i="33"/>
  <c r="I204" i="33"/>
  <c r="O204" i="33" s="1"/>
  <c r="P204" i="33"/>
  <c r="R204" i="33"/>
  <c r="C205" i="33"/>
  <c r="D205" i="33"/>
  <c r="E205" i="33"/>
  <c r="I205" i="33"/>
  <c r="O205" i="33" s="1"/>
  <c r="P205" i="33"/>
  <c r="R205" i="33"/>
  <c r="C206" i="33"/>
  <c r="E206" i="33" s="1"/>
  <c r="D206" i="33"/>
  <c r="I206" i="33"/>
  <c r="O206" i="33" s="1"/>
  <c r="P206" i="33"/>
  <c r="R206" i="33" s="1"/>
  <c r="C207" i="33"/>
  <c r="E207" i="33" s="1"/>
  <c r="D207" i="33"/>
  <c r="I207" i="33"/>
  <c r="O207" i="33" s="1"/>
  <c r="P207" i="33"/>
  <c r="R207" i="33"/>
  <c r="C208" i="33"/>
  <c r="D208" i="33"/>
  <c r="E208" i="33"/>
  <c r="I208" i="33"/>
  <c r="O208" i="33" s="1"/>
  <c r="P208" i="33"/>
  <c r="R208" i="33"/>
  <c r="C209" i="33"/>
  <c r="D209" i="33"/>
  <c r="E209" i="33"/>
  <c r="I209" i="33"/>
  <c r="O209" i="33" s="1"/>
  <c r="P209" i="33"/>
  <c r="R209" i="33"/>
  <c r="C210" i="33"/>
  <c r="E210" i="33" s="1"/>
  <c r="D210" i="33"/>
  <c r="F210" i="33"/>
  <c r="I210" i="33"/>
  <c r="O210" i="33" s="1"/>
  <c r="P210" i="33"/>
  <c r="R210" i="33"/>
  <c r="C211" i="33"/>
  <c r="D211" i="33"/>
  <c r="E211" i="33"/>
  <c r="I211" i="33"/>
  <c r="O211" i="33" s="1"/>
  <c r="P211" i="33"/>
  <c r="R211" i="33" s="1"/>
  <c r="C212" i="33"/>
  <c r="D212" i="33"/>
  <c r="E212" i="33"/>
  <c r="I212" i="33"/>
  <c r="O212" i="33" s="1"/>
  <c r="P212" i="33"/>
  <c r="R212" i="33" s="1"/>
  <c r="C213" i="33"/>
  <c r="D213" i="33"/>
  <c r="E213" i="33"/>
  <c r="I213" i="33"/>
  <c r="O213" i="33" s="1"/>
  <c r="P213" i="33"/>
  <c r="R213" i="33"/>
  <c r="C214" i="33"/>
  <c r="E214" i="33" s="1"/>
  <c r="D214" i="33"/>
  <c r="I214" i="33"/>
  <c r="O214" i="33" s="1"/>
  <c r="P214" i="33"/>
  <c r="R214" i="33" s="1"/>
  <c r="C215" i="33"/>
  <c r="E215" i="33" s="1"/>
  <c r="D215" i="33"/>
  <c r="I215" i="33"/>
  <c r="O215" i="33" s="1"/>
  <c r="P215" i="33"/>
  <c r="R215" i="33" s="1"/>
  <c r="C216" i="33"/>
  <c r="D216" i="33"/>
  <c r="E216" i="33"/>
  <c r="I216" i="33"/>
  <c r="O216" i="33" s="1"/>
  <c r="P216" i="33"/>
  <c r="R216" i="33"/>
  <c r="C217" i="33"/>
  <c r="D217" i="33"/>
  <c r="E217" i="33"/>
  <c r="I217" i="33"/>
  <c r="O217" i="33" s="1"/>
  <c r="P217" i="33"/>
  <c r="R217" i="33"/>
  <c r="C218" i="33"/>
  <c r="E218" i="33" s="1"/>
  <c r="D218" i="33"/>
  <c r="I218" i="33"/>
  <c r="O218" i="33" s="1"/>
  <c r="P218" i="33"/>
  <c r="R218" i="33"/>
  <c r="C219" i="33"/>
  <c r="D219" i="33"/>
  <c r="E219" i="33"/>
  <c r="I219" i="33"/>
  <c r="O219" i="33" s="1"/>
  <c r="P219" i="33"/>
  <c r="R219" i="33" s="1"/>
  <c r="C220" i="33"/>
  <c r="D220" i="33"/>
  <c r="E220" i="33"/>
  <c r="I220" i="33"/>
  <c r="O220" i="33" s="1"/>
  <c r="P220" i="33"/>
  <c r="R220" i="33"/>
  <c r="C221" i="33"/>
  <c r="D221" i="33"/>
  <c r="E221" i="33"/>
  <c r="I221" i="33"/>
  <c r="O221" i="33" s="1"/>
  <c r="P221" i="33"/>
  <c r="R221" i="33"/>
  <c r="C222" i="33"/>
  <c r="E222" i="33" s="1"/>
  <c r="D222" i="33"/>
  <c r="I222" i="33"/>
  <c r="O222" i="33" s="1"/>
  <c r="P222" i="33"/>
  <c r="R222" i="33" s="1"/>
  <c r="C223" i="33"/>
  <c r="E223" i="33" s="1"/>
  <c r="D223" i="33"/>
  <c r="I223" i="33"/>
  <c r="O223" i="33" s="1"/>
  <c r="P223" i="33"/>
  <c r="R223" i="33"/>
  <c r="C224" i="33"/>
  <c r="D224" i="33"/>
  <c r="E224" i="33"/>
  <c r="I224" i="33"/>
  <c r="O224" i="33" s="1"/>
  <c r="P224" i="33"/>
  <c r="R224" i="33"/>
  <c r="C225" i="33"/>
  <c r="E225" i="33" s="1"/>
  <c r="D225" i="33"/>
  <c r="F225" i="33"/>
  <c r="I225" i="33"/>
  <c r="O225" i="33" s="1"/>
  <c r="P225" i="33"/>
  <c r="R225" i="33"/>
  <c r="C226" i="33"/>
  <c r="E226" i="33" s="1"/>
  <c r="D226" i="33"/>
  <c r="I226" i="33"/>
  <c r="O226" i="33" s="1"/>
  <c r="P226" i="33"/>
  <c r="R226" i="33"/>
  <c r="C227" i="33"/>
  <c r="D227" i="33"/>
  <c r="E227" i="33"/>
  <c r="I227" i="33"/>
  <c r="O227" i="33" s="1"/>
  <c r="P227" i="33"/>
  <c r="R227" i="33" s="1"/>
  <c r="C228" i="33"/>
  <c r="D228" i="33"/>
  <c r="E228" i="33"/>
  <c r="I228" i="33"/>
  <c r="O228" i="33" s="1"/>
  <c r="P228" i="33"/>
  <c r="R228" i="33"/>
  <c r="C229" i="33"/>
  <c r="D229" i="33"/>
  <c r="E229" i="33"/>
  <c r="F229" i="33"/>
  <c r="I229" i="33"/>
  <c r="O229" i="33" s="1"/>
  <c r="P229" i="33"/>
  <c r="R229" i="33"/>
  <c r="C230" i="33"/>
  <c r="E230" i="33" s="1"/>
  <c r="D230" i="33"/>
  <c r="I230" i="33"/>
  <c r="O230" i="33" s="1"/>
  <c r="P230" i="33"/>
  <c r="R230" i="33" s="1"/>
  <c r="C231" i="33"/>
  <c r="E231" i="33" s="1"/>
  <c r="D231" i="33"/>
  <c r="I231" i="33"/>
  <c r="O231" i="33" s="1"/>
  <c r="P231" i="33"/>
  <c r="R231" i="33"/>
  <c r="C232" i="33"/>
  <c r="D232" i="33"/>
  <c r="E232" i="33"/>
  <c r="I232" i="33"/>
  <c r="O232" i="33" s="1"/>
  <c r="P232" i="33"/>
  <c r="R232" i="33"/>
  <c r="C233" i="33"/>
  <c r="D233" i="33"/>
  <c r="E233" i="33"/>
  <c r="I233" i="33"/>
  <c r="O233" i="33" s="1"/>
  <c r="P233" i="33"/>
  <c r="R233" i="33"/>
  <c r="C234" i="33"/>
  <c r="E234" i="33" s="1"/>
  <c r="D234" i="33"/>
  <c r="I234" i="33"/>
  <c r="O234" i="33" s="1"/>
  <c r="P234" i="33"/>
  <c r="R234" i="33"/>
  <c r="C235" i="33"/>
  <c r="D235" i="33"/>
  <c r="E235" i="33"/>
  <c r="I235" i="33"/>
  <c r="O235" i="33" s="1"/>
  <c r="P235" i="33"/>
  <c r="R235" i="33" s="1"/>
  <c r="C236" i="33"/>
  <c r="D236" i="33"/>
  <c r="E236" i="33"/>
  <c r="I236" i="33"/>
  <c r="O236" i="33" s="1"/>
  <c r="P236" i="33"/>
  <c r="R236" i="33"/>
  <c r="C237" i="33"/>
  <c r="D237" i="33"/>
  <c r="E237" i="33"/>
  <c r="I237" i="33"/>
  <c r="O237" i="33" s="1"/>
  <c r="P237" i="33"/>
  <c r="R237" i="33"/>
  <c r="C238" i="33"/>
  <c r="E238" i="33" s="1"/>
  <c r="D238" i="33"/>
  <c r="I238" i="33"/>
  <c r="O238" i="33" s="1"/>
  <c r="P238" i="33"/>
  <c r="R238" i="33" s="1"/>
  <c r="C239" i="33"/>
  <c r="E239" i="33" s="1"/>
  <c r="D239" i="33"/>
  <c r="F239" i="33" s="1"/>
  <c r="I239" i="33"/>
  <c r="O239" i="33" s="1"/>
  <c r="P239" i="33"/>
  <c r="R239" i="33"/>
  <c r="C240" i="33"/>
  <c r="D240" i="33"/>
  <c r="E240" i="33"/>
  <c r="I240" i="33"/>
  <c r="O240" i="33" s="1"/>
  <c r="P240" i="33"/>
  <c r="R240" i="33"/>
  <c r="C14" i="31"/>
  <c r="C15" i="31"/>
  <c r="E15" i="31" s="1"/>
  <c r="C16" i="31"/>
  <c r="C17" i="31"/>
  <c r="E17" i="31" s="1"/>
  <c r="C18" i="31"/>
  <c r="C19" i="31"/>
  <c r="E19" i="31" s="1"/>
  <c r="C20" i="31"/>
  <c r="C21" i="31"/>
  <c r="E21" i="31" s="1"/>
  <c r="C22" i="31"/>
  <c r="C23" i="31"/>
  <c r="E23" i="31" s="1"/>
  <c r="C24" i="31"/>
  <c r="C25" i="31"/>
  <c r="E25" i="31" s="1"/>
  <c r="C26" i="31"/>
  <c r="C27" i="31"/>
  <c r="E27" i="31" s="1"/>
  <c r="C28" i="31"/>
  <c r="C29" i="31"/>
  <c r="E29" i="31" s="1"/>
  <c r="C30" i="31"/>
  <c r="C31" i="31"/>
  <c r="E31" i="31" s="1"/>
  <c r="C32" i="31"/>
  <c r="C33" i="31"/>
  <c r="E33" i="31" s="1"/>
  <c r="C34" i="31"/>
  <c r="C35" i="31"/>
  <c r="E35" i="31" s="1"/>
  <c r="C36" i="31"/>
  <c r="C37" i="31"/>
  <c r="E37" i="31" s="1"/>
  <c r="C38" i="31"/>
  <c r="C39" i="31"/>
  <c r="E39" i="31" s="1"/>
  <c r="C40" i="31"/>
  <c r="C41" i="31"/>
  <c r="E41" i="31" s="1"/>
  <c r="C42" i="31"/>
  <c r="C43" i="31"/>
  <c r="E43" i="31" s="1"/>
  <c r="C44" i="31"/>
  <c r="C45" i="31"/>
  <c r="E45" i="31" s="1"/>
  <c r="C46" i="31"/>
  <c r="C47" i="31"/>
  <c r="E47" i="31" s="1"/>
  <c r="C48" i="31"/>
  <c r="C49" i="31"/>
  <c r="E49" i="31" s="1"/>
  <c r="C50" i="31"/>
  <c r="C51" i="31"/>
  <c r="E51" i="31" s="1"/>
  <c r="C52" i="31"/>
  <c r="C53" i="31"/>
  <c r="E53" i="31" s="1"/>
  <c r="C54" i="31"/>
  <c r="C55" i="31"/>
  <c r="E55" i="31" s="1"/>
  <c r="C56" i="31"/>
  <c r="C57" i="31"/>
  <c r="E57" i="31" s="1"/>
  <c r="C58" i="31"/>
  <c r="C59" i="31"/>
  <c r="E59" i="31" s="1"/>
  <c r="C60" i="31"/>
  <c r="C61" i="31"/>
  <c r="E61" i="31" s="1"/>
  <c r="C62" i="31"/>
  <c r="C63" i="31"/>
  <c r="E63" i="31" s="1"/>
  <c r="C64" i="31"/>
  <c r="C65" i="31"/>
  <c r="E65" i="31" s="1"/>
  <c r="P14" i="31"/>
  <c r="R14" i="31" s="1"/>
  <c r="U2" i="31" s="1"/>
  <c r="T2" i="31"/>
  <c r="B3" i="31"/>
  <c r="B7" i="31"/>
  <c r="B8" i="31" s="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I14" i="31"/>
  <c r="O14" i="31" s="1"/>
  <c r="B4" i="31"/>
  <c r="K14" i="31"/>
  <c r="K15" i="31"/>
  <c r="K16" i="31"/>
  <c r="K17" i="31"/>
  <c r="K18" i="31"/>
  <c r="K19" i="31"/>
  <c r="K20" i="31"/>
  <c r="K21" i="31"/>
  <c r="K24" i="31"/>
  <c r="K25" i="31"/>
  <c r="W14" i="31"/>
  <c r="T4" i="31" s="1"/>
  <c r="U4" i="31"/>
  <c r="M7" i="31"/>
  <c r="I15" i="31"/>
  <c r="I16" i="31"/>
  <c r="O16" i="31" s="1"/>
  <c r="I17" i="31"/>
  <c r="O17" i="31" s="1"/>
  <c r="I18" i="31"/>
  <c r="O18" i="31" s="1"/>
  <c r="I19" i="31"/>
  <c r="O19" i="31" s="1"/>
  <c r="I20" i="31"/>
  <c r="O20" i="31" s="1"/>
  <c r="I21" i="31"/>
  <c r="O21" i="31" s="1"/>
  <c r="I22" i="31"/>
  <c r="I23" i="31"/>
  <c r="O23" i="31" s="1"/>
  <c r="I24" i="31"/>
  <c r="O24" i="31" s="1"/>
  <c r="I25" i="31"/>
  <c r="O25" i="31" s="1"/>
  <c r="I26" i="31"/>
  <c r="O26" i="31" s="1"/>
  <c r="I27" i="31"/>
  <c r="O27" i="31" s="1"/>
  <c r="I28" i="31"/>
  <c r="I29" i="31"/>
  <c r="O29" i="31" s="1"/>
  <c r="I30" i="31"/>
  <c r="O30" i="31" s="1"/>
  <c r="I31" i="31"/>
  <c r="O31" i="31" s="1"/>
  <c r="I32" i="31"/>
  <c r="O32" i="31" s="1"/>
  <c r="I33" i="31"/>
  <c r="O33" i="31" s="1"/>
  <c r="I34" i="31"/>
  <c r="O34" i="31" s="1"/>
  <c r="I35" i="31"/>
  <c r="O35" i="31" s="1"/>
  <c r="I36" i="31"/>
  <c r="I37" i="31"/>
  <c r="O37" i="31" s="1"/>
  <c r="I38" i="31"/>
  <c r="O38" i="31" s="1"/>
  <c r="I39" i="31"/>
  <c r="O39" i="31" s="1"/>
  <c r="I40" i="31"/>
  <c r="O40" i="31" s="1"/>
  <c r="I41" i="31"/>
  <c r="O41" i="31" s="1"/>
  <c r="I42" i="31"/>
  <c r="O42" i="31" s="1"/>
  <c r="I43" i="31"/>
  <c r="O43" i="31" s="1"/>
  <c r="I44" i="31"/>
  <c r="O44" i="31" s="1"/>
  <c r="I45" i="31"/>
  <c r="I46" i="31"/>
  <c r="O46" i="31" s="1"/>
  <c r="I47" i="31"/>
  <c r="I48" i="31"/>
  <c r="I49" i="31"/>
  <c r="O49" i="31" s="1"/>
  <c r="S49" i="31" s="1"/>
  <c r="I50" i="31"/>
  <c r="O50" i="31" s="1"/>
  <c r="I51" i="31"/>
  <c r="O51" i="31" s="1"/>
  <c r="I52" i="31"/>
  <c r="I53" i="31"/>
  <c r="O53" i="31" s="1"/>
  <c r="Q53" i="31" s="1"/>
  <c r="I54" i="31"/>
  <c r="O54" i="31" s="1"/>
  <c r="I55" i="31"/>
  <c r="I56" i="31"/>
  <c r="I57" i="31"/>
  <c r="I58" i="31"/>
  <c r="O58" i="31" s="1"/>
  <c r="I59" i="31"/>
  <c r="O59" i="31" s="1"/>
  <c r="I60" i="31"/>
  <c r="I61" i="31"/>
  <c r="I62" i="31"/>
  <c r="O62" i="31" s="1"/>
  <c r="I63" i="31"/>
  <c r="I64" i="31"/>
  <c r="I65" i="31"/>
  <c r="O65" i="31" s="1"/>
  <c r="S65" i="31" s="1"/>
  <c r="Q8" i="31"/>
  <c r="Q9" i="31"/>
  <c r="L14" i="31"/>
  <c r="V14" i="31"/>
  <c r="L15" i="31"/>
  <c r="P15" i="31"/>
  <c r="R15" i="31" s="1"/>
  <c r="V15" i="31"/>
  <c r="W15" i="31"/>
  <c r="L16" i="31"/>
  <c r="P16" i="31"/>
  <c r="V16" i="31"/>
  <c r="W16" i="31"/>
  <c r="L17" i="31"/>
  <c r="P17" i="31"/>
  <c r="R17" i="31" s="1"/>
  <c r="V17" i="31"/>
  <c r="W17" i="31"/>
  <c r="L18" i="31"/>
  <c r="P18" i="31"/>
  <c r="R18" i="31" s="1"/>
  <c r="V18" i="31"/>
  <c r="W18" i="31"/>
  <c r="L19" i="31"/>
  <c r="P19" i="31"/>
  <c r="R19" i="31" s="1"/>
  <c r="V19" i="31"/>
  <c r="W19" i="31"/>
  <c r="L20" i="31"/>
  <c r="P20" i="31"/>
  <c r="V20" i="31"/>
  <c r="W20" i="31"/>
  <c r="L21" i="31"/>
  <c r="P21" i="31"/>
  <c r="R21" i="31" s="1"/>
  <c r="V21" i="31"/>
  <c r="W21" i="31"/>
  <c r="O22" i="31"/>
  <c r="P22" i="31"/>
  <c r="R22" i="31" s="1"/>
  <c r="P23" i="31"/>
  <c r="R23" i="31" s="1"/>
  <c r="L24" i="31"/>
  <c r="P24" i="31"/>
  <c r="V24" i="31"/>
  <c r="W24" i="31"/>
  <c r="L25" i="31"/>
  <c r="P25" i="31"/>
  <c r="R25" i="31" s="1"/>
  <c r="V25" i="31"/>
  <c r="W25" i="31"/>
  <c r="P26" i="31"/>
  <c r="R26" i="31"/>
  <c r="V26" i="31"/>
  <c r="W26" i="31"/>
  <c r="P27" i="31"/>
  <c r="R27" i="31" s="1"/>
  <c r="V27" i="31"/>
  <c r="W27" i="31"/>
  <c r="O28" i="31"/>
  <c r="Q28" i="31" s="1"/>
  <c r="P28" i="31"/>
  <c r="R28" i="31"/>
  <c r="S28" i="31"/>
  <c r="V28" i="31"/>
  <c r="W28" i="31"/>
  <c r="P29" i="31"/>
  <c r="R29" i="31"/>
  <c r="V29" i="31"/>
  <c r="W29" i="31"/>
  <c r="P30" i="31"/>
  <c r="R30" i="31"/>
  <c r="V30" i="31"/>
  <c r="W30" i="31"/>
  <c r="P31" i="31"/>
  <c r="R31" i="31" s="1"/>
  <c r="V31" i="31"/>
  <c r="W31" i="31"/>
  <c r="P32" i="31"/>
  <c r="R32" i="31"/>
  <c r="V32" i="31"/>
  <c r="W32" i="31"/>
  <c r="P33" i="31"/>
  <c r="R33" i="31" s="1"/>
  <c r="V33" i="31"/>
  <c r="W33" i="31"/>
  <c r="P34" i="31"/>
  <c r="R34" i="31"/>
  <c r="V34" i="31"/>
  <c r="W34" i="31"/>
  <c r="P35" i="31"/>
  <c r="R35" i="31" s="1"/>
  <c r="V35" i="31"/>
  <c r="W35" i="31"/>
  <c r="O36" i="31"/>
  <c r="P36" i="31"/>
  <c r="R36" i="31" s="1"/>
  <c r="V36" i="31"/>
  <c r="W36" i="31"/>
  <c r="P37" i="31"/>
  <c r="R37" i="31"/>
  <c r="V37" i="31"/>
  <c r="W37" i="31"/>
  <c r="P38" i="31"/>
  <c r="R38" i="31"/>
  <c r="P39" i="31"/>
  <c r="R39" i="31" s="1"/>
  <c r="P40" i="31"/>
  <c r="R40" i="31" s="1"/>
  <c r="K41" i="31"/>
  <c r="L41" i="31"/>
  <c r="M41" i="31"/>
  <c r="P41" i="31"/>
  <c r="R41" i="31"/>
  <c r="V41" i="31"/>
  <c r="W41" i="31"/>
  <c r="K42" i="31"/>
  <c r="L42" i="31" s="1"/>
  <c r="M42" i="31"/>
  <c r="P42" i="31"/>
  <c r="R42" i="31"/>
  <c r="V42" i="31"/>
  <c r="W42" i="31"/>
  <c r="K43" i="31"/>
  <c r="L43" i="31"/>
  <c r="M43" i="31"/>
  <c r="P43" i="31"/>
  <c r="R43" i="31"/>
  <c r="V43" i="31"/>
  <c r="W43" i="31"/>
  <c r="K44" i="31"/>
  <c r="L44" i="31"/>
  <c r="M44" i="31"/>
  <c r="P44" i="31"/>
  <c r="R44" i="31"/>
  <c r="V44" i="31"/>
  <c r="W44" i="31"/>
  <c r="K45" i="31"/>
  <c r="L45" i="31" s="1"/>
  <c r="M45" i="31"/>
  <c r="O45" i="31"/>
  <c r="P45" i="31"/>
  <c r="R45" i="31"/>
  <c r="V45" i="31"/>
  <c r="W45" i="31"/>
  <c r="K46" i="31"/>
  <c r="L46" i="31" s="1"/>
  <c r="M46" i="31"/>
  <c r="P46" i="31"/>
  <c r="R46" i="31" s="1"/>
  <c r="V46" i="31"/>
  <c r="W46" i="31"/>
  <c r="K47" i="31"/>
  <c r="L47" i="31"/>
  <c r="M47" i="31"/>
  <c r="O47" i="31"/>
  <c r="P47" i="31"/>
  <c r="V47" i="31"/>
  <c r="W47" i="31"/>
  <c r="O48" i="31"/>
  <c r="P48" i="31"/>
  <c r="P49" i="31"/>
  <c r="R49" i="31" s="1"/>
  <c r="Q49" i="31"/>
  <c r="P50" i="31"/>
  <c r="P51" i="31"/>
  <c r="O52" i="31"/>
  <c r="P52" i="31"/>
  <c r="P53" i="31"/>
  <c r="R53" i="31"/>
  <c r="S53" i="31"/>
  <c r="P54" i="31"/>
  <c r="O55" i="31"/>
  <c r="P55" i="31"/>
  <c r="O56" i="31"/>
  <c r="P56" i="31"/>
  <c r="O57" i="31"/>
  <c r="P57" i="31"/>
  <c r="R57" i="31"/>
  <c r="S57" i="31"/>
  <c r="P58" i="31"/>
  <c r="P59" i="31"/>
  <c r="R59" i="31"/>
  <c r="O60" i="31"/>
  <c r="P60" i="31"/>
  <c r="O61" i="31"/>
  <c r="P61" i="31"/>
  <c r="R61" i="31" s="1"/>
  <c r="P62" i="31"/>
  <c r="O63" i="31"/>
  <c r="P63" i="31"/>
  <c r="R63" i="31"/>
  <c r="O64" i="31"/>
  <c r="P64" i="31"/>
  <c r="P65" i="31"/>
  <c r="Q65" i="31"/>
  <c r="R65" i="31"/>
  <c r="C66" i="31"/>
  <c r="E66" i="31" s="1"/>
  <c r="D66" i="31"/>
  <c r="I66" i="31"/>
  <c r="O66" i="31"/>
  <c r="Q66" i="31" s="1"/>
  <c r="P66" i="31"/>
  <c r="R66" i="31"/>
  <c r="S66" i="31"/>
  <c r="C67" i="31"/>
  <c r="D67" i="31"/>
  <c r="E67" i="31"/>
  <c r="I67" i="31"/>
  <c r="O67" i="31" s="1"/>
  <c r="S67" i="31" s="1"/>
  <c r="P67" i="31"/>
  <c r="R67" i="31" s="1"/>
  <c r="Q67" i="31"/>
  <c r="C68" i="31"/>
  <c r="D68" i="31"/>
  <c r="E68" i="31"/>
  <c r="I68" i="31"/>
  <c r="O68" i="31"/>
  <c r="P68" i="31"/>
  <c r="R68" i="31"/>
  <c r="C69" i="31"/>
  <c r="E69" i="31" s="1"/>
  <c r="D69" i="31"/>
  <c r="I69" i="31"/>
  <c r="O69" i="31"/>
  <c r="S69" i="31" s="1"/>
  <c r="P69" i="31"/>
  <c r="Q69" i="31"/>
  <c r="R69" i="31"/>
  <c r="C70" i="31"/>
  <c r="E70" i="31" s="1"/>
  <c r="D70" i="31"/>
  <c r="I70" i="31"/>
  <c r="O70" i="31"/>
  <c r="P70" i="31"/>
  <c r="R70" i="31" s="1"/>
  <c r="C71" i="31"/>
  <c r="D71" i="31"/>
  <c r="E71" i="31"/>
  <c r="I71" i="31"/>
  <c r="O71" i="31" s="1"/>
  <c r="P71" i="31"/>
  <c r="R71" i="31" s="1"/>
  <c r="C72" i="31"/>
  <c r="D72" i="31"/>
  <c r="E72" i="31"/>
  <c r="I72" i="31"/>
  <c r="O72" i="31"/>
  <c r="P72" i="31"/>
  <c r="R72" i="31"/>
  <c r="C73" i="31"/>
  <c r="D73" i="31"/>
  <c r="E73" i="31"/>
  <c r="I73" i="31"/>
  <c r="O73" i="31"/>
  <c r="S73" i="31" s="1"/>
  <c r="P73" i="31"/>
  <c r="Q73" i="31"/>
  <c r="R73" i="31"/>
  <c r="C74" i="31"/>
  <c r="E74" i="31" s="1"/>
  <c r="D74" i="31"/>
  <c r="I74" i="31"/>
  <c r="O74" i="31"/>
  <c r="P74" i="31"/>
  <c r="R74" i="31" s="1"/>
  <c r="C75" i="31"/>
  <c r="D75" i="31"/>
  <c r="E75" i="31"/>
  <c r="I75" i="31"/>
  <c r="O75" i="31" s="1"/>
  <c r="P75" i="31"/>
  <c r="R75" i="31" s="1"/>
  <c r="C76" i="31"/>
  <c r="D76" i="31"/>
  <c r="E76" i="31"/>
  <c r="I76" i="31"/>
  <c r="O76" i="31" s="1"/>
  <c r="P76" i="31"/>
  <c r="R76" i="31"/>
  <c r="C77" i="31"/>
  <c r="D77" i="31"/>
  <c r="E77" i="31"/>
  <c r="I77" i="31"/>
  <c r="O77" i="31" s="1"/>
  <c r="S77" i="31" s="1"/>
  <c r="P77" i="31"/>
  <c r="Q77" i="31"/>
  <c r="R77" i="31"/>
  <c r="C78" i="31"/>
  <c r="E78" i="31" s="1"/>
  <c r="D78" i="31"/>
  <c r="I78" i="31"/>
  <c r="O78" i="31"/>
  <c r="Q78" i="31" s="1"/>
  <c r="P78" i="31"/>
  <c r="R78" i="31"/>
  <c r="S78" i="31"/>
  <c r="C79" i="31"/>
  <c r="D79" i="31"/>
  <c r="E79" i="31"/>
  <c r="I79" i="31"/>
  <c r="O79" i="31" s="1"/>
  <c r="S79" i="31" s="1"/>
  <c r="P79" i="31"/>
  <c r="R79" i="31" s="1"/>
  <c r="Q79" i="31"/>
  <c r="C80" i="31"/>
  <c r="D80" i="31"/>
  <c r="E80" i="31"/>
  <c r="I80" i="31"/>
  <c r="O80" i="31"/>
  <c r="Q80" i="31" s="1"/>
  <c r="P80" i="31"/>
  <c r="R80" i="31"/>
  <c r="S80" i="31"/>
  <c r="C81" i="31"/>
  <c r="E81" i="31" s="1"/>
  <c r="D81" i="31"/>
  <c r="I81" i="31"/>
  <c r="O81" i="31" s="1"/>
  <c r="P81" i="31"/>
  <c r="R81" i="31"/>
  <c r="C82" i="31"/>
  <c r="E82" i="31" s="1"/>
  <c r="D82" i="31"/>
  <c r="I82" i="31"/>
  <c r="O82" i="31"/>
  <c r="S82" i="31" s="1"/>
  <c r="P82" i="31"/>
  <c r="R82" i="31"/>
  <c r="C83" i="31"/>
  <c r="D83" i="31"/>
  <c r="E83" i="31"/>
  <c r="I83" i="31"/>
  <c r="O83" i="31" s="1"/>
  <c r="P83" i="31"/>
  <c r="C84" i="31"/>
  <c r="D84" i="31"/>
  <c r="E84" i="31"/>
  <c r="I84" i="31"/>
  <c r="O84" i="31" s="1"/>
  <c r="Q84" i="31" s="1"/>
  <c r="P84" i="31"/>
  <c r="R84" i="31"/>
  <c r="S84" i="31"/>
  <c r="C85" i="31"/>
  <c r="D85" i="31"/>
  <c r="E85" i="31"/>
  <c r="I85" i="31"/>
  <c r="O85" i="31" s="1"/>
  <c r="S85" i="31" s="1"/>
  <c r="P85" i="31"/>
  <c r="Q85" i="31"/>
  <c r="R85" i="31"/>
  <c r="C86" i="31"/>
  <c r="E86" i="31" s="1"/>
  <c r="D86" i="31"/>
  <c r="I86" i="31"/>
  <c r="O86" i="31"/>
  <c r="Q86" i="31" s="1"/>
  <c r="P86" i="31"/>
  <c r="R86" i="31"/>
  <c r="S86" i="31"/>
  <c r="C87" i="31"/>
  <c r="D87" i="31"/>
  <c r="E87" i="31"/>
  <c r="I87" i="31"/>
  <c r="O87" i="31" s="1"/>
  <c r="S87" i="31" s="1"/>
  <c r="P87" i="31"/>
  <c r="R87" i="31" s="1"/>
  <c r="Q87" i="31"/>
  <c r="C88" i="31"/>
  <c r="D88" i="31"/>
  <c r="E88" i="31"/>
  <c r="I88" i="31"/>
  <c r="O88" i="31" s="1"/>
  <c r="P88" i="31"/>
  <c r="R88" i="31"/>
  <c r="C89" i="31"/>
  <c r="E89" i="31" s="1"/>
  <c r="D89" i="31"/>
  <c r="I89" i="31"/>
  <c r="O89" i="31" s="1"/>
  <c r="P89" i="31"/>
  <c r="R89" i="31"/>
  <c r="C90" i="31"/>
  <c r="E90" i="31" s="1"/>
  <c r="D90" i="31"/>
  <c r="I90" i="31"/>
  <c r="O90" i="31"/>
  <c r="P90" i="31"/>
  <c r="R90" i="31" s="1"/>
  <c r="C91" i="31"/>
  <c r="D91" i="31"/>
  <c r="E91" i="31"/>
  <c r="I91" i="31"/>
  <c r="O91" i="31" s="1"/>
  <c r="P91" i="31"/>
  <c r="R91" i="31" s="1"/>
  <c r="C92" i="31"/>
  <c r="D92" i="31"/>
  <c r="E92" i="31"/>
  <c r="I92" i="31"/>
  <c r="O92" i="31" s="1"/>
  <c r="P92" i="31"/>
  <c r="R92" i="31"/>
  <c r="C93" i="31"/>
  <c r="D93" i="31"/>
  <c r="E93" i="31"/>
  <c r="I93" i="31"/>
  <c r="O93" i="31" s="1"/>
  <c r="S93" i="31" s="1"/>
  <c r="P93" i="31"/>
  <c r="Q93" i="31"/>
  <c r="R93" i="31"/>
  <c r="C94" i="31"/>
  <c r="E94" i="31" s="1"/>
  <c r="D94" i="31"/>
  <c r="I94" i="31"/>
  <c r="O94" i="31"/>
  <c r="Q94" i="31" s="1"/>
  <c r="P94" i="31"/>
  <c r="R94" i="31"/>
  <c r="S94" i="31"/>
  <c r="C95" i="31"/>
  <c r="D95" i="31"/>
  <c r="E95" i="31"/>
  <c r="I95" i="31"/>
  <c r="O95" i="31" s="1"/>
  <c r="S95" i="31" s="1"/>
  <c r="P95" i="31"/>
  <c r="R95" i="31" s="1"/>
  <c r="Q95" i="31"/>
  <c r="C96" i="31"/>
  <c r="D96" i="31"/>
  <c r="E96" i="31"/>
  <c r="I96" i="31"/>
  <c r="O96" i="31"/>
  <c r="Q96" i="31" s="1"/>
  <c r="P96" i="31"/>
  <c r="R96" i="31"/>
  <c r="S96" i="31"/>
  <c r="C97" i="31"/>
  <c r="E97" i="31" s="1"/>
  <c r="D97" i="31"/>
  <c r="I97" i="31"/>
  <c r="O97" i="31" s="1"/>
  <c r="P97" i="31"/>
  <c r="R97" i="31"/>
  <c r="C98" i="31"/>
  <c r="E98" i="31" s="1"/>
  <c r="D98" i="31"/>
  <c r="I98" i="31"/>
  <c r="O98" i="31"/>
  <c r="S98" i="31" s="1"/>
  <c r="P98" i="31"/>
  <c r="R98" i="31"/>
  <c r="C99" i="31"/>
  <c r="D99" i="31"/>
  <c r="E99" i="31"/>
  <c r="I99" i="31"/>
  <c r="O99" i="31" s="1"/>
  <c r="P99" i="31"/>
  <c r="R99" i="31" s="1"/>
  <c r="C100" i="31"/>
  <c r="D100" i="31"/>
  <c r="E100" i="31"/>
  <c r="I100" i="31"/>
  <c r="O100" i="31" s="1"/>
  <c r="Q100" i="31" s="1"/>
  <c r="P100" i="31"/>
  <c r="R100" i="31"/>
  <c r="S100" i="31"/>
  <c r="C101" i="31"/>
  <c r="D101" i="31"/>
  <c r="E101" i="31"/>
  <c r="I101" i="31"/>
  <c r="O101" i="31" s="1"/>
  <c r="S101" i="31" s="1"/>
  <c r="P101" i="31"/>
  <c r="Q101" i="31"/>
  <c r="R101" i="31"/>
  <c r="C102" i="31"/>
  <c r="E102" i="31" s="1"/>
  <c r="D102" i="31"/>
  <c r="I102" i="31"/>
  <c r="O102" i="31"/>
  <c r="Q102" i="31" s="1"/>
  <c r="P102" i="31"/>
  <c r="R102" i="31"/>
  <c r="S102" i="31"/>
  <c r="C103" i="31"/>
  <c r="D103" i="31"/>
  <c r="E103" i="31"/>
  <c r="I103" i="31"/>
  <c r="O103" i="31" s="1"/>
  <c r="S103" i="31" s="1"/>
  <c r="P103" i="31"/>
  <c r="R103" i="31" s="1"/>
  <c r="Q103" i="31"/>
  <c r="C104" i="31"/>
  <c r="D104" i="31"/>
  <c r="E104" i="31"/>
  <c r="I104" i="31"/>
  <c r="O104" i="31" s="1"/>
  <c r="P104" i="31"/>
  <c r="R104" i="31"/>
  <c r="C105" i="31"/>
  <c r="E105" i="31" s="1"/>
  <c r="D105" i="31"/>
  <c r="I105" i="31"/>
  <c r="O105" i="31" s="1"/>
  <c r="P105" i="31"/>
  <c r="R105" i="31"/>
  <c r="C106" i="31"/>
  <c r="E106" i="31" s="1"/>
  <c r="D106" i="31"/>
  <c r="I106" i="31"/>
  <c r="O106" i="31"/>
  <c r="P106" i="31"/>
  <c r="R106" i="31" s="1"/>
  <c r="C107" i="31"/>
  <c r="D107" i="31"/>
  <c r="E107" i="31"/>
  <c r="I107" i="31"/>
  <c r="O107" i="31" s="1"/>
  <c r="P107" i="31"/>
  <c r="R107" i="31" s="1"/>
  <c r="C108" i="31"/>
  <c r="D108" i="31"/>
  <c r="E108" i="31"/>
  <c r="I108" i="31"/>
  <c r="O108" i="31" s="1"/>
  <c r="P108" i="31"/>
  <c r="R108" i="31"/>
  <c r="C109" i="31"/>
  <c r="D109" i="31"/>
  <c r="E109" i="31"/>
  <c r="I109" i="31"/>
  <c r="O109" i="31" s="1"/>
  <c r="P109" i="31"/>
  <c r="R109" i="31" s="1"/>
  <c r="Q109" i="31"/>
  <c r="C110" i="31"/>
  <c r="E110" i="31" s="1"/>
  <c r="D110" i="31"/>
  <c r="I110" i="31"/>
  <c r="O110" i="31" s="1"/>
  <c r="P110" i="31"/>
  <c r="R110" i="31"/>
  <c r="C111" i="31"/>
  <c r="D111" i="31"/>
  <c r="E111" i="31"/>
  <c r="I111" i="31"/>
  <c r="O111" i="31" s="1"/>
  <c r="S111" i="31" s="1"/>
  <c r="P111" i="31"/>
  <c r="R111" i="31" s="1"/>
  <c r="Q111" i="31"/>
  <c r="C112" i="31"/>
  <c r="E112" i="31" s="1"/>
  <c r="D112" i="31"/>
  <c r="I112" i="31"/>
  <c r="O112" i="31"/>
  <c r="P112" i="31"/>
  <c r="R112" i="31"/>
  <c r="C113" i="31"/>
  <c r="E113" i="31" s="1"/>
  <c r="D113" i="31"/>
  <c r="I113" i="31"/>
  <c r="O113" i="31" s="1"/>
  <c r="P113" i="31"/>
  <c r="R113" i="31"/>
  <c r="C114" i="31"/>
  <c r="E114" i="31" s="1"/>
  <c r="D114" i="31"/>
  <c r="I114" i="31"/>
  <c r="O114" i="31"/>
  <c r="P114" i="31"/>
  <c r="R114" i="31" s="1"/>
  <c r="C115" i="31"/>
  <c r="D115" i="31"/>
  <c r="E115" i="31"/>
  <c r="I115" i="31"/>
  <c r="O115" i="31" s="1"/>
  <c r="P115" i="31"/>
  <c r="R115" i="31" s="1"/>
  <c r="Q115" i="31"/>
  <c r="C116" i="31"/>
  <c r="D116" i="31"/>
  <c r="E116" i="31"/>
  <c r="I116" i="31"/>
  <c r="O116" i="31" s="1"/>
  <c r="P116" i="31"/>
  <c r="R116" i="31"/>
  <c r="C117" i="31"/>
  <c r="D117" i="31"/>
  <c r="E117" i="31"/>
  <c r="I117" i="31"/>
  <c r="O117" i="31" s="1"/>
  <c r="P117" i="31"/>
  <c r="Q117" i="31"/>
  <c r="R117" i="31"/>
  <c r="C118" i="31"/>
  <c r="E118" i="31" s="1"/>
  <c r="D118" i="31"/>
  <c r="I118" i="31"/>
  <c r="O118" i="31" s="1"/>
  <c r="P118" i="31"/>
  <c r="R118" i="31"/>
  <c r="C119" i="31"/>
  <c r="D119" i="31"/>
  <c r="E119" i="31"/>
  <c r="I119" i="31"/>
  <c r="O119" i="31" s="1"/>
  <c r="S119" i="31" s="1"/>
  <c r="P119" i="31"/>
  <c r="R119" i="31" s="1"/>
  <c r="Q119" i="31"/>
  <c r="C120" i="31"/>
  <c r="E120" i="31" s="1"/>
  <c r="D120" i="31"/>
  <c r="I120" i="31"/>
  <c r="O120" i="31"/>
  <c r="P120" i="31"/>
  <c r="R120" i="31"/>
  <c r="C121" i="31"/>
  <c r="E121" i="31" s="1"/>
  <c r="D121" i="31"/>
  <c r="I121" i="31"/>
  <c r="O121" i="31" s="1"/>
  <c r="P121" i="31"/>
  <c r="R121" i="31"/>
  <c r="C122" i="31"/>
  <c r="E122" i="31" s="1"/>
  <c r="D122" i="31"/>
  <c r="I122" i="31"/>
  <c r="O122" i="31"/>
  <c r="P122" i="31"/>
  <c r="R122" i="31" s="1"/>
  <c r="C123" i="31"/>
  <c r="D123" i="31"/>
  <c r="E123" i="31"/>
  <c r="I123" i="31"/>
  <c r="O123" i="31" s="1"/>
  <c r="P123" i="31"/>
  <c r="R123" i="31" s="1"/>
  <c r="C124" i="31"/>
  <c r="D124" i="31"/>
  <c r="E124" i="31"/>
  <c r="I124" i="31"/>
  <c r="O124" i="31" s="1"/>
  <c r="P124" i="31"/>
  <c r="R124" i="31"/>
  <c r="C125" i="31"/>
  <c r="D125" i="31"/>
  <c r="E125" i="31"/>
  <c r="I125" i="31"/>
  <c r="O125" i="31" s="1"/>
  <c r="P125" i="31"/>
  <c r="C126" i="31"/>
  <c r="E126" i="31" s="1"/>
  <c r="D126" i="31"/>
  <c r="I126" i="31"/>
  <c r="O126" i="31"/>
  <c r="P126" i="31"/>
  <c r="R126" i="31"/>
  <c r="C127" i="31"/>
  <c r="D127" i="31"/>
  <c r="E127" i="31"/>
  <c r="I127" i="31"/>
  <c r="O127" i="31" s="1"/>
  <c r="S127" i="31" s="1"/>
  <c r="P127" i="31"/>
  <c r="R127" i="31" s="1"/>
  <c r="C128" i="31"/>
  <c r="E128" i="31" s="1"/>
  <c r="D128" i="31"/>
  <c r="I128" i="31"/>
  <c r="O128" i="31"/>
  <c r="Q128" i="31" s="1"/>
  <c r="P128" i="31"/>
  <c r="R128" i="31"/>
  <c r="C129" i="31"/>
  <c r="E129" i="31" s="1"/>
  <c r="D129" i="31"/>
  <c r="I129" i="31"/>
  <c r="O129" i="31" s="1"/>
  <c r="P129" i="31"/>
  <c r="R129" i="31"/>
  <c r="C130" i="31"/>
  <c r="E130" i="31" s="1"/>
  <c r="D130" i="31"/>
  <c r="I130" i="31"/>
  <c r="O130" i="31"/>
  <c r="P130" i="31"/>
  <c r="R130" i="31" s="1"/>
  <c r="C131" i="31"/>
  <c r="D131" i="31"/>
  <c r="E131" i="31"/>
  <c r="I131" i="31"/>
  <c r="O131" i="31" s="1"/>
  <c r="P131" i="31"/>
  <c r="R131" i="31" s="1"/>
  <c r="Q131" i="31"/>
  <c r="C132" i="31"/>
  <c r="D132" i="31"/>
  <c r="E132" i="31"/>
  <c r="I132" i="31"/>
  <c r="O132" i="31" s="1"/>
  <c r="Q132" i="31" s="1"/>
  <c r="P132" i="31"/>
  <c r="R132" i="31"/>
  <c r="C133" i="31"/>
  <c r="D133" i="31"/>
  <c r="E133" i="31"/>
  <c r="I133" i="31"/>
  <c r="O133" i="31" s="1"/>
  <c r="P133" i="31"/>
  <c r="Q133" i="31"/>
  <c r="R133" i="31"/>
  <c r="C134" i="31"/>
  <c r="E134" i="31" s="1"/>
  <c r="D134" i="31"/>
  <c r="I134" i="31"/>
  <c r="O134" i="31" s="1"/>
  <c r="P134" i="31"/>
  <c r="R134" i="31"/>
  <c r="C135" i="31"/>
  <c r="D135" i="31"/>
  <c r="E135" i="31"/>
  <c r="I135" i="31"/>
  <c r="O135" i="31" s="1"/>
  <c r="S135" i="31" s="1"/>
  <c r="P135" i="31"/>
  <c r="R135" i="31" s="1"/>
  <c r="Q135" i="31"/>
  <c r="C136" i="31"/>
  <c r="E136" i="31" s="1"/>
  <c r="D136" i="31"/>
  <c r="I136" i="31"/>
  <c r="O136" i="31" s="1"/>
  <c r="P136" i="31"/>
  <c r="R136" i="31"/>
  <c r="C137" i="31"/>
  <c r="E137" i="31" s="1"/>
  <c r="D137" i="31"/>
  <c r="I137" i="31"/>
  <c r="O137" i="31" s="1"/>
  <c r="P137" i="31"/>
  <c r="R137" i="31"/>
  <c r="C138" i="31"/>
  <c r="E138" i="31" s="1"/>
  <c r="D138" i="31"/>
  <c r="I138" i="31"/>
  <c r="O138" i="31"/>
  <c r="P138" i="31"/>
  <c r="R138" i="31" s="1"/>
  <c r="C139" i="31"/>
  <c r="D139" i="31"/>
  <c r="E139" i="31"/>
  <c r="I139" i="31"/>
  <c r="O139" i="31" s="1"/>
  <c r="P139" i="31"/>
  <c r="R139" i="31" s="1"/>
  <c r="C140" i="31"/>
  <c r="D140" i="31"/>
  <c r="E140" i="31"/>
  <c r="I140" i="31"/>
  <c r="O140" i="31" s="1"/>
  <c r="P140" i="31"/>
  <c r="R140" i="31"/>
  <c r="C141" i="31"/>
  <c r="D141" i="31"/>
  <c r="E141" i="31"/>
  <c r="I141" i="31"/>
  <c r="O141" i="31" s="1"/>
  <c r="P141" i="31"/>
  <c r="R141" i="31" s="1"/>
  <c r="C142" i="31"/>
  <c r="E142" i="31" s="1"/>
  <c r="D142" i="31"/>
  <c r="I142" i="31"/>
  <c r="O142" i="31" s="1"/>
  <c r="Q142" i="31" s="1"/>
  <c r="P142" i="31"/>
  <c r="R142" i="31"/>
  <c r="S142" i="31"/>
  <c r="C143" i="31"/>
  <c r="D143" i="31"/>
  <c r="E143" i="31"/>
  <c r="I143" i="31"/>
  <c r="O143" i="31" s="1"/>
  <c r="S143" i="31" s="1"/>
  <c r="P143" i="31"/>
  <c r="R143" i="31" s="1"/>
  <c r="Q143" i="31"/>
  <c r="C144" i="31"/>
  <c r="E144" i="31" s="1"/>
  <c r="D144" i="31"/>
  <c r="I144" i="31"/>
  <c r="O144" i="31"/>
  <c r="P144" i="31"/>
  <c r="R144" i="31"/>
  <c r="C145" i="31"/>
  <c r="E145" i="31" s="1"/>
  <c r="D145" i="31"/>
  <c r="I145" i="31"/>
  <c r="O145" i="31" s="1"/>
  <c r="P145" i="31"/>
  <c r="R145" i="31"/>
  <c r="C146" i="31"/>
  <c r="E146" i="31" s="1"/>
  <c r="D146" i="31"/>
  <c r="I146" i="31"/>
  <c r="O146" i="31"/>
  <c r="P146" i="31"/>
  <c r="R146" i="31" s="1"/>
  <c r="C147" i="31"/>
  <c r="D147" i="31"/>
  <c r="E147" i="31"/>
  <c r="I147" i="31"/>
  <c r="O147" i="31" s="1"/>
  <c r="P147" i="31"/>
  <c r="R147" i="31" s="1"/>
  <c r="Q147" i="31"/>
  <c r="C148" i="31"/>
  <c r="D148" i="31"/>
  <c r="E148" i="31"/>
  <c r="I148" i="31"/>
  <c r="O148" i="31" s="1"/>
  <c r="P148" i="31"/>
  <c r="R148" i="31"/>
  <c r="C149" i="31"/>
  <c r="D149" i="31"/>
  <c r="E149" i="31"/>
  <c r="I149" i="31"/>
  <c r="O149" i="31" s="1"/>
  <c r="P149" i="31"/>
  <c r="Q149" i="31"/>
  <c r="R149" i="31"/>
  <c r="C150" i="31"/>
  <c r="D150" i="31"/>
  <c r="E150" i="31"/>
  <c r="I150" i="31"/>
  <c r="O150" i="31" s="1"/>
  <c r="Q150" i="31" s="1"/>
  <c r="P150" i="31"/>
  <c r="R150" i="31"/>
  <c r="S150" i="31"/>
  <c r="C151" i="31"/>
  <c r="D151" i="31"/>
  <c r="E151" i="31"/>
  <c r="I151" i="31"/>
  <c r="O151" i="31" s="1"/>
  <c r="P151" i="31"/>
  <c r="Q151" i="31"/>
  <c r="R151" i="31"/>
  <c r="C152" i="31"/>
  <c r="D152" i="31"/>
  <c r="E152" i="31"/>
  <c r="I152" i="31"/>
  <c r="O152" i="31" s="1"/>
  <c r="Q152" i="31" s="1"/>
  <c r="P152" i="31"/>
  <c r="R152" i="31"/>
  <c r="C153" i="31"/>
  <c r="D153" i="31"/>
  <c r="E153" i="31"/>
  <c r="I153" i="31"/>
  <c r="O153" i="31" s="1"/>
  <c r="P153" i="31"/>
  <c r="Q153" i="31"/>
  <c r="R153" i="31"/>
  <c r="C154" i="31"/>
  <c r="D154" i="31"/>
  <c r="E154" i="31"/>
  <c r="I154" i="31"/>
  <c r="O154" i="31" s="1"/>
  <c r="Q154" i="31" s="1"/>
  <c r="P154" i="31"/>
  <c r="R154" i="31"/>
  <c r="S154" i="31"/>
  <c r="C155" i="31"/>
  <c r="D155" i="31"/>
  <c r="E155" i="31"/>
  <c r="I155" i="31"/>
  <c r="O155" i="31" s="1"/>
  <c r="P155" i="31"/>
  <c r="Q155" i="31"/>
  <c r="R155" i="31"/>
  <c r="C156" i="31"/>
  <c r="D156" i="31"/>
  <c r="E156" i="31"/>
  <c r="I156" i="31"/>
  <c r="O156" i="31" s="1"/>
  <c r="P156" i="31"/>
  <c r="R156" i="31"/>
  <c r="C157" i="31"/>
  <c r="D157" i="31"/>
  <c r="E157" i="31"/>
  <c r="I157" i="31"/>
  <c r="O157" i="31" s="1"/>
  <c r="P157" i="31"/>
  <c r="Q157" i="31"/>
  <c r="R157" i="31"/>
  <c r="C158" i="31"/>
  <c r="D158" i="31"/>
  <c r="E158" i="31"/>
  <c r="I158" i="31"/>
  <c r="O158" i="31" s="1"/>
  <c r="Q158" i="31" s="1"/>
  <c r="P158" i="31"/>
  <c r="R158" i="31"/>
  <c r="S158" i="31"/>
  <c r="C159" i="31"/>
  <c r="D159" i="31"/>
  <c r="E159" i="31"/>
  <c r="I159" i="31"/>
  <c r="O159" i="31" s="1"/>
  <c r="P159" i="31"/>
  <c r="Q159" i="31"/>
  <c r="R159" i="31"/>
  <c r="C160" i="31"/>
  <c r="D160" i="31"/>
  <c r="E160" i="31"/>
  <c r="I160" i="31"/>
  <c r="O160" i="31" s="1"/>
  <c r="Q160" i="31" s="1"/>
  <c r="P160" i="31"/>
  <c r="R160" i="31"/>
  <c r="C161" i="31"/>
  <c r="D161" i="31"/>
  <c r="E161" i="31"/>
  <c r="I161" i="31"/>
  <c r="O161" i="31" s="1"/>
  <c r="P161" i="31"/>
  <c r="Q161" i="31"/>
  <c r="R161" i="31"/>
  <c r="C162" i="31"/>
  <c r="D162" i="31"/>
  <c r="E162" i="31"/>
  <c r="I162" i="31"/>
  <c r="O162" i="31" s="1"/>
  <c r="Q162" i="31" s="1"/>
  <c r="P162" i="31"/>
  <c r="R162" i="31"/>
  <c r="S162" i="31"/>
  <c r="C163" i="31"/>
  <c r="D163" i="31"/>
  <c r="E163" i="31"/>
  <c r="I163" i="31"/>
  <c r="O163" i="31" s="1"/>
  <c r="P163" i="31"/>
  <c r="Q163" i="31"/>
  <c r="R163" i="31"/>
  <c r="C164" i="31"/>
  <c r="D164" i="31"/>
  <c r="E164" i="31"/>
  <c r="I164" i="31"/>
  <c r="O164" i="31" s="1"/>
  <c r="P164" i="31"/>
  <c r="R164" i="31"/>
  <c r="C165" i="31"/>
  <c r="D165" i="31"/>
  <c r="E165" i="31"/>
  <c r="I165" i="31"/>
  <c r="O165" i="31" s="1"/>
  <c r="P165" i="31"/>
  <c r="Q165" i="31"/>
  <c r="R165" i="31"/>
  <c r="C166" i="31"/>
  <c r="D166" i="31"/>
  <c r="E166" i="31"/>
  <c r="I166" i="31"/>
  <c r="O166" i="31" s="1"/>
  <c r="P166" i="31"/>
  <c r="R166" i="31"/>
  <c r="C167" i="31"/>
  <c r="D167" i="31"/>
  <c r="E167" i="31"/>
  <c r="I167" i="31"/>
  <c r="O167" i="31" s="1"/>
  <c r="P167" i="31"/>
  <c r="Q167" i="31"/>
  <c r="R167" i="31"/>
  <c r="C168" i="31"/>
  <c r="D168" i="31"/>
  <c r="E168" i="31"/>
  <c r="I168" i="31"/>
  <c r="O168" i="31" s="1"/>
  <c r="Q168" i="31" s="1"/>
  <c r="P168" i="31"/>
  <c r="R168" i="31"/>
  <c r="C169" i="31"/>
  <c r="D169" i="31"/>
  <c r="E169" i="31"/>
  <c r="I169" i="31"/>
  <c r="O169" i="31" s="1"/>
  <c r="P169" i="31"/>
  <c r="Q169" i="31"/>
  <c r="R169" i="31"/>
  <c r="C170" i="31"/>
  <c r="D170" i="31"/>
  <c r="E170" i="31"/>
  <c r="I170" i="31"/>
  <c r="O170" i="31" s="1"/>
  <c r="Q170" i="31" s="1"/>
  <c r="P170" i="31"/>
  <c r="R170" i="31"/>
  <c r="S170" i="31"/>
  <c r="C171" i="31"/>
  <c r="D171" i="31"/>
  <c r="E171" i="31"/>
  <c r="I171" i="31"/>
  <c r="O171" i="31" s="1"/>
  <c r="P171" i="31"/>
  <c r="Q171" i="31"/>
  <c r="R171" i="31"/>
  <c r="C172" i="31"/>
  <c r="D172" i="31"/>
  <c r="E172" i="31"/>
  <c r="I172" i="31"/>
  <c r="O172" i="31" s="1"/>
  <c r="P172" i="31"/>
  <c r="R172" i="31"/>
  <c r="C173" i="31"/>
  <c r="D173" i="31"/>
  <c r="E173" i="31"/>
  <c r="I173" i="31"/>
  <c r="O173" i="31" s="1"/>
  <c r="P173" i="31"/>
  <c r="Q173" i="31"/>
  <c r="R173" i="31"/>
  <c r="C174" i="31"/>
  <c r="D174" i="31"/>
  <c r="E174" i="31"/>
  <c r="I174" i="31"/>
  <c r="O174" i="31" s="1"/>
  <c r="P174" i="31"/>
  <c r="R174" i="31"/>
  <c r="C175" i="31"/>
  <c r="D175" i="31"/>
  <c r="E175" i="31"/>
  <c r="I175" i="31"/>
  <c r="O175" i="31" s="1"/>
  <c r="P175" i="31"/>
  <c r="Q175" i="31"/>
  <c r="R175" i="31"/>
  <c r="C176" i="31"/>
  <c r="D176" i="31"/>
  <c r="E176" i="31"/>
  <c r="I176" i="31"/>
  <c r="O176" i="31" s="1"/>
  <c r="Q176" i="31" s="1"/>
  <c r="P176" i="31"/>
  <c r="R176" i="31"/>
  <c r="C177" i="31"/>
  <c r="D177" i="31"/>
  <c r="E177" i="31"/>
  <c r="I177" i="31"/>
  <c r="O177" i="31" s="1"/>
  <c r="P177" i="31"/>
  <c r="Q177" i="31"/>
  <c r="R177" i="31"/>
  <c r="C178" i="31"/>
  <c r="D178" i="31"/>
  <c r="E178" i="31"/>
  <c r="I178" i="31"/>
  <c r="O178" i="31" s="1"/>
  <c r="Q178" i="31" s="1"/>
  <c r="P178" i="31"/>
  <c r="R178" i="31"/>
  <c r="S178" i="31"/>
  <c r="C179" i="31"/>
  <c r="D179" i="31"/>
  <c r="E179" i="31"/>
  <c r="I179" i="31"/>
  <c r="O179" i="31" s="1"/>
  <c r="P179" i="31"/>
  <c r="Q179" i="31"/>
  <c r="R179" i="31"/>
  <c r="C180" i="31"/>
  <c r="D180" i="31"/>
  <c r="E180" i="31"/>
  <c r="I180" i="31"/>
  <c r="O180" i="31" s="1"/>
  <c r="P180" i="31"/>
  <c r="R180" i="31"/>
  <c r="C181" i="31"/>
  <c r="D181" i="31"/>
  <c r="E181" i="31"/>
  <c r="I181" i="31"/>
  <c r="O181" i="31" s="1"/>
  <c r="P181" i="31"/>
  <c r="Q181" i="31"/>
  <c r="R181" i="31"/>
  <c r="C182" i="31"/>
  <c r="D182" i="31"/>
  <c r="E182" i="31"/>
  <c r="I182" i="31"/>
  <c r="O182" i="31" s="1"/>
  <c r="Q182" i="31" s="1"/>
  <c r="P182" i="31"/>
  <c r="R182" i="31"/>
  <c r="S182" i="31"/>
  <c r="C183" i="31"/>
  <c r="D183" i="31"/>
  <c r="E183" i="31"/>
  <c r="I183" i="31"/>
  <c r="O183" i="31" s="1"/>
  <c r="P183" i="31"/>
  <c r="Q183" i="31"/>
  <c r="R183" i="31"/>
  <c r="C184" i="31"/>
  <c r="D184" i="31"/>
  <c r="E184" i="31"/>
  <c r="I184" i="31"/>
  <c r="O184" i="31" s="1"/>
  <c r="Q184" i="31" s="1"/>
  <c r="P184" i="31"/>
  <c r="R184" i="31"/>
  <c r="C185" i="31"/>
  <c r="D185" i="31"/>
  <c r="E185" i="31"/>
  <c r="I185" i="31"/>
  <c r="O185" i="31" s="1"/>
  <c r="P185" i="31"/>
  <c r="Q185" i="31"/>
  <c r="R185" i="31"/>
  <c r="C186" i="31"/>
  <c r="D186" i="31"/>
  <c r="E186" i="31"/>
  <c r="I186" i="31"/>
  <c r="O186" i="31" s="1"/>
  <c r="Q186" i="31" s="1"/>
  <c r="P186" i="31"/>
  <c r="R186" i="31"/>
  <c r="S186" i="31"/>
  <c r="C187" i="31"/>
  <c r="D187" i="31"/>
  <c r="E187" i="31"/>
  <c r="I187" i="31"/>
  <c r="O187" i="31" s="1"/>
  <c r="P187" i="31"/>
  <c r="Q187" i="31"/>
  <c r="R187" i="31"/>
  <c r="C188" i="31"/>
  <c r="D188" i="31"/>
  <c r="E188" i="31"/>
  <c r="I188" i="31"/>
  <c r="O188" i="31" s="1"/>
  <c r="P188" i="31"/>
  <c r="R188" i="31"/>
  <c r="C189" i="31"/>
  <c r="D189" i="31"/>
  <c r="E189" i="31"/>
  <c r="I189" i="31"/>
  <c r="O189" i="31" s="1"/>
  <c r="P189" i="31"/>
  <c r="Q189" i="31"/>
  <c r="R189" i="31"/>
  <c r="C190" i="31"/>
  <c r="D190" i="31"/>
  <c r="E190" i="31"/>
  <c r="I190" i="31"/>
  <c r="O190" i="31" s="1"/>
  <c r="Q190" i="31" s="1"/>
  <c r="P190" i="31"/>
  <c r="R190" i="31"/>
  <c r="S190" i="31"/>
  <c r="C191" i="31"/>
  <c r="D191" i="31"/>
  <c r="E191" i="31"/>
  <c r="I191" i="31"/>
  <c r="O191" i="31" s="1"/>
  <c r="P191" i="31"/>
  <c r="Q191" i="31"/>
  <c r="R191" i="31"/>
  <c r="C192" i="31"/>
  <c r="D192" i="31"/>
  <c r="E192" i="31"/>
  <c r="I192" i="31"/>
  <c r="O192" i="31" s="1"/>
  <c r="Q192" i="31" s="1"/>
  <c r="P192" i="31"/>
  <c r="R192" i="31"/>
  <c r="C193" i="31"/>
  <c r="D193" i="31"/>
  <c r="E193" i="31"/>
  <c r="I193" i="31"/>
  <c r="O193" i="31" s="1"/>
  <c r="P193" i="31"/>
  <c r="Q193" i="31"/>
  <c r="R193" i="31"/>
  <c r="C194" i="31"/>
  <c r="D194" i="31"/>
  <c r="E194" i="31"/>
  <c r="I194" i="31"/>
  <c r="O194" i="31" s="1"/>
  <c r="Q194" i="31" s="1"/>
  <c r="P194" i="31"/>
  <c r="R194" i="31"/>
  <c r="S194" i="31"/>
  <c r="C195" i="31"/>
  <c r="D195" i="31"/>
  <c r="E195" i="31"/>
  <c r="I195" i="31"/>
  <c r="O195" i="31" s="1"/>
  <c r="P195" i="31"/>
  <c r="Q195" i="31"/>
  <c r="R195" i="31"/>
  <c r="C196" i="31"/>
  <c r="D196" i="31"/>
  <c r="E196" i="31"/>
  <c r="I196" i="31"/>
  <c r="O196" i="31" s="1"/>
  <c r="P196" i="31"/>
  <c r="R196" i="31"/>
  <c r="C197" i="31"/>
  <c r="D197" i="31"/>
  <c r="E197" i="31"/>
  <c r="I197" i="31"/>
  <c r="O197" i="31" s="1"/>
  <c r="P197" i="31"/>
  <c r="Q197" i="31"/>
  <c r="R197" i="31"/>
  <c r="C198" i="31"/>
  <c r="D198" i="31"/>
  <c r="E198" i="31"/>
  <c r="I198" i="31"/>
  <c r="O198" i="31" s="1"/>
  <c r="P198" i="31"/>
  <c r="R198" i="31"/>
  <c r="C199" i="31"/>
  <c r="D199" i="31"/>
  <c r="E199" i="31"/>
  <c r="I199" i="31"/>
  <c r="O199" i="31" s="1"/>
  <c r="P199" i="31"/>
  <c r="Q199" i="31"/>
  <c r="R199" i="31"/>
  <c r="C200" i="31"/>
  <c r="D200" i="31"/>
  <c r="E200" i="31"/>
  <c r="I200" i="31"/>
  <c r="O200" i="31" s="1"/>
  <c r="Q200" i="31" s="1"/>
  <c r="P200" i="31"/>
  <c r="R200" i="31"/>
  <c r="C201" i="31"/>
  <c r="D201" i="31"/>
  <c r="E201" i="31"/>
  <c r="I201" i="31"/>
  <c r="O201" i="31" s="1"/>
  <c r="P201" i="31"/>
  <c r="Q201" i="31"/>
  <c r="R201" i="31"/>
  <c r="C202" i="31"/>
  <c r="D202" i="31"/>
  <c r="E202" i="31"/>
  <c r="I202" i="31"/>
  <c r="O202" i="31" s="1"/>
  <c r="Q202" i="31" s="1"/>
  <c r="P202" i="31"/>
  <c r="R202" i="31"/>
  <c r="S202" i="31"/>
  <c r="C203" i="31"/>
  <c r="D203" i="31"/>
  <c r="E203" i="31"/>
  <c r="I203" i="31"/>
  <c r="O203" i="31" s="1"/>
  <c r="P203" i="31"/>
  <c r="Q203" i="31"/>
  <c r="R203" i="31"/>
  <c r="C204" i="31"/>
  <c r="D204" i="31"/>
  <c r="E204" i="31"/>
  <c r="I204" i="31"/>
  <c r="O204" i="31" s="1"/>
  <c r="P204" i="31"/>
  <c r="R204" i="31"/>
  <c r="C205" i="31"/>
  <c r="D205" i="31"/>
  <c r="E205" i="31"/>
  <c r="I205" i="31"/>
  <c r="O205" i="31" s="1"/>
  <c r="P205" i="31"/>
  <c r="Q205" i="31"/>
  <c r="R205" i="31"/>
  <c r="C206" i="31"/>
  <c r="D206" i="31"/>
  <c r="E206" i="31"/>
  <c r="I206" i="31"/>
  <c r="O206" i="31" s="1"/>
  <c r="P206" i="31"/>
  <c r="R206" i="31"/>
  <c r="C207" i="31"/>
  <c r="D207" i="31"/>
  <c r="E207" i="31"/>
  <c r="I207" i="31"/>
  <c r="O207" i="31" s="1"/>
  <c r="P207" i="31"/>
  <c r="Q207" i="31"/>
  <c r="R207" i="31"/>
  <c r="C208" i="31"/>
  <c r="D208" i="31"/>
  <c r="E208" i="31"/>
  <c r="I208" i="31"/>
  <c r="O208" i="31" s="1"/>
  <c r="Q208" i="31" s="1"/>
  <c r="P208" i="31"/>
  <c r="R208" i="31"/>
  <c r="C209" i="31"/>
  <c r="D209" i="31"/>
  <c r="E209" i="31"/>
  <c r="I209" i="31"/>
  <c r="O209" i="31" s="1"/>
  <c r="P209" i="31"/>
  <c r="Q209" i="31"/>
  <c r="R209" i="31"/>
  <c r="C210" i="31"/>
  <c r="D210" i="31"/>
  <c r="E210" i="31"/>
  <c r="I210" i="31"/>
  <c r="O210" i="31" s="1"/>
  <c r="Q210" i="31" s="1"/>
  <c r="P210" i="31"/>
  <c r="R210" i="31"/>
  <c r="S210" i="31"/>
  <c r="C211" i="31"/>
  <c r="D211" i="31"/>
  <c r="E211" i="31"/>
  <c r="I211" i="31"/>
  <c r="O211" i="31" s="1"/>
  <c r="P211" i="31"/>
  <c r="Q211" i="31"/>
  <c r="R211" i="31"/>
  <c r="C212" i="31"/>
  <c r="D212" i="31"/>
  <c r="E212" i="31"/>
  <c r="I212" i="31"/>
  <c r="O212" i="31" s="1"/>
  <c r="P212" i="31"/>
  <c r="R212" i="31"/>
  <c r="C213" i="31"/>
  <c r="D213" i="31"/>
  <c r="E213" i="31"/>
  <c r="I213" i="31"/>
  <c r="O213" i="31" s="1"/>
  <c r="P213" i="31"/>
  <c r="Q213" i="31"/>
  <c r="R213" i="31"/>
  <c r="C214" i="31"/>
  <c r="D214" i="31"/>
  <c r="E214" i="31"/>
  <c r="I214" i="31"/>
  <c r="O214" i="31" s="1"/>
  <c r="Q214" i="31" s="1"/>
  <c r="P214" i="31"/>
  <c r="R214" i="31"/>
  <c r="S214" i="31"/>
  <c r="C215" i="31"/>
  <c r="D215" i="31"/>
  <c r="E215" i="31"/>
  <c r="I215" i="31"/>
  <c r="O215" i="31" s="1"/>
  <c r="P215" i="31"/>
  <c r="Q215" i="31"/>
  <c r="R215" i="31"/>
  <c r="C216" i="31"/>
  <c r="D216" i="31"/>
  <c r="E216" i="31"/>
  <c r="I216" i="31"/>
  <c r="O216" i="31" s="1"/>
  <c r="Q216" i="31" s="1"/>
  <c r="P216" i="31"/>
  <c r="R216" i="31"/>
  <c r="C217" i="31"/>
  <c r="D217" i="31"/>
  <c r="E217" i="31"/>
  <c r="I217" i="31"/>
  <c r="O217" i="31" s="1"/>
  <c r="P217" i="31"/>
  <c r="Q217" i="31"/>
  <c r="R217" i="31"/>
  <c r="C218" i="31"/>
  <c r="D218" i="31"/>
  <c r="E218" i="31"/>
  <c r="I218" i="31"/>
  <c r="O218" i="31" s="1"/>
  <c r="Q218" i="31" s="1"/>
  <c r="P218" i="31"/>
  <c r="R218" i="31"/>
  <c r="S218" i="31"/>
  <c r="C219" i="31"/>
  <c r="D219" i="31"/>
  <c r="E219" i="31"/>
  <c r="I219" i="31"/>
  <c r="O219" i="31" s="1"/>
  <c r="P219" i="31"/>
  <c r="Q219" i="31"/>
  <c r="R219" i="31"/>
  <c r="C220" i="31"/>
  <c r="D220" i="31"/>
  <c r="E220" i="31"/>
  <c r="I220" i="31"/>
  <c r="O220" i="31" s="1"/>
  <c r="P220" i="31"/>
  <c r="R220" i="31"/>
  <c r="C221" i="31"/>
  <c r="D221" i="31"/>
  <c r="E221" i="31"/>
  <c r="I221" i="31"/>
  <c r="O221" i="31" s="1"/>
  <c r="P221" i="31"/>
  <c r="Q221" i="31"/>
  <c r="R221" i="31"/>
  <c r="C222" i="31"/>
  <c r="D222" i="31"/>
  <c r="E222" i="31"/>
  <c r="I222" i="31"/>
  <c r="O222" i="31" s="1"/>
  <c r="Q222" i="31" s="1"/>
  <c r="P222" i="31"/>
  <c r="R222" i="31"/>
  <c r="S222" i="31"/>
  <c r="C223" i="31"/>
  <c r="D223" i="31"/>
  <c r="E223" i="31"/>
  <c r="I223" i="31"/>
  <c r="O223" i="31" s="1"/>
  <c r="P223" i="31"/>
  <c r="Q223" i="31"/>
  <c r="R223" i="31"/>
  <c r="C224" i="31"/>
  <c r="D224" i="31"/>
  <c r="E224" i="31"/>
  <c r="I224" i="31"/>
  <c r="O224" i="31" s="1"/>
  <c r="Q224" i="31" s="1"/>
  <c r="P224" i="31"/>
  <c r="R224" i="31"/>
  <c r="C225" i="31"/>
  <c r="D225" i="31"/>
  <c r="E225" i="31"/>
  <c r="I225" i="31"/>
  <c r="O225" i="31" s="1"/>
  <c r="P225" i="31"/>
  <c r="Q225" i="31"/>
  <c r="R225" i="31"/>
  <c r="C226" i="31"/>
  <c r="D226" i="31"/>
  <c r="E226" i="31"/>
  <c r="I226" i="31"/>
  <c r="O226" i="31" s="1"/>
  <c r="Q226" i="31" s="1"/>
  <c r="P226" i="31"/>
  <c r="R226" i="31"/>
  <c r="S226" i="31"/>
  <c r="C227" i="31"/>
  <c r="D227" i="31"/>
  <c r="E227" i="31"/>
  <c r="I227" i="31"/>
  <c r="O227" i="31" s="1"/>
  <c r="P227" i="31"/>
  <c r="Q227" i="31"/>
  <c r="R227" i="31"/>
  <c r="C228" i="31"/>
  <c r="D228" i="31"/>
  <c r="E228" i="31"/>
  <c r="I228" i="31"/>
  <c r="O228" i="31" s="1"/>
  <c r="P228" i="31"/>
  <c r="R228" i="31"/>
  <c r="C229" i="31"/>
  <c r="D229" i="31"/>
  <c r="E229" i="31"/>
  <c r="I229" i="31"/>
  <c r="O229" i="31" s="1"/>
  <c r="P229" i="31"/>
  <c r="Q229" i="31"/>
  <c r="R229" i="31"/>
  <c r="C230" i="31"/>
  <c r="D230" i="31"/>
  <c r="E230" i="31"/>
  <c r="I230" i="31"/>
  <c r="O230" i="31"/>
  <c r="P230" i="31"/>
  <c r="R230" i="31"/>
  <c r="C231" i="31"/>
  <c r="E231" i="31" s="1"/>
  <c r="D231" i="31"/>
  <c r="I231" i="31"/>
  <c r="O231" i="31" s="1"/>
  <c r="P231" i="31"/>
  <c r="Q231" i="31" s="1"/>
  <c r="C232" i="31"/>
  <c r="E232" i="31" s="1"/>
  <c r="D232" i="31"/>
  <c r="I232" i="31"/>
  <c r="O232" i="31"/>
  <c r="P232" i="31"/>
  <c r="R232" i="31"/>
  <c r="S232" i="31"/>
  <c r="C233" i="31"/>
  <c r="D233" i="31"/>
  <c r="E233" i="31"/>
  <c r="I233" i="31"/>
  <c r="O233" i="31" s="1"/>
  <c r="P233" i="31"/>
  <c r="Q233" i="31" s="1"/>
  <c r="R233" i="31"/>
  <c r="C234" i="31"/>
  <c r="D234" i="31"/>
  <c r="E234" i="31"/>
  <c r="I234" i="31"/>
  <c r="O234" i="31" s="1"/>
  <c r="P234" i="31"/>
  <c r="R234" i="31"/>
  <c r="C235" i="31"/>
  <c r="D235" i="31"/>
  <c r="E235" i="31"/>
  <c r="I235" i="31"/>
  <c r="O235" i="31" s="1"/>
  <c r="P235" i="31"/>
  <c r="R235" i="31"/>
  <c r="C236" i="31"/>
  <c r="E236" i="31" s="1"/>
  <c r="D236" i="31"/>
  <c r="I236" i="31"/>
  <c r="O236" i="31" s="1"/>
  <c r="P236" i="31"/>
  <c r="R236" i="31"/>
  <c r="C237" i="31"/>
  <c r="D237" i="31"/>
  <c r="E237" i="31"/>
  <c r="I237" i="31"/>
  <c r="O237" i="31" s="1"/>
  <c r="P237" i="31"/>
  <c r="R237" i="31"/>
  <c r="C238" i="31"/>
  <c r="E238" i="31" s="1"/>
  <c r="D238" i="31"/>
  <c r="I238" i="31"/>
  <c r="O238" i="31" s="1"/>
  <c r="P238" i="31"/>
  <c r="R238" i="31" s="1"/>
  <c r="C239" i="31"/>
  <c r="D239" i="31"/>
  <c r="E239" i="31"/>
  <c r="I239" i="31"/>
  <c r="O239" i="31" s="1"/>
  <c r="P239" i="31"/>
  <c r="R239" i="31"/>
  <c r="C240" i="31"/>
  <c r="D240" i="31"/>
  <c r="E240" i="31"/>
  <c r="I240" i="31"/>
  <c r="O240" i="31" s="1"/>
  <c r="P240" i="31"/>
  <c r="R240" i="31" s="1"/>
  <c r="B7" i="20"/>
  <c r="B8" i="20" s="1"/>
  <c r="D14" i="20"/>
  <c r="C14" i="20"/>
  <c r="D15" i="20"/>
  <c r="C15" i="20"/>
  <c r="E15" i="20" s="1"/>
  <c r="D16" i="20"/>
  <c r="C16" i="20"/>
  <c r="D17" i="20"/>
  <c r="C17" i="20"/>
  <c r="E17" i="20" s="1"/>
  <c r="D18" i="20"/>
  <c r="C18" i="20"/>
  <c r="D19" i="20"/>
  <c r="C19" i="20"/>
  <c r="E19" i="20" s="1"/>
  <c r="D20" i="20"/>
  <c r="C20" i="20"/>
  <c r="D21" i="20"/>
  <c r="C21" i="20"/>
  <c r="E21" i="20" s="1"/>
  <c r="D22" i="20"/>
  <c r="C22" i="20"/>
  <c r="E22" i="20" s="1"/>
  <c r="D23" i="20"/>
  <c r="C23" i="20"/>
  <c r="E23" i="20" s="1"/>
  <c r="D24" i="20"/>
  <c r="C24" i="20"/>
  <c r="E24" i="20" s="1"/>
  <c r="D25" i="20"/>
  <c r="C25" i="20"/>
  <c r="E25" i="20" s="1"/>
  <c r="D26" i="20"/>
  <c r="C26" i="20"/>
  <c r="D27" i="20"/>
  <c r="C27" i="20"/>
  <c r="E27" i="20" s="1"/>
  <c r="D28" i="20"/>
  <c r="C28" i="20"/>
  <c r="D29" i="20"/>
  <c r="C29" i="20"/>
  <c r="E29" i="20" s="1"/>
  <c r="D30" i="20"/>
  <c r="C30" i="20"/>
  <c r="D31" i="20"/>
  <c r="C31" i="20"/>
  <c r="E31" i="20" s="1"/>
  <c r="D32" i="20"/>
  <c r="C32" i="20"/>
  <c r="D33" i="20"/>
  <c r="C33" i="20"/>
  <c r="E33" i="20" s="1"/>
  <c r="D34" i="20"/>
  <c r="C34" i="20"/>
  <c r="D35" i="20"/>
  <c r="C35" i="20"/>
  <c r="E35" i="20" s="1"/>
  <c r="D36" i="20"/>
  <c r="C36" i="20"/>
  <c r="D37" i="20"/>
  <c r="C37" i="20"/>
  <c r="E37" i="20" s="1"/>
  <c r="D38" i="20"/>
  <c r="C38" i="20"/>
  <c r="D39" i="20"/>
  <c r="C39" i="20"/>
  <c r="E39" i="20" s="1"/>
  <c r="D40" i="20"/>
  <c r="C40" i="20"/>
  <c r="E40" i="20" s="1"/>
  <c r="D41" i="20"/>
  <c r="C41" i="20"/>
  <c r="E41" i="20" s="1"/>
  <c r="D42" i="20"/>
  <c r="C42" i="20"/>
  <c r="E42" i="20" s="1"/>
  <c r="D43" i="20"/>
  <c r="C43" i="20"/>
  <c r="E43" i="20" s="1"/>
  <c r="D44" i="20"/>
  <c r="C44" i="20"/>
  <c r="D45" i="20"/>
  <c r="C45" i="20"/>
  <c r="E45" i="20" s="1"/>
  <c r="D46" i="20"/>
  <c r="C46" i="20"/>
  <c r="D47" i="20"/>
  <c r="C47" i="20"/>
  <c r="E47" i="20" s="1"/>
  <c r="D48" i="20"/>
  <c r="C48" i="20"/>
  <c r="D49" i="20"/>
  <c r="C49" i="20"/>
  <c r="E49" i="20" s="1"/>
  <c r="D50" i="20"/>
  <c r="C50" i="20"/>
  <c r="D51" i="20"/>
  <c r="C51" i="20"/>
  <c r="E51" i="20" s="1"/>
  <c r="D52" i="20"/>
  <c r="C52" i="20"/>
  <c r="D53" i="20"/>
  <c r="C53" i="20"/>
  <c r="E53" i="20" s="1"/>
  <c r="D54" i="20"/>
  <c r="C54" i="20"/>
  <c r="D55" i="20"/>
  <c r="C55" i="20"/>
  <c r="E55" i="20" s="1"/>
  <c r="D56" i="20"/>
  <c r="C56" i="20"/>
  <c r="E56" i="20" s="1"/>
  <c r="D57" i="20"/>
  <c r="C57" i="20"/>
  <c r="E57" i="20" s="1"/>
  <c r="D58" i="20"/>
  <c r="C58" i="20"/>
  <c r="D59" i="20"/>
  <c r="C59" i="20"/>
  <c r="E59" i="20" s="1"/>
  <c r="D60" i="20"/>
  <c r="C60" i="20"/>
  <c r="D61" i="20"/>
  <c r="C61" i="20"/>
  <c r="E61" i="20" s="1"/>
  <c r="D62" i="20"/>
  <c r="C62" i="20"/>
  <c r="D63" i="20"/>
  <c r="C63" i="20"/>
  <c r="E63" i="20" s="1"/>
  <c r="D64" i="20"/>
  <c r="C64" i="20"/>
  <c r="D65" i="20"/>
  <c r="C65" i="20"/>
  <c r="E65" i="20" s="1"/>
  <c r="B3" i="20"/>
  <c r="B4" i="20"/>
  <c r="B5" i="20"/>
  <c r="D66" i="20"/>
  <c r="C66" i="20"/>
  <c r="E66" i="20" s="1"/>
  <c r="D67" i="20"/>
  <c r="C67" i="20"/>
  <c r="D68" i="20"/>
  <c r="C68" i="20"/>
  <c r="E14" i="20"/>
  <c r="E16" i="20"/>
  <c r="E18" i="20"/>
  <c r="E20" i="20"/>
  <c r="E26" i="20"/>
  <c r="E28" i="20"/>
  <c r="E30" i="20"/>
  <c r="E32" i="20"/>
  <c r="E34" i="20"/>
  <c r="E36" i="20"/>
  <c r="E38" i="20"/>
  <c r="E44" i="20"/>
  <c r="E46" i="20"/>
  <c r="E48" i="20"/>
  <c r="E50" i="20"/>
  <c r="E52" i="20"/>
  <c r="E54" i="20"/>
  <c r="E58" i="20"/>
  <c r="E60" i="20"/>
  <c r="E62" i="20"/>
  <c r="E64" i="20"/>
  <c r="E67" i="20"/>
  <c r="E68" i="20"/>
  <c r="C69" i="20"/>
  <c r="E69" i="20"/>
  <c r="C70" i="20"/>
  <c r="E70" i="20"/>
  <c r="C71" i="20"/>
  <c r="E71" i="20" s="1"/>
  <c r="C72" i="20"/>
  <c r="E72" i="20"/>
  <c r="C73" i="20"/>
  <c r="E73" i="20"/>
  <c r="P14" i="20"/>
  <c r="R14" i="20" s="1"/>
  <c r="D69" i="20"/>
  <c r="D70" i="20"/>
  <c r="D71" i="20"/>
  <c r="D72" i="20"/>
  <c r="D73" i="20"/>
  <c r="I14" i="20"/>
  <c r="O14" i="20" s="1"/>
  <c r="K14" i="20"/>
  <c r="K15" i="20"/>
  <c r="K16" i="20"/>
  <c r="K17" i="20"/>
  <c r="K18" i="20"/>
  <c r="K19" i="20"/>
  <c r="K20" i="20"/>
  <c r="K21" i="20"/>
  <c r="K24" i="20"/>
  <c r="K25" i="20"/>
  <c r="W14" i="20"/>
  <c r="T4" i="20" s="1"/>
  <c r="M7" i="20"/>
  <c r="I15" i="20"/>
  <c r="I16" i="20"/>
  <c r="O16" i="20" s="1"/>
  <c r="I17" i="20"/>
  <c r="O17" i="20" s="1"/>
  <c r="I18" i="20"/>
  <c r="O18" i="20" s="1"/>
  <c r="I19" i="20"/>
  <c r="O19" i="20" s="1"/>
  <c r="I20" i="20"/>
  <c r="O20" i="20" s="1"/>
  <c r="I21" i="20"/>
  <c r="O21" i="20" s="1"/>
  <c r="I22" i="20"/>
  <c r="O22" i="20" s="1"/>
  <c r="I23" i="20"/>
  <c r="O23" i="20" s="1"/>
  <c r="I24" i="20"/>
  <c r="O24" i="20" s="1"/>
  <c r="I25" i="20"/>
  <c r="O25" i="20" s="1"/>
  <c r="I26" i="20"/>
  <c r="O26" i="20" s="1"/>
  <c r="I27" i="20"/>
  <c r="O27" i="20" s="1"/>
  <c r="I28" i="20"/>
  <c r="O28" i="20" s="1"/>
  <c r="I29" i="20"/>
  <c r="O29" i="20" s="1"/>
  <c r="I30" i="20"/>
  <c r="O30" i="20" s="1"/>
  <c r="I31" i="20"/>
  <c r="O31" i="20" s="1"/>
  <c r="I32" i="20"/>
  <c r="I33" i="20"/>
  <c r="O33" i="20" s="1"/>
  <c r="I34" i="20"/>
  <c r="O34" i="20" s="1"/>
  <c r="I35" i="20"/>
  <c r="O35" i="20" s="1"/>
  <c r="I36" i="20"/>
  <c r="O36" i="20" s="1"/>
  <c r="I37" i="20"/>
  <c r="O37" i="20" s="1"/>
  <c r="I38" i="20"/>
  <c r="O38" i="20" s="1"/>
  <c r="I39" i="20"/>
  <c r="O39" i="20" s="1"/>
  <c r="I40" i="20"/>
  <c r="O40" i="20" s="1"/>
  <c r="S40" i="20" s="1"/>
  <c r="I41" i="20"/>
  <c r="I42" i="20"/>
  <c r="O42" i="20" s="1"/>
  <c r="I43" i="20"/>
  <c r="I44" i="20"/>
  <c r="O44" i="20" s="1"/>
  <c r="I45" i="20"/>
  <c r="O45" i="20" s="1"/>
  <c r="I46" i="20"/>
  <c r="I47" i="20"/>
  <c r="I48" i="20"/>
  <c r="O48" i="20" s="1"/>
  <c r="I49" i="20"/>
  <c r="I50" i="20"/>
  <c r="O50" i="20" s="1"/>
  <c r="I51" i="20"/>
  <c r="I52" i="20"/>
  <c r="O52" i="20" s="1"/>
  <c r="I53" i="20"/>
  <c r="O53" i="20" s="1"/>
  <c r="I54" i="20"/>
  <c r="O54" i="20" s="1"/>
  <c r="I55" i="20"/>
  <c r="O55" i="20" s="1"/>
  <c r="I56" i="20"/>
  <c r="O56" i="20" s="1"/>
  <c r="I57" i="20"/>
  <c r="I58" i="20"/>
  <c r="O58" i="20" s="1"/>
  <c r="I59" i="20"/>
  <c r="I60" i="20"/>
  <c r="O60" i="20" s="1"/>
  <c r="I61" i="20"/>
  <c r="O61" i="20" s="1"/>
  <c r="I62" i="20"/>
  <c r="O62" i="20" s="1"/>
  <c r="I63" i="20"/>
  <c r="O63" i="20" s="1"/>
  <c r="I64" i="20"/>
  <c r="O64" i="20" s="1"/>
  <c r="I65" i="20"/>
  <c r="L14" i="20"/>
  <c r="V14" i="20"/>
  <c r="L15" i="20"/>
  <c r="P15" i="20"/>
  <c r="R15" i="20" s="1"/>
  <c r="V15" i="20"/>
  <c r="W15" i="20"/>
  <c r="L16" i="20"/>
  <c r="P16" i="20"/>
  <c r="R16" i="20" s="1"/>
  <c r="V16" i="20"/>
  <c r="W16" i="20"/>
  <c r="L17" i="20"/>
  <c r="P17" i="20"/>
  <c r="R17" i="20" s="1"/>
  <c r="V17" i="20"/>
  <c r="W17" i="20"/>
  <c r="L18" i="20"/>
  <c r="P18" i="20"/>
  <c r="R18" i="20" s="1"/>
  <c r="V18" i="20"/>
  <c r="W18" i="20"/>
  <c r="L19" i="20"/>
  <c r="P19" i="20"/>
  <c r="R19" i="20" s="1"/>
  <c r="V19" i="20"/>
  <c r="W19" i="20"/>
  <c r="L20" i="20"/>
  <c r="P20" i="20"/>
  <c r="R20" i="20" s="1"/>
  <c r="V20" i="20"/>
  <c r="W20" i="20"/>
  <c r="L21" i="20"/>
  <c r="P21" i="20"/>
  <c r="R21" i="20" s="1"/>
  <c r="V21" i="20"/>
  <c r="W21" i="20"/>
  <c r="P22" i="20"/>
  <c r="R22" i="20" s="1"/>
  <c r="P23" i="20"/>
  <c r="R23" i="20" s="1"/>
  <c r="L24" i="20"/>
  <c r="P24" i="20"/>
  <c r="R24" i="20" s="1"/>
  <c r="V24" i="20"/>
  <c r="W24" i="20"/>
  <c r="L25" i="20"/>
  <c r="P25" i="20"/>
  <c r="R25" i="20" s="1"/>
  <c r="V25" i="20"/>
  <c r="W25" i="20"/>
  <c r="P26" i="20"/>
  <c r="R26" i="20" s="1"/>
  <c r="V26" i="20"/>
  <c r="W26" i="20"/>
  <c r="P27" i="20"/>
  <c r="R27" i="20" s="1"/>
  <c r="V27" i="20"/>
  <c r="W27" i="20"/>
  <c r="P28" i="20"/>
  <c r="R28" i="20" s="1"/>
  <c r="V28" i="20"/>
  <c r="W28" i="20"/>
  <c r="P29" i="20"/>
  <c r="R29" i="20" s="1"/>
  <c r="V29" i="20"/>
  <c r="W29" i="20"/>
  <c r="P30" i="20"/>
  <c r="R30" i="20" s="1"/>
  <c r="V30" i="20"/>
  <c r="W30" i="20"/>
  <c r="P31" i="20"/>
  <c r="R31" i="20" s="1"/>
  <c r="V31" i="20"/>
  <c r="W31" i="20"/>
  <c r="O32" i="20"/>
  <c r="P32" i="20"/>
  <c r="R32" i="20" s="1"/>
  <c r="V32" i="20"/>
  <c r="W32" i="20"/>
  <c r="P33" i="20"/>
  <c r="R33" i="20" s="1"/>
  <c r="V33" i="20"/>
  <c r="W33" i="20"/>
  <c r="P34" i="20"/>
  <c r="R34" i="20" s="1"/>
  <c r="V34" i="20"/>
  <c r="W34" i="20"/>
  <c r="P35" i="20"/>
  <c r="R35" i="20" s="1"/>
  <c r="V35" i="20"/>
  <c r="W35" i="20"/>
  <c r="P36" i="20"/>
  <c r="R36" i="20" s="1"/>
  <c r="V36" i="20"/>
  <c r="W36" i="20"/>
  <c r="P37" i="20"/>
  <c r="R37" i="20" s="1"/>
  <c r="V37" i="20"/>
  <c r="W37" i="20"/>
  <c r="P38" i="20"/>
  <c r="R38" i="20" s="1"/>
  <c r="P39" i="20"/>
  <c r="R39" i="20" s="1"/>
  <c r="P40" i="20"/>
  <c r="R40" i="20" s="1"/>
  <c r="K41" i="20"/>
  <c r="L41" i="20" s="1"/>
  <c r="M41" i="20"/>
  <c r="O41" i="20"/>
  <c r="P41" i="20"/>
  <c r="Q41" i="20" s="1"/>
  <c r="V41" i="20"/>
  <c r="W41" i="20"/>
  <c r="K42" i="20"/>
  <c r="L42" i="20" s="1"/>
  <c r="M42" i="20"/>
  <c r="P42" i="20"/>
  <c r="R42" i="20" s="1"/>
  <c r="V42" i="20"/>
  <c r="W42" i="20"/>
  <c r="K43" i="20"/>
  <c r="L43" i="20" s="1"/>
  <c r="M43" i="20"/>
  <c r="O43" i="20"/>
  <c r="P43" i="20"/>
  <c r="R43" i="20" s="1"/>
  <c r="V43" i="20"/>
  <c r="W43" i="20"/>
  <c r="K44" i="20"/>
  <c r="L44" i="20"/>
  <c r="M44" i="20"/>
  <c r="P44" i="20"/>
  <c r="R44" i="20" s="1"/>
  <c r="V44" i="20"/>
  <c r="W44" i="20"/>
  <c r="K45" i="20"/>
  <c r="L45" i="20" s="1"/>
  <c r="M45" i="20"/>
  <c r="P45" i="20"/>
  <c r="R45" i="20"/>
  <c r="V45" i="20"/>
  <c r="W45" i="20"/>
  <c r="K46" i="20"/>
  <c r="L46" i="20"/>
  <c r="M46" i="20"/>
  <c r="O46" i="20"/>
  <c r="P46" i="20"/>
  <c r="R46" i="20" s="1"/>
  <c r="V46" i="20"/>
  <c r="W46" i="20"/>
  <c r="K47" i="20"/>
  <c r="L47" i="20" s="1"/>
  <c r="M47" i="20"/>
  <c r="O47" i="20"/>
  <c r="P47" i="20"/>
  <c r="R47" i="20" s="1"/>
  <c r="V47" i="20"/>
  <c r="W47" i="20"/>
  <c r="P48" i="20"/>
  <c r="R48" i="20" s="1"/>
  <c r="O49" i="20"/>
  <c r="P49" i="20"/>
  <c r="R49" i="20" s="1"/>
  <c r="P50" i="20"/>
  <c r="R50" i="20" s="1"/>
  <c r="O51" i="20"/>
  <c r="P51" i="20"/>
  <c r="R51" i="20" s="1"/>
  <c r="P52" i="20"/>
  <c r="R52" i="20" s="1"/>
  <c r="P53" i="20"/>
  <c r="R53" i="20" s="1"/>
  <c r="P54" i="20"/>
  <c r="R54" i="20" s="1"/>
  <c r="P55" i="20"/>
  <c r="P56" i="20"/>
  <c r="R56" i="20" s="1"/>
  <c r="O57" i="20"/>
  <c r="P57" i="20"/>
  <c r="R57" i="20" s="1"/>
  <c r="P58" i="20"/>
  <c r="R58" i="20" s="1"/>
  <c r="O59" i="20"/>
  <c r="P59" i="20"/>
  <c r="Q59" i="20" s="1"/>
  <c r="R59" i="20"/>
  <c r="P60" i="20"/>
  <c r="R60" i="20" s="1"/>
  <c r="P61" i="20"/>
  <c r="R61" i="20" s="1"/>
  <c r="P62" i="20"/>
  <c r="R62" i="20" s="1"/>
  <c r="P63" i="20"/>
  <c r="Q63" i="20" s="1"/>
  <c r="P64" i="20"/>
  <c r="R64" i="20" s="1"/>
  <c r="O65" i="20"/>
  <c r="P65" i="20"/>
  <c r="S65" i="20" s="1"/>
  <c r="R65" i="20"/>
  <c r="I66" i="20"/>
  <c r="O66" i="20" s="1"/>
  <c r="P66" i="20"/>
  <c r="R66" i="20" s="1"/>
  <c r="I67" i="20"/>
  <c r="O67" i="20"/>
  <c r="P67" i="20"/>
  <c r="R67" i="20" s="1"/>
  <c r="I68" i="20"/>
  <c r="O68" i="20" s="1"/>
  <c r="P68" i="20"/>
  <c r="S68" i="20" s="1"/>
  <c r="R68" i="20"/>
  <c r="I69" i="20"/>
  <c r="O69" i="20" s="1"/>
  <c r="P69" i="20"/>
  <c r="R69" i="20"/>
  <c r="I70" i="20"/>
  <c r="O70" i="20"/>
  <c r="P70" i="20"/>
  <c r="I71" i="20"/>
  <c r="O71" i="20"/>
  <c r="P71" i="20"/>
  <c r="R71" i="20"/>
  <c r="I72" i="20"/>
  <c r="O72" i="20" s="1"/>
  <c r="P72" i="20"/>
  <c r="R72" i="20" s="1"/>
  <c r="I73" i="20"/>
  <c r="O73" i="20"/>
  <c r="P73" i="20"/>
  <c r="R73" i="20" s="1"/>
  <c r="C74" i="20"/>
  <c r="E74" i="20" s="1"/>
  <c r="D74" i="20"/>
  <c r="F74" i="20" s="1"/>
  <c r="I74" i="20"/>
  <c r="O74" i="20" s="1"/>
  <c r="P74" i="20"/>
  <c r="Q74" i="20" s="1"/>
  <c r="C75" i="20"/>
  <c r="E75" i="20" s="1"/>
  <c r="D75" i="20"/>
  <c r="I75" i="20"/>
  <c r="O75" i="20"/>
  <c r="P75" i="20"/>
  <c r="R75" i="20" s="1"/>
  <c r="C76" i="20"/>
  <c r="D76" i="20"/>
  <c r="E76" i="20"/>
  <c r="F76" i="20"/>
  <c r="I76" i="20"/>
  <c r="O76" i="20" s="1"/>
  <c r="P76" i="20"/>
  <c r="R76" i="20" s="1"/>
  <c r="C77" i="20"/>
  <c r="D77" i="20"/>
  <c r="E77" i="20"/>
  <c r="F77" i="20"/>
  <c r="I77" i="20"/>
  <c r="O77" i="20"/>
  <c r="P77" i="20"/>
  <c r="R77" i="20" s="1"/>
  <c r="C78" i="20"/>
  <c r="D78" i="20"/>
  <c r="F78" i="20" s="1"/>
  <c r="E78" i="20"/>
  <c r="I78" i="20"/>
  <c r="O78" i="20" s="1"/>
  <c r="P78" i="20"/>
  <c r="R78" i="20" s="1"/>
  <c r="C79" i="20"/>
  <c r="E79" i="20" s="1"/>
  <c r="D79" i="20"/>
  <c r="F79" i="20" s="1"/>
  <c r="I79" i="20"/>
  <c r="O79" i="20"/>
  <c r="P79" i="20"/>
  <c r="R79" i="20" s="1"/>
  <c r="C80" i="20"/>
  <c r="F80" i="20" s="1"/>
  <c r="D80" i="20"/>
  <c r="E80" i="20"/>
  <c r="I80" i="20"/>
  <c r="O80" i="20" s="1"/>
  <c r="P80" i="20"/>
  <c r="R80" i="20" s="1"/>
  <c r="C81" i="20"/>
  <c r="D81" i="20"/>
  <c r="F81" i="20" s="1"/>
  <c r="E81" i="20"/>
  <c r="I81" i="20"/>
  <c r="O81" i="20"/>
  <c r="P81" i="20"/>
  <c r="R81" i="20" s="1"/>
  <c r="C82" i="20"/>
  <c r="E82" i="20" s="1"/>
  <c r="D82" i="20"/>
  <c r="F82" i="20" s="1"/>
  <c r="I82" i="20"/>
  <c r="O82" i="20" s="1"/>
  <c r="P82" i="20"/>
  <c r="S82" i="20" s="1"/>
  <c r="C83" i="20"/>
  <c r="E83" i="20" s="1"/>
  <c r="D83" i="20"/>
  <c r="I83" i="20"/>
  <c r="O83" i="20"/>
  <c r="P83" i="20"/>
  <c r="R83" i="20" s="1"/>
  <c r="C84" i="20"/>
  <c r="D84" i="20"/>
  <c r="E84" i="20"/>
  <c r="F84" i="20"/>
  <c r="I84" i="20"/>
  <c r="O84" i="20" s="1"/>
  <c r="P84" i="20"/>
  <c r="R84" i="20" s="1"/>
  <c r="C85" i="20"/>
  <c r="D85" i="20"/>
  <c r="E85" i="20"/>
  <c r="F85" i="20"/>
  <c r="I85" i="20"/>
  <c r="O85" i="20"/>
  <c r="P85" i="20"/>
  <c r="R85" i="20" s="1"/>
  <c r="C86" i="20"/>
  <c r="D86" i="20"/>
  <c r="F86" i="20" s="1"/>
  <c r="E86" i="20"/>
  <c r="I86" i="20"/>
  <c r="O86" i="20" s="1"/>
  <c r="P86" i="20"/>
  <c r="R86" i="20" s="1"/>
  <c r="C87" i="20"/>
  <c r="E87" i="20" s="1"/>
  <c r="D87" i="20"/>
  <c r="F87" i="20" s="1"/>
  <c r="I87" i="20"/>
  <c r="O87" i="20"/>
  <c r="P87" i="20"/>
  <c r="R87" i="20" s="1"/>
  <c r="C88" i="20"/>
  <c r="D88" i="20"/>
  <c r="E88" i="20"/>
  <c r="F88" i="20"/>
  <c r="I88" i="20"/>
  <c r="O88" i="20" s="1"/>
  <c r="P88" i="20"/>
  <c r="R88" i="20" s="1"/>
  <c r="C89" i="20"/>
  <c r="D89" i="20"/>
  <c r="F89" i="20" s="1"/>
  <c r="E89" i="20"/>
  <c r="I89" i="20"/>
  <c r="O89" i="20"/>
  <c r="P89" i="20"/>
  <c r="R89" i="20" s="1"/>
  <c r="C90" i="20"/>
  <c r="E90" i="20" s="1"/>
  <c r="D90" i="20"/>
  <c r="I90" i="20"/>
  <c r="O90" i="20" s="1"/>
  <c r="P90" i="20"/>
  <c r="R90" i="20" s="1"/>
  <c r="S90" i="20"/>
  <c r="C91" i="20"/>
  <c r="E91" i="20" s="1"/>
  <c r="D91" i="20"/>
  <c r="I91" i="20"/>
  <c r="O91" i="20"/>
  <c r="P91" i="20"/>
  <c r="R91" i="20" s="1"/>
  <c r="C92" i="20"/>
  <c r="D92" i="20"/>
  <c r="E92" i="20"/>
  <c r="F92" i="20"/>
  <c r="I92" i="20"/>
  <c r="O92" i="20" s="1"/>
  <c r="P92" i="20"/>
  <c r="R92" i="20" s="1"/>
  <c r="C93" i="20"/>
  <c r="D93" i="20"/>
  <c r="E93" i="20"/>
  <c r="F93" i="20"/>
  <c r="I93" i="20"/>
  <c r="O93" i="20"/>
  <c r="P93" i="20"/>
  <c r="R93" i="20" s="1"/>
  <c r="C94" i="20"/>
  <c r="D94" i="20"/>
  <c r="F94" i="20" s="1"/>
  <c r="E94" i="20"/>
  <c r="I94" i="20"/>
  <c r="O94" i="20" s="1"/>
  <c r="P94" i="20"/>
  <c r="R94" i="20" s="1"/>
  <c r="C95" i="20"/>
  <c r="E95" i="20" s="1"/>
  <c r="D95" i="20"/>
  <c r="I95" i="20"/>
  <c r="O95" i="20"/>
  <c r="P95" i="20"/>
  <c r="R95" i="20" s="1"/>
  <c r="C96" i="20"/>
  <c r="D96" i="20"/>
  <c r="I96" i="20"/>
  <c r="O96" i="20" s="1"/>
  <c r="P96" i="20"/>
  <c r="R96" i="20" s="1"/>
  <c r="C97" i="20"/>
  <c r="D97" i="20"/>
  <c r="F97" i="20" s="1"/>
  <c r="E97" i="20"/>
  <c r="I97" i="20"/>
  <c r="O97" i="20"/>
  <c r="P97" i="20"/>
  <c r="R97" i="20" s="1"/>
  <c r="C98" i="20"/>
  <c r="E98" i="20" s="1"/>
  <c r="D98" i="20"/>
  <c r="F98" i="20" s="1"/>
  <c r="I98" i="20"/>
  <c r="O98" i="20" s="1"/>
  <c r="P98" i="20"/>
  <c r="R98" i="20" s="1"/>
  <c r="C99" i="20"/>
  <c r="E99" i="20" s="1"/>
  <c r="D99" i="20"/>
  <c r="I99" i="20"/>
  <c r="O99" i="20"/>
  <c r="P99" i="20"/>
  <c r="R99" i="20" s="1"/>
  <c r="C100" i="20"/>
  <c r="D100" i="20"/>
  <c r="E100" i="20"/>
  <c r="F100" i="20"/>
  <c r="I100" i="20"/>
  <c r="O100" i="20" s="1"/>
  <c r="P100" i="20"/>
  <c r="R100" i="20" s="1"/>
  <c r="C101" i="20"/>
  <c r="D101" i="20"/>
  <c r="E101" i="20"/>
  <c r="F101" i="20"/>
  <c r="I101" i="20"/>
  <c r="O101" i="20"/>
  <c r="P101" i="20"/>
  <c r="R101" i="20" s="1"/>
  <c r="C102" i="20"/>
  <c r="D102" i="20"/>
  <c r="F102" i="20" s="1"/>
  <c r="E102" i="20"/>
  <c r="I102" i="20"/>
  <c r="O102" i="20" s="1"/>
  <c r="P102" i="20"/>
  <c r="R102" i="20" s="1"/>
  <c r="C103" i="20"/>
  <c r="E103" i="20" s="1"/>
  <c r="D103" i="20"/>
  <c r="F103" i="20" s="1"/>
  <c r="I103" i="20"/>
  <c r="O103" i="20" s="1"/>
  <c r="P103" i="20"/>
  <c r="R103" i="20" s="1"/>
  <c r="C104" i="20"/>
  <c r="E104" i="20" s="1"/>
  <c r="D104" i="20"/>
  <c r="F104" i="20"/>
  <c r="I104" i="20"/>
  <c r="O104" i="20" s="1"/>
  <c r="P104" i="20"/>
  <c r="R104" i="20" s="1"/>
  <c r="C105" i="20"/>
  <c r="D105" i="20"/>
  <c r="F105" i="20" s="1"/>
  <c r="E105" i="20"/>
  <c r="I105" i="20"/>
  <c r="O105" i="20"/>
  <c r="P105" i="20"/>
  <c r="R105" i="20"/>
  <c r="C106" i="20"/>
  <c r="E106" i="20" s="1"/>
  <c r="D106" i="20"/>
  <c r="I106" i="20"/>
  <c r="O106" i="20" s="1"/>
  <c r="P106" i="20"/>
  <c r="Q106" i="20" s="1"/>
  <c r="C107" i="20"/>
  <c r="E107" i="20" s="1"/>
  <c r="D107" i="20"/>
  <c r="I107" i="20"/>
  <c r="O107" i="20"/>
  <c r="P107" i="20"/>
  <c r="R107" i="20"/>
  <c r="C108" i="20"/>
  <c r="D108" i="20"/>
  <c r="E108" i="20"/>
  <c r="F108" i="20"/>
  <c r="I108" i="20"/>
  <c r="O108" i="20" s="1"/>
  <c r="P108" i="20"/>
  <c r="R108" i="20" s="1"/>
  <c r="C109" i="20"/>
  <c r="D109" i="20"/>
  <c r="E109" i="20"/>
  <c r="F109" i="20"/>
  <c r="I109" i="20"/>
  <c r="O109" i="20"/>
  <c r="P109" i="20"/>
  <c r="R109" i="20" s="1"/>
  <c r="C110" i="20"/>
  <c r="D110" i="20"/>
  <c r="F110" i="20" s="1"/>
  <c r="E110" i="20"/>
  <c r="I110" i="20"/>
  <c r="O110" i="20" s="1"/>
  <c r="P110" i="20"/>
  <c r="R110" i="20" s="1"/>
  <c r="C111" i="20"/>
  <c r="E111" i="20" s="1"/>
  <c r="D111" i="20"/>
  <c r="F111" i="20" s="1"/>
  <c r="I111" i="20"/>
  <c r="O111" i="20"/>
  <c r="P111" i="20"/>
  <c r="R111" i="20"/>
  <c r="C112" i="20"/>
  <c r="F112" i="20" s="1"/>
  <c r="D112" i="20"/>
  <c r="E112" i="20"/>
  <c r="I112" i="20"/>
  <c r="O112" i="20" s="1"/>
  <c r="P112" i="20"/>
  <c r="R112" i="20" s="1"/>
  <c r="C113" i="20"/>
  <c r="D113" i="20"/>
  <c r="F113" i="20" s="1"/>
  <c r="E113" i="20"/>
  <c r="I113" i="20"/>
  <c r="O113" i="20"/>
  <c r="P113" i="20"/>
  <c r="R113" i="20" s="1"/>
  <c r="C114" i="20"/>
  <c r="E114" i="20" s="1"/>
  <c r="D114" i="20"/>
  <c r="F114" i="20" s="1"/>
  <c r="I114" i="20"/>
  <c r="O114" i="20" s="1"/>
  <c r="P114" i="20"/>
  <c r="C115" i="20"/>
  <c r="E115" i="20" s="1"/>
  <c r="D115" i="20"/>
  <c r="I115" i="20"/>
  <c r="O115" i="20"/>
  <c r="P115" i="20"/>
  <c r="R115" i="20" s="1"/>
  <c r="C116" i="20"/>
  <c r="D116" i="20"/>
  <c r="E116" i="20"/>
  <c r="F116" i="20"/>
  <c r="I116" i="20"/>
  <c r="O116" i="20" s="1"/>
  <c r="P116" i="20"/>
  <c r="R116" i="20" s="1"/>
  <c r="C117" i="20"/>
  <c r="D117" i="20"/>
  <c r="E117" i="20"/>
  <c r="F117" i="20"/>
  <c r="I117" i="20"/>
  <c r="O117" i="20"/>
  <c r="P117" i="20"/>
  <c r="R117" i="20" s="1"/>
  <c r="C118" i="20"/>
  <c r="D118" i="20"/>
  <c r="F118" i="20" s="1"/>
  <c r="E118" i="20"/>
  <c r="I118" i="20"/>
  <c r="O118" i="20" s="1"/>
  <c r="P118" i="20"/>
  <c r="R118" i="20" s="1"/>
  <c r="C119" i="20"/>
  <c r="E119" i="20" s="1"/>
  <c r="D119" i="20"/>
  <c r="F119" i="20" s="1"/>
  <c r="I119" i="20"/>
  <c r="O119" i="20" s="1"/>
  <c r="P119" i="20"/>
  <c r="R119" i="20" s="1"/>
  <c r="C120" i="20"/>
  <c r="D120" i="20"/>
  <c r="E120" i="20"/>
  <c r="F120" i="20"/>
  <c r="I120" i="20"/>
  <c r="O120" i="20" s="1"/>
  <c r="P120" i="20"/>
  <c r="Q120" i="20" s="1"/>
  <c r="C121" i="20"/>
  <c r="D121" i="20"/>
  <c r="F121" i="20" s="1"/>
  <c r="E121" i="20"/>
  <c r="I121" i="20"/>
  <c r="O121" i="20"/>
  <c r="P121" i="20"/>
  <c r="R121" i="20" s="1"/>
  <c r="C122" i="20"/>
  <c r="E122" i="20" s="1"/>
  <c r="D122" i="20"/>
  <c r="I122" i="20"/>
  <c r="O122" i="20" s="1"/>
  <c r="P122" i="20"/>
  <c r="R122" i="20" s="1"/>
  <c r="C123" i="20"/>
  <c r="E123" i="20" s="1"/>
  <c r="D123" i="20"/>
  <c r="I123" i="20"/>
  <c r="O123" i="20"/>
  <c r="P123" i="20"/>
  <c r="S123" i="20" s="1"/>
  <c r="C124" i="20"/>
  <c r="D124" i="20"/>
  <c r="E124" i="20"/>
  <c r="F124" i="20"/>
  <c r="I124" i="20"/>
  <c r="O124" i="20" s="1"/>
  <c r="P124" i="20"/>
  <c r="R124" i="20" s="1"/>
  <c r="C125" i="20"/>
  <c r="D125" i="20"/>
  <c r="E125" i="20"/>
  <c r="F125" i="20"/>
  <c r="I125" i="20"/>
  <c r="O125" i="20"/>
  <c r="P125" i="20"/>
  <c r="R125" i="20" s="1"/>
  <c r="C126" i="20"/>
  <c r="D126" i="20"/>
  <c r="F126" i="20" s="1"/>
  <c r="E126" i="20"/>
  <c r="I126" i="20"/>
  <c r="O126" i="20" s="1"/>
  <c r="P126" i="20"/>
  <c r="R126" i="20" s="1"/>
  <c r="C127" i="20"/>
  <c r="E127" i="20" s="1"/>
  <c r="D127" i="20"/>
  <c r="I127" i="20"/>
  <c r="O127" i="20"/>
  <c r="Q127" i="20" s="1"/>
  <c r="P127" i="20"/>
  <c r="R127" i="20" s="1"/>
  <c r="C128" i="20"/>
  <c r="D128" i="20"/>
  <c r="I128" i="20"/>
  <c r="O128" i="20" s="1"/>
  <c r="P128" i="20"/>
  <c r="R128" i="20" s="1"/>
  <c r="Q128" i="20"/>
  <c r="C129" i="20"/>
  <c r="D129" i="20"/>
  <c r="F129" i="20" s="1"/>
  <c r="E129" i="20"/>
  <c r="I129" i="20"/>
  <c r="O129" i="20"/>
  <c r="P129" i="20"/>
  <c r="R129" i="20"/>
  <c r="C130" i="20"/>
  <c r="E130" i="20" s="1"/>
  <c r="D130" i="20"/>
  <c r="F130" i="20" s="1"/>
  <c r="I130" i="20"/>
  <c r="O130" i="20" s="1"/>
  <c r="P130" i="20"/>
  <c r="R130" i="20" s="1"/>
  <c r="C131" i="20"/>
  <c r="E131" i="20" s="1"/>
  <c r="D131" i="20"/>
  <c r="I131" i="20"/>
  <c r="O131" i="20"/>
  <c r="P131" i="20"/>
  <c r="R131" i="20" s="1"/>
  <c r="C132" i="20"/>
  <c r="D132" i="20"/>
  <c r="E132" i="20"/>
  <c r="F132" i="20"/>
  <c r="I132" i="20"/>
  <c r="O132" i="20" s="1"/>
  <c r="P132" i="20"/>
  <c r="R132" i="20" s="1"/>
  <c r="C133" i="20"/>
  <c r="D133" i="20"/>
  <c r="E133" i="20"/>
  <c r="F133" i="20"/>
  <c r="I133" i="20"/>
  <c r="O133" i="20"/>
  <c r="P133" i="20"/>
  <c r="R133" i="20" s="1"/>
  <c r="C134" i="20"/>
  <c r="D134" i="20"/>
  <c r="F134" i="20" s="1"/>
  <c r="E134" i="20"/>
  <c r="I134" i="20"/>
  <c r="O134" i="20" s="1"/>
  <c r="P134" i="20"/>
  <c r="R134" i="20" s="1"/>
  <c r="C135" i="20"/>
  <c r="E135" i="20" s="1"/>
  <c r="D135" i="20"/>
  <c r="F135" i="20" s="1"/>
  <c r="I135" i="20"/>
  <c r="O135" i="20" s="1"/>
  <c r="P135" i="20"/>
  <c r="R135" i="20" s="1"/>
  <c r="C136" i="20"/>
  <c r="D136" i="20"/>
  <c r="E136" i="20"/>
  <c r="F136" i="20"/>
  <c r="I136" i="20"/>
  <c r="O136" i="20" s="1"/>
  <c r="P136" i="20"/>
  <c r="R136" i="20" s="1"/>
  <c r="C137" i="20"/>
  <c r="D137" i="20"/>
  <c r="F137" i="20" s="1"/>
  <c r="E137" i="20"/>
  <c r="I137" i="20"/>
  <c r="O137" i="20"/>
  <c r="P137" i="20"/>
  <c r="R137" i="20" s="1"/>
  <c r="C138" i="20"/>
  <c r="E138" i="20" s="1"/>
  <c r="D138" i="20"/>
  <c r="F138" i="20" s="1"/>
  <c r="I138" i="20"/>
  <c r="O138" i="20" s="1"/>
  <c r="P138" i="20"/>
  <c r="Q138" i="20" s="1"/>
  <c r="C139" i="20"/>
  <c r="E139" i="20" s="1"/>
  <c r="D139" i="20"/>
  <c r="I139" i="20"/>
  <c r="O139" i="20"/>
  <c r="P139" i="20"/>
  <c r="R139" i="20" s="1"/>
  <c r="C140" i="20"/>
  <c r="D140" i="20"/>
  <c r="E140" i="20"/>
  <c r="F140" i="20"/>
  <c r="I140" i="20"/>
  <c r="O140" i="20" s="1"/>
  <c r="P140" i="20"/>
  <c r="R140" i="20" s="1"/>
  <c r="C141" i="20"/>
  <c r="D141" i="20"/>
  <c r="E141" i="20"/>
  <c r="F141" i="20"/>
  <c r="I141" i="20"/>
  <c r="O141" i="20"/>
  <c r="P141" i="20"/>
  <c r="R141" i="20" s="1"/>
  <c r="C142" i="20"/>
  <c r="D142" i="20"/>
  <c r="F142" i="20" s="1"/>
  <c r="E142" i="20"/>
  <c r="I142" i="20"/>
  <c r="O142" i="20" s="1"/>
  <c r="P142" i="20"/>
  <c r="R142" i="20" s="1"/>
  <c r="C143" i="20"/>
  <c r="E143" i="20" s="1"/>
  <c r="D143" i="20"/>
  <c r="I143" i="20"/>
  <c r="O143" i="20"/>
  <c r="P143" i="20"/>
  <c r="R143" i="20" s="1"/>
  <c r="C144" i="20"/>
  <c r="F144" i="20" s="1"/>
  <c r="D144" i="20"/>
  <c r="E144" i="20"/>
  <c r="I144" i="20"/>
  <c r="O144" i="20" s="1"/>
  <c r="P144" i="20"/>
  <c r="R144" i="20" s="1"/>
  <c r="C145" i="20"/>
  <c r="D145" i="20"/>
  <c r="F145" i="20" s="1"/>
  <c r="E145" i="20"/>
  <c r="I145" i="20"/>
  <c r="O145" i="20"/>
  <c r="P145" i="20"/>
  <c r="R145" i="20" s="1"/>
  <c r="C146" i="20"/>
  <c r="E146" i="20" s="1"/>
  <c r="D146" i="20"/>
  <c r="F146" i="20" s="1"/>
  <c r="I146" i="20"/>
  <c r="O146" i="20" s="1"/>
  <c r="P146" i="20"/>
  <c r="S146" i="20" s="1"/>
  <c r="C147" i="20"/>
  <c r="E147" i="20" s="1"/>
  <c r="D147" i="20"/>
  <c r="I147" i="20"/>
  <c r="O147" i="20"/>
  <c r="P147" i="20"/>
  <c r="R147" i="20" s="1"/>
  <c r="C148" i="20"/>
  <c r="D148" i="20"/>
  <c r="E148" i="20"/>
  <c r="F148" i="20"/>
  <c r="I148" i="20"/>
  <c r="O148" i="20" s="1"/>
  <c r="P148" i="20"/>
  <c r="R148" i="20" s="1"/>
  <c r="C149" i="20"/>
  <c r="D149" i="20"/>
  <c r="E149" i="20"/>
  <c r="F149" i="20"/>
  <c r="I149" i="20"/>
  <c r="O149" i="20"/>
  <c r="P149" i="20"/>
  <c r="R149" i="20" s="1"/>
  <c r="C150" i="20"/>
  <c r="D150" i="20"/>
  <c r="F150" i="20" s="1"/>
  <c r="E150" i="20"/>
  <c r="I150" i="20"/>
  <c r="O150" i="20" s="1"/>
  <c r="P150" i="20"/>
  <c r="R150" i="20" s="1"/>
  <c r="C151" i="20"/>
  <c r="E151" i="20" s="1"/>
  <c r="D151" i="20"/>
  <c r="F151" i="20" s="1"/>
  <c r="I151" i="20"/>
  <c r="O151" i="20"/>
  <c r="P151" i="20"/>
  <c r="R151" i="20" s="1"/>
  <c r="C152" i="20"/>
  <c r="D152" i="20"/>
  <c r="E152" i="20"/>
  <c r="F152" i="20"/>
  <c r="I152" i="20"/>
  <c r="O152" i="20" s="1"/>
  <c r="P152" i="20"/>
  <c r="R152" i="20" s="1"/>
  <c r="Q152" i="20"/>
  <c r="C153" i="20"/>
  <c r="D153" i="20"/>
  <c r="F153" i="20" s="1"/>
  <c r="E153" i="20"/>
  <c r="I153" i="20"/>
  <c r="O153" i="20"/>
  <c r="P153" i="20"/>
  <c r="R153" i="20" s="1"/>
  <c r="C154" i="20"/>
  <c r="E154" i="20" s="1"/>
  <c r="D154" i="20"/>
  <c r="I154" i="20"/>
  <c r="O154" i="20" s="1"/>
  <c r="P154" i="20"/>
  <c r="R154" i="20" s="1"/>
  <c r="S154" i="20"/>
  <c r="C155" i="20"/>
  <c r="E155" i="20" s="1"/>
  <c r="D155" i="20"/>
  <c r="I155" i="20"/>
  <c r="O155" i="20"/>
  <c r="P155" i="20"/>
  <c r="R155" i="20" s="1"/>
  <c r="C156" i="20"/>
  <c r="D156" i="20"/>
  <c r="E156" i="20"/>
  <c r="F156" i="20"/>
  <c r="I156" i="20"/>
  <c r="O156" i="20" s="1"/>
  <c r="P156" i="20"/>
  <c r="R156" i="20" s="1"/>
  <c r="C157" i="20"/>
  <c r="D157" i="20"/>
  <c r="E157" i="20"/>
  <c r="F157" i="20"/>
  <c r="I157" i="20"/>
  <c r="O157" i="20"/>
  <c r="P157" i="20"/>
  <c r="R157" i="20" s="1"/>
  <c r="C158" i="20"/>
  <c r="D158" i="20"/>
  <c r="F158" i="20" s="1"/>
  <c r="E158" i="20"/>
  <c r="I158" i="20"/>
  <c r="O158" i="20" s="1"/>
  <c r="P158" i="20"/>
  <c r="R158" i="20" s="1"/>
  <c r="C159" i="20"/>
  <c r="E159" i="20" s="1"/>
  <c r="D159" i="20"/>
  <c r="I159" i="20"/>
  <c r="O159" i="20"/>
  <c r="P159" i="20"/>
  <c r="R159" i="20" s="1"/>
  <c r="C160" i="20"/>
  <c r="D160" i="20"/>
  <c r="I160" i="20"/>
  <c r="O160" i="20" s="1"/>
  <c r="P160" i="20"/>
  <c r="R160" i="20" s="1"/>
  <c r="C161" i="20"/>
  <c r="D161" i="20"/>
  <c r="F161" i="20" s="1"/>
  <c r="E161" i="20"/>
  <c r="I161" i="20"/>
  <c r="O161" i="20"/>
  <c r="P161" i="20"/>
  <c r="R161" i="20" s="1"/>
  <c r="C162" i="20"/>
  <c r="E162" i="20" s="1"/>
  <c r="D162" i="20"/>
  <c r="F162" i="20" s="1"/>
  <c r="I162" i="20"/>
  <c r="O162" i="20" s="1"/>
  <c r="P162" i="20"/>
  <c r="R162" i="20" s="1"/>
  <c r="C163" i="20"/>
  <c r="E163" i="20" s="1"/>
  <c r="D163" i="20"/>
  <c r="I163" i="20"/>
  <c r="O163" i="20"/>
  <c r="P163" i="20"/>
  <c r="R163" i="20" s="1"/>
  <c r="C164" i="20"/>
  <c r="D164" i="20"/>
  <c r="E164" i="20"/>
  <c r="F164" i="20"/>
  <c r="I164" i="20"/>
  <c r="O164" i="20" s="1"/>
  <c r="P164" i="20"/>
  <c r="R164" i="20" s="1"/>
  <c r="C165" i="20"/>
  <c r="D165" i="20"/>
  <c r="E165" i="20"/>
  <c r="F165" i="20"/>
  <c r="I165" i="20"/>
  <c r="O165" i="20"/>
  <c r="P165" i="20"/>
  <c r="R165" i="20" s="1"/>
  <c r="C166" i="20"/>
  <c r="D166" i="20"/>
  <c r="F166" i="20" s="1"/>
  <c r="E166" i="20"/>
  <c r="I166" i="20"/>
  <c r="O166" i="20" s="1"/>
  <c r="P166" i="20"/>
  <c r="R166" i="20" s="1"/>
  <c r="C167" i="20"/>
  <c r="E167" i="20" s="1"/>
  <c r="D167" i="20"/>
  <c r="F167" i="20" s="1"/>
  <c r="I167" i="20"/>
  <c r="O167" i="20" s="1"/>
  <c r="P167" i="20"/>
  <c r="R167" i="20" s="1"/>
  <c r="C168" i="20"/>
  <c r="D168" i="20"/>
  <c r="E168" i="20"/>
  <c r="F168" i="20"/>
  <c r="I168" i="20"/>
  <c r="O168" i="20" s="1"/>
  <c r="P168" i="20"/>
  <c r="Q168" i="20" s="1"/>
  <c r="C169" i="20"/>
  <c r="D169" i="20"/>
  <c r="F169" i="20" s="1"/>
  <c r="E169" i="20"/>
  <c r="I169" i="20"/>
  <c r="O169" i="20"/>
  <c r="P169" i="20"/>
  <c r="R169" i="20" s="1"/>
  <c r="C170" i="20"/>
  <c r="E170" i="20" s="1"/>
  <c r="D170" i="20"/>
  <c r="I170" i="20"/>
  <c r="O170" i="20" s="1"/>
  <c r="P170" i="20"/>
  <c r="C171" i="20"/>
  <c r="E171" i="20" s="1"/>
  <c r="D171" i="20"/>
  <c r="I171" i="20"/>
  <c r="O171" i="20"/>
  <c r="P171" i="20"/>
  <c r="S171" i="20" s="1"/>
  <c r="C172" i="20"/>
  <c r="D172" i="20"/>
  <c r="E172" i="20"/>
  <c r="F172" i="20"/>
  <c r="I172" i="20"/>
  <c r="O172" i="20" s="1"/>
  <c r="P172" i="20"/>
  <c r="R172" i="20" s="1"/>
  <c r="C173" i="20"/>
  <c r="D173" i="20"/>
  <c r="E173" i="20"/>
  <c r="F173" i="20"/>
  <c r="I173" i="20"/>
  <c r="O173" i="20"/>
  <c r="P173" i="20"/>
  <c r="R173" i="20" s="1"/>
  <c r="C174" i="20"/>
  <c r="D174" i="20"/>
  <c r="F174" i="20" s="1"/>
  <c r="E174" i="20"/>
  <c r="I174" i="20"/>
  <c r="O174" i="20" s="1"/>
  <c r="P174" i="20"/>
  <c r="R174" i="20" s="1"/>
  <c r="C175" i="20"/>
  <c r="E175" i="20" s="1"/>
  <c r="D175" i="20"/>
  <c r="F175" i="20" s="1"/>
  <c r="I175" i="20"/>
  <c r="O175" i="20"/>
  <c r="P175" i="20"/>
  <c r="R175" i="20" s="1"/>
  <c r="C176" i="20"/>
  <c r="F176" i="20" s="1"/>
  <c r="D176" i="20"/>
  <c r="E176" i="20"/>
  <c r="I176" i="20"/>
  <c r="O176" i="20" s="1"/>
  <c r="P176" i="20"/>
  <c r="R176" i="20" s="1"/>
  <c r="C177" i="20"/>
  <c r="D177" i="20"/>
  <c r="F177" i="20" s="1"/>
  <c r="E177" i="20"/>
  <c r="I177" i="20"/>
  <c r="O177" i="20"/>
  <c r="P177" i="20"/>
  <c r="R177" i="20" s="1"/>
  <c r="C178" i="20"/>
  <c r="E178" i="20" s="1"/>
  <c r="D178" i="20"/>
  <c r="F178" i="20" s="1"/>
  <c r="I178" i="20"/>
  <c r="O178" i="20" s="1"/>
  <c r="P178" i="20"/>
  <c r="C179" i="20"/>
  <c r="E179" i="20" s="1"/>
  <c r="D179" i="20"/>
  <c r="I179" i="20"/>
  <c r="O179" i="20"/>
  <c r="P179" i="20"/>
  <c r="R179" i="20" s="1"/>
  <c r="C180" i="20"/>
  <c r="D180" i="20"/>
  <c r="E180" i="20"/>
  <c r="F180" i="20"/>
  <c r="I180" i="20"/>
  <c r="O180" i="20" s="1"/>
  <c r="P180" i="20"/>
  <c r="R180" i="20" s="1"/>
  <c r="C181" i="20"/>
  <c r="D181" i="20"/>
  <c r="E181" i="20"/>
  <c r="F181" i="20"/>
  <c r="I181" i="20"/>
  <c r="O181" i="20"/>
  <c r="P181" i="20"/>
  <c r="R181" i="20" s="1"/>
  <c r="C182" i="20"/>
  <c r="D182" i="20"/>
  <c r="F182" i="20" s="1"/>
  <c r="E182" i="20"/>
  <c r="I182" i="20"/>
  <c r="O182" i="20" s="1"/>
  <c r="P182" i="20"/>
  <c r="R182" i="20" s="1"/>
  <c r="C183" i="20"/>
  <c r="E183" i="20" s="1"/>
  <c r="D183" i="20"/>
  <c r="F183" i="20" s="1"/>
  <c r="I183" i="20"/>
  <c r="O183" i="20"/>
  <c r="P183" i="20"/>
  <c r="R183" i="20" s="1"/>
  <c r="C184" i="20"/>
  <c r="D184" i="20"/>
  <c r="E184" i="20"/>
  <c r="F184" i="20"/>
  <c r="I184" i="20"/>
  <c r="O184" i="20" s="1"/>
  <c r="P184" i="20"/>
  <c r="R184" i="20" s="1"/>
  <c r="C185" i="20"/>
  <c r="D185" i="20"/>
  <c r="F185" i="20" s="1"/>
  <c r="E185" i="20"/>
  <c r="I185" i="20"/>
  <c r="O185" i="20"/>
  <c r="P185" i="20"/>
  <c r="R185" i="20" s="1"/>
  <c r="C186" i="20"/>
  <c r="E186" i="20" s="1"/>
  <c r="D186" i="20"/>
  <c r="I186" i="20"/>
  <c r="O186" i="20" s="1"/>
  <c r="P186" i="20"/>
  <c r="R186" i="20" s="1"/>
  <c r="C187" i="20"/>
  <c r="E187" i="20" s="1"/>
  <c r="D187" i="20"/>
  <c r="I187" i="20"/>
  <c r="O187" i="20"/>
  <c r="P187" i="20"/>
  <c r="R187" i="20" s="1"/>
  <c r="C188" i="20"/>
  <c r="D188" i="20"/>
  <c r="E188" i="20"/>
  <c r="F188" i="20"/>
  <c r="I188" i="20"/>
  <c r="O188" i="20" s="1"/>
  <c r="P188" i="20"/>
  <c r="R188" i="20" s="1"/>
  <c r="C189" i="20"/>
  <c r="D189" i="20"/>
  <c r="E189" i="20"/>
  <c r="F189" i="20"/>
  <c r="I189" i="20"/>
  <c r="O189" i="20"/>
  <c r="P189" i="20"/>
  <c r="R189" i="20" s="1"/>
  <c r="C190" i="20"/>
  <c r="D190" i="20"/>
  <c r="F190" i="20" s="1"/>
  <c r="E190" i="20"/>
  <c r="I190" i="20"/>
  <c r="O190" i="20" s="1"/>
  <c r="P190" i="20"/>
  <c r="R190" i="20" s="1"/>
  <c r="C191" i="20"/>
  <c r="E191" i="20" s="1"/>
  <c r="D191" i="20"/>
  <c r="I191" i="20"/>
  <c r="O191" i="20"/>
  <c r="P191" i="20"/>
  <c r="R191" i="20" s="1"/>
  <c r="C192" i="20"/>
  <c r="D192" i="20"/>
  <c r="I192" i="20"/>
  <c r="O192" i="20" s="1"/>
  <c r="P192" i="20"/>
  <c r="Q192" i="20" s="1"/>
  <c r="R192" i="20"/>
  <c r="C193" i="20"/>
  <c r="D193" i="20"/>
  <c r="F193" i="20" s="1"/>
  <c r="E193" i="20"/>
  <c r="I193" i="20"/>
  <c r="O193" i="20"/>
  <c r="P193" i="20"/>
  <c r="R193" i="20" s="1"/>
  <c r="C194" i="20"/>
  <c r="E194" i="20" s="1"/>
  <c r="D194" i="20"/>
  <c r="F194" i="20" s="1"/>
  <c r="I194" i="20"/>
  <c r="O194" i="20" s="1"/>
  <c r="P194" i="20"/>
  <c r="R194" i="20" s="1"/>
  <c r="C195" i="20"/>
  <c r="E195" i="20" s="1"/>
  <c r="D195" i="20"/>
  <c r="I195" i="20"/>
  <c r="O195" i="20"/>
  <c r="P195" i="20"/>
  <c r="R195" i="20" s="1"/>
  <c r="C196" i="20"/>
  <c r="D196" i="20"/>
  <c r="E196" i="20"/>
  <c r="F196" i="20"/>
  <c r="I196" i="20"/>
  <c r="O196" i="20" s="1"/>
  <c r="P196" i="20"/>
  <c r="R196" i="20" s="1"/>
  <c r="C197" i="20"/>
  <c r="D197" i="20"/>
  <c r="E197" i="20"/>
  <c r="F197" i="20"/>
  <c r="I197" i="20"/>
  <c r="O197" i="20"/>
  <c r="P197" i="20"/>
  <c r="R197" i="20" s="1"/>
  <c r="C198" i="20"/>
  <c r="D198" i="20"/>
  <c r="F198" i="20" s="1"/>
  <c r="E198" i="20"/>
  <c r="I198" i="20"/>
  <c r="O198" i="20" s="1"/>
  <c r="P198" i="20"/>
  <c r="R198" i="20" s="1"/>
  <c r="C199" i="20"/>
  <c r="E199" i="20" s="1"/>
  <c r="D199" i="20"/>
  <c r="F199" i="20" s="1"/>
  <c r="I199" i="20"/>
  <c r="O199" i="20" s="1"/>
  <c r="P199" i="20"/>
  <c r="S199" i="20" s="1"/>
  <c r="C200" i="20"/>
  <c r="D200" i="20"/>
  <c r="I200" i="20"/>
  <c r="O200" i="20" s="1"/>
  <c r="P200" i="20"/>
  <c r="Q200" i="20" s="1"/>
  <c r="C201" i="20"/>
  <c r="D201" i="20"/>
  <c r="F201" i="20" s="1"/>
  <c r="E201" i="20"/>
  <c r="I201" i="20"/>
  <c r="O201" i="20"/>
  <c r="P201" i="20"/>
  <c r="R201" i="20" s="1"/>
  <c r="C202" i="20"/>
  <c r="E202" i="20" s="1"/>
  <c r="D202" i="20"/>
  <c r="F202" i="20" s="1"/>
  <c r="I202" i="20"/>
  <c r="O202" i="20" s="1"/>
  <c r="P202" i="20"/>
  <c r="Q202" i="20" s="1"/>
  <c r="C203" i="20"/>
  <c r="E203" i="20" s="1"/>
  <c r="D203" i="20"/>
  <c r="I203" i="20"/>
  <c r="O203" i="20"/>
  <c r="P203" i="20"/>
  <c r="R203" i="20" s="1"/>
  <c r="C204" i="20"/>
  <c r="D204" i="20"/>
  <c r="E204" i="20"/>
  <c r="F204" i="20"/>
  <c r="I204" i="20"/>
  <c r="O204" i="20" s="1"/>
  <c r="S204" i="20" s="1"/>
  <c r="P204" i="20"/>
  <c r="R204" i="20" s="1"/>
  <c r="C205" i="20"/>
  <c r="D205" i="20"/>
  <c r="E205" i="20"/>
  <c r="F205" i="20"/>
  <c r="I205" i="20"/>
  <c r="O205" i="20"/>
  <c r="P205" i="20"/>
  <c r="R205" i="20" s="1"/>
  <c r="C206" i="20"/>
  <c r="D206" i="20"/>
  <c r="F206" i="20" s="1"/>
  <c r="E206" i="20"/>
  <c r="I206" i="20"/>
  <c r="O206" i="20" s="1"/>
  <c r="P206" i="20"/>
  <c r="R206" i="20" s="1"/>
  <c r="C207" i="20"/>
  <c r="E207" i="20" s="1"/>
  <c r="D207" i="20"/>
  <c r="F207" i="20" s="1"/>
  <c r="I207" i="20"/>
  <c r="O207" i="20"/>
  <c r="P207" i="20"/>
  <c r="R207" i="20" s="1"/>
  <c r="C208" i="20"/>
  <c r="F208" i="20" s="1"/>
  <c r="D208" i="20"/>
  <c r="E208" i="20"/>
  <c r="I208" i="20"/>
  <c r="O208" i="20" s="1"/>
  <c r="P208" i="20"/>
  <c r="R208" i="20" s="1"/>
  <c r="C209" i="20"/>
  <c r="D209" i="20"/>
  <c r="F209" i="20" s="1"/>
  <c r="E209" i="20"/>
  <c r="I209" i="20"/>
  <c r="O209" i="20"/>
  <c r="P209" i="20"/>
  <c r="R209" i="20" s="1"/>
  <c r="C210" i="20"/>
  <c r="E210" i="20" s="1"/>
  <c r="D210" i="20"/>
  <c r="F210" i="20" s="1"/>
  <c r="I210" i="20"/>
  <c r="O210" i="20" s="1"/>
  <c r="P210" i="20"/>
  <c r="S210" i="20" s="1"/>
  <c r="C211" i="20"/>
  <c r="E211" i="20" s="1"/>
  <c r="D211" i="20"/>
  <c r="I211" i="20"/>
  <c r="O211" i="20"/>
  <c r="P211" i="20"/>
  <c r="R211" i="20" s="1"/>
  <c r="C212" i="20"/>
  <c r="D212" i="20"/>
  <c r="E212" i="20"/>
  <c r="F212" i="20"/>
  <c r="I212" i="20"/>
  <c r="O212" i="20" s="1"/>
  <c r="P212" i="20"/>
  <c r="R212" i="20" s="1"/>
  <c r="C213" i="20"/>
  <c r="D213" i="20"/>
  <c r="E213" i="20"/>
  <c r="F213" i="20"/>
  <c r="I213" i="20"/>
  <c r="O213" i="20"/>
  <c r="P213" i="20"/>
  <c r="R213" i="20" s="1"/>
  <c r="C214" i="20"/>
  <c r="D214" i="20"/>
  <c r="F214" i="20" s="1"/>
  <c r="E214" i="20"/>
  <c r="I214" i="20"/>
  <c r="O214" i="20" s="1"/>
  <c r="P214" i="20"/>
  <c r="R214" i="20" s="1"/>
  <c r="C215" i="20"/>
  <c r="E215" i="20" s="1"/>
  <c r="D215" i="20"/>
  <c r="F215" i="20" s="1"/>
  <c r="I215" i="20"/>
  <c r="O215" i="20" s="1"/>
  <c r="P215" i="20"/>
  <c r="R215" i="20" s="1"/>
  <c r="C216" i="20"/>
  <c r="D216" i="20"/>
  <c r="E216" i="20"/>
  <c r="F216" i="20"/>
  <c r="I216" i="20"/>
  <c r="O216" i="20" s="1"/>
  <c r="P216" i="20"/>
  <c r="R216" i="20" s="1"/>
  <c r="C217" i="20"/>
  <c r="D217" i="20"/>
  <c r="F217" i="20" s="1"/>
  <c r="E217" i="20"/>
  <c r="I217" i="20"/>
  <c r="O217" i="20"/>
  <c r="P217" i="20"/>
  <c r="R217" i="20" s="1"/>
  <c r="C218" i="20"/>
  <c r="E218" i="20" s="1"/>
  <c r="D218" i="20"/>
  <c r="I218" i="20"/>
  <c r="O218" i="20" s="1"/>
  <c r="P218" i="20"/>
  <c r="R218" i="20" s="1"/>
  <c r="C219" i="20"/>
  <c r="E219" i="20" s="1"/>
  <c r="D219" i="20"/>
  <c r="I219" i="20"/>
  <c r="O219" i="20"/>
  <c r="P219" i="20"/>
  <c r="S219" i="20" s="1"/>
  <c r="R219" i="20"/>
  <c r="C220" i="20"/>
  <c r="D220" i="20"/>
  <c r="E220" i="20"/>
  <c r="F220" i="20"/>
  <c r="I220" i="20"/>
  <c r="O220" i="20" s="1"/>
  <c r="P220" i="20"/>
  <c r="R220" i="20" s="1"/>
  <c r="Q220" i="20"/>
  <c r="C221" i="20"/>
  <c r="D221" i="20"/>
  <c r="E221" i="20"/>
  <c r="F221" i="20"/>
  <c r="I221" i="20"/>
  <c r="O221" i="20"/>
  <c r="P221" i="20"/>
  <c r="R221" i="20" s="1"/>
  <c r="C222" i="20"/>
  <c r="D222" i="20"/>
  <c r="F222" i="20" s="1"/>
  <c r="E222" i="20"/>
  <c r="I222" i="20"/>
  <c r="O222" i="20" s="1"/>
  <c r="P222" i="20"/>
  <c r="R222" i="20" s="1"/>
  <c r="C223" i="20"/>
  <c r="E223" i="20" s="1"/>
  <c r="D223" i="20"/>
  <c r="I223" i="20"/>
  <c r="O223" i="20"/>
  <c r="P223" i="20"/>
  <c r="R223" i="20" s="1"/>
  <c r="C224" i="20"/>
  <c r="D224" i="20"/>
  <c r="I224" i="20"/>
  <c r="O224" i="20" s="1"/>
  <c r="P224" i="20"/>
  <c r="Q224" i="20" s="1"/>
  <c r="C225" i="20"/>
  <c r="D225" i="20"/>
  <c r="F225" i="20" s="1"/>
  <c r="E225" i="20"/>
  <c r="I225" i="20"/>
  <c r="O225" i="20"/>
  <c r="P225" i="20"/>
  <c r="R225" i="20" s="1"/>
  <c r="C226" i="20"/>
  <c r="E226" i="20" s="1"/>
  <c r="D226" i="20"/>
  <c r="F226" i="20" s="1"/>
  <c r="I226" i="20"/>
  <c r="O226" i="20" s="1"/>
  <c r="P226" i="20"/>
  <c r="R226" i="20" s="1"/>
  <c r="C227" i="20"/>
  <c r="E227" i="20" s="1"/>
  <c r="D227" i="20"/>
  <c r="I227" i="20"/>
  <c r="O227" i="20"/>
  <c r="P227" i="20"/>
  <c r="R227" i="20" s="1"/>
  <c r="C228" i="20"/>
  <c r="D228" i="20"/>
  <c r="E228" i="20"/>
  <c r="F228" i="20"/>
  <c r="I228" i="20"/>
  <c r="O228" i="20" s="1"/>
  <c r="P228" i="20"/>
  <c r="R228" i="20" s="1"/>
  <c r="C229" i="20"/>
  <c r="D229" i="20"/>
  <c r="E229" i="20"/>
  <c r="F229" i="20"/>
  <c r="I229" i="20"/>
  <c r="O229" i="20"/>
  <c r="P229" i="20"/>
  <c r="R229" i="20" s="1"/>
  <c r="C230" i="20"/>
  <c r="D230" i="20"/>
  <c r="F230" i="20" s="1"/>
  <c r="E230" i="20"/>
  <c r="I230" i="20"/>
  <c r="O230" i="20" s="1"/>
  <c r="P230" i="20"/>
  <c r="R230" i="20" s="1"/>
  <c r="C231" i="20"/>
  <c r="E231" i="20" s="1"/>
  <c r="D231" i="20"/>
  <c r="F231" i="20" s="1"/>
  <c r="I231" i="20"/>
  <c r="O231" i="20" s="1"/>
  <c r="P231" i="20"/>
  <c r="S231" i="20" s="1"/>
  <c r="C232" i="20"/>
  <c r="E232" i="20" s="1"/>
  <c r="D232" i="20"/>
  <c r="F232" i="20"/>
  <c r="I232" i="20"/>
  <c r="O232" i="20" s="1"/>
  <c r="P232" i="20"/>
  <c r="Q232" i="20" s="1"/>
  <c r="R232" i="20"/>
  <c r="C233" i="20"/>
  <c r="D233" i="20"/>
  <c r="F233" i="20" s="1"/>
  <c r="E233" i="20"/>
  <c r="I233" i="20"/>
  <c r="O233" i="20"/>
  <c r="P233" i="20"/>
  <c r="R233" i="20" s="1"/>
  <c r="S233" i="20"/>
  <c r="C234" i="20"/>
  <c r="D234" i="20"/>
  <c r="I234" i="20"/>
  <c r="O234" i="20"/>
  <c r="P234" i="20"/>
  <c r="R234" i="20" s="1"/>
  <c r="C235" i="20"/>
  <c r="D235" i="20"/>
  <c r="E235" i="20"/>
  <c r="F235" i="20"/>
  <c r="I235" i="20"/>
  <c r="O235" i="20"/>
  <c r="P235" i="20"/>
  <c r="R235" i="20" s="1"/>
  <c r="C236" i="20"/>
  <c r="E236" i="20" s="1"/>
  <c r="D236" i="20"/>
  <c r="F236" i="20"/>
  <c r="I236" i="20"/>
  <c r="O236" i="20" s="1"/>
  <c r="P236" i="20"/>
  <c r="R236" i="20" s="1"/>
  <c r="C237" i="20"/>
  <c r="D237" i="20"/>
  <c r="F237" i="20" s="1"/>
  <c r="E237" i="20"/>
  <c r="I237" i="20"/>
  <c r="O237" i="20"/>
  <c r="P237" i="20"/>
  <c r="Q237" i="20" s="1"/>
  <c r="C238" i="20"/>
  <c r="D238" i="20"/>
  <c r="I238" i="20"/>
  <c r="O238" i="20" s="1"/>
  <c r="P238" i="20"/>
  <c r="R238" i="20" s="1"/>
  <c r="C239" i="20"/>
  <c r="D239" i="20"/>
  <c r="E239" i="20"/>
  <c r="F239" i="20"/>
  <c r="I239" i="20"/>
  <c r="O239" i="20"/>
  <c r="P239" i="20"/>
  <c r="R239" i="20" s="1"/>
  <c r="C240" i="20"/>
  <c r="D240" i="20"/>
  <c r="I240" i="20"/>
  <c r="O240" i="20" s="1"/>
  <c r="P240" i="20"/>
  <c r="R240" i="20"/>
  <c r="C14" i="19"/>
  <c r="E14" i="19"/>
  <c r="C15" i="19"/>
  <c r="E15" i="19" s="1"/>
  <c r="C16" i="19"/>
  <c r="E16" i="19"/>
  <c r="C17" i="19"/>
  <c r="E17" i="19" s="1"/>
  <c r="C18" i="19"/>
  <c r="E18" i="19"/>
  <c r="C19" i="19"/>
  <c r="E19" i="19" s="1"/>
  <c r="C20" i="19"/>
  <c r="E20" i="19"/>
  <c r="C21" i="19"/>
  <c r="E21" i="19"/>
  <c r="C22" i="19"/>
  <c r="E22" i="19"/>
  <c r="C23" i="19"/>
  <c r="E23" i="19" s="1"/>
  <c r="C24" i="19"/>
  <c r="E24" i="19"/>
  <c r="C25" i="19"/>
  <c r="E25" i="19"/>
  <c r="C26" i="19"/>
  <c r="E26" i="19"/>
  <c r="C27" i="19"/>
  <c r="E27" i="19" s="1"/>
  <c r="C28" i="19"/>
  <c r="E28" i="19"/>
  <c r="C29" i="19"/>
  <c r="E29" i="19"/>
  <c r="C30" i="19"/>
  <c r="E30" i="19"/>
  <c r="C31" i="19"/>
  <c r="E31" i="19" s="1"/>
  <c r="C32" i="19"/>
  <c r="E32" i="19"/>
  <c r="C33" i="19"/>
  <c r="E33" i="19" s="1"/>
  <c r="C34" i="19"/>
  <c r="E34" i="19"/>
  <c r="C35" i="19"/>
  <c r="E35" i="19" s="1"/>
  <c r="C36" i="19"/>
  <c r="E36" i="19"/>
  <c r="C37" i="19"/>
  <c r="E37" i="19"/>
  <c r="C38" i="19"/>
  <c r="E38" i="19"/>
  <c r="C39" i="19"/>
  <c r="E39" i="19" s="1"/>
  <c r="C40" i="19"/>
  <c r="E40" i="19"/>
  <c r="C41" i="19"/>
  <c r="E41" i="19"/>
  <c r="C42" i="19"/>
  <c r="E42" i="19"/>
  <c r="C43" i="19"/>
  <c r="E43" i="19" s="1"/>
  <c r="C44" i="19"/>
  <c r="E44" i="19"/>
  <c r="C45" i="19"/>
  <c r="E45" i="19" s="1"/>
  <c r="C46" i="19"/>
  <c r="E46" i="19"/>
  <c r="C47" i="19"/>
  <c r="E47" i="19" s="1"/>
  <c r="C48" i="19"/>
  <c r="E48" i="19"/>
  <c r="C49" i="19"/>
  <c r="E49" i="19"/>
  <c r="C50" i="19"/>
  <c r="E50" i="19"/>
  <c r="C51" i="19"/>
  <c r="E51" i="19" s="1"/>
  <c r="C52" i="19"/>
  <c r="E52" i="19"/>
  <c r="C53" i="19"/>
  <c r="E53" i="19"/>
  <c r="C54" i="19"/>
  <c r="E54" i="19"/>
  <c r="C55" i="19"/>
  <c r="E55" i="19" s="1"/>
  <c r="C56" i="19"/>
  <c r="E56" i="19"/>
  <c r="C57" i="19"/>
  <c r="E57" i="19"/>
  <c r="C58" i="19"/>
  <c r="E58" i="19"/>
  <c r="C59" i="19"/>
  <c r="E59" i="19" s="1"/>
  <c r="C60" i="19"/>
  <c r="E60" i="19"/>
  <c r="C61" i="19"/>
  <c r="E61" i="19"/>
  <c r="C62" i="19"/>
  <c r="E62" i="19"/>
  <c r="C63" i="19"/>
  <c r="E63" i="19" s="1"/>
  <c r="C64" i="19"/>
  <c r="E64" i="19"/>
  <c r="C65" i="19"/>
  <c r="E65" i="19" s="1"/>
  <c r="C66" i="19"/>
  <c r="E66" i="19"/>
  <c r="C67" i="19"/>
  <c r="E67" i="19" s="1"/>
  <c r="C68" i="19"/>
  <c r="E68" i="19"/>
  <c r="C69" i="19"/>
  <c r="E69" i="19" s="1"/>
  <c r="C70" i="19"/>
  <c r="E70" i="19"/>
  <c r="C71" i="19"/>
  <c r="E71" i="19" s="1"/>
  <c r="C72" i="19"/>
  <c r="E72" i="19"/>
  <c r="C73" i="19"/>
  <c r="E73" i="19"/>
  <c r="P14" i="19"/>
  <c r="R14" i="19" s="1"/>
  <c r="B3" i="19"/>
  <c r="B7" i="19"/>
  <c r="B8" i="19" s="1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F27" i="19" s="1"/>
  <c r="D28" i="19"/>
  <c r="D29" i="19"/>
  <c r="D30" i="19"/>
  <c r="D31" i="19"/>
  <c r="D32" i="19"/>
  <c r="D33" i="19"/>
  <c r="D34" i="19"/>
  <c r="D35" i="19"/>
  <c r="F35" i="19" s="1"/>
  <c r="D36" i="19"/>
  <c r="D37" i="19"/>
  <c r="D38" i="19"/>
  <c r="D39" i="19"/>
  <c r="D40" i="19"/>
  <c r="D41" i="19"/>
  <c r="F41" i="19" s="1"/>
  <c r="D42" i="19"/>
  <c r="D43" i="19"/>
  <c r="F43" i="19" s="1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F59" i="19" s="1"/>
  <c r="D60" i="19"/>
  <c r="D61" i="19"/>
  <c r="D62" i="19"/>
  <c r="D63" i="19"/>
  <c r="D64" i="19"/>
  <c r="D65" i="19"/>
  <c r="B4" i="19"/>
  <c r="D66" i="19"/>
  <c r="D67" i="19"/>
  <c r="D68" i="19"/>
  <c r="D69" i="19"/>
  <c r="D70" i="19"/>
  <c r="D71" i="19"/>
  <c r="D72" i="19"/>
  <c r="D73" i="19"/>
  <c r="I14" i="19"/>
  <c r="K14" i="19"/>
  <c r="K15" i="19"/>
  <c r="K16" i="19"/>
  <c r="K17" i="19"/>
  <c r="K18" i="19"/>
  <c r="K19" i="19"/>
  <c r="K20" i="19"/>
  <c r="K21" i="19"/>
  <c r="K24" i="19"/>
  <c r="K25" i="19"/>
  <c r="W14" i="19"/>
  <c r="T4" i="19"/>
  <c r="U4" i="19"/>
  <c r="M7" i="19"/>
  <c r="I15" i="19"/>
  <c r="I16" i="19"/>
  <c r="O16" i="19" s="1"/>
  <c r="I17" i="19"/>
  <c r="O17" i="19" s="1"/>
  <c r="I18" i="19"/>
  <c r="O18" i="19" s="1"/>
  <c r="I19" i="19"/>
  <c r="I20" i="19"/>
  <c r="O20" i="19" s="1"/>
  <c r="I21" i="19"/>
  <c r="I22" i="19"/>
  <c r="O22" i="19" s="1"/>
  <c r="I23" i="19"/>
  <c r="I24" i="19"/>
  <c r="O24" i="19" s="1"/>
  <c r="I25" i="19"/>
  <c r="I26" i="19"/>
  <c r="O26" i="19" s="1"/>
  <c r="I27" i="19"/>
  <c r="I28" i="19"/>
  <c r="O28" i="19" s="1"/>
  <c r="I29" i="19"/>
  <c r="O29" i="19" s="1"/>
  <c r="I30" i="19"/>
  <c r="O30" i="19" s="1"/>
  <c r="I31" i="19"/>
  <c r="I32" i="19"/>
  <c r="O32" i="19" s="1"/>
  <c r="I33" i="19"/>
  <c r="I34" i="19"/>
  <c r="O34" i="19" s="1"/>
  <c r="I35" i="19"/>
  <c r="I36" i="19"/>
  <c r="O36" i="19" s="1"/>
  <c r="I37" i="19"/>
  <c r="I38" i="19"/>
  <c r="O38" i="19" s="1"/>
  <c r="I39" i="19"/>
  <c r="I40" i="19"/>
  <c r="O40" i="19" s="1"/>
  <c r="I41" i="19"/>
  <c r="I42" i="19"/>
  <c r="O42" i="19" s="1"/>
  <c r="I43" i="19"/>
  <c r="I44" i="19"/>
  <c r="O44" i="19" s="1"/>
  <c r="I45" i="19"/>
  <c r="O45" i="19" s="1"/>
  <c r="I46" i="19"/>
  <c r="O46" i="19" s="1"/>
  <c r="I47" i="19"/>
  <c r="I48" i="19"/>
  <c r="O48" i="19" s="1"/>
  <c r="I49" i="19"/>
  <c r="I50" i="19"/>
  <c r="O50" i="19" s="1"/>
  <c r="I51" i="19"/>
  <c r="O51" i="19" s="1"/>
  <c r="I52" i="19"/>
  <c r="O52" i="19" s="1"/>
  <c r="I53" i="19"/>
  <c r="O53" i="19" s="1"/>
  <c r="I54" i="19"/>
  <c r="O54" i="19" s="1"/>
  <c r="I55" i="19"/>
  <c r="I56" i="19"/>
  <c r="O56" i="19" s="1"/>
  <c r="I57" i="19"/>
  <c r="I58" i="19"/>
  <c r="O58" i="19" s="1"/>
  <c r="I59" i="19"/>
  <c r="I60" i="19"/>
  <c r="O60" i="19" s="1"/>
  <c r="I61" i="19"/>
  <c r="O61" i="19" s="1"/>
  <c r="I62" i="19"/>
  <c r="O62" i="19" s="1"/>
  <c r="I63" i="19"/>
  <c r="I64" i="19"/>
  <c r="O64" i="19" s="1"/>
  <c r="I65" i="19"/>
  <c r="O65" i="19" s="1"/>
  <c r="L14" i="19"/>
  <c r="V14" i="19"/>
  <c r="L15" i="19"/>
  <c r="O15" i="19"/>
  <c r="P15" i="19"/>
  <c r="Q15" i="19" s="1"/>
  <c r="R15" i="19"/>
  <c r="V15" i="19"/>
  <c r="W15" i="19"/>
  <c r="L16" i="19"/>
  <c r="P16" i="19"/>
  <c r="R16" i="19" s="1"/>
  <c r="V16" i="19"/>
  <c r="W16" i="19"/>
  <c r="L17" i="19"/>
  <c r="P17" i="19"/>
  <c r="R17" i="19" s="1"/>
  <c r="V17" i="19"/>
  <c r="W17" i="19"/>
  <c r="L18" i="19"/>
  <c r="P18" i="19"/>
  <c r="R18" i="19" s="1"/>
  <c r="V18" i="19"/>
  <c r="W18" i="19"/>
  <c r="L19" i="19"/>
  <c r="O19" i="19"/>
  <c r="P19" i="19"/>
  <c r="V19" i="19"/>
  <c r="W19" i="19"/>
  <c r="L20" i="19"/>
  <c r="P20" i="19"/>
  <c r="R20" i="19" s="1"/>
  <c r="V20" i="19"/>
  <c r="W20" i="19"/>
  <c r="L21" i="19"/>
  <c r="O21" i="19"/>
  <c r="P21" i="19"/>
  <c r="V21" i="19"/>
  <c r="W21" i="19"/>
  <c r="P22" i="19"/>
  <c r="R22" i="19" s="1"/>
  <c r="O23" i="19"/>
  <c r="P23" i="19"/>
  <c r="R23" i="19" s="1"/>
  <c r="Q23" i="19"/>
  <c r="L24" i="19"/>
  <c r="P24" i="19"/>
  <c r="R24" i="19" s="1"/>
  <c r="V24" i="19"/>
  <c r="W24" i="19"/>
  <c r="L25" i="19"/>
  <c r="O25" i="19"/>
  <c r="P25" i="19"/>
  <c r="R25" i="19" s="1"/>
  <c r="V25" i="19"/>
  <c r="W25" i="19"/>
  <c r="K26" i="19"/>
  <c r="L26" i="19"/>
  <c r="P26" i="19"/>
  <c r="R26" i="19" s="1"/>
  <c r="V26" i="19"/>
  <c r="W26" i="19"/>
  <c r="O27" i="19"/>
  <c r="P27" i="19"/>
  <c r="R27" i="19" s="1"/>
  <c r="V27" i="19"/>
  <c r="W27" i="19"/>
  <c r="P28" i="19"/>
  <c r="R28" i="19" s="1"/>
  <c r="V28" i="19"/>
  <c r="W28" i="19"/>
  <c r="P29" i="19"/>
  <c r="R29" i="19"/>
  <c r="V29" i="19"/>
  <c r="W29" i="19"/>
  <c r="P30" i="19"/>
  <c r="R30" i="19" s="1"/>
  <c r="V30" i="19"/>
  <c r="W30" i="19"/>
  <c r="O31" i="19"/>
  <c r="P31" i="19"/>
  <c r="R31" i="19"/>
  <c r="V31" i="19"/>
  <c r="W31" i="19"/>
  <c r="P32" i="19"/>
  <c r="R32" i="19" s="1"/>
  <c r="V32" i="19"/>
  <c r="W32" i="19"/>
  <c r="O33" i="19"/>
  <c r="P33" i="19"/>
  <c r="R33" i="19"/>
  <c r="V33" i="19"/>
  <c r="W33" i="19"/>
  <c r="P34" i="19"/>
  <c r="R34" i="19" s="1"/>
  <c r="V34" i="19"/>
  <c r="W34" i="19"/>
  <c r="O35" i="19"/>
  <c r="P35" i="19"/>
  <c r="R35" i="19" s="1"/>
  <c r="V35" i="19"/>
  <c r="W35" i="19"/>
  <c r="P36" i="19"/>
  <c r="R36" i="19" s="1"/>
  <c r="V36" i="19"/>
  <c r="W36" i="19"/>
  <c r="O37" i="19"/>
  <c r="P37" i="19"/>
  <c r="R37" i="19" s="1"/>
  <c r="V37" i="19"/>
  <c r="W37" i="19"/>
  <c r="P38" i="19"/>
  <c r="R38" i="19" s="1"/>
  <c r="O39" i="19"/>
  <c r="P39" i="19"/>
  <c r="R39" i="19" s="1"/>
  <c r="P40" i="19"/>
  <c r="R40" i="19" s="1"/>
  <c r="K41" i="19"/>
  <c r="L41" i="19" s="1"/>
  <c r="M41" i="19"/>
  <c r="O41" i="19"/>
  <c r="P41" i="19"/>
  <c r="V41" i="19"/>
  <c r="W41" i="19"/>
  <c r="K42" i="19"/>
  <c r="L42" i="19" s="1"/>
  <c r="M42" i="19"/>
  <c r="P42" i="19"/>
  <c r="R42" i="19" s="1"/>
  <c r="V42" i="19"/>
  <c r="W42" i="19"/>
  <c r="K43" i="19"/>
  <c r="L43" i="19" s="1"/>
  <c r="M43" i="19"/>
  <c r="O43" i="19"/>
  <c r="P43" i="19"/>
  <c r="Q43" i="19" s="1"/>
  <c r="V43" i="19"/>
  <c r="W43" i="19"/>
  <c r="K44" i="19"/>
  <c r="L44" i="19" s="1"/>
  <c r="M44" i="19"/>
  <c r="P44" i="19"/>
  <c r="R44" i="19" s="1"/>
  <c r="V44" i="19"/>
  <c r="W44" i="19"/>
  <c r="K45" i="19"/>
  <c r="L45" i="19"/>
  <c r="M45" i="19"/>
  <c r="P45" i="19"/>
  <c r="Q45" i="19" s="1"/>
  <c r="R45" i="19"/>
  <c r="V45" i="19"/>
  <c r="W45" i="19"/>
  <c r="K46" i="19"/>
  <c r="L46" i="19"/>
  <c r="M46" i="19"/>
  <c r="P46" i="19"/>
  <c r="R46" i="19" s="1"/>
  <c r="V46" i="19"/>
  <c r="W46" i="19"/>
  <c r="K47" i="19"/>
  <c r="L47" i="19"/>
  <c r="M47" i="19"/>
  <c r="O47" i="19"/>
  <c r="P47" i="19"/>
  <c r="R47" i="19" s="1"/>
  <c r="V47" i="19"/>
  <c r="W47" i="19"/>
  <c r="P48" i="19"/>
  <c r="R48" i="19" s="1"/>
  <c r="O49" i="19"/>
  <c r="P49" i="19"/>
  <c r="R49" i="19" s="1"/>
  <c r="P50" i="19"/>
  <c r="R50" i="19" s="1"/>
  <c r="P51" i="19"/>
  <c r="P52" i="19"/>
  <c r="R52" i="19" s="1"/>
  <c r="P53" i="19"/>
  <c r="S53" i="19" s="1"/>
  <c r="R53" i="19"/>
  <c r="P54" i="19"/>
  <c r="R54" i="19" s="1"/>
  <c r="O55" i="19"/>
  <c r="P55" i="19"/>
  <c r="R55" i="19" s="1"/>
  <c r="P56" i="19"/>
  <c r="R56" i="19" s="1"/>
  <c r="O57" i="19"/>
  <c r="P57" i="19"/>
  <c r="R57" i="19" s="1"/>
  <c r="P58" i="19"/>
  <c r="R58" i="19" s="1"/>
  <c r="O59" i="19"/>
  <c r="P59" i="19"/>
  <c r="P60" i="19"/>
  <c r="R60" i="19" s="1"/>
  <c r="P61" i="19"/>
  <c r="R61" i="19" s="1"/>
  <c r="P62" i="19"/>
  <c r="R62" i="19" s="1"/>
  <c r="O63" i="19"/>
  <c r="P63" i="19"/>
  <c r="R63" i="19" s="1"/>
  <c r="P64" i="19"/>
  <c r="R64" i="19" s="1"/>
  <c r="P65" i="19"/>
  <c r="R65" i="19" s="1"/>
  <c r="I66" i="19"/>
  <c r="O66" i="19"/>
  <c r="P66" i="19"/>
  <c r="R66" i="19" s="1"/>
  <c r="I67" i="19"/>
  <c r="O67" i="19"/>
  <c r="P67" i="19"/>
  <c r="R67" i="19"/>
  <c r="I68" i="19"/>
  <c r="O68" i="19"/>
  <c r="P68" i="19"/>
  <c r="R68" i="19" s="1"/>
  <c r="I69" i="19"/>
  <c r="O69" i="19" s="1"/>
  <c r="P69" i="19"/>
  <c r="R69" i="19" s="1"/>
  <c r="I70" i="19"/>
  <c r="O70" i="19"/>
  <c r="P70" i="19"/>
  <c r="I71" i="19"/>
  <c r="O71" i="19"/>
  <c r="P71" i="19"/>
  <c r="R71" i="19" s="1"/>
  <c r="I72" i="19"/>
  <c r="O72" i="19"/>
  <c r="P72" i="19"/>
  <c r="I73" i="19"/>
  <c r="O73" i="19" s="1"/>
  <c r="P73" i="19"/>
  <c r="R73" i="19" s="1"/>
  <c r="C74" i="19"/>
  <c r="D74" i="19"/>
  <c r="E74" i="19"/>
  <c r="I74" i="19"/>
  <c r="O74" i="19" s="1"/>
  <c r="P74" i="19"/>
  <c r="R74" i="19" s="1"/>
  <c r="C75" i="19"/>
  <c r="E75" i="19" s="1"/>
  <c r="D75" i="19"/>
  <c r="I75" i="19"/>
  <c r="O75" i="19" s="1"/>
  <c r="P75" i="19"/>
  <c r="R75" i="19" s="1"/>
  <c r="C76" i="19"/>
  <c r="D76" i="19"/>
  <c r="E76" i="19"/>
  <c r="I76" i="19"/>
  <c r="O76" i="19" s="1"/>
  <c r="P76" i="19"/>
  <c r="R76" i="19" s="1"/>
  <c r="C77" i="19"/>
  <c r="D77" i="19"/>
  <c r="E77" i="19"/>
  <c r="I77" i="19"/>
  <c r="O77" i="19" s="1"/>
  <c r="P77" i="19"/>
  <c r="R77" i="19" s="1"/>
  <c r="C78" i="19"/>
  <c r="E78" i="19" s="1"/>
  <c r="D78" i="19"/>
  <c r="I78" i="19"/>
  <c r="O78" i="19" s="1"/>
  <c r="P78" i="19"/>
  <c r="R78" i="19" s="1"/>
  <c r="C79" i="19"/>
  <c r="D79" i="19"/>
  <c r="E79" i="19"/>
  <c r="I79" i="19"/>
  <c r="O79" i="19"/>
  <c r="P79" i="19"/>
  <c r="R79" i="19"/>
  <c r="C80" i="19"/>
  <c r="D80" i="19"/>
  <c r="E80" i="19"/>
  <c r="I80" i="19"/>
  <c r="O80" i="19" s="1"/>
  <c r="P80" i="19"/>
  <c r="R80" i="19" s="1"/>
  <c r="C81" i="19"/>
  <c r="E81" i="19" s="1"/>
  <c r="D81" i="19"/>
  <c r="I81" i="19"/>
  <c r="O81" i="19"/>
  <c r="P81" i="19"/>
  <c r="R81" i="19" s="1"/>
  <c r="Q81" i="19"/>
  <c r="C82" i="19"/>
  <c r="E82" i="19" s="1"/>
  <c r="D82" i="19"/>
  <c r="I82" i="19"/>
  <c r="O82" i="19" s="1"/>
  <c r="P82" i="19"/>
  <c r="R82" i="19"/>
  <c r="C83" i="19"/>
  <c r="D83" i="19"/>
  <c r="E83" i="19"/>
  <c r="I83" i="19"/>
  <c r="O83" i="19" s="1"/>
  <c r="P83" i="19"/>
  <c r="R83" i="19" s="1"/>
  <c r="C84" i="19"/>
  <c r="E84" i="19" s="1"/>
  <c r="D84" i="19"/>
  <c r="I84" i="19"/>
  <c r="O84" i="19" s="1"/>
  <c r="P84" i="19"/>
  <c r="R84" i="19" s="1"/>
  <c r="C85" i="19"/>
  <c r="E85" i="19" s="1"/>
  <c r="D85" i="19"/>
  <c r="I85" i="19"/>
  <c r="O85" i="19"/>
  <c r="P85" i="19"/>
  <c r="R85" i="19"/>
  <c r="S85" i="19"/>
  <c r="C86" i="19"/>
  <c r="D86" i="19"/>
  <c r="E86" i="19"/>
  <c r="I86" i="19"/>
  <c r="O86" i="19" s="1"/>
  <c r="P86" i="19"/>
  <c r="R86" i="19" s="1"/>
  <c r="C87" i="19"/>
  <c r="D87" i="19"/>
  <c r="E87" i="19"/>
  <c r="I87" i="19"/>
  <c r="O87" i="19"/>
  <c r="P87" i="19"/>
  <c r="R87" i="19" s="1"/>
  <c r="C88" i="19"/>
  <c r="E88" i="19" s="1"/>
  <c r="D88" i="19"/>
  <c r="I88" i="19"/>
  <c r="O88" i="19" s="1"/>
  <c r="P88" i="19"/>
  <c r="R88" i="19" s="1"/>
  <c r="C89" i="19"/>
  <c r="D89" i="19"/>
  <c r="E89" i="19"/>
  <c r="I89" i="19"/>
  <c r="O89" i="19"/>
  <c r="P89" i="19"/>
  <c r="Q89" i="19" s="1"/>
  <c r="C90" i="19"/>
  <c r="D90" i="19"/>
  <c r="E90" i="19"/>
  <c r="I90" i="19"/>
  <c r="O90" i="19" s="1"/>
  <c r="P90" i="19"/>
  <c r="R90" i="19" s="1"/>
  <c r="C91" i="19"/>
  <c r="E91" i="19" s="1"/>
  <c r="D91" i="19"/>
  <c r="I91" i="19"/>
  <c r="O91" i="19"/>
  <c r="P91" i="19"/>
  <c r="R91" i="19" s="1"/>
  <c r="C92" i="19"/>
  <c r="D92" i="19"/>
  <c r="E92" i="19"/>
  <c r="I92" i="19"/>
  <c r="O92" i="19" s="1"/>
  <c r="P92" i="19"/>
  <c r="R92" i="19" s="1"/>
  <c r="C93" i="19"/>
  <c r="D93" i="19"/>
  <c r="E93" i="19"/>
  <c r="I93" i="19"/>
  <c r="O93" i="19" s="1"/>
  <c r="P93" i="19"/>
  <c r="C94" i="19"/>
  <c r="E94" i="19" s="1"/>
  <c r="D94" i="19"/>
  <c r="I94" i="19"/>
  <c r="O94" i="19" s="1"/>
  <c r="P94" i="19"/>
  <c r="R94" i="19" s="1"/>
  <c r="C95" i="19"/>
  <c r="E95" i="19" s="1"/>
  <c r="D95" i="19"/>
  <c r="I95" i="19"/>
  <c r="O95" i="19" s="1"/>
  <c r="P95" i="19"/>
  <c r="R95" i="19" s="1"/>
  <c r="C96" i="19"/>
  <c r="D96" i="19"/>
  <c r="E96" i="19"/>
  <c r="I96" i="19"/>
  <c r="O96" i="19" s="1"/>
  <c r="P96" i="19"/>
  <c r="R96" i="19" s="1"/>
  <c r="C97" i="19"/>
  <c r="D97" i="19"/>
  <c r="E97" i="19"/>
  <c r="I97" i="19"/>
  <c r="O97" i="19"/>
  <c r="P97" i="19"/>
  <c r="R97" i="19" s="1"/>
  <c r="C98" i="19"/>
  <c r="E98" i="19" s="1"/>
  <c r="D98" i="19"/>
  <c r="I98" i="19"/>
  <c r="O98" i="19" s="1"/>
  <c r="P98" i="19"/>
  <c r="R98" i="19" s="1"/>
  <c r="C99" i="19"/>
  <c r="D99" i="19"/>
  <c r="E99" i="19"/>
  <c r="I99" i="19"/>
  <c r="O99" i="19" s="1"/>
  <c r="P99" i="19"/>
  <c r="R99" i="19" s="1"/>
  <c r="C100" i="19"/>
  <c r="D100" i="19"/>
  <c r="E100" i="19"/>
  <c r="I100" i="19"/>
  <c r="O100" i="19" s="1"/>
  <c r="P100" i="19"/>
  <c r="R100" i="19" s="1"/>
  <c r="C101" i="19"/>
  <c r="E101" i="19" s="1"/>
  <c r="D101" i="19"/>
  <c r="I101" i="19"/>
  <c r="O101" i="19"/>
  <c r="P101" i="19"/>
  <c r="R101" i="19" s="1"/>
  <c r="S101" i="19"/>
  <c r="C102" i="19"/>
  <c r="D102" i="19"/>
  <c r="E102" i="19"/>
  <c r="I102" i="19"/>
  <c r="O102" i="19" s="1"/>
  <c r="P102" i="19"/>
  <c r="R102" i="19" s="1"/>
  <c r="C103" i="19"/>
  <c r="E103" i="19" s="1"/>
  <c r="D103" i="19"/>
  <c r="I103" i="19"/>
  <c r="O103" i="19"/>
  <c r="P103" i="19"/>
  <c r="Q103" i="19" s="1"/>
  <c r="C104" i="19"/>
  <c r="E104" i="19" s="1"/>
  <c r="D104" i="19"/>
  <c r="I104" i="19"/>
  <c r="O104" i="19" s="1"/>
  <c r="P104" i="19"/>
  <c r="R104" i="19" s="1"/>
  <c r="C105" i="19"/>
  <c r="D105" i="19"/>
  <c r="E105" i="19"/>
  <c r="I105" i="19"/>
  <c r="O105" i="19" s="1"/>
  <c r="P105" i="19"/>
  <c r="R105" i="19" s="1"/>
  <c r="C106" i="19"/>
  <c r="D106" i="19"/>
  <c r="E106" i="19"/>
  <c r="I106" i="19"/>
  <c r="O106" i="19" s="1"/>
  <c r="P106" i="19"/>
  <c r="R106" i="19"/>
  <c r="C107" i="19"/>
  <c r="E107" i="19" s="1"/>
  <c r="D107" i="19"/>
  <c r="I107" i="19"/>
  <c r="O107" i="19"/>
  <c r="P107" i="19"/>
  <c r="R107" i="19" s="1"/>
  <c r="C108" i="19"/>
  <c r="D108" i="19"/>
  <c r="E108" i="19"/>
  <c r="I108" i="19"/>
  <c r="O108" i="19" s="1"/>
  <c r="P108" i="19"/>
  <c r="R108" i="19" s="1"/>
  <c r="C109" i="19"/>
  <c r="D109" i="19"/>
  <c r="E109" i="19"/>
  <c r="I109" i="19"/>
  <c r="O109" i="19" s="1"/>
  <c r="P109" i="19"/>
  <c r="R109" i="19" s="1"/>
  <c r="C110" i="19"/>
  <c r="D110" i="19"/>
  <c r="E110" i="19"/>
  <c r="I110" i="19"/>
  <c r="O110" i="19" s="1"/>
  <c r="P110" i="19"/>
  <c r="R110" i="19" s="1"/>
  <c r="C111" i="19"/>
  <c r="D111" i="19"/>
  <c r="E111" i="19"/>
  <c r="I111" i="19"/>
  <c r="O111" i="19" s="1"/>
  <c r="P111" i="19"/>
  <c r="R111" i="19" s="1"/>
  <c r="C112" i="19"/>
  <c r="D112" i="19"/>
  <c r="E112" i="19"/>
  <c r="I112" i="19"/>
  <c r="O112" i="19" s="1"/>
  <c r="P112" i="19"/>
  <c r="R112" i="19" s="1"/>
  <c r="C113" i="19"/>
  <c r="E113" i="19" s="1"/>
  <c r="D113" i="19"/>
  <c r="I113" i="19"/>
  <c r="O113" i="19"/>
  <c r="P113" i="19"/>
  <c r="R113" i="19" s="1"/>
  <c r="C114" i="19"/>
  <c r="E114" i="19" s="1"/>
  <c r="D114" i="19"/>
  <c r="I114" i="19"/>
  <c r="O114" i="19" s="1"/>
  <c r="P114" i="19"/>
  <c r="R114" i="19" s="1"/>
  <c r="C115" i="19"/>
  <c r="D115" i="19"/>
  <c r="E115" i="19"/>
  <c r="I115" i="19"/>
  <c r="O115" i="19" s="1"/>
  <c r="P115" i="19"/>
  <c r="R115" i="19" s="1"/>
  <c r="C116" i="19"/>
  <c r="E116" i="19" s="1"/>
  <c r="D116" i="19"/>
  <c r="I116" i="19"/>
  <c r="O116" i="19" s="1"/>
  <c r="P116" i="19"/>
  <c r="R116" i="19" s="1"/>
  <c r="C117" i="19"/>
  <c r="E117" i="19" s="1"/>
  <c r="D117" i="19"/>
  <c r="I117" i="19"/>
  <c r="O117" i="19"/>
  <c r="P117" i="19"/>
  <c r="R117" i="19" s="1"/>
  <c r="C118" i="19"/>
  <c r="E118" i="19" s="1"/>
  <c r="D118" i="19"/>
  <c r="I118" i="19"/>
  <c r="O118" i="19" s="1"/>
  <c r="P118" i="19"/>
  <c r="R118" i="19" s="1"/>
  <c r="C119" i="19"/>
  <c r="E119" i="19" s="1"/>
  <c r="D119" i="19"/>
  <c r="I119" i="19"/>
  <c r="O119" i="19"/>
  <c r="P119" i="19"/>
  <c r="R119" i="19" s="1"/>
  <c r="C120" i="19"/>
  <c r="E120" i="19" s="1"/>
  <c r="D120" i="19"/>
  <c r="I120" i="19"/>
  <c r="O120" i="19" s="1"/>
  <c r="P120" i="19"/>
  <c r="R120" i="19" s="1"/>
  <c r="C121" i="19"/>
  <c r="D121" i="19"/>
  <c r="E121" i="19"/>
  <c r="I121" i="19"/>
  <c r="O121" i="19" s="1"/>
  <c r="P121" i="19"/>
  <c r="R121" i="19" s="1"/>
  <c r="C122" i="19"/>
  <c r="E122" i="19" s="1"/>
  <c r="D122" i="19"/>
  <c r="I122" i="19"/>
  <c r="O122" i="19"/>
  <c r="P122" i="19"/>
  <c r="R122" i="19"/>
  <c r="C123" i="19"/>
  <c r="D123" i="19"/>
  <c r="E123" i="19"/>
  <c r="I123" i="19"/>
  <c r="O123" i="19" s="1"/>
  <c r="P123" i="19"/>
  <c r="R123" i="19" s="1"/>
  <c r="C124" i="19"/>
  <c r="E124" i="19" s="1"/>
  <c r="D124" i="19"/>
  <c r="I124" i="19"/>
  <c r="O124" i="19"/>
  <c r="P124" i="19"/>
  <c r="R124" i="19" s="1"/>
  <c r="C125" i="19"/>
  <c r="E125" i="19" s="1"/>
  <c r="D125" i="19"/>
  <c r="I125" i="19"/>
  <c r="O125" i="19" s="1"/>
  <c r="P125" i="19"/>
  <c r="R125" i="19" s="1"/>
  <c r="C126" i="19"/>
  <c r="D126" i="19"/>
  <c r="E126" i="19"/>
  <c r="I126" i="19"/>
  <c r="O126" i="19" s="1"/>
  <c r="P126" i="19"/>
  <c r="R126" i="19" s="1"/>
  <c r="C127" i="19"/>
  <c r="E127" i="19" s="1"/>
  <c r="D127" i="19"/>
  <c r="I127" i="19"/>
  <c r="O127" i="19" s="1"/>
  <c r="P127" i="19"/>
  <c r="R127" i="19" s="1"/>
  <c r="C128" i="19"/>
  <c r="D128" i="19"/>
  <c r="E128" i="19"/>
  <c r="I128" i="19"/>
  <c r="O128" i="19" s="1"/>
  <c r="P128" i="19"/>
  <c r="Q128" i="19" s="1"/>
  <c r="C129" i="19"/>
  <c r="D129" i="19"/>
  <c r="E129" i="19"/>
  <c r="I129" i="19"/>
  <c r="O129" i="19" s="1"/>
  <c r="P129" i="19"/>
  <c r="R129" i="19" s="1"/>
  <c r="C130" i="19"/>
  <c r="E130" i="19" s="1"/>
  <c r="D130" i="19"/>
  <c r="I130" i="19"/>
  <c r="O130" i="19"/>
  <c r="P130" i="19"/>
  <c r="C131" i="19"/>
  <c r="E131" i="19" s="1"/>
  <c r="D131" i="19"/>
  <c r="I131" i="19"/>
  <c r="O131" i="19" s="1"/>
  <c r="P131" i="19"/>
  <c r="R131" i="19" s="1"/>
  <c r="C132" i="19"/>
  <c r="D132" i="19"/>
  <c r="E132" i="19"/>
  <c r="I132" i="19"/>
  <c r="O132" i="19"/>
  <c r="P132" i="19"/>
  <c r="R132" i="19" s="1"/>
  <c r="S132" i="19"/>
  <c r="C133" i="19"/>
  <c r="E133" i="19" s="1"/>
  <c r="D133" i="19"/>
  <c r="I133" i="19"/>
  <c r="O133" i="19" s="1"/>
  <c r="P133" i="19"/>
  <c r="R133" i="19" s="1"/>
  <c r="C134" i="19"/>
  <c r="D134" i="19"/>
  <c r="E134" i="19"/>
  <c r="I134" i="19"/>
  <c r="O134" i="19" s="1"/>
  <c r="P134" i="19"/>
  <c r="R134" i="19" s="1"/>
  <c r="C135" i="19"/>
  <c r="D135" i="19"/>
  <c r="E135" i="19"/>
  <c r="I135" i="19"/>
  <c r="O135" i="19" s="1"/>
  <c r="P135" i="19"/>
  <c r="R135" i="19" s="1"/>
  <c r="C136" i="19"/>
  <c r="E136" i="19" s="1"/>
  <c r="D136" i="19"/>
  <c r="I136" i="19"/>
  <c r="O136" i="19"/>
  <c r="P136" i="19"/>
  <c r="R136" i="19" s="1"/>
  <c r="C137" i="19"/>
  <c r="D137" i="19"/>
  <c r="E137" i="19"/>
  <c r="I137" i="19"/>
  <c r="O137" i="19" s="1"/>
  <c r="P137" i="19"/>
  <c r="R137" i="19"/>
  <c r="C138" i="19"/>
  <c r="E138" i="19" s="1"/>
  <c r="D138" i="19"/>
  <c r="I138" i="19"/>
  <c r="O138" i="19" s="1"/>
  <c r="P138" i="19"/>
  <c r="S138" i="19" s="1"/>
  <c r="R138" i="19"/>
  <c r="C139" i="19"/>
  <c r="D139" i="19"/>
  <c r="E139" i="19"/>
  <c r="I139" i="19"/>
  <c r="O139" i="19" s="1"/>
  <c r="P139" i="19"/>
  <c r="R139" i="19" s="1"/>
  <c r="C140" i="19"/>
  <c r="D140" i="19"/>
  <c r="E140" i="19"/>
  <c r="I140" i="19"/>
  <c r="O140" i="19"/>
  <c r="P140" i="19"/>
  <c r="C141" i="19"/>
  <c r="E141" i="19" s="1"/>
  <c r="D141" i="19"/>
  <c r="I141" i="19"/>
  <c r="O141" i="19" s="1"/>
  <c r="P141" i="19"/>
  <c r="R141" i="19" s="1"/>
  <c r="C142" i="19"/>
  <c r="D142" i="19"/>
  <c r="E142" i="19"/>
  <c r="I142" i="19"/>
  <c r="O142" i="19" s="1"/>
  <c r="P142" i="19"/>
  <c r="Q142" i="19" s="1"/>
  <c r="C143" i="19"/>
  <c r="D143" i="19"/>
  <c r="E143" i="19"/>
  <c r="I143" i="19"/>
  <c r="O143" i="19" s="1"/>
  <c r="P143" i="19"/>
  <c r="R143" i="19"/>
  <c r="C144" i="19"/>
  <c r="E144" i="19" s="1"/>
  <c r="D144" i="19"/>
  <c r="I144" i="19"/>
  <c r="O144" i="19"/>
  <c r="P144" i="19"/>
  <c r="R144" i="19"/>
  <c r="C145" i="19"/>
  <c r="D145" i="19"/>
  <c r="E145" i="19"/>
  <c r="I145" i="19"/>
  <c r="O145" i="19" s="1"/>
  <c r="P145" i="19"/>
  <c r="R145" i="19" s="1"/>
  <c r="C146" i="19"/>
  <c r="E146" i="19" s="1"/>
  <c r="D146" i="19"/>
  <c r="I146" i="19"/>
  <c r="O146" i="19" s="1"/>
  <c r="P146" i="19"/>
  <c r="R146" i="19" s="1"/>
  <c r="C147" i="19"/>
  <c r="D147" i="19"/>
  <c r="E147" i="19"/>
  <c r="I147" i="19"/>
  <c r="O147" i="19" s="1"/>
  <c r="P147" i="19"/>
  <c r="R147" i="19" s="1"/>
  <c r="C148" i="19"/>
  <c r="E148" i="19" s="1"/>
  <c r="D148" i="19"/>
  <c r="I148" i="19"/>
  <c r="O148" i="19"/>
  <c r="P148" i="19"/>
  <c r="R148" i="19" s="1"/>
  <c r="C149" i="19"/>
  <c r="E149" i="19" s="1"/>
  <c r="D149" i="19"/>
  <c r="I149" i="19"/>
  <c r="O149" i="19" s="1"/>
  <c r="P149" i="19"/>
  <c r="R149" i="19"/>
  <c r="C150" i="19"/>
  <c r="D150" i="19"/>
  <c r="E150" i="19"/>
  <c r="I150" i="19"/>
  <c r="O150" i="19" s="1"/>
  <c r="P150" i="19"/>
  <c r="R150" i="19" s="1"/>
  <c r="C151" i="19"/>
  <c r="D151" i="19"/>
  <c r="E151" i="19"/>
  <c r="I151" i="19"/>
  <c r="O151" i="19" s="1"/>
  <c r="P151" i="19"/>
  <c r="R151" i="19" s="1"/>
  <c r="C152" i="19"/>
  <c r="D152" i="19"/>
  <c r="E152" i="19"/>
  <c r="I152" i="19"/>
  <c r="O152" i="19"/>
  <c r="P152" i="19"/>
  <c r="R152" i="19" s="1"/>
  <c r="C153" i="19"/>
  <c r="D153" i="19"/>
  <c r="E153" i="19"/>
  <c r="I153" i="19"/>
  <c r="O153" i="19" s="1"/>
  <c r="P153" i="19"/>
  <c r="R153" i="19" s="1"/>
  <c r="C154" i="19"/>
  <c r="E154" i="19" s="1"/>
  <c r="D154" i="19"/>
  <c r="I154" i="19"/>
  <c r="O154" i="19"/>
  <c r="P154" i="19"/>
  <c r="R154" i="19"/>
  <c r="C155" i="19"/>
  <c r="E155" i="19" s="1"/>
  <c r="D155" i="19"/>
  <c r="I155" i="19"/>
  <c r="O155" i="19" s="1"/>
  <c r="P155" i="19"/>
  <c r="R155" i="19" s="1"/>
  <c r="C156" i="19"/>
  <c r="E156" i="19" s="1"/>
  <c r="D156" i="19"/>
  <c r="I156" i="19"/>
  <c r="O156" i="19"/>
  <c r="P156" i="19"/>
  <c r="R156" i="19" s="1"/>
  <c r="C157" i="19"/>
  <c r="E157" i="19" s="1"/>
  <c r="D157" i="19"/>
  <c r="I157" i="19"/>
  <c r="O157" i="19" s="1"/>
  <c r="P157" i="19"/>
  <c r="R157" i="19" s="1"/>
  <c r="C158" i="19"/>
  <c r="D158" i="19"/>
  <c r="E158" i="19"/>
  <c r="I158" i="19"/>
  <c r="O158" i="19" s="1"/>
  <c r="P158" i="19"/>
  <c r="R158" i="19" s="1"/>
  <c r="C159" i="19"/>
  <c r="E159" i="19" s="1"/>
  <c r="D159" i="19"/>
  <c r="I159" i="19"/>
  <c r="O159" i="19" s="1"/>
  <c r="P159" i="19"/>
  <c r="R159" i="19" s="1"/>
  <c r="C160" i="19"/>
  <c r="D160" i="19"/>
  <c r="E160" i="19"/>
  <c r="I160" i="19"/>
  <c r="O160" i="19"/>
  <c r="P160" i="19"/>
  <c r="R160" i="19" s="1"/>
  <c r="Q160" i="19"/>
  <c r="C161" i="19"/>
  <c r="D161" i="19"/>
  <c r="E161" i="19"/>
  <c r="I161" i="19"/>
  <c r="O161" i="19" s="1"/>
  <c r="P161" i="19"/>
  <c r="R161" i="19" s="1"/>
  <c r="C162" i="19"/>
  <c r="E162" i="19" s="1"/>
  <c r="D162" i="19"/>
  <c r="I162" i="19"/>
  <c r="O162" i="19"/>
  <c r="P162" i="19"/>
  <c r="R162" i="19" s="1"/>
  <c r="C163" i="19"/>
  <c r="E163" i="19" s="1"/>
  <c r="D163" i="19"/>
  <c r="I163" i="19"/>
  <c r="O163" i="19" s="1"/>
  <c r="P163" i="19"/>
  <c r="R163" i="19" s="1"/>
  <c r="C164" i="19"/>
  <c r="D164" i="19"/>
  <c r="E164" i="19"/>
  <c r="I164" i="19"/>
  <c r="O164" i="19"/>
  <c r="P164" i="19"/>
  <c r="R164" i="19" s="1"/>
  <c r="S164" i="19"/>
  <c r="C165" i="19"/>
  <c r="E165" i="19" s="1"/>
  <c r="D165" i="19"/>
  <c r="I165" i="19"/>
  <c r="O165" i="19" s="1"/>
  <c r="P165" i="19"/>
  <c r="R165" i="19" s="1"/>
  <c r="C166" i="19"/>
  <c r="D166" i="19"/>
  <c r="E166" i="19"/>
  <c r="I166" i="19"/>
  <c r="O166" i="19" s="1"/>
  <c r="P166" i="19"/>
  <c r="Q166" i="19" s="1"/>
  <c r="C167" i="19"/>
  <c r="E167" i="19" s="1"/>
  <c r="D167" i="19"/>
  <c r="I167" i="19"/>
  <c r="O167" i="19" s="1"/>
  <c r="P167" i="19"/>
  <c r="R167" i="19"/>
  <c r="C168" i="19"/>
  <c r="D168" i="19"/>
  <c r="E168" i="19"/>
  <c r="I168" i="19"/>
  <c r="O168" i="19"/>
  <c r="P168" i="19"/>
  <c r="R168" i="19" s="1"/>
  <c r="C169" i="19"/>
  <c r="D169" i="19"/>
  <c r="E169" i="19"/>
  <c r="I169" i="19"/>
  <c r="O169" i="19" s="1"/>
  <c r="P169" i="19"/>
  <c r="R169" i="19" s="1"/>
  <c r="C170" i="19"/>
  <c r="E170" i="19" s="1"/>
  <c r="D170" i="19"/>
  <c r="I170" i="19"/>
  <c r="O170" i="19"/>
  <c r="P170" i="19"/>
  <c r="R170" i="19" s="1"/>
  <c r="C171" i="19"/>
  <c r="D171" i="19"/>
  <c r="E171" i="19"/>
  <c r="I171" i="19"/>
  <c r="O171" i="19" s="1"/>
  <c r="P171" i="19"/>
  <c r="R171" i="19" s="1"/>
  <c r="C172" i="19"/>
  <c r="D172" i="19"/>
  <c r="E172" i="19"/>
  <c r="I172" i="19"/>
  <c r="O172" i="19"/>
  <c r="P172" i="19"/>
  <c r="R172" i="19" s="1"/>
  <c r="S172" i="19"/>
  <c r="C173" i="19"/>
  <c r="E173" i="19" s="1"/>
  <c r="D173" i="19"/>
  <c r="I173" i="19"/>
  <c r="O173" i="19" s="1"/>
  <c r="P173" i="19"/>
  <c r="R173" i="19" s="1"/>
  <c r="C174" i="19"/>
  <c r="D174" i="19"/>
  <c r="E174" i="19"/>
  <c r="I174" i="19"/>
  <c r="O174" i="19" s="1"/>
  <c r="P174" i="19"/>
  <c r="R174" i="19" s="1"/>
  <c r="C175" i="19"/>
  <c r="D175" i="19"/>
  <c r="E175" i="19"/>
  <c r="I175" i="19"/>
  <c r="O175" i="19" s="1"/>
  <c r="P175" i="19"/>
  <c r="R175" i="19" s="1"/>
  <c r="C176" i="19"/>
  <c r="E176" i="19" s="1"/>
  <c r="D176" i="19"/>
  <c r="I176" i="19"/>
  <c r="O176" i="19"/>
  <c r="P176" i="19"/>
  <c r="R176" i="19" s="1"/>
  <c r="C177" i="19"/>
  <c r="D177" i="19"/>
  <c r="E177" i="19"/>
  <c r="I177" i="19"/>
  <c r="O177" i="19" s="1"/>
  <c r="P177" i="19"/>
  <c r="R177" i="19" s="1"/>
  <c r="C178" i="19"/>
  <c r="E178" i="19" s="1"/>
  <c r="D178" i="19"/>
  <c r="I178" i="19"/>
  <c r="O178" i="19"/>
  <c r="P178" i="19"/>
  <c r="S178" i="19" s="1"/>
  <c r="C179" i="19"/>
  <c r="D179" i="19"/>
  <c r="E179" i="19"/>
  <c r="I179" i="19"/>
  <c r="O179" i="19" s="1"/>
  <c r="P179" i="19"/>
  <c r="R179" i="19" s="1"/>
  <c r="C180" i="19"/>
  <c r="D180" i="19"/>
  <c r="E180" i="19"/>
  <c r="I180" i="19"/>
  <c r="O180" i="19"/>
  <c r="P180" i="19"/>
  <c r="R180" i="19" s="1"/>
  <c r="C181" i="19"/>
  <c r="E181" i="19" s="1"/>
  <c r="D181" i="19"/>
  <c r="I181" i="19"/>
  <c r="O181" i="19" s="1"/>
  <c r="P181" i="19"/>
  <c r="R181" i="19" s="1"/>
  <c r="C182" i="19"/>
  <c r="D182" i="19"/>
  <c r="E182" i="19"/>
  <c r="I182" i="19"/>
  <c r="O182" i="19" s="1"/>
  <c r="P182" i="19"/>
  <c r="R182" i="19" s="1"/>
  <c r="C183" i="19"/>
  <c r="E183" i="19" s="1"/>
  <c r="D183" i="19"/>
  <c r="I183" i="19"/>
  <c r="O183" i="19" s="1"/>
  <c r="P183" i="19"/>
  <c r="R183" i="19" s="1"/>
  <c r="C184" i="19"/>
  <c r="E184" i="19" s="1"/>
  <c r="D184" i="19"/>
  <c r="I184" i="19"/>
  <c r="O184" i="19" s="1"/>
  <c r="P184" i="19"/>
  <c r="S184" i="19" s="1"/>
  <c r="C185" i="19"/>
  <c r="D185" i="19"/>
  <c r="E185" i="19"/>
  <c r="I185" i="19"/>
  <c r="O185" i="19" s="1"/>
  <c r="P185" i="19"/>
  <c r="R185" i="19"/>
  <c r="C186" i="19"/>
  <c r="E186" i="19" s="1"/>
  <c r="D186" i="19"/>
  <c r="I186" i="19"/>
  <c r="O186" i="19"/>
  <c r="P186" i="19"/>
  <c r="R186" i="19" s="1"/>
  <c r="C187" i="19"/>
  <c r="D187" i="19"/>
  <c r="E187" i="19"/>
  <c r="I187" i="19"/>
  <c r="O187" i="19" s="1"/>
  <c r="P187" i="19"/>
  <c r="R187" i="19" s="1"/>
  <c r="C188" i="19"/>
  <c r="E188" i="19" s="1"/>
  <c r="D188" i="19"/>
  <c r="I188" i="19"/>
  <c r="O188" i="19"/>
  <c r="P188" i="19"/>
  <c r="R188" i="19" s="1"/>
  <c r="S188" i="19"/>
  <c r="C189" i="19"/>
  <c r="E189" i="19" s="1"/>
  <c r="D189" i="19"/>
  <c r="I189" i="19"/>
  <c r="O189" i="19" s="1"/>
  <c r="P189" i="19"/>
  <c r="R189" i="19"/>
  <c r="C190" i="19"/>
  <c r="D190" i="19"/>
  <c r="E190" i="19"/>
  <c r="I190" i="19"/>
  <c r="O190" i="19" s="1"/>
  <c r="P190" i="19"/>
  <c r="R190" i="19" s="1"/>
  <c r="C191" i="19"/>
  <c r="E191" i="19" s="1"/>
  <c r="D191" i="19"/>
  <c r="I191" i="19"/>
  <c r="O191" i="19" s="1"/>
  <c r="P191" i="19"/>
  <c r="R191" i="19" s="1"/>
  <c r="C192" i="19"/>
  <c r="D192" i="19"/>
  <c r="E192" i="19"/>
  <c r="I192" i="19"/>
  <c r="O192" i="19" s="1"/>
  <c r="P192" i="19"/>
  <c r="R192" i="19" s="1"/>
  <c r="C193" i="19"/>
  <c r="D193" i="19"/>
  <c r="E193" i="19"/>
  <c r="I193" i="19"/>
  <c r="O193" i="19" s="1"/>
  <c r="P193" i="19"/>
  <c r="R193" i="19" s="1"/>
  <c r="C194" i="19"/>
  <c r="E194" i="19" s="1"/>
  <c r="D194" i="19"/>
  <c r="I194" i="19"/>
  <c r="O194" i="19"/>
  <c r="P194" i="19"/>
  <c r="R194" i="19" s="1"/>
  <c r="C195" i="19"/>
  <c r="E195" i="19" s="1"/>
  <c r="D195" i="19"/>
  <c r="I195" i="19"/>
  <c r="O195" i="19" s="1"/>
  <c r="P195" i="19"/>
  <c r="R195" i="19" s="1"/>
  <c r="C196" i="19"/>
  <c r="D196" i="19"/>
  <c r="E196" i="19"/>
  <c r="I196" i="19"/>
  <c r="O196" i="19"/>
  <c r="P196" i="19"/>
  <c r="R196" i="19" s="1"/>
  <c r="C197" i="19"/>
  <c r="E197" i="19" s="1"/>
  <c r="D197" i="19"/>
  <c r="I197" i="19"/>
  <c r="O197" i="19" s="1"/>
  <c r="P197" i="19"/>
  <c r="R197" i="19" s="1"/>
  <c r="C198" i="19"/>
  <c r="D198" i="19"/>
  <c r="E198" i="19"/>
  <c r="I198" i="19"/>
  <c r="O198" i="19" s="1"/>
  <c r="P198" i="19"/>
  <c r="Q198" i="19" s="1"/>
  <c r="C199" i="19"/>
  <c r="D199" i="19"/>
  <c r="E199" i="19"/>
  <c r="I199" i="19"/>
  <c r="O199" i="19" s="1"/>
  <c r="P199" i="19"/>
  <c r="R199" i="19" s="1"/>
  <c r="C200" i="19"/>
  <c r="E200" i="19" s="1"/>
  <c r="D200" i="19"/>
  <c r="I200" i="19"/>
  <c r="O200" i="19"/>
  <c r="P200" i="19"/>
  <c r="Q200" i="19" s="1"/>
  <c r="S200" i="19"/>
  <c r="C201" i="19"/>
  <c r="D201" i="19"/>
  <c r="E201" i="19"/>
  <c r="I201" i="19"/>
  <c r="O201" i="19" s="1"/>
  <c r="P201" i="19"/>
  <c r="R201" i="19" s="1"/>
  <c r="C202" i="19"/>
  <c r="E202" i="19" s="1"/>
  <c r="D202" i="19"/>
  <c r="I202" i="19"/>
  <c r="O202" i="19" s="1"/>
  <c r="Q202" i="19" s="1"/>
  <c r="P202" i="19"/>
  <c r="R202" i="19"/>
  <c r="S202" i="19"/>
  <c r="C203" i="19"/>
  <c r="E203" i="19" s="1"/>
  <c r="D203" i="19"/>
  <c r="I203" i="19"/>
  <c r="O203" i="19" s="1"/>
  <c r="P203" i="19"/>
  <c r="R203" i="19" s="1"/>
  <c r="C204" i="19"/>
  <c r="D204" i="19"/>
  <c r="E204" i="19"/>
  <c r="I204" i="19"/>
  <c r="O204" i="19"/>
  <c r="P204" i="19"/>
  <c r="Q204" i="19" s="1"/>
  <c r="C205" i="19"/>
  <c r="E205" i="19" s="1"/>
  <c r="D205" i="19"/>
  <c r="I205" i="19"/>
  <c r="O205" i="19" s="1"/>
  <c r="P205" i="19"/>
  <c r="R205" i="19" s="1"/>
  <c r="C206" i="19"/>
  <c r="D206" i="19"/>
  <c r="E206" i="19"/>
  <c r="I206" i="19"/>
  <c r="O206" i="19" s="1"/>
  <c r="P206" i="19"/>
  <c r="Q206" i="19"/>
  <c r="R206" i="19"/>
  <c r="C207" i="19"/>
  <c r="D207" i="19"/>
  <c r="E207" i="19"/>
  <c r="I207" i="19"/>
  <c r="O207" i="19" s="1"/>
  <c r="P207" i="19"/>
  <c r="R207" i="19" s="1"/>
  <c r="C208" i="19"/>
  <c r="E208" i="19" s="1"/>
  <c r="D208" i="19"/>
  <c r="I208" i="19"/>
  <c r="O208" i="19"/>
  <c r="P208" i="19"/>
  <c r="R208" i="19" s="1"/>
  <c r="C209" i="19"/>
  <c r="D209" i="19"/>
  <c r="E209" i="19"/>
  <c r="I209" i="19"/>
  <c r="O209" i="19" s="1"/>
  <c r="P209" i="19"/>
  <c r="R209" i="19"/>
  <c r="C210" i="19"/>
  <c r="E210" i="19" s="1"/>
  <c r="D210" i="19"/>
  <c r="I210" i="19"/>
  <c r="O210" i="19" s="1"/>
  <c r="P210" i="19"/>
  <c r="R210" i="19" s="1"/>
  <c r="C211" i="19"/>
  <c r="D211" i="19"/>
  <c r="E211" i="19"/>
  <c r="I211" i="19"/>
  <c r="O211" i="19" s="1"/>
  <c r="P211" i="19"/>
  <c r="R211" i="19" s="1"/>
  <c r="C212" i="19"/>
  <c r="E212" i="19" s="1"/>
  <c r="D212" i="19"/>
  <c r="I212" i="19"/>
  <c r="O212" i="19"/>
  <c r="P212" i="19"/>
  <c r="R212" i="19" s="1"/>
  <c r="C213" i="19"/>
  <c r="E213" i="19" s="1"/>
  <c r="D213" i="19"/>
  <c r="I213" i="19"/>
  <c r="O213" i="19" s="1"/>
  <c r="P213" i="19"/>
  <c r="R213" i="19" s="1"/>
  <c r="C214" i="19"/>
  <c r="D214" i="19"/>
  <c r="E214" i="19"/>
  <c r="I214" i="19"/>
  <c r="O214" i="19" s="1"/>
  <c r="P214" i="19"/>
  <c r="R214" i="19" s="1"/>
  <c r="C215" i="19"/>
  <c r="D215" i="19"/>
  <c r="E215" i="19"/>
  <c r="I215" i="19"/>
  <c r="O215" i="19" s="1"/>
  <c r="P215" i="19"/>
  <c r="R215" i="19" s="1"/>
  <c r="C216" i="19"/>
  <c r="D216" i="19"/>
  <c r="E216" i="19"/>
  <c r="I216" i="19"/>
  <c r="O216" i="19" s="1"/>
  <c r="S216" i="19" s="1"/>
  <c r="P216" i="19"/>
  <c r="R216" i="19" s="1"/>
  <c r="Q216" i="19"/>
  <c r="C217" i="19"/>
  <c r="D217" i="19"/>
  <c r="E217" i="19"/>
  <c r="I217" i="19"/>
  <c r="O217" i="19" s="1"/>
  <c r="P217" i="19"/>
  <c r="R217" i="19" s="1"/>
  <c r="C218" i="19"/>
  <c r="E218" i="19" s="1"/>
  <c r="D218" i="19"/>
  <c r="I218" i="19"/>
  <c r="O218" i="19"/>
  <c r="P218" i="19"/>
  <c r="R218" i="19" s="1"/>
  <c r="C219" i="19"/>
  <c r="E219" i="19" s="1"/>
  <c r="D219" i="19"/>
  <c r="I219" i="19"/>
  <c r="O219" i="19" s="1"/>
  <c r="P219" i="19"/>
  <c r="R219" i="19" s="1"/>
  <c r="C220" i="19"/>
  <c r="E220" i="19" s="1"/>
  <c r="D220" i="19"/>
  <c r="I220" i="19"/>
  <c r="O220" i="19"/>
  <c r="P220" i="19"/>
  <c r="R220" i="19" s="1"/>
  <c r="C221" i="19"/>
  <c r="E221" i="19" s="1"/>
  <c r="D221" i="19"/>
  <c r="I221" i="19"/>
  <c r="O221" i="19" s="1"/>
  <c r="P221" i="19"/>
  <c r="R221" i="19" s="1"/>
  <c r="C222" i="19"/>
  <c r="D222" i="19"/>
  <c r="E222" i="19"/>
  <c r="I222" i="19"/>
  <c r="O222" i="19" s="1"/>
  <c r="P222" i="19"/>
  <c r="R222" i="19"/>
  <c r="C223" i="19"/>
  <c r="E223" i="19" s="1"/>
  <c r="D223" i="19"/>
  <c r="I223" i="19"/>
  <c r="O223" i="19" s="1"/>
  <c r="P223" i="19"/>
  <c r="R223" i="19" s="1"/>
  <c r="C224" i="19"/>
  <c r="D224" i="19"/>
  <c r="E224" i="19"/>
  <c r="I224" i="19"/>
  <c r="O224" i="19"/>
  <c r="P224" i="19"/>
  <c r="R224" i="19" s="1"/>
  <c r="C225" i="19"/>
  <c r="D225" i="19"/>
  <c r="E225" i="19"/>
  <c r="I225" i="19"/>
  <c r="O225" i="19" s="1"/>
  <c r="P225" i="19"/>
  <c r="R225" i="19" s="1"/>
  <c r="C226" i="19"/>
  <c r="E226" i="19" s="1"/>
  <c r="D226" i="19"/>
  <c r="I226" i="19"/>
  <c r="O226" i="19" s="1"/>
  <c r="P226" i="19"/>
  <c r="R226" i="19" s="1"/>
  <c r="C227" i="19"/>
  <c r="E227" i="19" s="1"/>
  <c r="D227" i="19"/>
  <c r="I227" i="19"/>
  <c r="O227" i="19" s="1"/>
  <c r="P227" i="19"/>
  <c r="R227" i="19" s="1"/>
  <c r="C228" i="19"/>
  <c r="D228" i="19"/>
  <c r="E228" i="19"/>
  <c r="I228" i="19"/>
  <c r="O228" i="19"/>
  <c r="P228" i="19"/>
  <c r="R228" i="19" s="1"/>
  <c r="C229" i="19"/>
  <c r="E229" i="19" s="1"/>
  <c r="D229" i="19"/>
  <c r="I229" i="19"/>
  <c r="O229" i="19" s="1"/>
  <c r="P229" i="19"/>
  <c r="R229" i="19" s="1"/>
  <c r="C230" i="19"/>
  <c r="D230" i="19"/>
  <c r="E230" i="19"/>
  <c r="I230" i="19"/>
  <c r="O230" i="19" s="1"/>
  <c r="P230" i="19"/>
  <c r="Q230" i="19" s="1"/>
  <c r="C231" i="19"/>
  <c r="D231" i="19"/>
  <c r="E231" i="19"/>
  <c r="I231" i="19"/>
  <c r="O231" i="19" s="1"/>
  <c r="P231" i="19"/>
  <c r="R231" i="19" s="1"/>
  <c r="C232" i="19"/>
  <c r="D232" i="19"/>
  <c r="E232" i="19"/>
  <c r="I232" i="19"/>
  <c r="O232" i="19"/>
  <c r="P232" i="19"/>
  <c r="R232" i="19" s="1"/>
  <c r="C233" i="19"/>
  <c r="D233" i="19"/>
  <c r="E233" i="19"/>
  <c r="I233" i="19"/>
  <c r="O233" i="19" s="1"/>
  <c r="P233" i="19"/>
  <c r="R233" i="19" s="1"/>
  <c r="C234" i="19"/>
  <c r="E234" i="19" s="1"/>
  <c r="D234" i="19"/>
  <c r="I234" i="19"/>
  <c r="O234" i="19" s="1"/>
  <c r="P234" i="19"/>
  <c r="R234" i="19" s="1"/>
  <c r="C235" i="19"/>
  <c r="D235" i="19"/>
  <c r="E235" i="19"/>
  <c r="I235" i="19"/>
  <c r="O235" i="19" s="1"/>
  <c r="P235" i="19"/>
  <c r="R235" i="19" s="1"/>
  <c r="C236" i="19"/>
  <c r="D236" i="19"/>
  <c r="E236" i="19"/>
  <c r="I236" i="19"/>
  <c r="O236" i="19"/>
  <c r="P236" i="19"/>
  <c r="R236" i="19" s="1"/>
  <c r="C237" i="19"/>
  <c r="D237" i="19"/>
  <c r="E237" i="19"/>
  <c r="I237" i="19"/>
  <c r="O237" i="19" s="1"/>
  <c r="P237" i="19"/>
  <c r="R237" i="19" s="1"/>
  <c r="C238" i="19"/>
  <c r="D238" i="19"/>
  <c r="E238" i="19"/>
  <c r="I238" i="19"/>
  <c r="O238" i="19"/>
  <c r="P238" i="19"/>
  <c r="R238" i="19"/>
  <c r="C239" i="19"/>
  <c r="E239" i="19" s="1"/>
  <c r="D239" i="19"/>
  <c r="I239" i="19"/>
  <c r="O239" i="19" s="1"/>
  <c r="P239" i="19"/>
  <c r="R239" i="19" s="1"/>
  <c r="C240" i="19"/>
  <c r="D240" i="19"/>
  <c r="E240" i="19"/>
  <c r="I240" i="19"/>
  <c r="O240" i="19" s="1"/>
  <c r="P240" i="19"/>
  <c r="R240" i="19" s="1"/>
  <c r="C14" i="18"/>
  <c r="E14" i="18"/>
  <c r="C15" i="18"/>
  <c r="E15" i="18" s="1"/>
  <c r="C16" i="18"/>
  <c r="E16" i="18"/>
  <c r="C17" i="18"/>
  <c r="E17" i="18"/>
  <c r="C18" i="18"/>
  <c r="E18" i="18"/>
  <c r="C19" i="18"/>
  <c r="E19" i="18" s="1"/>
  <c r="C20" i="18"/>
  <c r="E20" i="18"/>
  <c r="C21" i="18"/>
  <c r="E21" i="18"/>
  <c r="C22" i="18"/>
  <c r="E22" i="18"/>
  <c r="C23" i="18"/>
  <c r="E23" i="18" s="1"/>
  <c r="C24" i="18"/>
  <c r="E24" i="18" s="1"/>
  <c r="C25" i="18"/>
  <c r="E25" i="18"/>
  <c r="C26" i="18"/>
  <c r="E26" i="18"/>
  <c r="C27" i="18"/>
  <c r="E27" i="18" s="1"/>
  <c r="C28" i="18"/>
  <c r="E28" i="18" s="1"/>
  <c r="C29" i="18"/>
  <c r="E29" i="18"/>
  <c r="C30" i="18"/>
  <c r="E30" i="18"/>
  <c r="C31" i="18"/>
  <c r="E31" i="18" s="1"/>
  <c r="C32" i="18"/>
  <c r="E32" i="18"/>
  <c r="C33" i="18"/>
  <c r="E33" i="18"/>
  <c r="C34" i="18"/>
  <c r="E34" i="18"/>
  <c r="C35" i="18"/>
  <c r="E35" i="18" s="1"/>
  <c r="C36" i="18"/>
  <c r="E36" i="18"/>
  <c r="C37" i="18"/>
  <c r="E37" i="18"/>
  <c r="C38" i="18"/>
  <c r="E38" i="18"/>
  <c r="C39" i="18"/>
  <c r="E39" i="18" s="1"/>
  <c r="C40" i="18"/>
  <c r="E40" i="18"/>
  <c r="C41" i="18"/>
  <c r="E41" i="18"/>
  <c r="C42" i="18"/>
  <c r="E42" i="18"/>
  <c r="C43" i="18"/>
  <c r="E43" i="18" s="1"/>
  <c r="C44" i="18"/>
  <c r="E44" i="18" s="1"/>
  <c r="C45" i="18"/>
  <c r="E45" i="18"/>
  <c r="C46" i="18"/>
  <c r="E46" i="18"/>
  <c r="C47" i="18"/>
  <c r="E47" i="18" s="1"/>
  <c r="C48" i="18"/>
  <c r="E48" i="18"/>
  <c r="C49" i="18"/>
  <c r="E49" i="18"/>
  <c r="C50" i="18"/>
  <c r="E50" i="18"/>
  <c r="C51" i="18"/>
  <c r="E51" i="18" s="1"/>
  <c r="C52" i="18"/>
  <c r="E52" i="18"/>
  <c r="C53" i="18"/>
  <c r="E53" i="18"/>
  <c r="C54" i="18"/>
  <c r="E54" i="18"/>
  <c r="C55" i="18"/>
  <c r="E55" i="18" s="1"/>
  <c r="C56" i="18"/>
  <c r="E56" i="18" s="1"/>
  <c r="C57" i="18"/>
  <c r="E57" i="18"/>
  <c r="C58" i="18"/>
  <c r="E58" i="18"/>
  <c r="C59" i="18"/>
  <c r="E59" i="18" s="1"/>
  <c r="C60" i="18"/>
  <c r="E60" i="18" s="1"/>
  <c r="C61" i="18"/>
  <c r="E61" i="18"/>
  <c r="C62" i="18"/>
  <c r="E62" i="18"/>
  <c r="C63" i="18"/>
  <c r="E63" i="18" s="1"/>
  <c r="C64" i="18"/>
  <c r="E64" i="18"/>
  <c r="C65" i="18"/>
  <c r="E65" i="18"/>
  <c r="C66" i="18"/>
  <c r="E66" i="18"/>
  <c r="C67" i="18"/>
  <c r="E67" i="18" s="1"/>
  <c r="C68" i="18"/>
  <c r="E68" i="18"/>
  <c r="C69" i="18"/>
  <c r="E69" i="18"/>
  <c r="C70" i="18"/>
  <c r="E70" i="18"/>
  <c r="C71" i="18"/>
  <c r="E71" i="18" s="1"/>
  <c r="C72" i="18"/>
  <c r="E72" i="18"/>
  <c r="C73" i="18"/>
  <c r="E73" i="18"/>
  <c r="P14" i="18"/>
  <c r="R14" i="18" s="1"/>
  <c r="B3" i="18"/>
  <c r="B7" i="18"/>
  <c r="B8" i="18" s="1"/>
  <c r="D14" i="18"/>
  <c r="D15" i="18"/>
  <c r="F15" i="18" s="1"/>
  <c r="D16" i="18"/>
  <c r="D17" i="18"/>
  <c r="D18" i="18"/>
  <c r="D19" i="18"/>
  <c r="D20" i="18"/>
  <c r="D21" i="18"/>
  <c r="F21" i="18" s="1"/>
  <c r="D22" i="18"/>
  <c r="D23" i="18"/>
  <c r="D24" i="18"/>
  <c r="D25" i="18"/>
  <c r="D26" i="18"/>
  <c r="D27" i="18"/>
  <c r="D28" i="18"/>
  <c r="D29" i="18"/>
  <c r="F29" i="18" s="1"/>
  <c r="D30" i="18"/>
  <c r="D31" i="18"/>
  <c r="D32" i="18"/>
  <c r="D33" i="18"/>
  <c r="D34" i="18"/>
  <c r="D35" i="18"/>
  <c r="D36" i="18"/>
  <c r="D37" i="18"/>
  <c r="F37" i="18" s="1"/>
  <c r="D38" i="18"/>
  <c r="D39" i="18"/>
  <c r="D40" i="18"/>
  <c r="D41" i="18"/>
  <c r="D42" i="18"/>
  <c r="D43" i="18"/>
  <c r="D44" i="18"/>
  <c r="D45" i="18"/>
  <c r="F45" i="18" s="1"/>
  <c r="D46" i="18"/>
  <c r="D47" i="18"/>
  <c r="F47" i="18" s="1"/>
  <c r="D48" i="18"/>
  <c r="D49" i="18"/>
  <c r="D50" i="18"/>
  <c r="D51" i="18"/>
  <c r="D52" i="18"/>
  <c r="D53" i="18"/>
  <c r="F53" i="18" s="1"/>
  <c r="D54" i="18"/>
  <c r="D55" i="18"/>
  <c r="D56" i="18"/>
  <c r="D57" i="18"/>
  <c r="D58" i="18"/>
  <c r="D59" i="18"/>
  <c r="D60" i="18"/>
  <c r="D61" i="18"/>
  <c r="F61" i="18" s="1"/>
  <c r="D62" i="18"/>
  <c r="D63" i="18"/>
  <c r="D64" i="18"/>
  <c r="D65" i="18"/>
  <c r="B4" i="18"/>
  <c r="D66" i="18"/>
  <c r="D67" i="18"/>
  <c r="D68" i="18"/>
  <c r="D69" i="18"/>
  <c r="D70" i="18"/>
  <c r="D71" i="18"/>
  <c r="D72" i="18"/>
  <c r="D73" i="18"/>
  <c r="I14" i="18"/>
  <c r="O14" i="18" s="1"/>
  <c r="K14" i="18"/>
  <c r="K15" i="18"/>
  <c r="K16" i="18"/>
  <c r="K17" i="18"/>
  <c r="K18" i="18"/>
  <c r="K19" i="18"/>
  <c r="K20" i="18"/>
  <c r="K21" i="18"/>
  <c r="K24" i="18"/>
  <c r="K25" i="18"/>
  <c r="W14" i="18"/>
  <c r="T4" i="18"/>
  <c r="U4" i="18"/>
  <c r="M7" i="18"/>
  <c r="I15" i="18"/>
  <c r="I16" i="18"/>
  <c r="O16" i="18" s="1"/>
  <c r="I17" i="18"/>
  <c r="I18" i="18"/>
  <c r="O18" i="18" s="1"/>
  <c r="I19" i="18"/>
  <c r="I20" i="18"/>
  <c r="O20" i="18" s="1"/>
  <c r="I21" i="18"/>
  <c r="O21" i="18" s="1"/>
  <c r="I22" i="18"/>
  <c r="O22" i="18" s="1"/>
  <c r="I23" i="18"/>
  <c r="I24" i="18"/>
  <c r="O24" i="18" s="1"/>
  <c r="I25" i="18"/>
  <c r="I26" i="18"/>
  <c r="O26" i="18" s="1"/>
  <c r="I27" i="18"/>
  <c r="I28" i="18"/>
  <c r="O28" i="18" s="1"/>
  <c r="I29" i="18"/>
  <c r="O29" i="18" s="1"/>
  <c r="I30" i="18"/>
  <c r="O30" i="18" s="1"/>
  <c r="I31" i="18"/>
  <c r="I32" i="18"/>
  <c r="O32" i="18" s="1"/>
  <c r="I33" i="18"/>
  <c r="O33" i="18" s="1"/>
  <c r="I34" i="18"/>
  <c r="O34" i="18" s="1"/>
  <c r="I35" i="18"/>
  <c r="I36" i="18"/>
  <c r="O36" i="18" s="1"/>
  <c r="I37" i="18"/>
  <c r="I38" i="18"/>
  <c r="O38" i="18" s="1"/>
  <c r="I39" i="18"/>
  <c r="I40" i="18"/>
  <c r="O40" i="18" s="1"/>
  <c r="I41" i="18"/>
  <c r="O41" i="18" s="1"/>
  <c r="I42" i="18"/>
  <c r="O42" i="18" s="1"/>
  <c r="I43" i="18"/>
  <c r="I44" i="18"/>
  <c r="O44" i="18" s="1"/>
  <c r="I45" i="18"/>
  <c r="O45" i="18" s="1"/>
  <c r="I46" i="18"/>
  <c r="O46" i="18" s="1"/>
  <c r="I47" i="18"/>
  <c r="I48" i="18"/>
  <c r="O48" i="18" s="1"/>
  <c r="I49" i="18"/>
  <c r="I50" i="18"/>
  <c r="O50" i="18" s="1"/>
  <c r="I51" i="18"/>
  <c r="O51" i="18" s="1"/>
  <c r="I52" i="18"/>
  <c r="O52" i="18" s="1"/>
  <c r="I53" i="18"/>
  <c r="O53" i="18" s="1"/>
  <c r="I54" i="18"/>
  <c r="O54" i="18" s="1"/>
  <c r="I55" i="18"/>
  <c r="I56" i="18"/>
  <c r="O56" i="18" s="1"/>
  <c r="I57" i="18"/>
  <c r="I58" i="18"/>
  <c r="O58" i="18" s="1"/>
  <c r="I59" i="18"/>
  <c r="I60" i="18"/>
  <c r="O60" i="18" s="1"/>
  <c r="I61" i="18"/>
  <c r="O61" i="18" s="1"/>
  <c r="I62" i="18"/>
  <c r="O62" i="18" s="1"/>
  <c r="I63" i="18"/>
  <c r="I64" i="18"/>
  <c r="O64" i="18" s="1"/>
  <c r="I65" i="18"/>
  <c r="L14" i="18"/>
  <c r="V14" i="18"/>
  <c r="L15" i="18"/>
  <c r="O15" i="18"/>
  <c r="P15" i="18"/>
  <c r="Q15" i="18" s="1"/>
  <c r="V15" i="18"/>
  <c r="W15" i="18"/>
  <c r="L16" i="18"/>
  <c r="P16" i="18"/>
  <c r="R16" i="18" s="1"/>
  <c r="V16" i="18"/>
  <c r="W16" i="18"/>
  <c r="L17" i="18"/>
  <c r="O17" i="18"/>
  <c r="P17" i="18"/>
  <c r="R17" i="18"/>
  <c r="V17" i="18"/>
  <c r="W17" i="18"/>
  <c r="L18" i="18"/>
  <c r="P18" i="18"/>
  <c r="R18" i="18" s="1"/>
  <c r="V18" i="18"/>
  <c r="W18" i="18"/>
  <c r="L19" i="18"/>
  <c r="O19" i="18"/>
  <c r="P19" i="18"/>
  <c r="V19" i="18"/>
  <c r="W19" i="18"/>
  <c r="L20" i="18"/>
  <c r="P20" i="18"/>
  <c r="R20" i="18" s="1"/>
  <c r="V20" i="18"/>
  <c r="W20" i="18"/>
  <c r="L21" i="18"/>
  <c r="P21" i="18"/>
  <c r="R21" i="18"/>
  <c r="V21" i="18"/>
  <c r="W21" i="18"/>
  <c r="P22" i="18"/>
  <c r="R22" i="18" s="1"/>
  <c r="O23" i="18"/>
  <c r="P23" i="18"/>
  <c r="S23" i="18" s="1"/>
  <c r="R23" i="18"/>
  <c r="L24" i="18"/>
  <c r="P24" i="18"/>
  <c r="R24" i="18" s="1"/>
  <c r="V24" i="18"/>
  <c r="W24" i="18"/>
  <c r="L25" i="18"/>
  <c r="O25" i="18"/>
  <c r="P25" i="18"/>
  <c r="R25" i="18" s="1"/>
  <c r="V25" i="18"/>
  <c r="W25" i="18"/>
  <c r="K26" i="18"/>
  <c r="L26" i="18"/>
  <c r="P26" i="18"/>
  <c r="R26" i="18" s="1"/>
  <c r="V26" i="18"/>
  <c r="W26" i="18"/>
  <c r="O27" i="18"/>
  <c r="P27" i="18"/>
  <c r="R27" i="18"/>
  <c r="V27" i="18"/>
  <c r="W27" i="18"/>
  <c r="P28" i="18"/>
  <c r="R28" i="18" s="1"/>
  <c r="V28" i="18"/>
  <c r="W28" i="18"/>
  <c r="P29" i="18"/>
  <c r="R29" i="18" s="1"/>
  <c r="V29" i="18"/>
  <c r="W29" i="18"/>
  <c r="P30" i="18"/>
  <c r="R30" i="18" s="1"/>
  <c r="V30" i="18"/>
  <c r="W30" i="18"/>
  <c r="O31" i="18"/>
  <c r="P31" i="18"/>
  <c r="R31" i="18" s="1"/>
  <c r="V31" i="18"/>
  <c r="W31" i="18"/>
  <c r="P32" i="18"/>
  <c r="R32" i="18" s="1"/>
  <c r="V32" i="18"/>
  <c r="W32" i="18"/>
  <c r="P33" i="18"/>
  <c r="R33" i="18" s="1"/>
  <c r="V33" i="18"/>
  <c r="W33" i="18"/>
  <c r="P34" i="18"/>
  <c r="R34" i="18" s="1"/>
  <c r="V34" i="18"/>
  <c r="W34" i="18"/>
  <c r="O35" i="18"/>
  <c r="P35" i="18"/>
  <c r="R35" i="18" s="1"/>
  <c r="V35" i="18"/>
  <c r="W35" i="18"/>
  <c r="P36" i="18"/>
  <c r="R36" i="18" s="1"/>
  <c r="V36" i="18"/>
  <c r="W36" i="18"/>
  <c r="O37" i="18"/>
  <c r="P37" i="18"/>
  <c r="R37" i="18" s="1"/>
  <c r="V37" i="18"/>
  <c r="W37" i="18"/>
  <c r="P38" i="18"/>
  <c r="R38" i="18" s="1"/>
  <c r="O39" i="18"/>
  <c r="P39" i="18"/>
  <c r="R39" i="18" s="1"/>
  <c r="P40" i="18"/>
  <c r="R40" i="18" s="1"/>
  <c r="K41" i="18"/>
  <c r="L41" i="18" s="1"/>
  <c r="M41" i="18"/>
  <c r="P41" i="18"/>
  <c r="V41" i="18"/>
  <c r="W41" i="18"/>
  <c r="K42" i="18"/>
  <c r="L42" i="18"/>
  <c r="M42" i="18"/>
  <c r="P42" i="18"/>
  <c r="R42" i="18" s="1"/>
  <c r="V42" i="18"/>
  <c r="W42" i="18"/>
  <c r="K43" i="18"/>
  <c r="L43" i="18" s="1"/>
  <c r="M43" i="18"/>
  <c r="O43" i="18"/>
  <c r="P43" i="18"/>
  <c r="R43" i="18" s="1"/>
  <c r="V43" i="18"/>
  <c r="W43" i="18"/>
  <c r="K44" i="18"/>
  <c r="L44" i="18" s="1"/>
  <c r="M44" i="18"/>
  <c r="P44" i="18"/>
  <c r="R44" i="18" s="1"/>
  <c r="V44" i="18"/>
  <c r="W44" i="18"/>
  <c r="K45" i="18"/>
  <c r="L45" i="18"/>
  <c r="M45" i="18"/>
  <c r="P45" i="18"/>
  <c r="V45" i="18"/>
  <c r="W45" i="18"/>
  <c r="K46" i="18"/>
  <c r="L46" i="18"/>
  <c r="M46" i="18"/>
  <c r="P46" i="18"/>
  <c r="R46" i="18" s="1"/>
  <c r="V46" i="18"/>
  <c r="W46" i="18"/>
  <c r="K47" i="18"/>
  <c r="L47" i="18"/>
  <c r="M47" i="18"/>
  <c r="O47" i="18"/>
  <c r="P47" i="18"/>
  <c r="V47" i="18"/>
  <c r="W47" i="18"/>
  <c r="P48" i="18"/>
  <c r="R48" i="18" s="1"/>
  <c r="O49" i="18"/>
  <c r="P49" i="18"/>
  <c r="R49" i="18" s="1"/>
  <c r="S49" i="18"/>
  <c r="P50" i="18"/>
  <c r="R50" i="18" s="1"/>
  <c r="P51" i="18"/>
  <c r="Q51" i="18" s="1"/>
  <c r="R51" i="18"/>
  <c r="P52" i="18"/>
  <c r="R52" i="18" s="1"/>
  <c r="P53" i="18"/>
  <c r="R53" i="18" s="1"/>
  <c r="P54" i="18"/>
  <c r="R54" i="18" s="1"/>
  <c r="O55" i="18"/>
  <c r="P55" i="18"/>
  <c r="P56" i="18"/>
  <c r="R56" i="18" s="1"/>
  <c r="O57" i="18"/>
  <c r="P57" i="18"/>
  <c r="R57" i="18" s="1"/>
  <c r="P58" i="18"/>
  <c r="R58" i="18" s="1"/>
  <c r="O59" i="18"/>
  <c r="P59" i="18"/>
  <c r="P60" i="18"/>
  <c r="R60" i="18" s="1"/>
  <c r="P61" i="18"/>
  <c r="R61" i="18" s="1"/>
  <c r="P62" i="18"/>
  <c r="R62" i="18" s="1"/>
  <c r="O63" i="18"/>
  <c r="P63" i="18"/>
  <c r="R63" i="18" s="1"/>
  <c r="P64" i="18"/>
  <c r="R64" i="18" s="1"/>
  <c r="O65" i="18"/>
  <c r="P65" i="18"/>
  <c r="I66" i="18"/>
  <c r="O66" i="18" s="1"/>
  <c r="P66" i="18"/>
  <c r="R66" i="18" s="1"/>
  <c r="I67" i="18"/>
  <c r="O67" i="18"/>
  <c r="P67" i="18"/>
  <c r="R67" i="18" s="1"/>
  <c r="I68" i="18"/>
  <c r="O68" i="18"/>
  <c r="P68" i="18"/>
  <c r="R68" i="18" s="1"/>
  <c r="I69" i="18"/>
  <c r="O69" i="18"/>
  <c r="P69" i="18"/>
  <c r="I70" i="18"/>
  <c r="O70" i="18" s="1"/>
  <c r="P70" i="18"/>
  <c r="R70" i="18" s="1"/>
  <c r="I71" i="18"/>
  <c r="O71" i="18"/>
  <c r="P71" i="18"/>
  <c r="Q71" i="18"/>
  <c r="I72" i="18"/>
  <c r="O72" i="18"/>
  <c r="P72" i="18"/>
  <c r="R72" i="18" s="1"/>
  <c r="I73" i="18"/>
  <c r="O73" i="18" s="1"/>
  <c r="P73" i="18"/>
  <c r="R73" i="18" s="1"/>
  <c r="C74" i="18"/>
  <c r="D74" i="18"/>
  <c r="E74" i="18"/>
  <c r="I74" i="18"/>
  <c r="O74" i="18" s="1"/>
  <c r="P74" i="18"/>
  <c r="R74" i="18" s="1"/>
  <c r="C75" i="18"/>
  <c r="D75" i="18"/>
  <c r="E75" i="18"/>
  <c r="I75" i="18"/>
  <c r="O75" i="18" s="1"/>
  <c r="P75" i="18"/>
  <c r="R75" i="18" s="1"/>
  <c r="C76" i="18"/>
  <c r="E76" i="18" s="1"/>
  <c r="D76" i="18"/>
  <c r="I76" i="18"/>
  <c r="O76" i="18" s="1"/>
  <c r="P76" i="18"/>
  <c r="R76" i="18" s="1"/>
  <c r="C77" i="18"/>
  <c r="D77" i="18"/>
  <c r="E77" i="18"/>
  <c r="I77" i="18"/>
  <c r="O77" i="18" s="1"/>
  <c r="P77" i="18"/>
  <c r="R77" i="18" s="1"/>
  <c r="C78" i="18"/>
  <c r="D78" i="18"/>
  <c r="E78" i="18"/>
  <c r="I78" i="18"/>
  <c r="O78" i="18" s="1"/>
  <c r="P78" i="18"/>
  <c r="R78" i="18" s="1"/>
  <c r="C79" i="18"/>
  <c r="E79" i="18" s="1"/>
  <c r="D79" i="18"/>
  <c r="I79" i="18"/>
  <c r="O79" i="18"/>
  <c r="P79" i="18"/>
  <c r="R79" i="18" s="1"/>
  <c r="C80" i="18"/>
  <c r="D80" i="18"/>
  <c r="E80" i="18"/>
  <c r="I80" i="18"/>
  <c r="O80" i="18" s="1"/>
  <c r="P80" i="18"/>
  <c r="R80" i="18" s="1"/>
  <c r="C81" i="18"/>
  <c r="E81" i="18" s="1"/>
  <c r="D81" i="18"/>
  <c r="I81" i="18"/>
  <c r="O81" i="18"/>
  <c r="P81" i="18"/>
  <c r="R81" i="18" s="1"/>
  <c r="C82" i="18"/>
  <c r="E82" i="18" s="1"/>
  <c r="D82" i="18"/>
  <c r="I82" i="18"/>
  <c r="O82" i="18" s="1"/>
  <c r="P82" i="18"/>
  <c r="R82" i="18" s="1"/>
  <c r="C83" i="18"/>
  <c r="D83" i="18"/>
  <c r="E83" i="18"/>
  <c r="I83" i="18"/>
  <c r="O83" i="18" s="1"/>
  <c r="P83" i="18"/>
  <c r="R83" i="18"/>
  <c r="C84" i="18"/>
  <c r="E84" i="18" s="1"/>
  <c r="D84" i="18"/>
  <c r="I84" i="18"/>
  <c r="O84" i="18" s="1"/>
  <c r="P84" i="18"/>
  <c r="R84" i="18" s="1"/>
  <c r="C85" i="18"/>
  <c r="D85" i="18"/>
  <c r="E85" i="18"/>
  <c r="I85" i="18"/>
  <c r="O85" i="18"/>
  <c r="P85" i="18"/>
  <c r="R85" i="18" s="1"/>
  <c r="C86" i="18"/>
  <c r="E86" i="18" s="1"/>
  <c r="D86" i="18"/>
  <c r="I86" i="18"/>
  <c r="O86" i="18" s="1"/>
  <c r="P86" i="18"/>
  <c r="R86" i="18"/>
  <c r="C87" i="18"/>
  <c r="D87" i="18"/>
  <c r="E87" i="18"/>
  <c r="I87" i="18"/>
  <c r="O87" i="18" s="1"/>
  <c r="P87" i="18"/>
  <c r="R87" i="18" s="1"/>
  <c r="C88" i="18"/>
  <c r="D88" i="18"/>
  <c r="E88" i="18"/>
  <c r="I88" i="18"/>
  <c r="O88" i="18" s="1"/>
  <c r="P88" i="18"/>
  <c r="R88" i="18" s="1"/>
  <c r="C89" i="18"/>
  <c r="E89" i="18" s="1"/>
  <c r="D89" i="18"/>
  <c r="I89" i="18"/>
  <c r="O89" i="18"/>
  <c r="P89" i="18"/>
  <c r="C90" i="18"/>
  <c r="E90" i="18" s="1"/>
  <c r="D90" i="18"/>
  <c r="I90" i="18"/>
  <c r="O90" i="18" s="1"/>
  <c r="P90" i="18"/>
  <c r="R90" i="18"/>
  <c r="C91" i="18"/>
  <c r="D91" i="18"/>
  <c r="E91" i="18"/>
  <c r="I91" i="18"/>
  <c r="O91" i="18" s="1"/>
  <c r="P91" i="18"/>
  <c r="R91" i="18" s="1"/>
  <c r="C92" i="18"/>
  <c r="E92" i="18" s="1"/>
  <c r="D92" i="18"/>
  <c r="I92" i="18"/>
  <c r="O92" i="18" s="1"/>
  <c r="P92" i="18"/>
  <c r="R92" i="18" s="1"/>
  <c r="C93" i="18"/>
  <c r="D93" i="18"/>
  <c r="E93" i="18"/>
  <c r="I93" i="18"/>
  <c r="O93" i="18"/>
  <c r="P93" i="18"/>
  <c r="R93" i="18" s="1"/>
  <c r="C94" i="18"/>
  <c r="D94" i="18"/>
  <c r="E94" i="18"/>
  <c r="I94" i="18"/>
  <c r="O94" i="18" s="1"/>
  <c r="P94" i="18"/>
  <c r="R94" i="18" s="1"/>
  <c r="C95" i="18"/>
  <c r="E95" i="18" s="1"/>
  <c r="D95" i="18"/>
  <c r="I95" i="18"/>
  <c r="O95" i="18"/>
  <c r="P95" i="18"/>
  <c r="Q95" i="18" s="1"/>
  <c r="C96" i="18"/>
  <c r="D96" i="18"/>
  <c r="E96" i="18"/>
  <c r="I96" i="18"/>
  <c r="O96" i="18" s="1"/>
  <c r="P96" i="18"/>
  <c r="R96" i="18" s="1"/>
  <c r="C97" i="18"/>
  <c r="E97" i="18" s="1"/>
  <c r="D97" i="18"/>
  <c r="I97" i="18"/>
  <c r="O97" i="18"/>
  <c r="P97" i="18"/>
  <c r="S97" i="18" s="1"/>
  <c r="C98" i="18"/>
  <c r="E98" i="18" s="1"/>
  <c r="D98" i="18"/>
  <c r="I98" i="18"/>
  <c r="O98" i="18" s="1"/>
  <c r="P98" i="18"/>
  <c r="R98" i="18" s="1"/>
  <c r="C99" i="18"/>
  <c r="D99" i="18"/>
  <c r="E99" i="18"/>
  <c r="I99" i="18"/>
  <c r="O99" i="18" s="1"/>
  <c r="P99" i="18"/>
  <c r="Q99" i="18" s="1"/>
  <c r="C100" i="18"/>
  <c r="D100" i="18"/>
  <c r="E100" i="18"/>
  <c r="I100" i="18"/>
  <c r="O100" i="18" s="1"/>
  <c r="P100" i="18"/>
  <c r="R100" i="18" s="1"/>
  <c r="C101" i="18"/>
  <c r="E101" i="18" s="1"/>
  <c r="D101" i="18"/>
  <c r="I101" i="18"/>
  <c r="O101" i="18"/>
  <c r="P101" i="18"/>
  <c r="S101" i="18" s="1"/>
  <c r="R101" i="18"/>
  <c r="C102" i="18"/>
  <c r="E102" i="18" s="1"/>
  <c r="D102" i="18"/>
  <c r="I102" i="18"/>
  <c r="O102" i="18" s="1"/>
  <c r="P102" i="18"/>
  <c r="R102" i="18"/>
  <c r="C103" i="18"/>
  <c r="D103" i="18"/>
  <c r="E103" i="18"/>
  <c r="I103" i="18"/>
  <c r="O103" i="18"/>
  <c r="P103" i="18"/>
  <c r="R103" i="18" s="1"/>
  <c r="C104" i="18"/>
  <c r="D104" i="18"/>
  <c r="E104" i="18"/>
  <c r="I104" i="18"/>
  <c r="O104" i="18" s="1"/>
  <c r="P104" i="18"/>
  <c r="R104" i="18" s="1"/>
  <c r="C105" i="18"/>
  <c r="E105" i="18" s="1"/>
  <c r="D105" i="18"/>
  <c r="I105" i="18"/>
  <c r="O105" i="18"/>
  <c r="P105" i="18"/>
  <c r="C106" i="18"/>
  <c r="E106" i="18" s="1"/>
  <c r="D106" i="18"/>
  <c r="I106" i="18"/>
  <c r="O106" i="18" s="1"/>
  <c r="P106" i="18"/>
  <c r="R106" i="18" s="1"/>
  <c r="C107" i="18"/>
  <c r="D107" i="18"/>
  <c r="E107" i="18"/>
  <c r="I107" i="18"/>
  <c r="O107" i="18" s="1"/>
  <c r="P107" i="18"/>
  <c r="Q107" i="18" s="1"/>
  <c r="C108" i="18"/>
  <c r="D108" i="18"/>
  <c r="E108" i="18"/>
  <c r="I108" i="18"/>
  <c r="O108" i="18" s="1"/>
  <c r="P108" i="18"/>
  <c r="R108" i="18" s="1"/>
  <c r="C109" i="18"/>
  <c r="E109" i="18" s="1"/>
  <c r="D109" i="18"/>
  <c r="I109" i="18"/>
  <c r="O109" i="18"/>
  <c r="P109" i="18"/>
  <c r="R109" i="18" s="1"/>
  <c r="C110" i="18"/>
  <c r="D110" i="18"/>
  <c r="E110" i="18"/>
  <c r="I110" i="18"/>
  <c r="O110" i="18" s="1"/>
  <c r="P110" i="18"/>
  <c r="R110" i="18" s="1"/>
  <c r="C111" i="18"/>
  <c r="E111" i="18" s="1"/>
  <c r="D111" i="18"/>
  <c r="I111" i="18"/>
  <c r="O111" i="18" s="1"/>
  <c r="P111" i="18"/>
  <c r="R111" i="18" s="1"/>
  <c r="C112" i="18"/>
  <c r="D112" i="18"/>
  <c r="E112" i="18"/>
  <c r="I112" i="18"/>
  <c r="O112" i="18" s="1"/>
  <c r="P112" i="18"/>
  <c r="R112" i="18" s="1"/>
  <c r="C113" i="18"/>
  <c r="D113" i="18"/>
  <c r="E113" i="18"/>
  <c r="I113" i="18"/>
  <c r="O113" i="18"/>
  <c r="P113" i="18"/>
  <c r="R113" i="18" s="1"/>
  <c r="C114" i="18"/>
  <c r="E114" i="18" s="1"/>
  <c r="D114" i="18"/>
  <c r="I114" i="18"/>
  <c r="O114" i="18" s="1"/>
  <c r="P114" i="18"/>
  <c r="R114" i="18" s="1"/>
  <c r="C115" i="18"/>
  <c r="E115" i="18" s="1"/>
  <c r="D115" i="18"/>
  <c r="I115" i="18"/>
  <c r="O115" i="18" s="1"/>
  <c r="S115" i="18" s="1"/>
  <c r="P115" i="18"/>
  <c r="R115" i="18" s="1"/>
  <c r="Q115" i="18"/>
  <c r="C116" i="18"/>
  <c r="E116" i="18" s="1"/>
  <c r="D116" i="18"/>
  <c r="I116" i="18"/>
  <c r="O116" i="18" s="1"/>
  <c r="P116" i="18"/>
  <c r="R116" i="18"/>
  <c r="C117" i="18"/>
  <c r="D117" i="18"/>
  <c r="E117" i="18"/>
  <c r="I117" i="18"/>
  <c r="O117" i="18" s="1"/>
  <c r="P117" i="18"/>
  <c r="R117" i="18" s="1"/>
  <c r="C118" i="18"/>
  <c r="D118" i="18"/>
  <c r="E118" i="18"/>
  <c r="I118" i="18"/>
  <c r="O118" i="18" s="1"/>
  <c r="P118" i="18"/>
  <c r="R118" i="18" s="1"/>
  <c r="C119" i="18"/>
  <c r="E119" i="18" s="1"/>
  <c r="D119" i="18"/>
  <c r="I119" i="18"/>
  <c r="O119" i="18"/>
  <c r="P119" i="18"/>
  <c r="R119" i="18" s="1"/>
  <c r="C120" i="18"/>
  <c r="E120" i="18" s="1"/>
  <c r="D120" i="18"/>
  <c r="I120" i="18"/>
  <c r="O120" i="18" s="1"/>
  <c r="P120" i="18"/>
  <c r="R120" i="18" s="1"/>
  <c r="C121" i="18"/>
  <c r="D121" i="18"/>
  <c r="E121" i="18"/>
  <c r="I121" i="18"/>
  <c r="O121" i="18" s="1"/>
  <c r="P121" i="18"/>
  <c r="R121" i="18" s="1"/>
  <c r="C122" i="18"/>
  <c r="D122" i="18"/>
  <c r="E122" i="18"/>
  <c r="I122" i="18"/>
  <c r="O122" i="18" s="1"/>
  <c r="P122" i="18"/>
  <c r="R122" i="18" s="1"/>
  <c r="C123" i="18"/>
  <c r="D123" i="18"/>
  <c r="E123" i="18"/>
  <c r="I123" i="18"/>
  <c r="O123" i="18"/>
  <c r="P123" i="18"/>
  <c r="R123" i="18" s="1"/>
  <c r="C124" i="18"/>
  <c r="E124" i="18" s="1"/>
  <c r="D124" i="18"/>
  <c r="I124" i="18"/>
  <c r="O124" i="18" s="1"/>
  <c r="P124" i="18"/>
  <c r="R124" i="18" s="1"/>
  <c r="C125" i="18"/>
  <c r="D125" i="18"/>
  <c r="E125" i="18"/>
  <c r="I125" i="18"/>
  <c r="O125" i="18" s="1"/>
  <c r="P125" i="18"/>
  <c r="R125" i="18" s="1"/>
  <c r="C126" i="18"/>
  <c r="D126" i="18"/>
  <c r="E126" i="18"/>
  <c r="I126" i="18"/>
  <c r="O126" i="18" s="1"/>
  <c r="P126" i="18"/>
  <c r="R126" i="18" s="1"/>
  <c r="C127" i="18"/>
  <c r="E127" i="18" s="1"/>
  <c r="D127" i="18"/>
  <c r="I127" i="18"/>
  <c r="O127" i="18"/>
  <c r="P127" i="18"/>
  <c r="R127" i="18" s="1"/>
  <c r="C128" i="18"/>
  <c r="E128" i="18" s="1"/>
  <c r="D128" i="18"/>
  <c r="I128" i="18"/>
  <c r="O128" i="18" s="1"/>
  <c r="P128" i="18"/>
  <c r="R128" i="18" s="1"/>
  <c r="C129" i="18"/>
  <c r="D129" i="18"/>
  <c r="E129" i="18"/>
  <c r="I129" i="18"/>
  <c r="O129" i="18"/>
  <c r="P129" i="18"/>
  <c r="C130" i="18"/>
  <c r="E130" i="18" s="1"/>
  <c r="D130" i="18"/>
  <c r="I130" i="18"/>
  <c r="O130" i="18" s="1"/>
  <c r="P130" i="18"/>
  <c r="R130" i="18" s="1"/>
  <c r="C131" i="18"/>
  <c r="E131" i="18" s="1"/>
  <c r="D131" i="18"/>
  <c r="I131" i="18"/>
  <c r="O131" i="18" s="1"/>
  <c r="P131" i="18"/>
  <c r="R131" i="18" s="1"/>
  <c r="C132" i="18"/>
  <c r="E132" i="18" s="1"/>
  <c r="D132" i="18"/>
  <c r="I132" i="18"/>
  <c r="O132" i="18" s="1"/>
  <c r="P132" i="18"/>
  <c r="R132" i="18" s="1"/>
  <c r="C133" i="18"/>
  <c r="D133" i="18"/>
  <c r="E133" i="18"/>
  <c r="I133" i="18"/>
  <c r="O133" i="18" s="1"/>
  <c r="P133" i="18"/>
  <c r="Q133" i="18" s="1"/>
  <c r="C134" i="18"/>
  <c r="E134" i="18" s="1"/>
  <c r="D134" i="18"/>
  <c r="I134" i="18"/>
  <c r="O134" i="18" s="1"/>
  <c r="P134" i="18"/>
  <c r="R134" i="18" s="1"/>
  <c r="C135" i="18"/>
  <c r="D135" i="18"/>
  <c r="E135" i="18"/>
  <c r="I135" i="18"/>
  <c r="O135" i="18" s="1"/>
  <c r="P135" i="18"/>
  <c r="R135" i="18" s="1"/>
  <c r="C136" i="18"/>
  <c r="D136" i="18"/>
  <c r="E136" i="18"/>
  <c r="I136" i="18"/>
  <c r="O136" i="18" s="1"/>
  <c r="P136" i="18"/>
  <c r="R136" i="18" s="1"/>
  <c r="C137" i="18"/>
  <c r="D137" i="18"/>
  <c r="E137" i="18"/>
  <c r="I137" i="18"/>
  <c r="O137" i="18" s="1"/>
  <c r="P137" i="18"/>
  <c r="R137" i="18" s="1"/>
  <c r="C138" i="18"/>
  <c r="D138" i="18"/>
  <c r="E138" i="18"/>
  <c r="I138" i="18"/>
  <c r="O138" i="18" s="1"/>
  <c r="P138" i="18"/>
  <c r="R138" i="18" s="1"/>
  <c r="C139" i="18"/>
  <c r="D139" i="18"/>
  <c r="E139" i="18"/>
  <c r="I139" i="18"/>
  <c r="O139" i="18"/>
  <c r="P139" i="18"/>
  <c r="R139" i="18" s="1"/>
  <c r="C140" i="18"/>
  <c r="E140" i="18" s="1"/>
  <c r="D140" i="18"/>
  <c r="I140" i="18"/>
  <c r="O140" i="18" s="1"/>
  <c r="P140" i="18"/>
  <c r="R140" i="18" s="1"/>
  <c r="C141" i="18"/>
  <c r="D141" i="18"/>
  <c r="E141" i="18"/>
  <c r="I141" i="18"/>
  <c r="O141" i="18" s="1"/>
  <c r="P141" i="18"/>
  <c r="R141" i="18" s="1"/>
  <c r="C142" i="18"/>
  <c r="D142" i="18"/>
  <c r="E142" i="18"/>
  <c r="I142" i="18"/>
  <c r="O142" i="18" s="1"/>
  <c r="P142" i="18"/>
  <c r="R142" i="18" s="1"/>
  <c r="C143" i="18"/>
  <c r="E143" i="18" s="1"/>
  <c r="D143" i="18"/>
  <c r="I143" i="18"/>
  <c r="O143" i="18" s="1"/>
  <c r="P143" i="18"/>
  <c r="R143" i="18" s="1"/>
  <c r="C144" i="18"/>
  <c r="E144" i="18" s="1"/>
  <c r="D144" i="18"/>
  <c r="I144" i="18"/>
  <c r="O144" i="18" s="1"/>
  <c r="P144" i="18"/>
  <c r="R144" i="18" s="1"/>
  <c r="C145" i="18"/>
  <c r="D145" i="18"/>
  <c r="E145" i="18"/>
  <c r="I145" i="18"/>
  <c r="O145" i="18"/>
  <c r="P145" i="18"/>
  <c r="R145" i="18" s="1"/>
  <c r="C146" i="18"/>
  <c r="E146" i="18" s="1"/>
  <c r="D146" i="18"/>
  <c r="I146" i="18"/>
  <c r="O146" i="18" s="1"/>
  <c r="P146" i="18"/>
  <c r="R146" i="18" s="1"/>
  <c r="C147" i="18"/>
  <c r="D147" i="18"/>
  <c r="E147" i="18"/>
  <c r="I147" i="18"/>
  <c r="O147" i="18" s="1"/>
  <c r="P147" i="18"/>
  <c r="R147" i="18" s="1"/>
  <c r="S147" i="18"/>
  <c r="C148" i="18"/>
  <c r="D148" i="18"/>
  <c r="E148" i="18"/>
  <c r="I148" i="18"/>
  <c r="O148" i="18" s="1"/>
  <c r="P148" i="18"/>
  <c r="R148" i="18" s="1"/>
  <c r="C149" i="18"/>
  <c r="E149" i="18" s="1"/>
  <c r="D149" i="18"/>
  <c r="I149" i="18"/>
  <c r="O149" i="18"/>
  <c r="P149" i="18"/>
  <c r="Q149" i="18" s="1"/>
  <c r="C150" i="18"/>
  <c r="E150" i="18" s="1"/>
  <c r="D150" i="18"/>
  <c r="I150" i="18"/>
  <c r="O150" i="18" s="1"/>
  <c r="P150" i="18"/>
  <c r="R150" i="18" s="1"/>
  <c r="C151" i="18"/>
  <c r="D151" i="18"/>
  <c r="E151" i="18"/>
  <c r="I151" i="18"/>
  <c r="O151" i="18" s="1"/>
  <c r="P151" i="18"/>
  <c r="R151" i="18" s="1"/>
  <c r="C152" i="18"/>
  <c r="D152" i="18"/>
  <c r="E152" i="18"/>
  <c r="I152" i="18"/>
  <c r="O152" i="18" s="1"/>
  <c r="P152" i="18"/>
  <c r="R152" i="18" s="1"/>
  <c r="C153" i="18"/>
  <c r="D153" i="18"/>
  <c r="E153" i="18"/>
  <c r="I153" i="18"/>
  <c r="O153" i="18"/>
  <c r="P153" i="18"/>
  <c r="R153" i="18" s="1"/>
  <c r="C154" i="18"/>
  <c r="D154" i="18"/>
  <c r="E154" i="18"/>
  <c r="I154" i="18"/>
  <c r="O154" i="18" s="1"/>
  <c r="P154" i="18"/>
  <c r="R154" i="18" s="1"/>
  <c r="C155" i="18"/>
  <c r="D155" i="18"/>
  <c r="E155" i="18"/>
  <c r="I155" i="18"/>
  <c r="O155" i="18"/>
  <c r="P155" i="18"/>
  <c r="Q155" i="18" s="1"/>
  <c r="C156" i="18"/>
  <c r="D156" i="18"/>
  <c r="E156" i="18"/>
  <c r="I156" i="18"/>
  <c r="O156" i="18" s="1"/>
  <c r="P156" i="18"/>
  <c r="R156" i="18" s="1"/>
  <c r="C157" i="18"/>
  <c r="E157" i="18" s="1"/>
  <c r="D157" i="18"/>
  <c r="I157" i="18"/>
  <c r="O157" i="18"/>
  <c r="P157" i="18"/>
  <c r="C158" i="18"/>
  <c r="D158" i="18"/>
  <c r="E158" i="18"/>
  <c r="I158" i="18"/>
  <c r="O158" i="18" s="1"/>
  <c r="P158" i="18"/>
  <c r="R158" i="18" s="1"/>
  <c r="C159" i="18"/>
  <c r="E159" i="18" s="1"/>
  <c r="D159" i="18"/>
  <c r="I159" i="18"/>
  <c r="O159" i="18" s="1"/>
  <c r="P159" i="18"/>
  <c r="R159" i="18" s="1"/>
  <c r="C160" i="18"/>
  <c r="D160" i="18"/>
  <c r="E160" i="18"/>
  <c r="I160" i="18"/>
  <c r="O160" i="18" s="1"/>
  <c r="P160" i="18"/>
  <c r="R160" i="18" s="1"/>
  <c r="C161" i="18"/>
  <c r="E161" i="18" s="1"/>
  <c r="D161" i="18"/>
  <c r="I161" i="18"/>
  <c r="O161" i="18"/>
  <c r="P161" i="18"/>
  <c r="R161" i="18" s="1"/>
  <c r="C162" i="18"/>
  <c r="E162" i="18" s="1"/>
  <c r="D162" i="18"/>
  <c r="I162" i="18"/>
  <c r="O162" i="18" s="1"/>
  <c r="P162" i="18"/>
  <c r="R162" i="18" s="1"/>
  <c r="C163" i="18"/>
  <c r="D163" i="18"/>
  <c r="E163" i="18"/>
  <c r="I163" i="18"/>
  <c r="O163" i="18" s="1"/>
  <c r="P163" i="18"/>
  <c r="R163" i="18" s="1"/>
  <c r="C164" i="18"/>
  <c r="D164" i="18"/>
  <c r="E164" i="18"/>
  <c r="I164" i="18"/>
  <c r="O164" i="18" s="1"/>
  <c r="P164" i="18"/>
  <c r="R164" i="18" s="1"/>
  <c r="C165" i="18"/>
  <c r="E165" i="18" s="1"/>
  <c r="D165" i="18"/>
  <c r="I165" i="18"/>
  <c r="O165" i="18"/>
  <c r="P165" i="18"/>
  <c r="R165" i="18" s="1"/>
  <c r="C166" i="18"/>
  <c r="D166" i="18"/>
  <c r="E166" i="18"/>
  <c r="I166" i="18"/>
  <c r="O166" i="18" s="1"/>
  <c r="P166" i="18"/>
  <c r="R166" i="18" s="1"/>
  <c r="C167" i="18"/>
  <c r="E167" i="18" s="1"/>
  <c r="D167" i="18"/>
  <c r="I167" i="18"/>
  <c r="O167" i="18"/>
  <c r="P167" i="18"/>
  <c r="R167" i="18" s="1"/>
  <c r="C168" i="18"/>
  <c r="E168" i="18" s="1"/>
  <c r="D168" i="18"/>
  <c r="I168" i="18"/>
  <c r="O168" i="18" s="1"/>
  <c r="P168" i="18"/>
  <c r="R168" i="18" s="1"/>
  <c r="C169" i="18"/>
  <c r="E169" i="18" s="1"/>
  <c r="D169" i="18"/>
  <c r="I169" i="18"/>
  <c r="O169" i="18"/>
  <c r="P169" i="18"/>
  <c r="R169" i="18" s="1"/>
  <c r="C170" i="18"/>
  <c r="E170" i="18" s="1"/>
  <c r="D170" i="18"/>
  <c r="I170" i="18"/>
  <c r="O170" i="18" s="1"/>
  <c r="P170" i="18"/>
  <c r="R170" i="18" s="1"/>
  <c r="C171" i="18"/>
  <c r="D171" i="18"/>
  <c r="E171" i="18"/>
  <c r="I171" i="18"/>
  <c r="O171" i="18" s="1"/>
  <c r="P171" i="18"/>
  <c r="R171" i="18" s="1"/>
  <c r="C172" i="18"/>
  <c r="D172" i="18"/>
  <c r="E172" i="18"/>
  <c r="I172" i="18"/>
  <c r="O172" i="18" s="1"/>
  <c r="P172" i="18"/>
  <c r="R172" i="18" s="1"/>
  <c r="C173" i="18"/>
  <c r="E173" i="18" s="1"/>
  <c r="D173" i="18"/>
  <c r="I173" i="18"/>
  <c r="O173" i="18"/>
  <c r="P173" i="18"/>
  <c r="S173" i="18" s="1"/>
  <c r="R173" i="18"/>
  <c r="C174" i="18"/>
  <c r="D174" i="18"/>
  <c r="E174" i="18"/>
  <c r="I174" i="18"/>
  <c r="O174" i="18" s="1"/>
  <c r="P174" i="18"/>
  <c r="R174" i="18" s="1"/>
  <c r="C175" i="18"/>
  <c r="E175" i="18" s="1"/>
  <c r="D175" i="18"/>
  <c r="I175" i="18"/>
  <c r="O175" i="18" s="1"/>
  <c r="P175" i="18"/>
  <c r="R175" i="18" s="1"/>
  <c r="C176" i="18"/>
  <c r="E176" i="18" s="1"/>
  <c r="D176" i="18"/>
  <c r="I176" i="18"/>
  <c r="O176" i="18" s="1"/>
  <c r="P176" i="18"/>
  <c r="R176" i="18" s="1"/>
  <c r="C177" i="18"/>
  <c r="E177" i="18" s="1"/>
  <c r="D177" i="18"/>
  <c r="I177" i="18"/>
  <c r="O177" i="18"/>
  <c r="P177" i="18"/>
  <c r="R177" i="18" s="1"/>
  <c r="C178" i="18"/>
  <c r="E178" i="18" s="1"/>
  <c r="D178" i="18"/>
  <c r="I178" i="18"/>
  <c r="O178" i="18" s="1"/>
  <c r="P178" i="18"/>
  <c r="R178" i="18" s="1"/>
  <c r="C179" i="18"/>
  <c r="D179" i="18"/>
  <c r="E179" i="18"/>
  <c r="I179" i="18"/>
  <c r="O179" i="18"/>
  <c r="P179" i="18"/>
  <c r="R179" i="18" s="1"/>
  <c r="C180" i="18"/>
  <c r="E180" i="18" s="1"/>
  <c r="D180" i="18"/>
  <c r="I180" i="18"/>
  <c r="O180" i="18" s="1"/>
  <c r="P180" i="18"/>
  <c r="R180" i="18" s="1"/>
  <c r="C181" i="18"/>
  <c r="D181" i="18"/>
  <c r="E181" i="18"/>
  <c r="I181" i="18"/>
  <c r="O181" i="18" s="1"/>
  <c r="P181" i="18"/>
  <c r="R181" i="18" s="1"/>
  <c r="C182" i="18"/>
  <c r="D182" i="18"/>
  <c r="E182" i="18"/>
  <c r="I182" i="18"/>
  <c r="O182" i="18" s="1"/>
  <c r="P182" i="18"/>
  <c r="R182" i="18" s="1"/>
  <c r="C183" i="18"/>
  <c r="D183" i="18"/>
  <c r="E183" i="18"/>
  <c r="I183" i="18"/>
  <c r="O183" i="18"/>
  <c r="P183" i="18"/>
  <c r="R183" i="18" s="1"/>
  <c r="C184" i="18"/>
  <c r="D184" i="18"/>
  <c r="E184" i="18"/>
  <c r="I184" i="18"/>
  <c r="O184" i="18" s="1"/>
  <c r="P184" i="18"/>
  <c r="R184" i="18"/>
  <c r="C185" i="18"/>
  <c r="E185" i="18" s="1"/>
  <c r="D185" i="18"/>
  <c r="I185" i="18"/>
  <c r="O185" i="18"/>
  <c r="P185" i="18"/>
  <c r="R185" i="18" s="1"/>
  <c r="C186" i="18"/>
  <c r="D186" i="18"/>
  <c r="E186" i="18"/>
  <c r="I186" i="18"/>
  <c r="O186" i="18" s="1"/>
  <c r="P186" i="18"/>
  <c r="R186" i="18" s="1"/>
  <c r="C187" i="18"/>
  <c r="E187" i="18" s="1"/>
  <c r="D187" i="18"/>
  <c r="I187" i="18"/>
  <c r="O187" i="18"/>
  <c r="P187" i="18"/>
  <c r="R187" i="18" s="1"/>
  <c r="C188" i="18"/>
  <c r="E188" i="18" s="1"/>
  <c r="D188" i="18"/>
  <c r="I188" i="18"/>
  <c r="O188" i="18" s="1"/>
  <c r="P188" i="18"/>
  <c r="R188" i="18" s="1"/>
  <c r="C189" i="18"/>
  <c r="D189" i="18"/>
  <c r="E189" i="18"/>
  <c r="I189" i="18"/>
  <c r="O189" i="18" s="1"/>
  <c r="P189" i="18"/>
  <c r="Q189" i="18" s="1"/>
  <c r="C190" i="18"/>
  <c r="E190" i="18" s="1"/>
  <c r="D190" i="18"/>
  <c r="I190" i="18"/>
  <c r="O190" i="18" s="1"/>
  <c r="P190" i="18"/>
  <c r="R190" i="18"/>
  <c r="C191" i="18"/>
  <c r="D191" i="18"/>
  <c r="E191" i="18"/>
  <c r="I191" i="18"/>
  <c r="O191" i="18" s="1"/>
  <c r="P191" i="18"/>
  <c r="R191" i="18" s="1"/>
  <c r="C192" i="18"/>
  <c r="D192" i="18"/>
  <c r="E192" i="18"/>
  <c r="I192" i="18"/>
  <c r="O192" i="18" s="1"/>
  <c r="P192" i="18"/>
  <c r="R192" i="18" s="1"/>
  <c r="C193" i="18"/>
  <c r="E193" i="18" s="1"/>
  <c r="D193" i="18"/>
  <c r="I193" i="18"/>
  <c r="O193" i="18" s="1"/>
  <c r="P193" i="18"/>
  <c r="R193" i="18" s="1"/>
  <c r="C194" i="18"/>
  <c r="E194" i="18" s="1"/>
  <c r="D194" i="18"/>
  <c r="I194" i="18"/>
  <c r="O194" i="18" s="1"/>
  <c r="P194" i="18"/>
  <c r="R194" i="18" s="1"/>
  <c r="C195" i="18"/>
  <c r="D195" i="18"/>
  <c r="E195" i="18"/>
  <c r="I195" i="18"/>
  <c r="O195" i="18"/>
  <c r="P195" i="18"/>
  <c r="R195" i="18" s="1"/>
  <c r="C196" i="18"/>
  <c r="E196" i="18" s="1"/>
  <c r="D196" i="18"/>
  <c r="I196" i="18"/>
  <c r="O196" i="18" s="1"/>
  <c r="P196" i="18"/>
  <c r="R196" i="18" s="1"/>
  <c r="C197" i="18"/>
  <c r="D197" i="18"/>
  <c r="E197" i="18"/>
  <c r="I197" i="18"/>
  <c r="O197" i="18" s="1"/>
  <c r="P197" i="18"/>
  <c r="C198" i="18"/>
  <c r="D198" i="18"/>
  <c r="E198" i="18"/>
  <c r="I198" i="18"/>
  <c r="O198" i="18" s="1"/>
  <c r="P198" i="18"/>
  <c r="R198" i="18" s="1"/>
  <c r="C199" i="18"/>
  <c r="D199" i="18"/>
  <c r="E199" i="18"/>
  <c r="I199" i="18"/>
  <c r="O199" i="18" s="1"/>
  <c r="P199" i="18"/>
  <c r="R199" i="18" s="1"/>
  <c r="C200" i="18"/>
  <c r="D200" i="18"/>
  <c r="E200" i="18"/>
  <c r="I200" i="18"/>
  <c r="O200" i="18" s="1"/>
  <c r="P200" i="18"/>
  <c r="R200" i="18" s="1"/>
  <c r="C201" i="18"/>
  <c r="E201" i="18" s="1"/>
  <c r="D201" i="18"/>
  <c r="I201" i="18"/>
  <c r="O201" i="18"/>
  <c r="P201" i="18"/>
  <c r="S201" i="18" s="1"/>
  <c r="R201" i="18"/>
  <c r="C202" i="18"/>
  <c r="D202" i="18"/>
  <c r="E202" i="18"/>
  <c r="I202" i="18"/>
  <c r="O202" i="18" s="1"/>
  <c r="P202" i="18"/>
  <c r="R202" i="18" s="1"/>
  <c r="C203" i="18"/>
  <c r="E203" i="18" s="1"/>
  <c r="D203" i="18"/>
  <c r="I203" i="18"/>
  <c r="O203" i="18"/>
  <c r="P203" i="18"/>
  <c r="R203" i="18" s="1"/>
  <c r="C204" i="18"/>
  <c r="E204" i="18" s="1"/>
  <c r="D204" i="18"/>
  <c r="I204" i="18"/>
  <c r="O204" i="18" s="1"/>
  <c r="P204" i="18"/>
  <c r="R204" i="18" s="1"/>
  <c r="C205" i="18"/>
  <c r="D205" i="18"/>
  <c r="E205" i="18"/>
  <c r="I205" i="18"/>
  <c r="O205" i="18" s="1"/>
  <c r="P205" i="18"/>
  <c r="Q205" i="18" s="1"/>
  <c r="C206" i="18"/>
  <c r="E206" i="18" s="1"/>
  <c r="D206" i="18"/>
  <c r="I206" i="18"/>
  <c r="O206" i="18" s="1"/>
  <c r="P206" i="18"/>
  <c r="R206" i="18" s="1"/>
  <c r="C207" i="18"/>
  <c r="E207" i="18" s="1"/>
  <c r="D207" i="18"/>
  <c r="I207" i="18"/>
  <c r="O207" i="18" s="1"/>
  <c r="P207" i="18"/>
  <c r="S207" i="18" s="1"/>
  <c r="R207" i="18"/>
  <c r="C208" i="18"/>
  <c r="D208" i="18"/>
  <c r="E208" i="18"/>
  <c r="I208" i="18"/>
  <c r="O208" i="18" s="1"/>
  <c r="P208" i="18"/>
  <c r="R208" i="18" s="1"/>
  <c r="C209" i="18"/>
  <c r="E209" i="18" s="1"/>
  <c r="D209" i="18"/>
  <c r="I209" i="18"/>
  <c r="O209" i="18"/>
  <c r="P209" i="18"/>
  <c r="R209" i="18" s="1"/>
  <c r="C210" i="18"/>
  <c r="D210" i="18"/>
  <c r="E210" i="18"/>
  <c r="I210" i="18"/>
  <c r="O210" i="18" s="1"/>
  <c r="P210" i="18"/>
  <c r="R210" i="18" s="1"/>
  <c r="C211" i="18"/>
  <c r="D211" i="18"/>
  <c r="E211" i="18"/>
  <c r="I211" i="18"/>
  <c r="O211" i="18"/>
  <c r="P211" i="18"/>
  <c r="R211" i="18" s="1"/>
  <c r="C212" i="18"/>
  <c r="E212" i="18" s="1"/>
  <c r="D212" i="18"/>
  <c r="I212" i="18"/>
  <c r="O212" i="18" s="1"/>
  <c r="P212" i="18"/>
  <c r="R212" i="18" s="1"/>
  <c r="C213" i="18"/>
  <c r="D213" i="18"/>
  <c r="E213" i="18"/>
  <c r="I213" i="18"/>
  <c r="O213" i="18" s="1"/>
  <c r="P213" i="18"/>
  <c r="R213" i="18" s="1"/>
  <c r="C214" i="18"/>
  <c r="D214" i="18"/>
  <c r="E214" i="18"/>
  <c r="I214" i="18"/>
  <c r="O214" i="18" s="1"/>
  <c r="P214" i="18"/>
  <c r="R214" i="18" s="1"/>
  <c r="C215" i="18"/>
  <c r="D215" i="18"/>
  <c r="E215" i="18"/>
  <c r="I215" i="18"/>
  <c r="O215" i="18" s="1"/>
  <c r="P215" i="18"/>
  <c r="R215" i="18" s="1"/>
  <c r="C216" i="18"/>
  <c r="D216" i="18"/>
  <c r="E216" i="18"/>
  <c r="I216" i="18"/>
  <c r="O216" i="18" s="1"/>
  <c r="P216" i="18"/>
  <c r="R216" i="18" s="1"/>
  <c r="C217" i="18"/>
  <c r="E217" i="18" s="1"/>
  <c r="D217" i="18"/>
  <c r="I217" i="18"/>
  <c r="O217" i="18"/>
  <c r="P217" i="18"/>
  <c r="R217" i="18" s="1"/>
  <c r="C218" i="18"/>
  <c r="D218" i="18"/>
  <c r="E218" i="18"/>
  <c r="I218" i="18"/>
  <c r="O218" i="18" s="1"/>
  <c r="P218" i="18"/>
  <c r="R218" i="18" s="1"/>
  <c r="C219" i="18"/>
  <c r="E219" i="18" s="1"/>
  <c r="D219" i="18"/>
  <c r="I219" i="18"/>
  <c r="O219" i="18"/>
  <c r="P219" i="18"/>
  <c r="R219" i="18" s="1"/>
  <c r="C220" i="18"/>
  <c r="E220" i="18" s="1"/>
  <c r="D220" i="18"/>
  <c r="I220" i="18"/>
  <c r="O220" i="18" s="1"/>
  <c r="P220" i="18"/>
  <c r="R220" i="18" s="1"/>
  <c r="C221" i="18"/>
  <c r="D221" i="18"/>
  <c r="E221" i="18"/>
  <c r="I221" i="18"/>
  <c r="O221" i="18" s="1"/>
  <c r="S221" i="18" s="1"/>
  <c r="P221" i="18"/>
  <c r="Q221" i="18"/>
  <c r="R221" i="18"/>
  <c r="C222" i="18"/>
  <c r="E222" i="18" s="1"/>
  <c r="D222" i="18"/>
  <c r="I222" i="18"/>
  <c r="O222" i="18" s="1"/>
  <c r="P222" i="18"/>
  <c r="R222" i="18"/>
  <c r="C223" i="18"/>
  <c r="E223" i="18" s="1"/>
  <c r="D223" i="18"/>
  <c r="I223" i="18"/>
  <c r="O223" i="18" s="1"/>
  <c r="Q223" i="18" s="1"/>
  <c r="P223" i="18"/>
  <c r="R223" i="18" s="1"/>
  <c r="S223" i="18"/>
  <c r="C224" i="18"/>
  <c r="D224" i="18"/>
  <c r="E224" i="18"/>
  <c r="I224" i="18"/>
  <c r="O224" i="18" s="1"/>
  <c r="P224" i="18"/>
  <c r="R224" i="18" s="1"/>
  <c r="C225" i="18"/>
  <c r="E225" i="18" s="1"/>
  <c r="D225" i="18"/>
  <c r="I225" i="18"/>
  <c r="O225" i="18"/>
  <c r="P225" i="18"/>
  <c r="R225" i="18" s="1"/>
  <c r="C226" i="18"/>
  <c r="D226" i="18"/>
  <c r="E226" i="18"/>
  <c r="I226" i="18"/>
  <c r="O226" i="18" s="1"/>
  <c r="P226" i="18"/>
  <c r="R226" i="18" s="1"/>
  <c r="C227" i="18"/>
  <c r="D227" i="18"/>
  <c r="E227" i="18"/>
  <c r="I227" i="18"/>
  <c r="O227" i="18"/>
  <c r="P227" i="18"/>
  <c r="R227" i="18" s="1"/>
  <c r="C228" i="18"/>
  <c r="E228" i="18" s="1"/>
  <c r="D228" i="18"/>
  <c r="I228" i="18"/>
  <c r="O228" i="18" s="1"/>
  <c r="P228" i="18"/>
  <c r="R228" i="18" s="1"/>
  <c r="C229" i="18"/>
  <c r="D229" i="18"/>
  <c r="E229" i="18"/>
  <c r="I229" i="18"/>
  <c r="O229" i="18" s="1"/>
  <c r="P229" i="18"/>
  <c r="R229" i="18" s="1"/>
  <c r="C230" i="18"/>
  <c r="D230" i="18"/>
  <c r="E230" i="18"/>
  <c r="I230" i="18"/>
  <c r="O230" i="18" s="1"/>
  <c r="P230" i="18"/>
  <c r="R230" i="18" s="1"/>
  <c r="C231" i="18"/>
  <c r="D231" i="18"/>
  <c r="E231" i="18"/>
  <c r="I231" i="18"/>
  <c r="O231" i="18" s="1"/>
  <c r="P231" i="18"/>
  <c r="R231" i="18" s="1"/>
  <c r="C232" i="18"/>
  <c r="D232" i="18"/>
  <c r="E232" i="18"/>
  <c r="I232" i="18"/>
  <c r="O232" i="18" s="1"/>
  <c r="P232" i="18"/>
  <c r="R232" i="18" s="1"/>
  <c r="C233" i="18"/>
  <c r="E233" i="18" s="1"/>
  <c r="D233" i="18"/>
  <c r="I233" i="18"/>
  <c r="O233" i="18"/>
  <c r="P233" i="18"/>
  <c r="R233" i="18" s="1"/>
  <c r="C234" i="18"/>
  <c r="D234" i="18"/>
  <c r="E234" i="18"/>
  <c r="I234" i="18"/>
  <c r="O234" i="18" s="1"/>
  <c r="P234" i="18"/>
  <c r="R234" i="18" s="1"/>
  <c r="C235" i="18"/>
  <c r="E235" i="18" s="1"/>
  <c r="D235" i="18"/>
  <c r="I235" i="18"/>
  <c r="O235" i="18"/>
  <c r="P235" i="18"/>
  <c r="R235" i="18" s="1"/>
  <c r="S235" i="18"/>
  <c r="C236" i="18"/>
  <c r="E236" i="18" s="1"/>
  <c r="D236" i="18"/>
  <c r="I236" i="18"/>
  <c r="O236" i="18" s="1"/>
  <c r="P236" i="18"/>
  <c r="R236" i="18" s="1"/>
  <c r="C237" i="18"/>
  <c r="D237" i="18"/>
  <c r="E237" i="18"/>
  <c r="I237" i="18"/>
  <c r="O237" i="18" s="1"/>
  <c r="P237" i="18"/>
  <c r="R237" i="18"/>
  <c r="C238" i="18"/>
  <c r="E238" i="18" s="1"/>
  <c r="D238" i="18"/>
  <c r="I238" i="18"/>
  <c r="O238" i="18" s="1"/>
  <c r="P238" i="18"/>
  <c r="R238" i="18" s="1"/>
  <c r="C239" i="18"/>
  <c r="E239" i="18" s="1"/>
  <c r="D239" i="18"/>
  <c r="I239" i="18"/>
  <c r="O239" i="18" s="1"/>
  <c r="P239" i="18"/>
  <c r="R239" i="18" s="1"/>
  <c r="C240" i="18"/>
  <c r="D240" i="18"/>
  <c r="E240" i="18"/>
  <c r="I240" i="18"/>
  <c r="O240" i="18" s="1"/>
  <c r="P240" i="18"/>
  <c r="R240" i="18"/>
  <c r="C14" i="17"/>
  <c r="E14" i="17" s="1"/>
  <c r="C15" i="17"/>
  <c r="E15" i="17"/>
  <c r="C16" i="17"/>
  <c r="E16" i="17" s="1"/>
  <c r="C17" i="17"/>
  <c r="E17" i="17"/>
  <c r="C18" i="17"/>
  <c r="E18" i="17"/>
  <c r="C19" i="17"/>
  <c r="E19" i="17"/>
  <c r="C20" i="17"/>
  <c r="E20" i="17" s="1"/>
  <c r="C21" i="17"/>
  <c r="E21" i="17"/>
  <c r="C22" i="17"/>
  <c r="E22" i="17"/>
  <c r="C23" i="17"/>
  <c r="E23" i="17"/>
  <c r="C24" i="17"/>
  <c r="E24" i="17" s="1"/>
  <c r="C25" i="17"/>
  <c r="E25" i="17"/>
  <c r="C26" i="17"/>
  <c r="E26" i="17"/>
  <c r="C27" i="17"/>
  <c r="E27" i="17"/>
  <c r="C28" i="17"/>
  <c r="E28" i="17" s="1"/>
  <c r="C29" i="17"/>
  <c r="E29" i="17"/>
  <c r="C30" i="17"/>
  <c r="E30" i="17" s="1"/>
  <c r="C31" i="17"/>
  <c r="E31" i="17"/>
  <c r="C32" i="17"/>
  <c r="E32" i="17" s="1"/>
  <c r="C33" i="17"/>
  <c r="E33" i="17"/>
  <c r="C34" i="17"/>
  <c r="E34" i="17" s="1"/>
  <c r="C35" i="17"/>
  <c r="E35" i="17"/>
  <c r="C36" i="17"/>
  <c r="E36" i="17" s="1"/>
  <c r="C37" i="17"/>
  <c r="E37" i="17"/>
  <c r="C38" i="17"/>
  <c r="E38" i="17" s="1"/>
  <c r="C39" i="17"/>
  <c r="E39" i="17"/>
  <c r="C40" i="17"/>
  <c r="E40" i="17" s="1"/>
  <c r="C41" i="17"/>
  <c r="E41" i="17"/>
  <c r="C42" i="17"/>
  <c r="E42" i="17"/>
  <c r="C43" i="17"/>
  <c r="E43" i="17"/>
  <c r="C44" i="17"/>
  <c r="E44" i="17" s="1"/>
  <c r="C45" i="17"/>
  <c r="E45" i="17"/>
  <c r="C46" i="17"/>
  <c r="E46" i="17"/>
  <c r="C47" i="17"/>
  <c r="E47" i="17"/>
  <c r="C48" i="17"/>
  <c r="E48" i="17" s="1"/>
  <c r="C49" i="17"/>
  <c r="E49" i="17"/>
  <c r="C50" i="17"/>
  <c r="E50" i="17" s="1"/>
  <c r="C51" i="17"/>
  <c r="E51" i="17"/>
  <c r="C52" i="17"/>
  <c r="E52" i="17" s="1"/>
  <c r="C53" i="17"/>
  <c r="E53" i="17"/>
  <c r="C54" i="17"/>
  <c r="E54" i="17"/>
  <c r="C55" i="17"/>
  <c r="E55" i="17"/>
  <c r="C56" i="17"/>
  <c r="E56" i="17" s="1"/>
  <c r="C57" i="17"/>
  <c r="E57" i="17"/>
  <c r="C58" i="17"/>
  <c r="E58" i="17"/>
  <c r="C59" i="17"/>
  <c r="E59" i="17"/>
  <c r="C60" i="17"/>
  <c r="E60" i="17" s="1"/>
  <c r="C61" i="17"/>
  <c r="E61" i="17"/>
  <c r="C62" i="17"/>
  <c r="E62" i="17" s="1"/>
  <c r="C63" i="17"/>
  <c r="E63" i="17"/>
  <c r="C64" i="17"/>
  <c r="E64" i="17" s="1"/>
  <c r="C65" i="17"/>
  <c r="E65" i="17"/>
  <c r="C66" i="17"/>
  <c r="E66" i="17" s="1"/>
  <c r="C67" i="17"/>
  <c r="E67" i="17"/>
  <c r="C68" i="17"/>
  <c r="E68" i="17" s="1"/>
  <c r="C69" i="17"/>
  <c r="E69" i="17"/>
  <c r="C70" i="17"/>
  <c r="E70" i="17"/>
  <c r="C71" i="17"/>
  <c r="E71" i="17"/>
  <c r="C72" i="17"/>
  <c r="E72" i="17" s="1"/>
  <c r="C73" i="17"/>
  <c r="E73" i="17"/>
  <c r="P14" i="17"/>
  <c r="R14" i="17" s="1"/>
  <c r="B3" i="17"/>
  <c r="B7" i="17"/>
  <c r="B8" i="17" s="1"/>
  <c r="D14" i="17"/>
  <c r="D15" i="17"/>
  <c r="D16" i="17"/>
  <c r="D17" i="17"/>
  <c r="F17" i="17" s="1"/>
  <c r="D18" i="17"/>
  <c r="D19" i="17"/>
  <c r="D20" i="17"/>
  <c r="D21" i="17"/>
  <c r="F21" i="17" s="1"/>
  <c r="D22" i="17"/>
  <c r="D23" i="17"/>
  <c r="D24" i="17"/>
  <c r="D25" i="17"/>
  <c r="F25" i="17" s="1"/>
  <c r="D26" i="17"/>
  <c r="D27" i="17"/>
  <c r="D28" i="17"/>
  <c r="D29" i="17"/>
  <c r="F29" i="17" s="1"/>
  <c r="D30" i="17"/>
  <c r="D31" i="17"/>
  <c r="D32" i="17"/>
  <c r="D33" i="17"/>
  <c r="F33" i="17" s="1"/>
  <c r="D34" i="17"/>
  <c r="D35" i="17"/>
  <c r="D36" i="17"/>
  <c r="D37" i="17"/>
  <c r="F37" i="17" s="1"/>
  <c r="D38" i="17"/>
  <c r="D39" i="17"/>
  <c r="D40" i="17"/>
  <c r="D41" i="17"/>
  <c r="F41" i="17" s="1"/>
  <c r="D42" i="17"/>
  <c r="F42" i="17" s="1"/>
  <c r="D43" i="17"/>
  <c r="D44" i="17"/>
  <c r="F44" i="17" s="1"/>
  <c r="D45" i="17"/>
  <c r="F45" i="17" s="1"/>
  <c r="D46" i="17"/>
  <c r="D47" i="17"/>
  <c r="D48" i="17"/>
  <c r="D49" i="17"/>
  <c r="F49" i="17" s="1"/>
  <c r="D50" i="17"/>
  <c r="F50" i="17" s="1"/>
  <c r="D51" i="17"/>
  <c r="D52" i="17"/>
  <c r="F52" i="17" s="1"/>
  <c r="D53" i="17"/>
  <c r="F53" i="17" s="1"/>
  <c r="D54" i="17"/>
  <c r="D55" i="17"/>
  <c r="D56" i="17"/>
  <c r="D57" i="17"/>
  <c r="F57" i="17" s="1"/>
  <c r="D58" i="17"/>
  <c r="F58" i="17" s="1"/>
  <c r="D59" i="17"/>
  <c r="D60" i="17"/>
  <c r="F60" i="17" s="1"/>
  <c r="D61" i="17"/>
  <c r="F61" i="17" s="1"/>
  <c r="D62" i="17"/>
  <c r="D63" i="17"/>
  <c r="D64" i="17"/>
  <c r="D65" i="17"/>
  <c r="F65" i="17" s="1"/>
  <c r="B4" i="17"/>
  <c r="B5" i="17" s="1"/>
  <c r="D66" i="17"/>
  <c r="D67" i="17"/>
  <c r="D68" i="17"/>
  <c r="D69" i="17"/>
  <c r="D70" i="17"/>
  <c r="D71" i="17"/>
  <c r="D72" i="17"/>
  <c r="D73" i="17"/>
  <c r="F73" i="17" s="1"/>
  <c r="I14" i="17"/>
  <c r="O14" i="17" s="1"/>
  <c r="K14" i="17"/>
  <c r="K15" i="17"/>
  <c r="K16" i="17"/>
  <c r="K17" i="17"/>
  <c r="K18" i="17"/>
  <c r="K19" i="17"/>
  <c r="K20" i="17"/>
  <c r="K21" i="17"/>
  <c r="K24" i="17"/>
  <c r="K25" i="17"/>
  <c r="W14" i="17"/>
  <c r="T4" i="17" s="1"/>
  <c r="M7" i="17"/>
  <c r="I15" i="17"/>
  <c r="I16" i="17"/>
  <c r="O16" i="17" s="1"/>
  <c r="I17" i="17"/>
  <c r="I18" i="17"/>
  <c r="O18" i="17" s="1"/>
  <c r="I19" i="17"/>
  <c r="I20" i="17"/>
  <c r="I21" i="17"/>
  <c r="I22" i="17"/>
  <c r="O22" i="17" s="1"/>
  <c r="I23" i="17"/>
  <c r="O23" i="17" s="1"/>
  <c r="I24" i="17"/>
  <c r="O24" i="17" s="1"/>
  <c r="I25" i="17"/>
  <c r="O25" i="17" s="1"/>
  <c r="I26" i="17"/>
  <c r="O26" i="17" s="1"/>
  <c r="I27" i="17"/>
  <c r="O27" i="17" s="1"/>
  <c r="I28" i="17"/>
  <c r="O28" i="17" s="1"/>
  <c r="I29" i="17"/>
  <c r="O29" i="17" s="1"/>
  <c r="I30" i="17"/>
  <c r="I31" i="17"/>
  <c r="O31" i="17" s="1"/>
  <c r="I32" i="17"/>
  <c r="O32" i="17" s="1"/>
  <c r="I33" i="17"/>
  <c r="O33" i="17" s="1"/>
  <c r="I34" i="17"/>
  <c r="I35" i="17"/>
  <c r="O35" i="17" s="1"/>
  <c r="I36" i="17"/>
  <c r="O36" i="17" s="1"/>
  <c r="I37" i="17"/>
  <c r="O37" i="17" s="1"/>
  <c r="I38" i="17"/>
  <c r="I39" i="17"/>
  <c r="O39" i="17" s="1"/>
  <c r="I40" i="17"/>
  <c r="O40" i="17" s="1"/>
  <c r="I41" i="17"/>
  <c r="I42" i="17"/>
  <c r="I43" i="17"/>
  <c r="O43" i="17" s="1"/>
  <c r="I44" i="17"/>
  <c r="I45" i="17"/>
  <c r="O45" i="17" s="1"/>
  <c r="I46" i="17"/>
  <c r="I47" i="17"/>
  <c r="O47" i="17" s="1"/>
  <c r="I48" i="17"/>
  <c r="O48" i="17" s="1"/>
  <c r="I49" i="17"/>
  <c r="O49" i="17" s="1"/>
  <c r="I50" i="17"/>
  <c r="O50" i="17" s="1"/>
  <c r="I51" i="17"/>
  <c r="O51" i="17" s="1"/>
  <c r="I52" i="17"/>
  <c r="O52" i="17" s="1"/>
  <c r="I53" i="17"/>
  <c r="O53" i="17" s="1"/>
  <c r="I54" i="17"/>
  <c r="O54" i="17" s="1"/>
  <c r="I55" i="17"/>
  <c r="O55" i="17" s="1"/>
  <c r="I56" i="17"/>
  <c r="O56" i="17" s="1"/>
  <c r="I57" i="17"/>
  <c r="O57" i="17" s="1"/>
  <c r="I58" i="17"/>
  <c r="O58" i="17" s="1"/>
  <c r="I59" i="17"/>
  <c r="O59" i="17" s="1"/>
  <c r="I60" i="17"/>
  <c r="O60" i="17" s="1"/>
  <c r="I61" i="17"/>
  <c r="O61" i="17" s="1"/>
  <c r="I62" i="17"/>
  <c r="O62" i="17" s="1"/>
  <c r="I63" i="17"/>
  <c r="O63" i="17" s="1"/>
  <c r="I64" i="17"/>
  <c r="O64" i="17" s="1"/>
  <c r="I65" i="17"/>
  <c r="O65" i="17" s="1"/>
  <c r="L14" i="17"/>
  <c r="V14" i="17"/>
  <c r="L15" i="17"/>
  <c r="O15" i="17"/>
  <c r="P15" i="17"/>
  <c r="R15" i="17" s="1"/>
  <c r="V15" i="17"/>
  <c r="W15" i="17"/>
  <c r="L16" i="17"/>
  <c r="P16" i="17"/>
  <c r="R16" i="17" s="1"/>
  <c r="V16" i="17"/>
  <c r="W16" i="17"/>
  <c r="L17" i="17"/>
  <c r="O17" i="17"/>
  <c r="P17" i="17"/>
  <c r="R17" i="17" s="1"/>
  <c r="V17" i="17"/>
  <c r="W17" i="17"/>
  <c r="L18" i="17"/>
  <c r="P18" i="17"/>
  <c r="S18" i="17" s="1"/>
  <c r="R18" i="17"/>
  <c r="V18" i="17"/>
  <c r="W18" i="17"/>
  <c r="L19" i="17"/>
  <c r="O19" i="17"/>
  <c r="P19" i="17"/>
  <c r="R19" i="17" s="1"/>
  <c r="V19" i="17"/>
  <c r="W19" i="17"/>
  <c r="L20" i="17"/>
  <c r="O20" i="17"/>
  <c r="P20" i="17"/>
  <c r="R20" i="17" s="1"/>
  <c r="V20" i="17"/>
  <c r="W20" i="17"/>
  <c r="L21" i="17"/>
  <c r="O21" i="17"/>
  <c r="P21" i="17"/>
  <c r="R21" i="17" s="1"/>
  <c r="V21" i="17"/>
  <c r="W21" i="17"/>
  <c r="P22" i="17"/>
  <c r="R22" i="17" s="1"/>
  <c r="P23" i="17"/>
  <c r="R23" i="17" s="1"/>
  <c r="L24" i="17"/>
  <c r="P24" i="17"/>
  <c r="R24" i="17" s="1"/>
  <c r="V24" i="17"/>
  <c r="W24" i="17"/>
  <c r="L25" i="17"/>
  <c r="P25" i="17"/>
  <c r="R25" i="17" s="1"/>
  <c r="V25" i="17"/>
  <c r="W25" i="17"/>
  <c r="K26" i="17"/>
  <c r="L26" i="17"/>
  <c r="P26" i="17"/>
  <c r="S26" i="17" s="1"/>
  <c r="V26" i="17"/>
  <c r="W26" i="17"/>
  <c r="P27" i="17"/>
  <c r="V27" i="17"/>
  <c r="W27" i="17"/>
  <c r="P28" i="17"/>
  <c r="R28" i="17" s="1"/>
  <c r="Q28" i="17"/>
  <c r="V28" i="17"/>
  <c r="W28" i="17"/>
  <c r="P29" i="17"/>
  <c r="V29" i="17"/>
  <c r="W29" i="17"/>
  <c r="O30" i="17"/>
  <c r="P30" i="17"/>
  <c r="S30" i="17" s="1"/>
  <c r="R30" i="17"/>
  <c r="V30" i="17"/>
  <c r="W30" i="17"/>
  <c r="P31" i="17"/>
  <c r="V31" i="17"/>
  <c r="W31" i="17"/>
  <c r="P32" i="17"/>
  <c r="R32" i="17" s="1"/>
  <c r="Q32" i="17"/>
  <c r="V32" i="17"/>
  <c r="W32" i="17"/>
  <c r="P33" i="17"/>
  <c r="V33" i="17"/>
  <c r="W33" i="17"/>
  <c r="O34" i="17"/>
  <c r="P34" i="17"/>
  <c r="R34" i="17" s="1"/>
  <c r="V34" i="17"/>
  <c r="W34" i="17"/>
  <c r="P35" i="17"/>
  <c r="V35" i="17"/>
  <c r="W35" i="17"/>
  <c r="P36" i="17"/>
  <c r="R36" i="17" s="1"/>
  <c r="V36" i="17"/>
  <c r="W36" i="17"/>
  <c r="P37" i="17"/>
  <c r="V37" i="17"/>
  <c r="W37" i="17"/>
  <c r="O38" i="17"/>
  <c r="P38" i="17"/>
  <c r="R38" i="17" s="1"/>
  <c r="P39" i="17"/>
  <c r="P40" i="17"/>
  <c r="R40" i="17" s="1"/>
  <c r="K41" i="17"/>
  <c r="L41" i="17"/>
  <c r="M41" i="17"/>
  <c r="O41" i="17"/>
  <c r="P41" i="17"/>
  <c r="Q41" i="17" s="1"/>
  <c r="V41" i="17"/>
  <c r="W41" i="17"/>
  <c r="K42" i="17"/>
  <c r="L42" i="17" s="1"/>
  <c r="M42" i="17"/>
  <c r="O42" i="17"/>
  <c r="P42" i="17"/>
  <c r="R42" i="17"/>
  <c r="V42" i="17"/>
  <c r="W42" i="17"/>
  <c r="K43" i="17"/>
  <c r="L43" i="17"/>
  <c r="M43" i="17"/>
  <c r="P43" i="17"/>
  <c r="Q43" i="17" s="1"/>
  <c r="V43" i="17"/>
  <c r="W43" i="17"/>
  <c r="K44" i="17"/>
  <c r="L44" i="17" s="1"/>
  <c r="M44" i="17"/>
  <c r="O44" i="17"/>
  <c r="P44" i="17"/>
  <c r="R44" i="17" s="1"/>
  <c r="V44" i="17"/>
  <c r="W44" i="17"/>
  <c r="K45" i="17"/>
  <c r="L45" i="17"/>
  <c r="M45" i="17"/>
  <c r="P45" i="17"/>
  <c r="R45" i="17" s="1"/>
  <c r="V45" i="17"/>
  <c r="W45" i="17"/>
  <c r="K46" i="17"/>
  <c r="L46" i="17" s="1"/>
  <c r="M46" i="17"/>
  <c r="O46" i="17"/>
  <c r="P46" i="17"/>
  <c r="R46" i="17" s="1"/>
  <c r="V46" i="17"/>
  <c r="W46" i="17"/>
  <c r="K47" i="17"/>
  <c r="L47" i="17"/>
  <c r="M47" i="17"/>
  <c r="P47" i="17"/>
  <c r="R47" i="17" s="1"/>
  <c r="Q47" i="17"/>
  <c r="V47" i="17"/>
  <c r="W47" i="17"/>
  <c r="P48" i="17"/>
  <c r="R48" i="17" s="1"/>
  <c r="P49" i="17"/>
  <c r="R49" i="17" s="1"/>
  <c r="P50" i="17"/>
  <c r="R50" i="17" s="1"/>
  <c r="P51" i="17"/>
  <c r="R51" i="17" s="1"/>
  <c r="P52" i="17"/>
  <c r="R52" i="17" s="1"/>
  <c r="P53" i="17"/>
  <c r="R53" i="17" s="1"/>
  <c r="P54" i="17"/>
  <c r="R54" i="17" s="1"/>
  <c r="P55" i="17"/>
  <c r="R55" i="17" s="1"/>
  <c r="P56" i="17"/>
  <c r="R56" i="17" s="1"/>
  <c r="P57" i="17"/>
  <c r="R57" i="17" s="1"/>
  <c r="P58" i="17"/>
  <c r="R58" i="17" s="1"/>
  <c r="P59" i="17"/>
  <c r="Q59" i="17" s="1"/>
  <c r="P60" i="17"/>
  <c r="R60" i="17" s="1"/>
  <c r="P61" i="17"/>
  <c r="R61" i="17" s="1"/>
  <c r="P62" i="17"/>
  <c r="R62" i="17" s="1"/>
  <c r="P63" i="17"/>
  <c r="R63" i="17" s="1"/>
  <c r="P64" i="17"/>
  <c r="R64" i="17" s="1"/>
  <c r="P65" i="17"/>
  <c r="R65" i="17" s="1"/>
  <c r="I66" i="17"/>
  <c r="O66" i="17" s="1"/>
  <c r="P66" i="17"/>
  <c r="R66" i="17"/>
  <c r="I67" i="17"/>
  <c r="O67" i="17" s="1"/>
  <c r="P67" i="17"/>
  <c r="R67" i="17" s="1"/>
  <c r="I68" i="17"/>
  <c r="O68" i="17" s="1"/>
  <c r="P68" i="17"/>
  <c r="R68" i="17" s="1"/>
  <c r="I69" i="17"/>
  <c r="O69" i="17" s="1"/>
  <c r="P69" i="17"/>
  <c r="R69" i="17" s="1"/>
  <c r="I70" i="17"/>
  <c r="O70" i="17" s="1"/>
  <c r="P70" i="17"/>
  <c r="R70" i="17" s="1"/>
  <c r="I71" i="17"/>
  <c r="O71" i="17" s="1"/>
  <c r="P71" i="17"/>
  <c r="R71" i="17" s="1"/>
  <c r="I72" i="17"/>
  <c r="O72" i="17" s="1"/>
  <c r="P72" i="17"/>
  <c r="R72" i="17" s="1"/>
  <c r="I73" i="17"/>
  <c r="O73" i="17" s="1"/>
  <c r="P73" i="17"/>
  <c r="R73" i="17"/>
  <c r="C74" i="17"/>
  <c r="E74" i="17" s="1"/>
  <c r="D74" i="17"/>
  <c r="I74" i="17"/>
  <c r="O74" i="17" s="1"/>
  <c r="P74" i="17"/>
  <c r="S74" i="17" s="1"/>
  <c r="R74" i="17"/>
  <c r="C75" i="17"/>
  <c r="D75" i="17"/>
  <c r="E75" i="17"/>
  <c r="I75" i="17"/>
  <c r="O75" i="17" s="1"/>
  <c r="P75" i="17"/>
  <c r="R75" i="17" s="1"/>
  <c r="C76" i="17"/>
  <c r="E76" i="17" s="1"/>
  <c r="D76" i="17"/>
  <c r="I76" i="17"/>
  <c r="O76" i="17"/>
  <c r="P76" i="17"/>
  <c r="R76" i="17"/>
  <c r="C77" i="17"/>
  <c r="D77" i="17"/>
  <c r="E77" i="17"/>
  <c r="I77" i="17"/>
  <c r="O77" i="17" s="1"/>
  <c r="P77" i="17"/>
  <c r="R77" i="17" s="1"/>
  <c r="C78" i="17"/>
  <c r="D78" i="17"/>
  <c r="E78" i="17"/>
  <c r="I78" i="17"/>
  <c r="O78" i="17"/>
  <c r="P78" i="17"/>
  <c r="R78" i="17" s="1"/>
  <c r="C79" i="17"/>
  <c r="E79" i="17" s="1"/>
  <c r="D79" i="17"/>
  <c r="I79" i="17"/>
  <c r="O79" i="17" s="1"/>
  <c r="P79" i="17"/>
  <c r="R79" i="17" s="1"/>
  <c r="C80" i="17"/>
  <c r="D80" i="17"/>
  <c r="E80" i="17"/>
  <c r="I80" i="17"/>
  <c r="O80" i="17" s="1"/>
  <c r="P80" i="17"/>
  <c r="R80" i="17" s="1"/>
  <c r="C81" i="17"/>
  <c r="D81" i="17"/>
  <c r="E81" i="17"/>
  <c r="I81" i="17"/>
  <c r="O81" i="17" s="1"/>
  <c r="P81" i="17"/>
  <c r="R81" i="17"/>
  <c r="C82" i="17"/>
  <c r="D82" i="17"/>
  <c r="E82" i="17"/>
  <c r="I82" i="17"/>
  <c r="O82" i="17" s="1"/>
  <c r="P82" i="17"/>
  <c r="R82" i="17" s="1"/>
  <c r="C83" i="17"/>
  <c r="D83" i="17"/>
  <c r="E83" i="17"/>
  <c r="I83" i="17"/>
  <c r="O83" i="17" s="1"/>
  <c r="P83" i="17"/>
  <c r="R83" i="17"/>
  <c r="C84" i="17"/>
  <c r="E84" i="17" s="1"/>
  <c r="D84" i="17"/>
  <c r="I84" i="17"/>
  <c r="O84" i="17"/>
  <c r="P84" i="17"/>
  <c r="R84" i="17" s="1"/>
  <c r="C85" i="17"/>
  <c r="D85" i="17"/>
  <c r="E85" i="17"/>
  <c r="I85" i="17"/>
  <c r="O85" i="17" s="1"/>
  <c r="P85" i="17"/>
  <c r="R85" i="17" s="1"/>
  <c r="C86" i="17"/>
  <c r="E86" i="17" s="1"/>
  <c r="D86" i="17"/>
  <c r="I86" i="17"/>
  <c r="O86" i="17"/>
  <c r="P86" i="17"/>
  <c r="R86" i="17" s="1"/>
  <c r="C87" i="17"/>
  <c r="E87" i="17" s="1"/>
  <c r="D87" i="17"/>
  <c r="I87" i="17"/>
  <c r="O87" i="17" s="1"/>
  <c r="P87" i="17"/>
  <c r="R87" i="17" s="1"/>
  <c r="C88" i="17"/>
  <c r="D88" i="17"/>
  <c r="E88" i="17"/>
  <c r="I88" i="17"/>
  <c r="O88" i="17" s="1"/>
  <c r="P88" i="17"/>
  <c r="Q88" i="17" s="1"/>
  <c r="C89" i="17"/>
  <c r="E89" i="17" s="1"/>
  <c r="D89" i="17"/>
  <c r="I89" i="17"/>
  <c r="O89" i="17" s="1"/>
  <c r="P89" i="17"/>
  <c r="R89" i="17"/>
  <c r="C90" i="17"/>
  <c r="E90" i="17" s="1"/>
  <c r="D90" i="17"/>
  <c r="I90" i="17"/>
  <c r="O90" i="17" s="1"/>
  <c r="P90" i="17"/>
  <c r="R90" i="17" s="1"/>
  <c r="S90" i="17"/>
  <c r="C91" i="17"/>
  <c r="D91" i="17"/>
  <c r="E91" i="17"/>
  <c r="I91" i="17"/>
  <c r="O91" i="17" s="1"/>
  <c r="P91" i="17"/>
  <c r="R91" i="17" s="1"/>
  <c r="C92" i="17"/>
  <c r="E92" i="17" s="1"/>
  <c r="D92" i="17"/>
  <c r="I92" i="17"/>
  <c r="O92" i="17"/>
  <c r="P92" i="17"/>
  <c r="R92" i="17" s="1"/>
  <c r="C93" i="17"/>
  <c r="E93" i="17" s="1"/>
  <c r="D93" i="17"/>
  <c r="I93" i="17"/>
  <c r="O93" i="17" s="1"/>
  <c r="P93" i="17"/>
  <c r="R93" i="17" s="1"/>
  <c r="C94" i="17"/>
  <c r="D94" i="17"/>
  <c r="E94" i="17"/>
  <c r="I94" i="17"/>
  <c r="O94" i="17"/>
  <c r="P94" i="17"/>
  <c r="R94" i="17" s="1"/>
  <c r="C95" i="17"/>
  <c r="E95" i="17" s="1"/>
  <c r="D95" i="17"/>
  <c r="I95" i="17"/>
  <c r="O95" i="17" s="1"/>
  <c r="P95" i="17"/>
  <c r="R95" i="17" s="1"/>
  <c r="C96" i="17"/>
  <c r="D96" i="17"/>
  <c r="E96" i="17"/>
  <c r="I96" i="17"/>
  <c r="O96" i="17" s="1"/>
  <c r="P96" i="17"/>
  <c r="R96" i="17" s="1"/>
  <c r="C97" i="17"/>
  <c r="D97" i="17"/>
  <c r="E97" i="17"/>
  <c r="I97" i="17"/>
  <c r="O97" i="17" s="1"/>
  <c r="P97" i="17"/>
  <c r="R97" i="17" s="1"/>
  <c r="C98" i="17"/>
  <c r="D98" i="17"/>
  <c r="E98" i="17"/>
  <c r="I98" i="17"/>
  <c r="O98" i="17"/>
  <c r="P98" i="17"/>
  <c r="R98" i="17" s="1"/>
  <c r="C99" i="17"/>
  <c r="D99" i="17"/>
  <c r="E99" i="17"/>
  <c r="I99" i="17"/>
  <c r="O99" i="17" s="1"/>
  <c r="P99" i="17"/>
  <c r="R99" i="17"/>
  <c r="C100" i="17"/>
  <c r="E100" i="17" s="1"/>
  <c r="D100" i="17"/>
  <c r="I100" i="17"/>
  <c r="O100" i="17"/>
  <c r="P100" i="17"/>
  <c r="R100" i="17" s="1"/>
  <c r="C101" i="17"/>
  <c r="D101" i="17"/>
  <c r="E101" i="17"/>
  <c r="I101" i="17"/>
  <c r="O101" i="17" s="1"/>
  <c r="P101" i="17"/>
  <c r="R101" i="17" s="1"/>
  <c r="C102" i="17"/>
  <c r="E102" i="17" s="1"/>
  <c r="D102" i="17"/>
  <c r="I102" i="17"/>
  <c r="O102" i="17"/>
  <c r="P102" i="17"/>
  <c r="R102" i="17" s="1"/>
  <c r="Q102" i="17"/>
  <c r="C103" i="17"/>
  <c r="E103" i="17" s="1"/>
  <c r="D103" i="17"/>
  <c r="I103" i="17"/>
  <c r="O103" i="17" s="1"/>
  <c r="P103" i="17"/>
  <c r="R103" i="17" s="1"/>
  <c r="C104" i="17"/>
  <c r="D104" i="17"/>
  <c r="E104" i="17"/>
  <c r="I104" i="17"/>
  <c r="O104" i="17" s="1"/>
  <c r="P104" i="17"/>
  <c r="R104" i="17" s="1"/>
  <c r="C105" i="17"/>
  <c r="E105" i="17" s="1"/>
  <c r="D105" i="17"/>
  <c r="I105" i="17"/>
  <c r="O105" i="17" s="1"/>
  <c r="P105" i="17"/>
  <c r="R105" i="17" s="1"/>
  <c r="C106" i="17"/>
  <c r="D106" i="17"/>
  <c r="E106" i="17"/>
  <c r="I106" i="17"/>
  <c r="O106" i="17" s="1"/>
  <c r="P106" i="17"/>
  <c r="R106" i="17" s="1"/>
  <c r="C107" i="17"/>
  <c r="D107" i="17"/>
  <c r="E107" i="17"/>
  <c r="I107" i="17"/>
  <c r="O107" i="17" s="1"/>
  <c r="P107" i="17"/>
  <c r="R107" i="17" s="1"/>
  <c r="C108" i="17"/>
  <c r="E108" i="17" s="1"/>
  <c r="D108" i="17"/>
  <c r="I108" i="17"/>
  <c r="O108" i="17" s="1"/>
  <c r="P108" i="17"/>
  <c r="R108" i="17" s="1"/>
  <c r="C109" i="17"/>
  <c r="D109" i="17"/>
  <c r="E109" i="17"/>
  <c r="I109" i="17"/>
  <c r="O109" i="17" s="1"/>
  <c r="P109" i="17"/>
  <c r="R109" i="17" s="1"/>
  <c r="C110" i="17"/>
  <c r="D110" i="17"/>
  <c r="E110" i="17"/>
  <c r="I110" i="17"/>
  <c r="O110" i="17"/>
  <c r="P110" i="17"/>
  <c r="R110" i="17" s="1"/>
  <c r="C111" i="17"/>
  <c r="E111" i="17" s="1"/>
  <c r="D111" i="17"/>
  <c r="I111" i="17"/>
  <c r="O111" i="17" s="1"/>
  <c r="P111" i="17"/>
  <c r="R111" i="17" s="1"/>
  <c r="C112" i="17"/>
  <c r="D112" i="17"/>
  <c r="E112" i="17"/>
  <c r="I112" i="17"/>
  <c r="O112" i="17" s="1"/>
  <c r="P112" i="17"/>
  <c r="R112" i="17" s="1"/>
  <c r="C113" i="17"/>
  <c r="D113" i="17"/>
  <c r="E113" i="17"/>
  <c r="I113" i="17"/>
  <c r="O113" i="17" s="1"/>
  <c r="P113" i="17"/>
  <c r="R113" i="17" s="1"/>
  <c r="C114" i="17"/>
  <c r="D114" i="17"/>
  <c r="E114" i="17"/>
  <c r="I114" i="17"/>
  <c r="O114" i="17" s="1"/>
  <c r="P114" i="17"/>
  <c r="R114" i="17" s="1"/>
  <c r="C115" i="17"/>
  <c r="D115" i="17"/>
  <c r="E115" i="17"/>
  <c r="I115" i="17"/>
  <c r="O115" i="17" s="1"/>
  <c r="P115" i="17"/>
  <c r="R115" i="17" s="1"/>
  <c r="C116" i="17"/>
  <c r="E116" i="17" s="1"/>
  <c r="D116" i="17"/>
  <c r="I116" i="17"/>
  <c r="O116" i="17"/>
  <c r="P116" i="17"/>
  <c r="R116" i="17" s="1"/>
  <c r="C117" i="17"/>
  <c r="D117" i="17"/>
  <c r="E117" i="17"/>
  <c r="I117" i="17"/>
  <c r="O117" i="17" s="1"/>
  <c r="P117" i="17"/>
  <c r="R117" i="17" s="1"/>
  <c r="C118" i="17"/>
  <c r="E118" i="17" s="1"/>
  <c r="D118" i="17"/>
  <c r="I118" i="17"/>
  <c r="O118" i="17"/>
  <c r="P118" i="17"/>
  <c r="R118" i="17" s="1"/>
  <c r="C119" i="17"/>
  <c r="E119" i="17" s="1"/>
  <c r="D119" i="17"/>
  <c r="I119" i="17"/>
  <c r="O119" i="17" s="1"/>
  <c r="P119" i="17"/>
  <c r="R119" i="17" s="1"/>
  <c r="C120" i="17"/>
  <c r="D120" i="17"/>
  <c r="E120" i="17"/>
  <c r="I120" i="17"/>
  <c r="O120" i="17" s="1"/>
  <c r="P120" i="17"/>
  <c r="Q120" i="17" s="1"/>
  <c r="R120" i="17"/>
  <c r="C121" i="17"/>
  <c r="E121" i="17" s="1"/>
  <c r="D121" i="17"/>
  <c r="I121" i="17"/>
  <c r="O121" i="17" s="1"/>
  <c r="P121" i="17"/>
  <c r="R121" i="17" s="1"/>
  <c r="C122" i="17"/>
  <c r="D122" i="17"/>
  <c r="E122" i="17"/>
  <c r="I122" i="17"/>
  <c r="O122" i="17" s="1"/>
  <c r="P122" i="17"/>
  <c r="R122" i="17"/>
  <c r="C123" i="17"/>
  <c r="D123" i="17"/>
  <c r="E123" i="17"/>
  <c r="I123" i="17"/>
  <c r="O123" i="17" s="1"/>
  <c r="P123" i="17"/>
  <c r="R123" i="17" s="1"/>
  <c r="C124" i="17"/>
  <c r="E124" i="17" s="1"/>
  <c r="D124" i="17"/>
  <c r="I124" i="17"/>
  <c r="O124" i="17" s="1"/>
  <c r="P124" i="17"/>
  <c r="R124" i="17"/>
  <c r="S124" i="17"/>
  <c r="C125" i="17"/>
  <c r="D125" i="17"/>
  <c r="E125" i="17"/>
  <c r="I125" i="17"/>
  <c r="O125" i="17" s="1"/>
  <c r="P125" i="17"/>
  <c r="R125" i="17" s="1"/>
  <c r="C126" i="17"/>
  <c r="D126" i="17"/>
  <c r="E126" i="17"/>
  <c r="I126" i="17"/>
  <c r="O126" i="17"/>
  <c r="P126" i="17"/>
  <c r="R126" i="17" s="1"/>
  <c r="C127" i="17"/>
  <c r="E127" i="17" s="1"/>
  <c r="D127" i="17"/>
  <c r="I127" i="17"/>
  <c r="O127" i="17" s="1"/>
  <c r="P127" i="17"/>
  <c r="R127" i="17" s="1"/>
  <c r="C128" i="17"/>
  <c r="D128" i="17"/>
  <c r="E128" i="17"/>
  <c r="I128" i="17"/>
  <c r="O128" i="17" s="1"/>
  <c r="P128" i="17"/>
  <c r="R128" i="17" s="1"/>
  <c r="C129" i="17"/>
  <c r="D129" i="17"/>
  <c r="E129" i="17"/>
  <c r="I129" i="17"/>
  <c r="O129" i="17" s="1"/>
  <c r="P129" i="17"/>
  <c r="R129" i="17" s="1"/>
  <c r="C130" i="17"/>
  <c r="D130" i="17"/>
  <c r="E130" i="17"/>
  <c r="I130" i="17"/>
  <c r="O130" i="17"/>
  <c r="P130" i="17"/>
  <c r="Q130" i="17" s="1"/>
  <c r="C131" i="17"/>
  <c r="D131" i="17"/>
  <c r="E131" i="17"/>
  <c r="I131" i="17"/>
  <c r="O131" i="17" s="1"/>
  <c r="P131" i="17"/>
  <c r="R131" i="17" s="1"/>
  <c r="C132" i="17"/>
  <c r="E132" i="17" s="1"/>
  <c r="D132" i="17"/>
  <c r="I132" i="17"/>
  <c r="O132" i="17"/>
  <c r="P132" i="17"/>
  <c r="S132" i="17" s="1"/>
  <c r="R132" i="17"/>
  <c r="C133" i="17"/>
  <c r="D133" i="17"/>
  <c r="E133" i="17"/>
  <c r="I133" i="17"/>
  <c r="O133" i="17" s="1"/>
  <c r="P133" i="17"/>
  <c r="R133" i="17" s="1"/>
  <c r="C134" i="17"/>
  <c r="E134" i="17" s="1"/>
  <c r="D134" i="17"/>
  <c r="I134" i="17"/>
  <c r="O134" i="17"/>
  <c r="P134" i="17"/>
  <c r="R134" i="17" s="1"/>
  <c r="Q134" i="17"/>
  <c r="C135" i="17"/>
  <c r="E135" i="17" s="1"/>
  <c r="D135" i="17"/>
  <c r="I135" i="17"/>
  <c r="O135" i="17" s="1"/>
  <c r="P135" i="17"/>
  <c r="R135" i="17" s="1"/>
  <c r="C136" i="17"/>
  <c r="D136" i="17"/>
  <c r="E136" i="17"/>
  <c r="I136" i="17"/>
  <c r="O136" i="17" s="1"/>
  <c r="P136" i="17"/>
  <c r="Q136" i="17" s="1"/>
  <c r="C137" i="17"/>
  <c r="E137" i="17" s="1"/>
  <c r="D137" i="17"/>
  <c r="I137" i="17"/>
  <c r="O137" i="17" s="1"/>
  <c r="P137" i="17"/>
  <c r="R137" i="17"/>
  <c r="C138" i="17"/>
  <c r="D138" i="17"/>
  <c r="E138" i="17"/>
  <c r="I138" i="17"/>
  <c r="O138" i="17" s="1"/>
  <c r="P138" i="17"/>
  <c r="R138" i="17" s="1"/>
  <c r="C139" i="17"/>
  <c r="D139" i="17"/>
  <c r="E139" i="17"/>
  <c r="I139" i="17"/>
  <c r="O139" i="17" s="1"/>
  <c r="P139" i="17"/>
  <c r="R139" i="17" s="1"/>
  <c r="C140" i="17"/>
  <c r="E140" i="17" s="1"/>
  <c r="D140" i="17"/>
  <c r="I140" i="17"/>
  <c r="O140" i="17"/>
  <c r="P140" i="17"/>
  <c r="S140" i="17" s="1"/>
  <c r="R140" i="17"/>
  <c r="C141" i="17"/>
  <c r="D141" i="17"/>
  <c r="E141" i="17"/>
  <c r="I141" i="17"/>
  <c r="O141" i="17" s="1"/>
  <c r="P141" i="17"/>
  <c r="R141" i="17" s="1"/>
  <c r="C142" i="17"/>
  <c r="D142" i="17"/>
  <c r="E142" i="17"/>
  <c r="I142" i="17"/>
  <c r="O142" i="17"/>
  <c r="P142" i="17"/>
  <c r="R142" i="17" s="1"/>
  <c r="C143" i="17"/>
  <c r="E143" i="17" s="1"/>
  <c r="D143" i="17"/>
  <c r="I143" i="17"/>
  <c r="O143" i="17" s="1"/>
  <c r="P143" i="17"/>
  <c r="R143" i="17" s="1"/>
  <c r="C144" i="17"/>
  <c r="D144" i="17"/>
  <c r="E144" i="17"/>
  <c r="I144" i="17"/>
  <c r="O144" i="17" s="1"/>
  <c r="P144" i="17"/>
  <c r="R144" i="17" s="1"/>
  <c r="C145" i="17"/>
  <c r="D145" i="17"/>
  <c r="E145" i="17"/>
  <c r="I145" i="17"/>
  <c r="O145" i="17" s="1"/>
  <c r="P145" i="17"/>
  <c r="R145" i="17" s="1"/>
  <c r="C146" i="17"/>
  <c r="D146" i="17"/>
  <c r="E146" i="17"/>
  <c r="I146" i="17"/>
  <c r="O146" i="17" s="1"/>
  <c r="P146" i="17"/>
  <c r="R146" i="17" s="1"/>
  <c r="C147" i="17"/>
  <c r="D147" i="17"/>
  <c r="E147" i="17"/>
  <c r="I147" i="17"/>
  <c r="O147" i="17" s="1"/>
  <c r="P147" i="17"/>
  <c r="R147" i="17" s="1"/>
  <c r="C148" i="17"/>
  <c r="E148" i="17" s="1"/>
  <c r="D148" i="17"/>
  <c r="I148" i="17"/>
  <c r="O148" i="17"/>
  <c r="P148" i="17"/>
  <c r="S148" i="17" s="1"/>
  <c r="C149" i="17"/>
  <c r="D149" i="17"/>
  <c r="E149" i="17"/>
  <c r="I149" i="17"/>
  <c r="O149" i="17" s="1"/>
  <c r="P149" i="17"/>
  <c r="R149" i="17" s="1"/>
  <c r="C150" i="17"/>
  <c r="E150" i="17" s="1"/>
  <c r="D150" i="17"/>
  <c r="I150" i="17"/>
  <c r="O150" i="17"/>
  <c r="P150" i="17"/>
  <c r="Q150" i="17" s="1"/>
  <c r="C151" i="17"/>
  <c r="E151" i="17" s="1"/>
  <c r="D151" i="17"/>
  <c r="I151" i="17"/>
  <c r="O151" i="17" s="1"/>
  <c r="P151" i="17"/>
  <c r="R151" i="17" s="1"/>
  <c r="C152" i="17"/>
  <c r="D152" i="17"/>
  <c r="E152" i="17"/>
  <c r="I152" i="17"/>
  <c r="O152" i="17" s="1"/>
  <c r="P152" i="17"/>
  <c r="R152" i="17" s="1"/>
  <c r="C153" i="17"/>
  <c r="E153" i="17" s="1"/>
  <c r="D153" i="17"/>
  <c r="I153" i="17"/>
  <c r="O153" i="17" s="1"/>
  <c r="P153" i="17"/>
  <c r="R153" i="17" s="1"/>
  <c r="C154" i="17"/>
  <c r="D154" i="17"/>
  <c r="E154" i="17"/>
  <c r="I154" i="17"/>
  <c r="O154" i="17" s="1"/>
  <c r="P154" i="17"/>
  <c r="R154" i="17" s="1"/>
  <c r="C155" i="17"/>
  <c r="D155" i="17"/>
  <c r="E155" i="17"/>
  <c r="I155" i="17"/>
  <c r="O155" i="17" s="1"/>
  <c r="P155" i="17"/>
  <c r="R155" i="17"/>
  <c r="C156" i="17"/>
  <c r="E156" i="17" s="1"/>
  <c r="D156" i="17"/>
  <c r="I156" i="17"/>
  <c r="O156" i="17" s="1"/>
  <c r="P156" i="17"/>
  <c r="R156" i="17" s="1"/>
  <c r="C157" i="17"/>
  <c r="E157" i="17" s="1"/>
  <c r="D157" i="17"/>
  <c r="I157" i="17"/>
  <c r="O157" i="17" s="1"/>
  <c r="P157" i="17"/>
  <c r="R157" i="17" s="1"/>
  <c r="C158" i="17"/>
  <c r="D158" i="17"/>
  <c r="E158" i="17"/>
  <c r="I158" i="17"/>
  <c r="O158" i="17"/>
  <c r="P158" i="17"/>
  <c r="R158" i="17" s="1"/>
  <c r="C159" i="17"/>
  <c r="E159" i="17" s="1"/>
  <c r="D159" i="17"/>
  <c r="I159" i="17"/>
  <c r="O159" i="17" s="1"/>
  <c r="P159" i="17"/>
  <c r="R159" i="17" s="1"/>
  <c r="C160" i="17"/>
  <c r="D160" i="17"/>
  <c r="E160" i="17"/>
  <c r="I160" i="17"/>
  <c r="O160" i="17" s="1"/>
  <c r="P160" i="17"/>
  <c r="R160" i="17" s="1"/>
  <c r="C161" i="17"/>
  <c r="D161" i="17"/>
  <c r="E161" i="17"/>
  <c r="I161" i="17"/>
  <c r="O161" i="17" s="1"/>
  <c r="P161" i="17"/>
  <c r="R161" i="17" s="1"/>
  <c r="C162" i="17"/>
  <c r="D162" i="17"/>
  <c r="E162" i="17"/>
  <c r="I162" i="17"/>
  <c r="O162" i="17" s="1"/>
  <c r="P162" i="17"/>
  <c r="R162" i="17" s="1"/>
  <c r="C163" i="17"/>
  <c r="D163" i="17"/>
  <c r="E163" i="17"/>
  <c r="I163" i="17"/>
  <c r="O163" i="17" s="1"/>
  <c r="P163" i="17"/>
  <c r="R163" i="17" s="1"/>
  <c r="C164" i="17"/>
  <c r="E164" i="17" s="1"/>
  <c r="D164" i="17"/>
  <c r="I164" i="17"/>
  <c r="O164" i="17"/>
  <c r="P164" i="17"/>
  <c r="R164" i="17" s="1"/>
  <c r="C165" i="17"/>
  <c r="D165" i="17"/>
  <c r="E165" i="17"/>
  <c r="I165" i="17"/>
  <c r="O165" i="17" s="1"/>
  <c r="P165" i="17"/>
  <c r="R165" i="17" s="1"/>
  <c r="C166" i="17"/>
  <c r="E166" i="17" s="1"/>
  <c r="D166" i="17"/>
  <c r="I166" i="17"/>
  <c r="O166" i="17"/>
  <c r="P166" i="17"/>
  <c r="S166" i="17" s="1"/>
  <c r="C167" i="17"/>
  <c r="E167" i="17" s="1"/>
  <c r="D167" i="17"/>
  <c r="I167" i="17"/>
  <c r="O167" i="17" s="1"/>
  <c r="P167" i="17"/>
  <c r="R167" i="17" s="1"/>
  <c r="C168" i="17"/>
  <c r="D168" i="17"/>
  <c r="E168" i="17"/>
  <c r="I168" i="17"/>
  <c r="O168" i="17" s="1"/>
  <c r="P168" i="17"/>
  <c r="R168" i="17" s="1"/>
  <c r="C169" i="17"/>
  <c r="E169" i="17" s="1"/>
  <c r="D169" i="17"/>
  <c r="I169" i="17"/>
  <c r="O169" i="17" s="1"/>
  <c r="P169" i="17"/>
  <c r="R169" i="17"/>
  <c r="C170" i="17"/>
  <c r="E170" i="17" s="1"/>
  <c r="D170" i="17"/>
  <c r="I170" i="17"/>
  <c r="O170" i="17" s="1"/>
  <c r="P170" i="17"/>
  <c r="R170" i="17" s="1"/>
  <c r="C171" i="17"/>
  <c r="D171" i="17"/>
  <c r="E171" i="17"/>
  <c r="I171" i="17"/>
  <c r="O171" i="17" s="1"/>
  <c r="P171" i="17"/>
  <c r="R171" i="17"/>
  <c r="C172" i="17"/>
  <c r="E172" i="17" s="1"/>
  <c r="D172" i="17"/>
  <c r="I172" i="17"/>
  <c r="O172" i="17"/>
  <c r="P172" i="17"/>
  <c r="R172" i="17" s="1"/>
  <c r="C173" i="17"/>
  <c r="E173" i="17" s="1"/>
  <c r="D173" i="17"/>
  <c r="I173" i="17"/>
  <c r="O173" i="17" s="1"/>
  <c r="P173" i="17"/>
  <c r="R173" i="17" s="1"/>
  <c r="C174" i="17"/>
  <c r="D174" i="17"/>
  <c r="E174" i="17"/>
  <c r="I174" i="17"/>
  <c r="O174" i="17"/>
  <c r="P174" i="17"/>
  <c r="R174" i="17" s="1"/>
  <c r="C175" i="17"/>
  <c r="E175" i="17" s="1"/>
  <c r="D175" i="17"/>
  <c r="I175" i="17"/>
  <c r="O175" i="17" s="1"/>
  <c r="P175" i="17"/>
  <c r="R175" i="17" s="1"/>
  <c r="C176" i="17"/>
  <c r="D176" i="17"/>
  <c r="E176" i="17"/>
  <c r="I176" i="17"/>
  <c r="O176" i="17" s="1"/>
  <c r="P176" i="17"/>
  <c r="R176" i="17" s="1"/>
  <c r="C177" i="17"/>
  <c r="D177" i="17"/>
  <c r="E177" i="17"/>
  <c r="I177" i="17"/>
  <c r="O177" i="17" s="1"/>
  <c r="P177" i="17"/>
  <c r="R177" i="17"/>
  <c r="C178" i="17"/>
  <c r="D178" i="17"/>
  <c r="E178" i="17"/>
  <c r="I178" i="17"/>
  <c r="O178" i="17" s="1"/>
  <c r="P178" i="17"/>
  <c r="R178" i="17" s="1"/>
  <c r="C179" i="17"/>
  <c r="D179" i="17"/>
  <c r="E179" i="17"/>
  <c r="I179" i="17"/>
  <c r="O179" i="17" s="1"/>
  <c r="P179" i="17"/>
  <c r="R179" i="17"/>
  <c r="C180" i="17"/>
  <c r="E180" i="17" s="1"/>
  <c r="D180" i="17"/>
  <c r="I180" i="17"/>
  <c r="O180" i="17"/>
  <c r="P180" i="17"/>
  <c r="R180" i="17" s="1"/>
  <c r="C181" i="17"/>
  <c r="D181" i="17"/>
  <c r="E181" i="17"/>
  <c r="I181" i="17"/>
  <c r="O181" i="17" s="1"/>
  <c r="P181" i="17"/>
  <c r="R181" i="17" s="1"/>
  <c r="C182" i="17"/>
  <c r="E182" i="17" s="1"/>
  <c r="D182" i="17"/>
  <c r="I182" i="17"/>
  <c r="O182" i="17"/>
  <c r="P182" i="17"/>
  <c r="R182" i="17" s="1"/>
  <c r="Q182" i="17"/>
  <c r="S182" i="17"/>
  <c r="C183" i="17"/>
  <c r="E183" i="17" s="1"/>
  <c r="D183" i="17"/>
  <c r="I183" i="17"/>
  <c r="O183" i="17" s="1"/>
  <c r="P183" i="17"/>
  <c r="R183" i="17" s="1"/>
  <c r="C184" i="17"/>
  <c r="D184" i="17"/>
  <c r="E184" i="17"/>
  <c r="I184" i="17"/>
  <c r="O184" i="17" s="1"/>
  <c r="P184" i="17"/>
  <c r="Q184" i="17" s="1"/>
  <c r="C185" i="17"/>
  <c r="E185" i="17" s="1"/>
  <c r="D185" i="17"/>
  <c r="I185" i="17"/>
  <c r="O185" i="17" s="1"/>
  <c r="P185" i="17"/>
  <c r="R185" i="17" s="1"/>
  <c r="C186" i="17"/>
  <c r="E186" i="17" s="1"/>
  <c r="D186" i="17"/>
  <c r="I186" i="17"/>
  <c r="O186" i="17" s="1"/>
  <c r="P186" i="17"/>
  <c r="S186" i="17" s="1"/>
  <c r="R186" i="17"/>
  <c r="C187" i="17"/>
  <c r="D187" i="17"/>
  <c r="E187" i="17"/>
  <c r="I187" i="17"/>
  <c r="O187" i="17" s="1"/>
  <c r="P187" i="17"/>
  <c r="R187" i="17" s="1"/>
  <c r="C188" i="17"/>
  <c r="E188" i="17" s="1"/>
  <c r="D188" i="17"/>
  <c r="I188" i="17"/>
  <c r="O188" i="17"/>
  <c r="P188" i="17"/>
  <c r="R188" i="17" s="1"/>
  <c r="C189" i="17"/>
  <c r="D189" i="17"/>
  <c r="E189" i="17"/>
  <c r="I189" i="17"/>
  <c r="O189" i="17" s="1"/>
  <c r="P189" i="17"/>
  <c r="R189" i="17" s="1"/>
  <c r="C190" i="17"/>
  <c r="D190" i="17"/>
  <c r="E190" i="17"/>
  <c r="I190" i="17"/>
  <c r="O190" i="17"/>
  <c r="P190" i="17"/>
  <c r="R190" i="17" s="1"/>
  <c r="C191" i="17"/>
  <c r="E191" i="17" s="1"/>
  <c r="D191" i="17"/>
  <c r="I191" i="17"/>
  <c r="O191" i="17" s="1"/>
  <c r="P191" i="17"/>
  <c r="R191" i="17" s="1"/>
  <c r="C192" i="17"/>
  <c r="D192" i="17"/>
  <c r="E192" i="17"/>
  <c r="I192" i="17"/>
  <c r="O192" i="17" s="1"/>
  <c r="P192" i="17"/>
  <c r="R192" i="17" s="1"/>
  <c r="Q192" i="17"/>
  <c r="C193" i="17"/>
  <c r="D193" i="17"/>
  <c r="E193" i="17"/>
  <c r="I193" i="17"/>
  <c r="O193" i="17" s="1"/>
  <c r="P193" i="17"/>
  <c r="R193" i="17" s="1"/>
  <c r="C194" i="17"/>
  <c r="D194" i="17"/>
  <c r="E194" i="17"/>
  <c r="I194" i="17"/>
  <c r="O194" i="17" s="1"/>
  <c r="P194" i="17"/>
  <c r="R194" i="17" s="1"/>
  <c r="C195" i="17"/>
  <c r="D195" i="17"/>
  <c r="E195" i="17"/>
  <c r="I195" i="17"/>
  <c r="O195" i="17" s="1"/>
  <c r="P195" i="17"/>
  <c r="R195" i="17"/>
  <c r="C196" i="17"/>
  <c r="E196" i="17" s="1"/>
  <c r="D196" i="17"/>
  <c r="I196" i="17"/>
  <c r="O196" i="17"/>
  <c r="P196" i="17"/>
  <c r="R196" i="17" s="1"/>
  <c r="C197" i="17"/>
  <c r="D197" i="17"/>
  <c r="E197" i="17"/>
  <c r="I197" i="17"/>
  <c r="O197" i="17" s="1"/>
  <c r="P197" i="17"/>
  <c r="R197" i="17" s="1"/>
  <c r="C198" i="17"/>
  <c r="E198" i="17" s="1"/>
  <c r="D198" i="17"/>
  <c r="I198" i="17"/>
  <c r="O198" i="17"/>
  <c r="P198" i="17"/>
  <c r="R198" i="17" s="1"/>
  <c r="S198" i="17"/>
  <c r="C199" i="17"/>
  <c r="E199" i="17" s="1"/>
  <c r="D199" i="17"/>
  <c r="I199" i="17"/>
  <c r="O199" i="17" s="1"/>
  <c r="P199" i="17"/>
  <c r="R199" i="17" s="1"/>
  <c r="C200" i="17"/>
  <c r="D200" i="17"/>
  <c r="E200" i="17"/>
  <c r="I200" i="17"/>
  <c r="O200" i="17" s="1"/>
  <c r="P200" i="17"/>
  <c r="Q200" i="17" s="1"/>
  <c r="C201" i="17"/>
  <c r="E201" i="17" s="1"/>
  <c r="D201" i="17"/>
  <c r="I201" i="17"/>
  <c r="O201" i="17" s="1"/>
  <c r="P201" i="17"/>
  <c r="R201" i="17" s="1"/>
  <c r="C202" i="17"/>
  <c r="E202" i="17" s="1"/>
  <c r="D202" i="17"/>
  <c r="I202" i="17"/>
  <c r="O202" i="17" s="1"/>
  <c r="P202" i="17"/>
  <c r="R202" i="17" s="1"/>
  <c r="S202" i="17"/>
  <c r="C203" i="17"/>
  <c r="D203" i="17"/>
  <c r="E203" i="17"/>
  <c r="I203" i="17"/>
  <c r="O203" i="17" s="1"/>
  <c r="P203" i="17"/>
  <c r="R203" i="17" s="1"/>
  <c r="C204" i="17"/>
  <c r="E204" i="17" s="1"/>
  <c r="D204" i="17"/>
  <c r="I204" i="17"/>
  <c r="O204" i="17"/>
  <c r="P204" i="17"/>
  <c r="R204" i="17" s="1"/>
  <c r="C205" i="17"/>
  <c r="D205" i="17"/>
  <c r="E205" i="17"/>
  <c r="I205" i="17"/>
  <c r="O205" i="17" s="1"/>
  <c r="P205" i="17"/>
  <c r="R205" i="17" s="1"/>
  <c r="C206" i="17"/>
  <c r="D206" i="17"/>
  <c r="E206" i="17"/>
  <c r="I206" i="17"/>
  <c r="O206" i="17"/>
  <c r="P206" i="17"/>
  <c r="R206" i="17" s="1"/>
  <c r="C207" i="17"/>
  <c r="E207" i="17" s="1"/>
  <c r="D207" i="17"/>
  <c r="I207" i="17"/>
  <c r="O207" i="17" s="1"/>
  <c r="P207" i="17"/>
  <c r="R207" i="17" s="1"/>
  <c r="C208" i="17"/>
  <c r="D208" i="17"/>
  <c r="E208" i="17"/>
  <c r="I208" i="17"/>
  <c r="O208" i="17" s="1"/>
  <c r="P208" i="17"/>
  <c r="R208" i="17" s="1"/>
  <c r="C209" i="17"/>
  <c r="D209" i="17"/>
  <c r="E209" i="17"/>
  <c r="I209" i="17"/>
  <c r="O209" i="17" s="1"/>
  <c r="P209" i="17"/>
  <c r="R209" i="17" s="1"/>
  <c r="C210" i="17"/>
  <c r="D210" i="17"/>
  <c r="E210" i="17"/>
  <c r="I210" i="17"/>
  <c r="O210" i="17" s="1"/>
  <c r="P210" i="17"/>
  <c r="R210" i="17"/>
  <c r="C211" i="17"/>
  <c r="D211" i="17"/>
  <c r="E211" i="17"/>
  <c r="I211" i="17"/>
  <c r="O211" i="17" s="1"/>
  <c r="P211" i="17"/>
  <c r="R211" i="17" s="1"/>
  <c r="C212" i="17"/>
  <c r="E212" i="17" s="1"/>
  <c r="D212" i="17"/>
  <c r="I212" i="17"/>
  <c r="O212" i="17"/>
  <c r="P212" i="17"/>
  <c r="R212" i="17" s="1"/>
  <c r="C213" i="17"/>
  <c r="D213" i="17"/>
  <c r="E213" i="17"/>
  <c r="I213" i="17"/>
  <c r="O213" i="17" s="1"/>
  <c r="P213" i="17"/>
  <c r="R213" i="17" s="1"/>
  <c r="C214" i="17"/>
  <c r="E214" i="17" s="1"/>
  <c r="D214" i="17"/>
  <c r="I214" i="17"/>
  <c r="O214" i="17"/>
  <c r="P214" i="17"/>
  <c r="R214" i="17" s="1"/>
  <c r="C215" i="17"/>
  <c r="E215" i="17" s="1"/>
  <c r="D215" i="17"/>
  <c r="I215" i="17"/>
  <c r="O215" i="17" s="1"/>
  <c r="P215" i="17"/>
  <c r="R215" i="17"/>
  <c r="C216" i="17"/>
  <c r="D216" i="17"/>
  <c r="E216" i="17"/>
  <c r="I216" i="17"/>
  <c r="O216" i="17" s="1"/>
  <c r="P216" i="17"/>
  <c r="R216" i="17" s="1"/>
  <c r="C217" i="17"/>
  <c r="E217" i="17" s="1"/>
  <c r="D217" i="17"/>
  <c r="I217" i="17"/>
  <c r="O217" i="17" s="1"/>
  <c r="P217" i="17"/>
  <c r="R217" i="17" s="1"/>
  <c r="C218" i="17"/>
  <c r="E218" i="17" s="1"/>
  <c r="D218" i="17"/>
  <c r="I218" i="17"/>
  <c r="O218" i="17" s="1"/>
  <c r="P218" i="17"/>
  <c r="R218" i="17"/>
  <c r="C219" i="17"/>
  <c r="D219" i="17"/>
  <c r="E219" i="17"/>
  <c r="I219" i="17"/>
  <c r="O219" i="17" s="1"/>
  <c r="P219" i="17"/>
  <c r="R219" i="17"/>
  <c r="C220" i="17"/>
  <c r="E220" i="17" s="1"/>
  <c r="D220" i="17"/>
  <c r="I220" i="17"/>
  <c r="O220" i="17"/>
  <c r="P220" i="17"/>
  <c r="R220" i="17" s="1"/>
  <c r="C221" i="17"/>
  <c r="E221" i="17" s="1"/>
  <c r="D221" i="17"/>
  <c r="I221" i="17"/>
  <c r="O221" i="17" s="1"/>
  <c r="P221" i="17"/>
  <c r="R221" i="17" s="1"/>
  <c r="C222" i="17"/>
  <c r="D222" i="17"/>
  <c r="E222" i="17"/>
  <c r="I222" i="17"/>
  <c r="O222" i="17"/>
  <c r="P222" i="17"/>
  <c r="R222" i="17" s="1"/>
  <c r="C223" i="17"/>
  <c r="E223" i="17" s="1"/>
  <c r="D223" i="17"/>
  <c r="I223" i="17"/>
  <c r="O223" i="17" s="1"/>
  <c r="P223" i="17"/>
  <c r="R223" i="17" s="1"/>
  <c r="C224" i="17"/>
  <c r="D224" i="17"/>
  <c r="E224" i="17"/>
  <c r="I224" i="17"/>
  <c r="O224" i="17" s="1"/>
  <c r="P224" i="17"/>
  <c r="R224" i="17" s="1"/>
  <c r="C225" i="17"/>
  <c r="D225" i="17"/>
  <c r="E225" i="17"/>
  <c r="I225" i="17"/>
  <c r="O225" i="17" s="1"/>
  <c r="P225" i="17"/>
  <c r="R225" i="17" s="1"/>
  <c r="C226" i="17"/>
  <c r="D226" i="17"/>
  <c r="E226" i="17"/>
  <c r="I226" i="17"/>
  <c r="O226" i="17"/>
  <c r="P226" i="17"/>
  <c r="R226" i="17" s="1"/>
  <c r="C227" i="17"/>
  <c r="D227" i="17"/>
  <c r="E227" i="17"/>
  <c r="I227" i="17"/>
  <c r="O227" i="17" s="1"/>
  <c r="P227" i="17"/>
  <c r="R227" i="17" s="1"/>
  <c r="C228" i="17"/>
  <c r="E228" i="17" s="1"/>
  <c r="D228" i="17"/>
  <c r="I228" i="17"/>
  <c r="O228" i="17"/>
  <c r="P228" i="17"/>
  <c r="R228" i="17" s="1"/>
  <c r="S228" i="17"/>
  <c r="C229" i="17"/>
  <c r="D229" i="17"/>
  <c r="E229" i="17"/>
  <c r="I229" i="17"/>
  <c r="O229" i="17" s="1"/>
  <c r="P229" i="17"/>
  <c r="R229" i="17" s="1"/>
  <c r="C230" i="17"/>
  <c r="E230" i="17" s="1"/>
  <c r="D230" i="17"/>
  <c r="I230" i="17"/>
  <c r="O230" i="17"/>
  <c r="P230" i="17"/>
  <c r="R230" i="17" s="1"/>
  <c r="C231" i="17"/>
  <c r="E231" i="17" s="1"/>
  <c r="D231" i="17"/>
  <c r="I231" i="17"/>
  <c r="O231" i="17" s="1"/>
  <c r="P231" i="17"/>
  <c r="R231" i="17" s="1"/>
  <c r="C232" i="17"/>
  <c r="D232" i="17"/>
  <c r="E232" i="17"/>
  <c r="I232" i="17"/>
  <c r="O232" i="17" s="1"/>
  <c r="P232" i="17"/>
  <c r="R232" i="17"/>
  <c r="C233" i="17"/>
  <c r="E233" i="17" s="1"/>
  <c r="D233" i="17"/>
  <c r="I233" i="17"/>
  <c r="O233" i="17" s="1"/>
  <c r="P233" i="17"/>
  <c r="R233" i="17" s="1"/>
  <c r="C234" i="17"/>
  <c r="E234" i="17" s="1"/>
  <c r="D234" i="17"/>
  <c r="I234" i="17"/>
  <c r="O234" i="17" s="1"/>
  <c r="P234" i="17"/>
  <c r="R234" i="17" s="1"/>
  <c r="C235" i="17"/>
  <c r="D235" i="17"/>
  <c r="E235" i="17"/>
  <c r="I235" i="17"/>
  <c r="O235" i="17" s="1"/>
  <c r="P235" i="17"/>
  <c r="R235" i="17" s="1"/>
  <c r="C236" i="17"/>
  <c r="E236" i="17" s="1"/>
  <c r="D236" i="17"/>
  <c r="I236" i="17"/>
  <c r="O236" i="17"/>
  <c r="Q236" i="17" s="1"/>
  <c r="P236" i="17"/>
  <c r="R236" i="17"/>
  <c r="S236" i="17"/>
  <c r="C237" i="17"/>
  <c r="E237" i="17" s="1"/>
  <c r="D237" i="17"/>
  <c r="I237" i="17"/>
  <c r="O237" i="17" s="1"/>
  <c r="P237" i="17"/>
  <c r="R237" i="17" s="1"/>
  <c r="C238" i="17"/>
  <c r="D238" i="17"/>
  <c r="E238" i="17"/>
  <c r="I238" i="17"/>
  <c r="O238" i="17"/>
  <c r="P238" i="17"/>
  <c r="R238" i="17" s="1"/>
  <c r="C239" i="17"/>
  <c r="E239" i="17" s="1"/>
  <c r="D239" i="17"/>
  <c r="I239" i="17"/>
  <c r="O239" i="17" s="1"/>
  <c r="P239" i="17"/>
  <c r="R239" i="17" s="1"/>
  <c r="C240" i="17"/>
  <c r="D240" i="17"/>
  <c r="E240" i="17"/>
  <c r="I240" i="17"/>
  <c r="O240" i="17" s="1"/>
  <c r="P240" i="17"/>
  <c r="R240" i="17" s="1"/>
  <c r="B7" i="16"/>
  <c r="B8" i="16"/>
  <c r="D14" i="16"/>
  <c r="C14" i="16"/>
  <c r="D15" i="16"/>
  <c r="C15" i="16"/>
  <c r="D16" i="16"/>
  <c r="C16" i="16"/>
  <c r="E16" i="16" s="1"/>
  <c r="D17" i="16"/>
  <c r="C17" i="16"/>
  <c r="F17" i="16"/>
  <c r="D18" i="16"/>
  <c r="C18" i="16"/>
  <c r="E18" i="16" s="1"/>
  <c r="D19" i="16"/>
  <c r="C19" i="16"/>
  <c r="D20" i="16"/>
  <c r="C20" i="16"/>
  <c r="E20" i="16" s="1"/>
  <c r="D21" i="16"/>
  <c r="C21" i="16"/>
  <c r="E21" i="16" s="1"/>
  <c r="D22" i="16"/>
  <c r="C22" i="16"/>
  <c r="E22" i="16" s="1"/>
  <c r="D23" i="16"/>
  <c r="C23" i="16"/>
  <c r="D24" i="16"/>
  <c r="C24" i="16"/>
  <c r="E24" i="16" s="1"/>
  <c r="D25" i="16"/>
  <c r="C25" i="16"/>
  <c r="F25" i="16"/>
  <c r="D26" i="16"/>
  <c r="C26" i="16"/>
  <c r="D27" i="16"/>
  <c r="C27" i="16"/>
  <c r="E27" i="16" s="1"/>
  <c r="D28" i="16"/>
  <c r="C28" i="16"/>
  <c r="E28" i="16" s="1"/>
  <c r="D29" i="16"/>
  <c r="C29" i="16"/>
  <c r="E29" i="16" s="1"/>
  <c r="F29" i="16"/>
  <c r="D30" i="16"/>
  <c r="C30" i="16"/>
  <c r="D31" i="16"/>
  <c r="C31" i="16"/>
  <c r="D32" i="16"/>
  <c r="C32" i="16"/>
  <c r="D33" i="16"/>
  <c r="C33" i="16"/>
  <c r="E33" i="16" s="1"/>
  <c r="D34" i="16"/>
  <c r="C34" i="16"/>
  <c r="D35" i="16"/>
  <c r="C35" i="16"/>
  <c r="E35" i="16" s="1"/>
  <c r="D36" i="16"/>
  <c r="C36" i="16"/>
  <c r="E36" i="16" s="1"/>
  <c r="D37" i="16"/>
  <c r="F37" i="16" s="1"/>
  <c r="C37" i="16"/>
  <c r="D38" i="16"/>
  <c r="C38" i="16"/>
  <c r="D39" i="16"/>
  <c r="C39" i="16"/>
  <c r="D40" i="16"/>
  <c r="C40" i="16"/>
  <c r="E40" i="16" s="1"/>
  <c r="D41" i="16"/>
  <c r="C41" i="16"/>
  <c r="D42" i="16"/>
  <c r="C42" i="16"/>
  <c r="D43" i="16"/>
  <c r="C43" i="16"/>
  <c r="E43" i="16" s="1"/>
  <c r="D44" i="16"/>
  <c r="C44" i="16"/>
  <c r="D45" i="16"/>
  <c r="C45" i="16"/>
  <c r="F45" i="16"/>
  <c r="D46" i="16"/>
  <c r="C46" i="16"/>
  <c r="D47" i="16"/>
  <c r="C47" i="16"/>
  <c r="D48" i="16"/>
  <c r="C48" i="16"/>
  <c r="E48" i="16" s="1"/>
  <c r="D49" i="16"/>
  <c r="C49" i="16"/>
  <c r="D50" i="16"/>
  <c r="C50" i="16"/>
  <c r="D51" i="16"/>
  <c r="C51" i="16"/>
  <c r="D52" i="16"/>
  <c r="C52" i="16"/>
  <c r="E52" i="16" s="1"/>
  <c r="D53" i="16"/>
  <c r="F53" i="16" s="1"/>
  <c r="C53" i="16"/>
  <c r="E53" i="16" s="1"/>
  <c r="D54" i="16"/>
  <c r="C54" i="16"/>
  <c r="D55" i="16"/>
  <c r="C55" i="16"/>
  <c r="D56" i="16"/>
  <c r="C56" i="16"/>
  <c r="E56" i="16" s="1"/>
  <c r="D57" i="16"/>
  <c r="F57" i="16" s="1"/>
  <c r="C57" i="16"/>
  <c r="D58" i="16"/>
  <c r="C58" i="16"/>
  <c r="D59" i="16"/>
  <c r="C59" i="16"/>
  <c r="E59" i="16" s="1"/>
  <c r="D60" i="16"/>
  <c r="C60" i="16"/>
  <c r="E60" i="16" s="1"/>
  <c r="D61" i="16"/>
  <c r="C61" i="16"/>
  <c r="E61" i="16" s="1"/>
  <c r="D62" i="16"/>
  <c r="C62" i="16"/>
  <c r="D63" i="16"/>
  <c r="C63" i="16"/>
  <c r="E63" i="16" s="1"/>
  <c r="D64" i="16"/>
  <c r="C64" i="16"/>
  <c r="D65" i="16"/>
  <c r="C65" i="16"/>
  <c r="B3" i="16"/>
  <c r="B4" i="16"/>
  <c r="B5" i="16" s="1"/>
  <c r="D66" i="16"/>
  <c r="C66" i="16"/>
  <c r="D67" i="16"/>
  <c r="C67" i="16"/>
  <c r="E67" i="16" s="1"/>
  <c r="D68" i="16"/>
  <c r="C68" i="16"/>
  <c r="D69" i="16"/>
  <c r="C69" i="16"/>
  <c r="E69" i="16" s="1"/>
  <c r="D70" i="16"/>
  <c r="C70" i="16"/>
  <c r="E70" i="16" s="1"/>
  <c r="D71" i="16"/>
  <c r="C71" i="16"/>
  <c r="E71" i="16" s="1"/>
  <c r="D72" i="16"/>
  <c r="C72" i="16"/>
  <c r="D73" i="16"/>
  <c r="C73" i="16"/>
  <c r="E73" i="16" s="1"/>
  <c r="E14" i="16"/>
  <c r="E15" i="16"/>
  <c r="E17" i="16"/>
  <c r="E19" i="16"/>
  <c r="E23" i="16"/>
  <c r="E25" i="16"/>
  <c r="E26" i="16"/>
  <c r="E30" i="16"/>
  <c r="E31" i="16"/>
  <c r="E32" i="16"/>
  <c r="E34" i="16"/>
  <c r="E37" i="16"/>
  <c r="E38" i="16"/>
  <c r="E39" i="16"/>
  <c r="E41" i="16"/>
  <c r="E42" i="16"/>
  <c r="E44" i="16"/>
  <c r="E45" i="16"/>
  <c r="E46" i="16"/>
  <c r="E47" i="16"/>
  <c r="E49" i="16"/>
  <c r="E50" i="16"/>
  <c r="E51" i="16"/>
  <c r="E54" i="16"/>
  <c r="E55" i="16"/>
  <c r="E57" i="16"/>
  <c r="E58" i="16"/>
  <c r="E62" i="16"/>
  <c r="E64" i="16"/>
  <c r="E65" i="16"/>
  <c r="E66" i="16"/>
  <c r="E68" i="16"/>
  <c r="E72" i="16"/>
  <c r="P14" i="16"/>
  <c r="R14" i="16" s="1"/>
  <c r="I14" i="16"/>
  <c r="O14" i="16" s="1"/>
  <c r="K14" i="16"/>
  <c r="M14" i="16"/>
  <c r="K15" i="16"/>
  <c r="M15" i="16" s="1"/>
  <c r="K16" i="16"/>
  <c r="K17" i="16"/>
  <c r="M17" i="16" s="1"/>
  <c r="K18" i="16"/>
  <c r="M18" i="16"/>
  <c r="K19" i="16"/>
  <c r="M19" i="16" s="1"/>
  <c r="K20" i="16"/>
  <c r="K21" i="16"/>
  <c r="M21" i="16"/>
  <c r="K24" i="16"/>
  <c r="M24" i="16"/>
  <c r="K25" i="16"/>
  <c r="W14" i="16"/>
  <c r="T4" i="16" s="1"/>
  <c r="U4" i="16"/>
  <c r="M7" i="16"/>
  <c r="I15" i="16"/>
  <c r="J9" i="16" s="1"/>
  <c r="I16" i="16"/>
  <c r="I17" i="16"/>
  <c r="O17" i="16" s="1"/>
  <c r="I18" i="16"/>
  <c r="O18" i="16" s="1"/>
  <c r="I19" i="16"/>
  <c r="I20" i="16"/>
  <c r="I21" i="16"/>
  <c r="I22" i="16"/>
  <c r="O22" i="16" s="1"/>
  <c r="I23" i="16"/>
  <c r="O23" i="16" s="1"/>
  <c r="I24" i="16"/>
  <c r="I25" i="16"/>
  <c r="O25" i="16" s="1"/>
  <c r="I26" i="16"/>
  <c r="O26" i="16" s="1"/>
  <c r="I27" i="16"/>
  <c r="O27" i="16" s="1"/>
  <c r="I28" i="16"/>
  <c r="O28" i="16" s="1"/>
  <c r="I29" i="16"/>
  <c r="O29" i="16" s="1"/>
  <c r="I30" i="16"/>
  <c r="O30" i="16" s="1"/>
  <c r="I31" i="16"/>
  <c r="O31" i="16" s="1"/>
  <c r="I32" i="16"/>
  <c r="I33" i="16"/>
  <c r="O33" i="16" s="1"/>
  <c r="I34" i="16"/>
  <c r="I35" i="16"/>
  <c r="O35" i="16" s="1"/>
  <c r="I36" i="16"/>
  <c r="O36" i="16" s="1"/>
  <c r="I37" i="16"/>
  <c r="O37" i="16" s="1"/>
  <c r="I38" i="16"/>
  <c r="I39" i="16"/>
  <c r="O39" i="16" s="1"/>
  <c r="I40" i="16"/>
  <c r="I41" i="16"/>
  <c r="O41" i="16" s="1"/>
  <c r="I42" i="16"/>
  <c r="O42" i="16" s="1"/>
  <c r="I43" i="16"/>
  <c r="I44" i="16"/>
  <c r="I45" i="16"/>
  <c r="O45" i="16" s="1"/>
  <c r="I46" i="16"/>
  <c r="I47" i="16"/>
  <c r="O47" i="16" s="1"/>
  <c r="S47" i="16" s="1"/>
  <c r="I48" i="16"/>
  <c r="O48" i="16" s="1"/>
  <c r="I49" i="16"/>
  <c r="O49" i="16" s="1"/>
  <c r="I50" i="16"/>
  <c r="O50" i="16" s="1"/>
  <c r="I51" i="16"/>
  <c r="O51" i="16" s="1"/>
  <c r="I52" i="16"/>
  <c r="O52" i="16" s="1"/>
  <c r="I53" i="16"/>
  <c r="O53" i="16" s="1"/>
  <c r="I54" i="16"/>
  <c r="O54" i="16" s="1"/>
  <c r="I55" i="16"/>
  <c r="O55" i="16" s="1"/>
  <c r="Q55" i="16" s="1"/>
  <c r="I56" i="16"/>
  <c r="O56" i="16" s="1"/>
  <c r="I57" i="16"/>
  <c r="O57" i="16" s="1"/>
  <c r="I58" i="16"/>
  <c r="O58" i="16" s="1"/>
  <c r="I59" i="16"/>
  <c r="I60" i="16"/>
  <c r="O60" i="16" s="1"/>
  <c r="I61" i="16"/>
  <c r="O61" i="16" s="1"/>
  <c r="I62" i="16"/>
  <c r="O62" i="16" s="1"/>
  <c r="I63" i="16"/>
  <c r="O63" i="16" s="1"/>
  <c r="I64" i="16"/>
  <c r="O64" i="16" s="1"/>
  <c r="I65" i="16"/>
  <c r="O65" i="16" s="1"/>
  <c r="L14" i="16"/>
  <c r="V14" i="16"/>
  <c r="L15" i="16"/>
  <c r="P15" i="16"/>
  <c r="R15" i="16" s="1"/>
  <c r="V15" i="16"/>
  <c r="W15" i="16"/>
  <c r="L16" i="16"/>
  <c r="O16" i="16"/>
  <c r="P16" i="16"/>
  <c r="R16" i="16" s="1"/>
  <c r="V16" i="16"/>
  <c r="W16" i="16"/>
  <c r="L17" i="16"/>
  <c r="P17" i="16"/>
  <c r="R17" i="16" s="1"/>
  <c r="V17" i="16"/>
  <c r="W17" i="16"/>
  <c r="L18" i="16"/>
  <c r="P18" i="16"/>
  <c r="R18" i="16" s="1"/>
  <c r="S18" i="16"/>
  <c r="V18" i="16"/>
  <c r="W18" i="16"/>
  <c r="L19" i="16"/>
  <c r="O19" i="16"/>
  <c r="Q19" i="16" s="1"/>
  <c r="P19" i="16"/>
  <c r="R19" i="16" s="1"/>
  <c r="V19" i="16"/>
  <c r="W19" i="16"/>
  <c r="L20" i="16"/>
  <c r="O20" i="16"/>
  <c r="P20" i="16"/>
  <c r="R20" i="16" s="1"/>
  <c r="V20" i="16"/>
  <c r="W20" i="16"/>
  <c r="L21" i="16"/>
  <c r="O21" i="16"/>
  <c r="P21" i="16"/>
  <c r="R21" i="16"/>
  <c r="V21" i="16"/>
  <c r="W21" i="16"/>
  <c r="P22" i="16"/>
  <c r="R22" i="16" s="1"/>
  <c r="P23" i="16"/>
  <c r="R23" i="16" s="1"/>
  <c r="L24" i="16"/>
  <c r="O24" i="16"/>
  <c r="P24" i="16"/>
  <c r="R24" i="16" s="1"/>
  <c r="V24" i="16"/>
  <c r="W24" i="16"/>
  <c r="L25" i="16"/>
  <c r="P25" i="16"/>
  <c r="R25" i="16" s="1"/>
  <c r="V25" i="16"/>
  <c r="W25" i="16"/>
  <c r="K26" i="16"/>
  <c r="L26" i="16"/>
  <c r="P26" i="16"/>
  <c r="R26" i="16" s="1"/>
  <c r="V26" i="16"/>
  <c r="W26" i="16"/>
  <c r="P27" i="16"/>
  <c r="V27" i="16"/>
  <c r="W27" i="16"/>
  <c r="P28" i="16"/>
  <c r="R28" i="16" s="1"/>
  <c r="Q28" i="16"/>
  <c r="V28" i="16"/>
  <c r="W28" i="16"/>
  <c r="P29" i="16"/>
  <c r="V29" i="16"/>
  <c r="W29" i="16"/>
  <c r="P30" i="16"/>
  <c r="R30" i="16" s="1"/>
  <c r="V30" i="16"/>
  <c r="W30" i="16"/>
  <c r="P31" i="16"/>
  <c r="V31" i="16"/>
  <c r="W31" i="16"/>
  <c r="O32" i="16"/>
  <c r="P32" i="16"/>
  <c r="Q32" i="16" s="1"/>
  <c r="V32" i="16"/>
  <c r="W32" i="16"/>
  <c r="P33" i="16"/>
  <c r="V33" i="16"/>
  <c r="W33" i="16"/>
  <c r="O34" i="16"/>
  <c r="P34" i="16"/>
  <c r="R34" i="16" s="1"/>
  <c r="V34" i="16"/>
  <c r="W34" i="16"/>
  <c r="P35" i="16"/>
  <c r="V35" i="16"/>
  <c r="W35" i="16"/>
  <c r="P36" i="16"/>
  <c r="R36" i="16" s="1"/>
  <c r="V36" i="16"/>
  <c r="W36" i="16"/>
  <c r="P37" i="16"/>
  <c r="V37" i="16"/>
  <c r="W37" i="16"/>
  <c r="O38" i="16"/>
  <c r="P38" i="16"/>
  <c r="R38" i="16" s="1"/>
  <c r="P39" i="16"/>
  <c r="O40" i="16"/>
  <c r="P40" i="16"/>
  <c r="K41" i="16"/>
  <c r="L41" i="16"/>
  <c r="M41" i="16"/>
  <c r="P41" i="16"/>
  <c r="R41" i="16" s="1"/>
  <c r="V41" i="16"/>
  <c r="W41" i="16"/>
  <c r="K42" i="16"/>
  <c r="L42" i="16" s="1"/>
  <c r="M42" i="16"/>
  <c r="P42" i="16"/>
  <c r="R42" i="16" s="1"/>
  <c r="V42" i="16"/>
  <c r="W42" i="16"/>
  <c r="K43" i="16"/>
  <c r="L43" i="16" s="1"/>
  <c r="M43" i="16"/>
  <c r="O43" i="16"/>
  <c r="P43" i="16"/>
  <c r="R43" i="16" s="1"/>
  <c r="V43" i="16"/>
  <c r="W43" i="16"/>
  <c r="K44" i="16"/>
  <c r="L44" i="16"/>
  <c r="M44" i="16"/>
  <c r="O44" i="16"/>
  <c r="P44" i="16"/>
  <c r="R44" i="16" s="1"/>
  <c r="V44" i="16"/>
  <c r="W44" i="16"/>
  <c r="K45" i="16"/>
  <c r="L45" i="16"/>
  <c r="M45" i="16"/>
  <c r="P45" i="16"/>
  <c r="R45" i="16" s="1"/>
  <c r="V45" i="16"/>
  <c r="W45" i="16"/>
  <c r="K46" i="16"/>
  <c r="L46" i="16" s="1"/>
  <c r="M46" i="16"/>
  <c r="O46" i="16"/>
  <c r="P46" i="16"/>
  <c r="S46" i="16" s="1"/>
  <c r="V46" i="16"/>
  <c r="W46" i="16"/>
  <c r="K47" i="16"/>
  <c r="L47" i="16"/>
  <c r="M47" i="16"/>
  <c r="P47" i="16"/>
  <c r="R47" i="16" s="1"/>
  <c r="Q47" i="16"/>
  <c r="V47" i="16"/>
  <c r="W47" i="16"/>
  <c r="P48" i="16"/>
  <c r="R48" i="16" s="1"/>
  <c r="P49" i="16"/>
  <c r="R49" i="16" s="1"/>
  <c r="P50" i="16"/>
  <c r="R50" i="16" s="1"/>
  <c r="P51" i="16"/>
  <c r="R51" i="16" s="1"/>
  <c r="Q51" i="16"/>
  <c r="P52" i="16"/>
  <c r="R52" i="16" s="1"/>
  <c r="P53" i="16"/>
  <c r="R53" i="16" s="1"/>
  <c r="P54" i="16"/>
  <c r="R54" i="16" s="1"/>
  <c r="P55" i="16"/>
  <c r="S55" i="16" s="1"/>
  <c r="P56" i="16"/>
  <c r="R56" i="16" s="1"/>
  <c r="P57" i="16"/>
  <c r="R57" i="16" s="1"/>
  <c r="P58" i="16"/>
  <c r="R58" i="16" s="1"/>
  <c r="O59" i="16"/>
  <c r="P59" i="16"/>
  <c r="Q59" i="16" s="1"/>
  <c r="P60" i="16"/>
  <c r="R60" i="16" s="1"/>
  <c r="P61" i="16"/>
  <c r="R61" i="16" s="1"/>
  <c r="P62" i="16"/>
  <c r="R62" i="16" s="1"/>
  <c r="P63" i="16"/>
  <c r="R63" i="16"/>
  <c r="P64" i="16"/>
  <c r="R64" i="16" s="1"/>
  <c r="P65" i="16"/>
  <c r="R65" i="16" s="1"/>
  <c r="I66" i="16"/>
  <c r="O66" i="16" s="1"/>
  <c r="P66" i="16"/>
  <c r="R66" i="16" s="1"/>
  <c r="I67" i="16"/>
  <c r="O67" i="16" s="1"/>
  <c r="P67" i="16"/>
  <c r="R67" i="16" s="1"/>
  <c r="I68" i="16"/>
  <c r="O68" i="16" s="1"/>
  <c r="P68" i="16"/>
  <c r="R68" i="16" s="1"/>
  <c r="I69" i="16"/>
  <c r="O69" i="16" s="1"/>
  <c r="P69" i="16"/>
  <c r="R69" i="16" s="1"/>
  <c r="I70" i="16"/>
  <c r="O70" i="16" s="1"/>
  <c r="P70" i="16"/>
  <c r="R70" i="16" s="1"/>
  <c r="I71" i="16"/>
  <c r="O71" i="16" s="1"/>
  <c r="P71" i="16"/>
  <c r="R71" i="16" s="1"/>
  <c r="I72" i="16"/>
  <c r="O72" i="16" s="1"/>
  <c r="P72" i="16"/>
  <c r="R72" i="16" s="1"/>
  <c r="I73" i="16"/>
  <c r="O73" i="16" s="1"/>
  <c r="P73" i="16"/>
  <c r="R73" i="16" s="1"/>
  <c r="C74" i="16"/>
  <c r="E74" i="16" s="1"/>
  <c r="D74" i="16"/>
  <c r="I74" i="16"/>
  <c r="O74" i="16" s="1"/>
  <c r="P74" i="16"/>
  <c r="S74" i="16" s="1"/>
  <c r="R74" i="16"/>
  <c r="C75" i="16"/>
  <c r="D75" i="16"/>
  <c r="E75" i="16"/>
  <c r="I75" i="16"/>
  <c r="O75" i="16" s="1"/>
  <c r="P75" i="16"/>
  <c r="R75" i="16" s="1"/>
  <c r="C76" i="16"/>
  <c r="E76" i="16" s="1"/>
  <c r="D76" i="16"/>
  <c r="I76" i="16"/>
  <c r="O76" i="16" s="1"/>
  <c r="P76" i="16"/>
  <c r="R76" i="16" s="1"/>
  <c r="C77" i="16"/>
  <c r="D77" i="16"/>
  <c r="E77" i="16"/>
  <c r="I77" i="16"/>
  <c r="O77" i="16" s="1"/>
  <c r="P77" i="16"/>
  <c r="R77" i="16" s="1"/>
  <c r="C78" i="16"/>
  <c r="D78" i="16"/>
  <c r="E78" i="16"/>
  <c r="I78" i="16"/>
  <c r="O78" i="16"/>
  <c r="P78" i="16"/>
  <c r="R78" i="16" s="1"/>
  <c r="C79" i="16"/>
  <c r="E79" i="16" s="1"/>
  <c r="D79" i="16"/>
  <c r="I79" i="16"/>
  <c r="O79" i="16" s="1"/>
  <c r="P79" i="16"/>
  <c r="R79" i="16" s="1"/>
  <c r="C80" i="16"/>
  <c r="D80" i="16"/>
  <c r="E80" i="16"/>
  <c r="I80" i="16"/>
  <c r="O80" i="16" s="1"/>
  <c r="P80" i="16"/>
  <c r="R80" i="16" s="1"/>
  <c r="C81" i="16"/>
  <c r="D81" i="16"/>
  <c r="E81" i="16"/>
  <c r="I81" i="16"/>
  <c r="O81" i="16" s="1"/>
  <c r="P81" i="16"/>
  <c r="R81" i="16"/>
  <c r="C82" i="16"/>
  <c r="D82" i="16"/>
  <c r="E82" i="16"/>
  <c r="I82" i="16"/>
  <c r="O82" i="16" s="1"/>
  <c r="P82" i="16"/>
  <c r="R82" i="16" s="1"/>
  <c r="C83" i="16"/>
  <c r="D83" i="16"/>
  <c r="E83" i="16"/>
  <c r="I83" i="16"/>
  <c r="O83" i="16" s="1"/>
  <c r="P83" i="16"/>
  <c r="R83" i="16" s="1"/>
  <c r="C84" i="16"/>
  <c r="E84" i="16" s="1"/>
  <c r="D84" i="16"/>
  <c r="I84" i="16"/>
  <c r="O84" i="16"/>
  <c r="P84" i="16"/>
  <c r="R84" i="16" s="1"/>
  <c r="C85" i="16"/>
  <c r="D85" i="16"/>
  <c r="E85" i="16"/>
  <c r="I85" i="16"/>
  <c r="O85" i="16" s="1"/>
  <c r="P85" i="16"/>
  <c r="R85" i="16" s="1"/>
  <c r="C86" i="16"/>
  <c r="E86" i="16" s="1"/>
  <c r="D86" i="16"/>
  <c r="I86" i="16"/>
  <c r="O86" i="16"/>
  <c r="P86" i="16"/>
  <c r="R86" i="16" s="1"/>
  <c r="C87" i="16"/>
  <c r="E87" i="16" s="1"/>
  <c r="D87" i="16"/>
  <c r="I87" i="16"/>
  <c r="O87" i="16" s="1"/>
  <c r="P87" i="16"/>
  <c r="R87" i="16" s="1"/>
  <c r="C88" i="16"/>
  <c r="D88" i="16"/>
  <c r="E88" i="16"/>
  <c r="I88" i="16"/>
  <c r="O88" i="16" s="1"/>
  <c r="S88" i="16" s="1"/>
  <c r="P88" i="16"/>
  <c r="Q88" i="16"/>
  <c r="R88" i="16"/>
  <c r="C89" i="16"/>
  <c r="E89" i="16" s="1"/>
  <c r="D89" i="16"/>
  <c r="I89" i="16"/>
  <c r="O89" i="16" s="1"/>
  <c r="P89" i="16"/>
  <c r="R89" i="16" s="1"/>
  <c r="C90" i="16"/>
  <c r="E90" i="16" s="1"/>
  <c r="D90" i="16"/>
  <c r="I90" i="16"/>
  <c r="O90" i="16" s="1"/>
  <c r="P90" i="16"/>
  <c r="R90" i="16" s="1"/>
  <c r="C91" i="16"/>
  <c r="D91" i="16"/>
  <c r="E91" i="16"/>
  <c r="I91" i="16"/>
  <c r="O91" i="16" s="1"/>
  <c r="P91" i="16"/>
  <c r="R91" i="16" s="1"/>
  <c r="C92" i="16"/>
  <c r="E92" i="16" s="1"/>
  <c r="D92" i="16"/>
  <c r="I92" i="16"/>
  <c r="O92" i="16"/>
  <c r="P92" i="16"/>
  <c r="R92" i="16" s="1"/>
  <c r="C93" i="16"/>
  <c r="D93" i="16"/>
  <c r="E93" i="16"/>
  <c r="I93" i="16"/>
  <c r="O93" i="16" s="1"/>
  <c r="P93" i="16"/>
  <c r="R93" i="16" s="1"/>
  <c r="C94" i="16"/>
  <c r="D94" i="16"/>
  <c r="E94" i="16"/>
  <c r="I94" i="16"/>
  <c r="O94" i="16"/>
  <c r="P94" i="16"/>
  <c r="R94" i="16" s="1"/>
  <c r="C95" i="16"/>
  <c r="E95" i="16" s="1"/>
  <c r="D95" i="16"/>
  <c r="I95" i="16"/>
  <c r="O95" i="16" s="1"/>
  <c r="P95" i="16"/>
  <c r="R95" i="16" s="1"/>
  <c r="C96" i="16"/>
  <c r="D96" i="16"/>
  <c r="E96" i="16"/>
  <c r="I96" i="16"/>
  <c r="O96" i="16" s="1"/>
  <c r="P96" i="16"/>
  <c r="R96" i="16" s="1"/>
  <c r="C97" i="16"/>
  <c r="D97" i="16"/>
  <c r="E97" i="16"/>
  <c r="I97" i="16"/>
  <c r="O97" i="16" s="1"/>
  <c r="P97" i="16"/>
  <c r="R97" i="16" s="1"/>
  <c r="C98" i="16"/>
  <c r="D98" i="16"/>
  <c r="E98" i="16"/>
  <c r="I98" i="16"/>
  <c r="O98" i="16"/>
  <c r="P98" i="16"/>
  <c r="R98" i="16" s="1"/>
  <c r="C99" i="16"/>
  <c r="D99" i="16"/>
  <c r="E99" i="16"/>
  <c r="I99" i="16"/>
  <c r="O99" i="16" s="1"/>
  <c r="P99" i="16"/>
  <c r="R99" i="16"/>
  <c r="C100" i="16"/>
  <c r="E100" i="16" s="1"/>
  <c r="D100" i="16"/>
  <c r="I100" i="16"/>
  <c r="O100" i="16"/>
  <c r="P100" i="16"/>
  <c r="R100" i="16" s="1"/>
  <c r="C101" i="16"/>
  <c r="D101" i="16"/>
  <c r="E101" i="16"/>
  <c r="I101" i="16"/>
  <c r="O101" i="16" s="1"/>
  <c r="P101" i="16"/>
  <c r="R101" i="16" s="1"/>
  <c r="C102" i="16"/>
  <c r="E102" i="16" s="1"/>
  <c r="D102" i="16"/>
  <c r="I102" i="16"/>
  <c r="O102" i="16"/>
  <c r="P102" i="16"/>
  <c r="R102" i="16" s="1"/>
  <c r="Q102" i="16"/>
  <c r="C103" i="16"/>
  <c r="E103" i="16" s="1"/>
  <c r="D103" i="16"/>
  <c r="I103" i="16"/>
  <c r="O103" i="16" s="1"/>
  <c r="P103" i="16"/>
  <c r="R103" i="16" s="1"/>
  <c r="C104" i="16"/>
  <c r="D104" i="16"/>
  <c r="E104" i="16"/>
  <c r="I104" i="16"/>
  <c r="O104" i="16" s="1"/>
  <c r="P104" i="16"/>
  <c r="R104" i="16" s="1"/>
  <c r="C105" i="16"/>
  <c r="E105" i="16" s="1"/>
  <c r="D105" i="16"/>
  <c r="I105" i="16"/>
  <c r="O105" i="16" s="1"/>
  <c r="P105" i="16"/>
  <c r="R105" i="16"/>
  <c r="C106" i="16"/>
  <c r="D106" i="16"/>
  <c r="E106" i="16"/>
  <c r="I106" i="16"/>
  <c r="O106" i="16" s="1"/>
  <c r="P106" i="16"/>
  <c r="R106" i="16" s="1"/>
  <c r="C107" i="16"/>
  <c r="D107" i="16"/>
  <c r="E107" i="16"/>
  <c r="I107" i="16"/>
  <c r="O107" i="16" s="1"/>
  <c r="P107" i="16"/>
  <c r="R107" i="16" s="1"/>
  <c r="C108" i="16"/>
  <c r="E108" i="16" s="1"/>
  <c r="D108" i="16"/>
  <c r="I108" i="16"/>
  <c r="O108" i="16" s="1"/>
  <c r="P108" i="16"/>
  <c r="R108" i="16" s="1"/>
  <c r="C109" i="16"/>
  <c r="E109" i="16" s="1"/>
  <c r="D109" i="16"/>
  <c r="I109" i="16"/>
  <c r="O109" i="16" s="1"/>
  <c r="P109" i="16"/>
  <c r="R109" i="16" s="1"/>
  <c r="C110" i="16"/>
  <c r="D110" i="16"/>
  <c r="E110" i="16"/>
  <c r="I110" i="16"/>
  <c r="O110" i="16"/>
  <c r="P110" i="16"/>
  <c r="R110" i="16" s="1"/>
  <c r="C111" i="16"/>
  <c r="E111" i="16" s="1"/>
  <c r="D111" i="16"/>
  <c r="I111" i="16"/>
  <c r="O111" i="16" s="1"/>
  <c r="P111" i="16"/>
  <c r="R111" i="16" s="1"/>
  <c r="C112" i="16"/>
  <c r="D112" i="16"/>
  <c r="E112" i="16"/>
  <c r="I112" i="16"/>
  <c r="O112" i="16" s="1"/>
  <c r="P112" i="16"/>
  <c r="R112" i="16" s="1"/>
  <c r="C113" i="16"/>
  <c r="D113" i="16"/>
  <c r="E113" i="16"/>
  <c r="I113" i="16"/>
  <c r="O113" i="16" s="1"/>
  <c r="P113" i="16"/>
  <c r="R113" i="16" s="1"/>
  <c r="C114" i="16"/>
  <c r="D114" i="16"/>
  <c r="E114" i="16"/>
  <c r="I114" i="16"/>
  <c r="O114" i="16"/>
  <c r="P114" i="16"/>
  <c r="R114" i="16" s="1"/>
  <c r="C115" i="16"/>
  <c r="D115" i="16"/>
  <c r="E115" i="16"/>
  <c r="I115" i="16"/>
  <c r="O115" i="16" s="1"/>
  <c r="P115" i="16"/>
  <c r="R115" i="16" s="1"/>
  <c r="C116" i="16"/>
  <c r="E116" i="16" s="1"/>
  <c r="D116" i="16"/>
  <c r="I116" i="16"/>
  <c r="O116" i="16"/>
  <c r="P116" i="16"/>
  <c r="R116" i="16" s="1"/>
  <c r="C117" i="16"/>
  <c r="D117" i="16"/>
  <c r="E117" i="16"/>
  <c r="I117" i="16"/>
  <c r="O117" i="16" s="1"/>
  <c r="P117" i="16"/>
  <c r="R117" i="16" s="1"/>
  <c r="C118" i="16"/>
  <c r="E118" i="16" s="1"/>
  <c r="D118" i="16"/>
  <c r="I118" i="16"/>
  <c r="O118" i="16"/>
  <c r="P118" i="16"/>
  <c r="R118" i="16" s="1"/>
  <c r="C119" i="16"/>
  <c r="E119" i="16" s="1"/>
  <c r="D119" i="16"/>
  <c r="I119" i="16"/>
  <c r="O119" i="16" s="1"/>
  <c r="P119" i="16"/>
  <c r="R119" i="16" s="1"/>
  <c r="C120" i="16"/>
  <c r="D120" i="16"/>
  <c r="E120" i="16"/>
  <c r="I120" i="16"/>
  <c r="O120" i="16" s="1"/>
  <c r="P120" i="16"/>
  <c r="Q120" i="16" s="1"/>
  <c r="C121" i="16"/>
  <c r="E121" i="16" s="1"/>
  <c r="D121" i="16"/>
  <c r="I121" i="16"/>
  <c r="O121" i="16" s="1"/>
  <c r="P121" i="16"/>
  <c r="R121" i="16"/>
  <c r="C122" i="16"/>
  <c r="D122" i="16"/>
  <c r="E122" i="16"/>
  <c r="I122" i="16"/>
  <c r="O122" i="16" s="1"/>
  <c r="P122" i="16"/>
  <c r="S122" i="16" s="1"/>
  <c r="C123" i="16"/>
  <c r="D123" i="16"/>
  <c r="E123" i="16"/>
  <c r="I123" i="16"/>
  <c r="O123" i="16" s="1"/>
  <c r="P123" i="16"/>
  <c r="R123" i="16" s="1"/>
  <c r="C124" i="16"/>
  <c r="E124" i="16" s="1"/>
  <c r="D124" i="16"/>
  <c r="I124" i="16"/>
  <c r="O124" i="16" s="1"/>
  <c r="P124" i="16"/>
  <c r="R124" i="16" s="1"/>
  <c r="C125" i="16"/>
  <c r="E125" i="16" s="1"/>
  <c r="D125" i="16"/>
  <c r="I125" i="16"/>
  <c r="O125" i="16" s="1"/>
  <c r="P125" i="16"/>
  <c r="R125" i="16" s="1"/>
  <c r="C126" i="16"/>
  <c r="D126" i="16"/>
  <c r="E126" i="16"/>
  <c r="I126" i="16"/>
  <c r="O126" i="16"/>
  <c r="P126" i="16"/>
  <c r="R126" i="16" s="1"/>
  <c r="C127" i="16"/>
  <c r="E127" i="16" s="1"/>
  <c r="D127" i="16"/>
  <c r="I127" i="16"/>
  <c r="O127" i="16" s="1"/>
  <c r="P127" i="16"/>
  <c r="R127" i="16" s="1"/>
  <c r="C128" i="16"/>
  <c r="D128" i="16"/>
  <c r="E128" i="16"/>
  <c r="I128" i="16"/>
  <c r="O128" i="16" s="1"/>
  <c r="P128" i="16"/>
  <c r="R128" i="16" s="1"/>
  <c r="C129" i="16"/>
  <c r="D129" i="16"/>
  <c r="E129" i="16"/>
  <c r="I129" i="16"/>
  <c r="O129" i="16" s="1"/>
  <c r="P129" i="16"/>
  <c r="R129" i="16" s="1"/>
  <c r="C130" i="16"/>
  <c r="D130" i="16"/>
  <c r="E130" i="16"/>
  <c r="I130" i="16"/>
  <c r="O130" i="16"/>
  <c r="P130" i="16"/>
  <c r="R130" i="16" s="1"/>
  <c r="C131" i="16"/>
  <c r="D131" i="16"/>
  <c r="E131" i="16"/>
  <c r="I131" i="16"/>
  <c r="O131" i="16" s="1"/>
  <c r="P131" i="16"/>
  <c r="R131" i="16" s="1"/>
  <c r="C132" i="16"/>
  <c r="E132" i="16" s="1"/>
  <c r="D132" i="16"/>
  <c r="I132" i="16"/>
  <c r="O132" i="16"/>
  <c r="P132" i="16"/>
  <c r="S132" i="16" s="1"/>
  <c r="C133" i="16"/>
  <c r="D133" i="16"/>
  <c r="E133" i="16"/>
  <c r="I133" i="16"/>
  <c r="O133" i="16" s="1"/>
  <c r="P133" i="16"/>
  <c r="R133" i="16" s="1"/>
  <c r="C134" i="16"/>
  <c r="E134" i="16" s="1"/>
  <c r="D134" i="16"/>
  <c r="I134" i="16"/>
  <c r="O134" i="16"/>
  <c r="P134" i="16"/>
  <c r="R134" i="16" s="1"/>
  <c r="C135" i="16"/>
  <c r="E135" i="16" s="1"/>
  <c r="D135" i="16"/>
  <c r="I135" i="16"/>
  <c r="O135" i="16" s="1"/>
  <c r="P135" i="16"/>
  <c r="R135" i="16" s="1"/>
  <c r="C136" i="16"/>
  <c r="D136" i="16"/>
  <c r="E136" i="16"/>
  <c r="I136" i="16"/>
  <c r="O136" i="16" s="1"/>
  <c r="P136" i="16"/>
  <c r="Q136" i="16"/>
  <c r="R136" i="16"/>
  <c r="C137" i="16"/>
  <c r="E137" i="16" s="1"/>
  <c r="D137" i="16"/>
  <c r="I137" i="16"/>
  <c r="O137" i="16" s="1"/>
  <c r="P137" i="16"/>
  <c r="R137" i="16" s="1"/>
  <c r="C138" i="16"/>
  <c r="D138" i="16"/>
  <c r="E138" i="16"/>
  <c r="I138" i="16"/>
  <c r="O138" i="16" s="1"/>
  <c r="Q138" i="16" s="1"/>
  <c r="P138" i="16"/>
  <c r="R138" i="16" s="1"/>
  <c r="C139" i="16"/>
  <c r="D139" i="16"/>
  <c r="E139" i="16"/>
  <c r="I139" i="16"/>
  <c r="O139" i="16" s="1"/>
  <c r="P139" i="16"/>
  <c r="R139" i="16"/>
  <c r="C140" i="16"/>
  <c r="E140" i="16" s="1"/>
  <c r="D140" i="16"/>
  <c r="I140" i="16"/>
  <c r="O140" i="16"/>
  <c r="P140" i="16"/>
  <c r="R140" i="16" s="1"/>
  <c r="C141" i="16"/>
  <c r="E141" i="16" s="1"/>
  <c r="D141" i="16"/>
  <c r="I141" i="16"/>
  <c r="O141" i="16" s="1"/>
  <c r="P141" i="16"/>
  <c r="R141" i="16" s="1"/>
  <c r="C142" i="16"/>
  <c r="D142" i="16"/>
  <c r="E142" i="16"/>
  <c r="I142" i="16"/>
  <c r="O142" i="16"/>
  <c r="P142" i="16"/>
  <c r="R142" i="16" s="1"/>
  <c r="C143" i="16"/>
  <c r="E143" i="16" s="1"/>
  <c r="D143" i="16"/>
  <c r="I143" i="16"/>
  <c r="O143" i="16" s="1"/>
  <c r="P143" i="16"/>
  <c r="R143" i="16" s="1"/>
  <c r="C144" i="16"/>
  <c r="D144" i="16"/>
  <c r="E144" i="16"/>
  <c r="I144" i="16"/>
  <c r="O144" i="16" s="1"/>
  <c r="P144" i="16"/>
  <c r="R144" i="16" s="1"/>
  <c r="C145" i="16"/>
  <c r="D145" i="16"/>
  <c r="E145" i="16"/>
  <c r="I145" i="16"/>
  <c r="O145" i="16" s="1"/>
  <c r="P145" i="16"/>
  <c r="R145" i="16"/>
  <c r="C146" i="16"/>
  <c r="D146" i="16"/>
  <c r="E146" i="16"/>
  <c r="I146" i="16"/>
  <c r="O146" i="16"/>
  <c r="P146" i="16"/>
  <c r="R146" i="16" s="1"/>
  <c r="C147" i="16"/>
  <c r="D147" i="16"/>
  <c r="E147" i="16"/>
  <c r="I147" i="16"/>
  <c r="O147" i="16" s="1"/>
  <c r="P147" i="16"/>
  <c r="R147" i="16" s="1"/>
  <c r="C148" i="16"/>
  <c r="E148" i="16" s="1"/>
  <c r="D148" i="16"/>
  <c r="I148" i="16"/>
  <c r="O148" i="16"/>
  <c r="P148" i="16"/>
  <c r="S148" i="16" s="1"/>
  <c r="C149" i="16"/>
  <c r="D149" i="16"/>
  <c r="E149" i="16"/>
  <c r="I149" i="16"/>
  <c r="O149" i="16" s="1"/>
  <c r="P149" i="16"/>
  <c r="R149" i="16" s="1"/>
  <c r="C150" i="16"/>
  <c r="E150" i="16" s="1"/>
  <c r="D150" i="16"/>
  <c r="I150" i="16"/>
  <c r="O150" i="16"/>
  <c r="P150" i="16"/>
  <c r="R150" i="16" s="1"/>
  <c r="C151" i="16"/>
  <c r="E151" i="16" s="1"/>
  <c r="D151" i="16"/>
  <c r="I151" i="16"/>
  <c r="O151" i="16" s="1"/>
  <c r="P151" i="16"/>
  <c r="R151" i="16" s="1"/>
  <c r="C152" i="16"/>
  <c r="D152" i="16"/>
  <c r="E152" i="16"/>
  <c r="I152" i="16"/>
  <c r="O152" i="16" s="1"/>
  <c r="P152" i="16"/>
  <c r="R152" i="16" s="1"/>
  <c r="Q152" i="16"/>
  <c r="C153" i="16"/>
  <c r="E153" i="16" s="1"/>
  <c r="D153" i="16"/>
  <c r="I153" i="16"/>
  <c r="O153" i="16" s="1"/>
  <c r="P153" i="16"/>
  <c r="R153" i="16" s="1"/>
  <c r="C154" i="16"/>
  <c r="D154" i="16"/>
  <c r="E154" i="16"/>
  <c r="I154" i="16"/>
  <c r="O154" i="16" s="1"/>
  <c r="P154" i="16"/>
  <c r="R154" i="16" s="1"/>
  <c r="C155" i="16"/>
  <c r="D155" i="16"/>
  <c r="E155" i="16"/>
  <c r="I155" i="16"/>
  <c r="O155" i="16" s="1"/>
  <c r="P155" i="16"/>
  <c r="R155" i="16"/>
  <c r="C156" i="16"/>
  <c r="E156" i="16" s="1"/>
  <c r="D156" i="16"/>
  <c r="I156" i="16"/>
  <c r="O156" i="16"/>
  <c r="P156" i="16"/>
  <c r="R156" i="16" s="1"/>
  <c r="C157" i="16"/>
  <c r="D157" i="16"/>
  <c r="E157" i="16"/>
  <c r="I157" i="16"/>
  <c r="O157" i="16" s="1"/>
  <c r="P157" i="16"/>
  <c r="R157" i="16" s="1"/>
  <c r="C158" i="16"/>
  <c r="D158" i="16"/>
  <c r="E158" i="16"/>
  <c r="I158" i="16"/>
  <c r="O158" i="16"/>
  <c r="P158" i="16"/>
  <c r="R158" i="16" s="1"/>
  <c r="C159" i="16"/>
  <c r="E159" i="16" s="1"/>
  <c r="D159" i="16"/>
  <c r="I159" i="16"/>
  <c r="O159" i="16" s="1"/>
  <c r="P159" i="16"/>
  <c r="R159" i="16" s="1"/>
  <c r="C160" i="16"/>
  <c r="D160" i="16"/>
  <c r="E160" i="16"/>
  <c r="I160" i="16"/>
  <c r="O160" i="16" s="1"/>
  <c r="P160" i="16"/>
  <c r="R160" i="16" s="1"/>
  <c r="C161" i="16"/>
  <c r="D161" i="16"/>
  <c r="E161" i="16"/>
  <c r="I161" i="16"/>
  <c r="O161" i="16" s="1"/>
  <c r="P161" i="16"/>
  <c r="R161" i="16"/>
  <c r="C162" i="16"/>
  <c r="D162" i="16"/>
  <c r="E162" i="16"/>
  <c r="I162" i="16"/>
  <c r="O162" i="16" s="1"/>
  <c r="P162" i="16"/>
  <c r="R162" i="16" s="1"/>
  <c r="C163" i="16"/>
  <c r="D163" i="16"/>
  <c r="E163" i="16"/>
  <c r="I163" i="16"/>
  <c r="O163" i="16" s="1"/>
  <c r="P163" i="16"/>
  <c r="R163" i="16"/>
  <c r="C164" i="16"/>
  <c r="E164" i="16" s="1"/>
  <c r="D164" i="16"/>
  <c r="I164" i="16"/>
  <c r="O164" i="16"/>
  <c r="P164" i="16"/>
  <c r="R164" i="16" s="1"/>
  <c r="C165" i="16"/>
  <c r="D165" i="16"/>
  <c r="E165" i="16"/>
  <c r="I165" i="16"/>
  <c r="O165" i="16" s="1"/>
  <c r="P165" i="16"/>
  <c r="R165" i="16" s="1"/>
  <c r="C166" i="16"/>
  <c r="E166" i="16" s="1"/>
  <c r="D166" i="16"/>
  <c r="I166" i="16"/>
  <c r="O166" i="16"/>
  <c r="P166" i="16"/>
  <c r="R166" i="16" s="1"/>
  <c r="Q166" i="16"/>
  <c r="C167" i="16"/>
  <c r="E167" i="16" s="1"/>
  <c r="D167" i="16"/>
  <c r="I167" i="16"/>
  <c r="O167" i="16" s="1"/>
  <c r="P167" i="16"/>
  <c r="R167" i="16" s="1"/>
  <c r="C168" i="16"/>
  <c r="D168" i="16"/>
  <c r="E168" i="16"/>
  <c r="I168" i="16"/>
  <c r="O168" i="16" s="1"/>
  <c r="P168" i="16"/>
  <c r="Q168" i="16" s="1"/>
  <c r="C169" i="16"/>
  <c r="E169" i="16" s="1"/>
  <c r="D169" i="16"/>
  <c r="I169" i="16"/>
  <c r="O169" i="16" s="1"/>
  <c r="P169" i="16"/>
  <c r="R169" i="16" s="1"/>
  <c r="C170" i="16"/>
  <c r="E170" i="16" s="1"/>
  <c r="D170" i="16"/>
  <c r="I170" i="16"/>
  <c r="O170" i="16" s="1"/>
  <c r="P170" i="16"/>
  <c r="S170" i="16" s="1"/>
  <c r="C171" i="16"/>
  <c r="D171" i="16"/>
  <c r="E171" i="16"/>
  <c r="I171" i="16"/>
  <c r="O171" i="16" s="1"/>
  <c r="P171" i="16"/>
  <c r="R171" i="16"/>
  <c r="C172" i="16"/>
  <c r="E172" i="16" s="1"/>
  <c r="D172" i="16"/>
  <c r="I172" i="16"/>
  <c r="O172" i="16"/>
  <c r="P172" i="16"/>
  <c r="R172" i="16" s="1"/>
  <c r="C173" i="16"/>
  <c r="E173" i="16" s="1"/>
  <c r="D173" i="16"/>
  <c r="I173" i="16"/>
  <c r="O173" i="16" s="1"/>
  <c r="P173" i="16"/>
  <c r="R173" i="16" s="1"/>
  <c r="C174" i="16"/>
  <c r="D174" i="16"/>
  <c r="E174" i="16"/>
  <c r="I174" i="16"/>
  <c r="O174" i="16"/>
  <c r="P174" i="16"/>
  <c r="R174" i="16" s="1"/>
  <c r="C175" i="16"/>
  <c r="E175" i="16" s="1"/>
  <c r="D175" i="16"/>
  <c r="I175" i="16"/>
  <c r="O175" i="16" s="1"/>
  <c r="P175" i="16"/>
  <c r="R175" i="16" s="1"/>
  <c r="C176" i="16"/>
  <c r="D176" i="16"/>
  <c r="E176" i="16"/>
  <c r="I176" i="16"/>
  <c r="O176" i="16" s="1"/>
  <c r="P176" i="16"/>
  <c r="R176" i="16" s="1"/>
  <c r="C177" i="16"/>
  <c r="D177" i="16"/>
  <c r="E177" i="16"/>
  <c r="I177" i="16"/>
  <c r="O177" i="16" s="1"/>
  <c r="P177" i="16"/>
  <c r="C178" i="16"/>
  <c r="E178" i="16" s="1"/>
  <c r="D178" i="16"/>
  <c r="I178" i="16"/>
  <c r="O178" i="16" s="1"/>
  <c r="P178" i="16"/>
  <c r="R178" i="16" s="1"/>
  <c r="C179" i="16"/>
  <c r="D179" i="16"/>
  <c r="E179" i="16"/>
  <c r="I179" i="16"/>
  <c r="O179" i="16" s="1"/>
  <c r="P179" i="16"/>
  <c r="R179" i="16"/>
  <c r="C180" i="16"/>
  <c r="E180" i="16" s="1"/>
  <c r="D180" i="16"/>
  <c r="I180" i="16"/>
  <c r="O180" i="16" s="1"/>
  <c r="P180" i="16"/>
  <c r="R180" i="16" s="1"/>
  <c r="C181" i="16"/>
  <c r="D181" i="16"/>
  <c r="E181" i="16"/>
  <c r="I181" i="16"/>
  <c r="O181" i="16" s="1"/>
  <c r="P181" i="16"/>
  <c r="R181" i="16" s="1"/>
  <c r="C182" i="16"/>
  <c r="E182" i="16" s="1"/>
  <c r="D182" i="16"/>
  <c r="I182" i="16"/>
  <c r="O182" i="16" s="1"/>
  <c r="P182" i="16"/>
  <c r="R182" i="16" s="1"/>
  <c r="C183" i="16"/>
  <c r="D183" i="16"/>
  <c r="E183" i="16"/>
  <c r="I183" i="16"/>
  <c r="O183" i="16" s="1"/>
  <c r="P183" i="16"/>
  <c r="R183" i="16" s="1"/>
  <c r="C184" i="16"/>
  <c r="E184" i="16" s="1"/>
  <c r="D184" i="16"/>
  <c r="I184" i="16"/>
  <c r="O184" i="16" s="1"/>
  <c r="P184" i="16"/>
  <c r="R184" i="16" s="1"/>
  <c r="C185" i="16"/>
  <c r="D185" i="16"/>
  <c r="E185" i="16"/>
  <c r="I185" i="16"/>
  <c r="O185" i="16" s="1"/>
  <c r="P185" i="16"/>
  <c r="R185" i="16" s="1"/>
  <c r="C186" i="16"/>
  <c r="E186" i="16" s="1"/>
  <c r="D186" i="16"/>
  <c r="I186" i="16"/>
  <c r="O186" i="16" s="1"/>
  <c r="P186" i="16"/>
  <c r="R186" i="16" s="1"/>
  <c r="C187" i="16"/>
  <c r="D187" i="16"/>
  <c r="E187" i="16"/>
  <c r="I187" i="16"/>
  <c r="O187" i="16" s="1"/>
  <c r="P187" i="16"/>
  <c r="R187" i="16" s="1"/>
  <c r="C188" i="16"/>
  <c r="E188" i="16" s="1"/>
  <c r="D188" i="16"/>
  <c r="I188" i="16"/>
  <c r="O188" i="16" s="1"/>
  <c r="P188" i="16"/>
  <c r="R188" i="16" s="1"/>
  <c r="C189" i="16"/>
  <c r="D189" i="16"/>
  <c r="E189" i="16"/>
  <c r="I189" i="16"/>
  <c r="O189" i="16" s="1"/>
  <c r="P189" i="16"/>
  <c r="R189" i="16" s="1"/>
  <c r="C190" i="16"/>
  <c r="E190" i="16" s="1"/>
  <c r="D190" i="16"/>
  <c r="I190" i="16"/>
  <c r="O190" i="16" s="1"/>
  <c r="P190" i="16"/>
  <c r="R190" i="16" s="1"/>
  <c r="C191" i="16"/>
  <c r="D191" i="16"/>
  <c r="E191" i="16"/>
  <c r="I191" i="16"/>
  <c r="O191" i="16" s="1"/>
  <c r="P191" i="16"/>
  <c r="R191" i="16" s="1"/>
  <c r="C192" i="16"/>
  <c r="E192" i="16" s="1"/>
  <c r="D192" i="16"/>
  <c r="I192" i="16"/>
  <c r="O192" i="16" s="1"/>
  <c r="P192" i="16"/>
  <c r="R192" i="16" s="1"/>
  <c r="C193" i="16"/>
  <c r="D193" i="16"/>
  <c r="E193" i="16"/>
  <c r="I193" i="16"/>
  <c r="O193" i="16" s="1"/>
  <c r="P193" i="16"/>
  <c r="R193" i="16" s="1"/>
  <c r="C194" i="16"/>
  <c r="E194" i="16" s="1"/>
  <c r="D194" i="16"/>
  <c r="I194" i="16"/>
  <c r="O194" i="16" s="1"/>
  <c r="P194" i="16"/>
  <c r="R194" i="16" s="1"/>
  <c r="C195" i="16"/>
  <c r="D195" i="16"/>
  <c r="E195" i="16"/>
  <c r="I195" i="16"/>
  <c r="O195" i="16" s="1"/>
  <c r="P195" i="16"/>
  <c r="R195" i="16" s="1"/>
  <c r="C196" i="16"/>
  <c r="E196" i="16" s="1"/>
  <c r="D196" i="16"/>
  <c r="I196" i="16"/>
  <c r="O196" i="16" s="1"/>
  <c r="P196" i="16"/>
  <c r="R196" i="16" s="1"/>
  <c r="C197" i="16"/>
  <c r="D197" i="16"/>
  <c r="E197" i="16"/>
  <c r="I197" i="16"/>
  <c r="O197" i="16" s="1"/>
  <c r="P197" i="16"/>
  <c r="R197" i="16"/>
  <c r="C198" i="16"/>
  <c r="E198" i="16" s="1"/>
  <c r="D198" i="16"/>
  <c r="I198" i="16"/>
  <c r="O198" i="16" s="1"/>
  <c r="P198" i="16"/>
  <c r="R198" i="16" s="1"/>
  <c r="C199" i="16"/>
  <c r="D199" i="16"/>
  <c r="E199" i="16"/>
  <c r="I199" i="16"/>
  <c r="O199" i="16" s="1"/>
  <c r="P199" i="16"/>
  <c r="R199" i="16" s="1"/>
  <c r="C200" i="16"/>
  <c r="E200" i="16" s="1"/>
  <c r="D200" i="16"/>
  <c r="I200" i="16"/>
  <c r="O200" i="16" s="1"/>
  <c r="P200" i="16"/>
  <c r="R200" i="16" s="1"/>
  <c r="C201" i="16"/>
  <c r="D201" i="16"/>
  <c r="E201" i="16"/>
  <c r="I201" i="16"/>
  <c r="O201" i="16" s="1"/>
  <c r="P201" i="16"/>
  <c r="R201" i="16" s="1"/>
  <c r="C202" i="16"/>
  <c r="E202" i="16" s="1"/>
  <c r="D202" i="16"/>
  <c r="I202" i="16"/>
  <c r="O202" i="16" s="1"/>
  <c r="P202" i="16"/>
  <c r="R202" i="16"/>
  <c r="C203" i="16"/>
  <c r="D203" i="16"/>
  <c r="E203" i="16"/>
  <c r="I203" i="16"/>
  <c r="O203" i="16" s="1"/>
  <c r="P203" i="16"/>
  <c r="R203" i="16" s="1"/>
  <c r="C204" i="16"/>
  <c r="E204" i="16" s="1"/>
  <c r="D204" i="16"/>
  <c r="I204" i="16"/>
  <c r="O204" i="16" s="1"/>
  <c r="P204" i="16"/>
  <c r="R204" i="16" s="1"/>
  <c r="C205" i="16"/>
  <c r="D205" i="16"/>
  <c r="E205" i="16"/>
  <c r="I205" i="16"/>
  <c r="O205" i="16" s="1"/>
  <c r="P205" i="16"/>
  <c r="R205" i="16" s="1"/>
  <c r="C206" i="16"/>
  <c r="E206" i="16" s="1"/>
  <c r="D206" i="16"/>
  <c r="I206" i="16"/>
  <c r="O206" i="16" s="1"/>
  <c r="P206" i="16"/>
  <c r="R206" i="16"/>
  <c r="C207" i="16"/>
  <c r="D207" i="16"/>
  <c r="E207" i="16"/>
  <c r="I207" i="16"/>
  <c r="O207" i="16" s="1"/>
  <c r="P207" i="16"/>
  <c r="R207" i="16" s="1"/>
  <c r="C208" i="16"/>
  <c r="E208" i="16" s="1"/>
  <c r="D208" i="16"/>
  <c r="I208" i="16"/>
  <c r="O208" i="16" s="1"/>
  <c r="P208" i="16"/>
  <c r="R208" i="16" s="1"/>
  <c r="C209" i="16"/>
  <c r="D209" i="16"/>
  <c r="E209" i="16"/>
  <c r="I209" i="16"/>
  <c r="O209" i="16" s="1"/>
  <c r="P209" i="16"/>
  <c r="R209" i="16"/>
  <c r="C210" i="16"/>
  <c r="E210" i="16" s="1"/>
  <c r="D210" i="16"/>
  <c r="I210" i="16"/>
  <c r="O210" i="16" s="1"/>
  <c r="P210" i="16"/>
  <c r="R210" i="16" s="1"/>
  <c r="C211" i="16"/>
  <c r="D211" i="16"/>
  <c r="E211" i="16"/>
  <c r="I211" i="16"/>
  <c r="O211" i="16" s="1"/>
  <c r="P211" i="16"/>
  <c r="R211" i="16" s="1"/>
  <c r="C212" i="16"/>
  <c r="E212" i="16" s="1"/>
  <c r="D212" i="16"/>
  <c r="I212" i="16"/>
  <c r="O212" i="16" s="1"/>
  <c r="P212" i="16"/>
  <c r="R212" i="16" s="1"/>
  <c r="C213" i="16"/>
  <c r="D213" i="16"/>
  <c r="E213" i="16"/>
  <c r="I213" i="16"/>
  <c r="O213" i="16" s="1"/>
  <c r="P213" i="16"/>
  <c r="R213" i="16" s="1"/>
  <c r="C214" i="16"/>
  <c r="E214" i="16" s="1"/>
  <c r="D214" i="16"/>
  <c r="I214" i="16"/>
  <c r="O214" i="16" s="1"/>
  <c r="P214" i="16"/>
  <c r="R214" i="16" s="1"/>
  <c r="C215" i="16"/>
  <c r="D215" i="16"/>
  <c r="E215" i="16"/>
  <c r="I215" i="16"/>
  <c r="O215" i="16" s="1"/>
  <c r="P215" i="16"/>
  <c r="R215" i="16" s="1"/>
  <c r="C216" i="16"/>
  <c r="E216" i="16" s="1"/>
  <c r="D216" i="16"/>
  <c r="I216" i="16"/>
  <c r="O216" i="16" s="1"/>
  <c r="P216" i="16"/>
  <c r="R216" i="16" s="1"/>
  <c r="C217" i="16"/>
  <c r="D217" i="16"/>
  <c r="E217" i="16"/>
  <c r="I217" i="16"/>
  <c r="O217" i="16" s="1"/>
  <c r="P217" i="16"/>
  <c r="R217" i="16" s="1"/>
  <c r="C218" i="16"/>
  <c r="E218" i="16" s="1"/>
  <c r="D218" i="16"/>
  <c r="I218" i="16"/>
  <c r="O218" i="16" s="1"/>
  <c r="P218" i="16"/>
  <c r="R218" i="16" s="1"/>
  <c r="C219" i="16"/>
  <c r="D219" i="16"/>
  <c r="E219" i="16"/>
  <c r="I219" i="16"/>
  <c r="O219" i="16" s="1"/>
  <c r="P219" i="16"/>
  <c r="R219" i="16"/>
  <c r="C220" i="16"/>
  <c r="E220" i="16" s="1"/>
  <c r="D220" i="16"/>
  <c r="I220" i="16"/>
  <c r="O220" i="16" s="1"/>
  <c r="P220" i="16"/>
  <c r="R220" i="16" s="1"/>
  <c r="C221" i="16"/>
  <c r="D221" i="16"/>
  <c r="E221" i="16"/>
  <c r="I221" i="16"/>
  <c r="O221" i="16" s="1"/>
  <c r="P221" i="16"/>
  <c r="R221" i="16" s="1"/>
  <c r="C222" i="16"/>
  <c r="E222" i="16" s="1"/>
  <c r="D222" i="16"/>
  <c r="I222" i="16"/>
  <c r="O222" i="16" s="1"/>
  <c r="P222" i="16"/>
  <c r="R222" i="16" s="1"/>
  <c r="C223" i="16"/>
  <c r="D223" i="16"/>
  <c r="E223" i="16"/>
  <c r="I223" i="16"/>
  <c r="O223" i="16" s="1"/>
  <c r="P223" i="16"/>
  <c r="R223" i="16" s="1"/>
  <c r="C224" i="16"/>
  <c r="E224" i="16" s="1"/>
  <c r="D224" i="16"/>
  <c r="I224" i="16"/>
  <c r="O224" i="16" s="1"/>
  <c r="P224" i="16"/>
  <c r="R224" i="16" s="1"/>
  <c r="C225" i="16"/>
  <c r="D225" i="16"/>
  <c r="E225" i="16"/>
  <c r="I225" i="16"/>
  <c r="O225" i="16" s="1"/>
  <c r="P225" i="16"/>
  <c r="R225" i="16" s="1"/>
  <c r="C226" i="16"/>
  <c r="E226" i="16" s="1"/>
  <c r="D226" i="16"/>
  <c r="I226" i="16"/>
  <c r="O226" i="16" s="1"/>
  <c r="P226" i="16"/>
  <c r="R226" i="16" s="1"/>
  <c r="C227" i="16"/>
  <c r="D227" i="16"/>
  <c r="E227" i="16"/>
  <c r="I227" i="16"/>
  <c r="O227" i="16" s="1"/>
  <c r="P227" i="16"/>
  <c r="R227" i="16"/>
  <c r="C228" i="16"/>
  <c r="E228" i="16" s="1"/>
  <c r="D228" i="16"/>
  <c r="I228" i="16"/>
  <c r="O228" i="16" s="1"/>
  <c r="P228" i="16"/>
  <c r="R228" i="16" s="1"/>
  <c r="C229" i="16"/>
  <c r="D229" i="16"/>
  <c r="E229" i="16"/>
  <c r="I229" i="16"/>
  <c r="O229" i="16" s="1"/>
  <c r="P229" i="16"/>
  <c r="R229" i="16" s="1"/>
  <c r="C230" i="16"/>
  <c r="E230" i="16" s="1"/>
  <c r="D230" i="16"/>
  <c r="I230" i="16"/>
  <c r="O230" i="16" s="1"/>
  <c r="P230" i="16"/>
  <c r="R230" i="16" s="1"/>
  <c r="C231" i="16"/>
  <c r="D231" i="16"/>
  <c r="E231" i="16"/>
  <c r="I231" i="16"/>
  <c r="O231" i="16" s="1"/>
  <c r="P231" i="16"/>
  <c r="R231" i="16" s="1"/>
  <c r="C232" i="16"/>
  <c r="E232" i="16" s="1"/>
  <c r="D232" i="16"/>
  <c r="I232" i="16"/>
  <c r="O232" i="16" s="1"/>
  <c r="P232" i="16"/>
  <c r="R232" i="16" s="1"/>
  <c r="C233" i="16"/>
  <c r="D233" i="16"/>
  <c r="E233" i="16"/>
  <c r="I233" i="16"/>
  <c r="O233" i="16" s="1"/>
  <c r="P233" i="16"/>
  <c r="R233" i="16" s="1"/>
  <c r="C234" i="16"/>
  <c r="E234" i="16" s="1"/>
  <c r="D234" i="16"/>
  <c r="I234" i="16"/>
  <c r="O234" i="16" s="1"/>
  <c r="P234" i="16"/>
  <c r="R234" i="16" s="1"/>
  <c r="C235" i="16"/>
  <c r="D235" i="16"/>
  <c r="E235" i="16"/>
  <c r="I235" i="16"/>
  <c r="O235" i="16" s="1"/>
  <c r="P235" i="16"/>
  <c r="R235" i="16" s="1"/>
  <c r="C236" i="16"/>
  <c r="E236" i="16" s="1"/>
  <c r="D236" i="16"/>
  <c r="I236" i="16"/>
  <c r="O236" i="16" s="1"/>
  <c r="P236" i="16"/>
  <c r="R236" i="16" s="1"/>
  <c r="C237" i="16"/>
  <c r="D237" i="16"/>
  <c r="E237" i="16"/>
  <c r="I237" i="16"/>
  <c r="O237" i="16" s="1"/>
  <c r="P237" i="16"/>
  <c r="R237" i="16"/>
  <c r="C238" i="16"/>
  <c r="E238" i="16" s="1"/>
  <c r="D238" i="16"/>
  <c r="I238" i="16"/>
  <c r="O238" i="16" s="1"/>
  <c r="P238" i="16"/>
  <c r="R238" i="16" s="1"/>
  <c r="C239" i="16"/>
  <c r="D239" i="16"/>
  <c r="E239" i="16"/>
  <c r="I239" i="16"/>
  <c r="O239" i="16" s="1"/>
  <c r="P239" i="16"/>
  <c r="R239" i="16"/>
  <c r="C240" i="16"/>
  <c r="E240" i="16" s="1"/>
  <c r="D240" i="16"/>
  <c r="I240" i="16"/>
  <c r="O240" i="16" s="1"/>
  <c r="P240" i="16"/>
  <c r="R240" i="16" s="1"/>
  <c r="B7" i="15"/>
  <c r="B8" i="15" s="1"/>
  <c r="D14" i="15"/>
  <c r="C14" i="15"/>
  <c r="D15" i="15"/>
  <c r="C15" i="15"/>
  <c r="D16" i="15"/>
  <c r="F16" i="15" s="1"/>
  <c r="C16" i="15"/>
  <c r="D17" i="15"/>
  <c r="C17" i="15"/>
  <c r="D18" i="15"/>
  <c r="F18" i="15" s="1"/>
  <c r="C18" i="15"/>
  <c r="E18" i="15" s="1"/>
  <c r="D19" i="15"/>
  <c r="C19" i="15"/>
  <c r="E19" i="15" s="1"/>
  <c r="D20" i="15"/>
  <c r="C20" i="15"/>
  <c r="F20" i="15"/>
  <c r="D21" i="15"/>
  <c r="C21" i="15"/>
  <c r="E21" i="15" s="1"/>
  <c r="D22" i="15"/>
  <c r="C22" i="15"/>
  <c r="F22" i="15"/>
  <c r="D23" i="15"/>
  <c r="C23" i="15"/>
  <c r="E23" i="15" s="1"/>
  <c r="D24" i="15"/>
  <c r="C24" i="15"/>
  <c r="F24" i="15"/>
  <c r="D25" i="15"/>
  <c r="C25" i="15"/>
  <c r="D26" i="15"/>
  <c r="F26" i="15" s="1"/>
  <c r="C26" i="15"/>
  <c r="D27" i="15"/>
  <c r="C27" i="15"/>
  <c r="E27" i="15" s="1"/>
  <c r="D28" i="15"/>
  <c r="F28" i="15" s="1"/>
  <c r="C28" i="15"/>
  <c r="D29" i="15"/>
  <c r="C29" i="15"/>
  <c r="D30" i="15"/>
  <c r="C30" i="15"/>
  <c r="F30" i="15"/>
  <c r="D31" i="15"/>
  <c r="C31" i="15"/>
  <c r="D32" i="15"/>
  <c r="F32" i="15" s="1"/>
  <c r="C32" i="15"/>
  <c r="D33" i="15"/>
  <c r="C33" i="15"/>
  <c r="D34" i="15"/>
  <c r="C34" i="15"/>
  <c r="E34" i="15" s="1"/>
  <c r="D35" i="15"/>
  <c r="C35" i="15"/>
  <c r="E35" i="15" s="1"/>
  <c r="D36" i="15"/>
  <c r="C36" i="15"/>
  <c r="F36" i="15"/>
  <c r="D37" i="15"/>
  <c r="C37" i="15"/>
  <c r="E37" i="15" s="1"/>
  <c r="D38" i="15"/>
  <c r="C38" i="15"/>
  <c r="E38" i="15" s="1"/>
  <c r="F38" i="15"/>
  <c r="D39" i="15"/>
  <c r="C39" i="15"/>
  <c r="E39" i="15" s="1"/>
  <c r="D40" i="15"/>
  <c r="C40" i="15"/>
  <c r="F40" i="15" s="1"/>
  <c r="D41" i="15"/>
  <c r="C41" i="15"/>
  <c r="E41" i="15" s="1"/>
  <c r="D42" i="15"/>
  <c r="F42" i="15" s="1"/>
  <c r="C42" i="15"/>
  <c r="D43" i="15"/>
  <c r="C43" i="15"/>
  <c r="E43" i="15" s="1"/>
  <c r="D44" i="15"/>
  <c r="C44" i="15"/>
  <c r="F44" i="15"/>
  <c r="D45" i="15"/>
  <c r="C45" i="15"/>
  <c r="D46" i="15"/>
  <c r="C46" i="15"/>
  <c r="F46" i="15"/>
  <c r="D47" i="15"/>
  <c r="C47" i="15"/>
  <c r="D48" i="15"/>
  <c r="C48" i="15"/>
  <c r="E48" i="15" s="1"/>
  <c r="D49" i="15"/>
  <c r="C49" i="15"/>
  <c r="D50" i="15"/>
  <c r="C50" i="15"/>
  <c r="E50" i="15" s="1"/>
  <c r="D51" i="15"/>
  <c r="C51" i="15"/>
  <c r="E51" i="15" s="1"/>
  <c r="D52" i="15"/>
  <c r="C52" i="15"/>
  <c r="F52" i="15"/>
  <c r="D53" i="15"/>
  <c r="C53" i="15"/>
  <c r="D54" i="15"/>
  <c r="C54" i="15"/>
  <c r="F54" i="15" s="1"/>
  <c r="D55" i="15"/>
  <c r="C55" i="15"/>
  <c r="E55" i="15" s="1"/>
  <c r="D56" i="15"/>
  <c r="C56" i="15"/>
  <c r="F56" i="15" s="1"/>
  <c r="D57" i="15"/>
  <c r="C57" i="15"/>
  <c r="E57" i="15" s="1"/>
  <c r="D58" i="15"/>
  <c r="F58" i="15" s="1"/>
  <c r="C58" i="15"/>
  <c r="D59" i="15"/>
  <c r="C59" i="15"/>
  <c r="E59" i="15" s="1"/>
  <c r="D60" i="15"/>
  <c r="F60" i="15" s="1"/>
  <c r="C60" i="15"/>
  <c r="D61" i="15"/>
  <c r="C61" i="15"/>
  <c r="D62" i="15"/>
  <c r="C62" i="15"/>
  <c r="F62" i="15"/>
  <c r="E14" i="15"/>
  <c r="E15" i="15"/>
  <c r="E16" i="15"/>
  <c r="E17" i="15"/>
  <c r="E20" i="15"/>
  <c r="E22" i="15"/>
  <c r="E24" i="15"/>
  <c r="E25" i="15"/>
  <c r="E26" i="15"/>
  <c r="E28" i="15"/>
  <c r="E29" i="15"/>
  <c r="E30" i="15"/>
  <c r="E31" i="15"/>
  <c r="E32" i="15"/>
  <c r="E33" i="15"/>
  <c r="E36" i="15"/>
  <c r="E40" i="15"/>
  <c r="E42" i="15"/>
  <c r="E44" i="15"/>
  <c r="E45" i="15"/>
  <c r="E46" i="15"/>
  <c r="E47" i="15"/>
  <c r="E49" i="15"/>
  <c r="E52" i="15"/>
  <c r="E53" i="15"/>
  <c r="E54" i="15"/>
  <c r="E56" i="15"/>
  <c r="E58" i="15"/>
  <c r="E60" i="15"/>
  <c r="E61" i="15"/>
  <c r="E62" i="15"/>
  <c r="B3" i="15"/>
  <c r="B5" i="15" s="1"/>
  <c r="I14" i="15"/>
  <c r="O14" i="15" s="1"/>
  <c r="S14" i="15" s="1"/>
  <c r="U3" i="15" s="1"/>
  <c r="B4" i="15"/>
  <c r="K14" i="15"/>
  <c r="M14" i="15" s="1"/>
  <c r="K15" i="15"/>
  <c r="M15" i="15" s="1"/>
  <c r="K16" i="15"/>
  <c r="K17" i="15"/>
  <c r="M17" i="15" s="1"/>
  <c r="K18" i="15"/>
  <c r="M18" i="15" s="1"/>
  <c r="K19" i="15"/>
  <c r="M19" i="15" s="1"/>
  <c r="K20" i="15"/>
  <c r="M20" i="15" s="1"/>
  <c r="K21" i="15"/>
  <c r="M21" i="15" s="1"/>
  <c r="K24" i="15"/>
  <c r="M24" i="15" s="1"/>
  <c r="K25" i="15"/>
  <c r="M25" i="15" s="1"/>
  <c r="W14" i="15"/>
  <c r="T4" i="15" s="1"/>
  <c r="U4" i="15"/>
  <c r="M7" i="15"/>
  <c r="I15" i="15"/>
  <c r="I16" i="15"/>
  <c r="I17" i="15"/>
  <c r="I18" i="15"/>
  <c r="I19" i="15"/>
  <c r="I20" i="15"/>
  <c r="I21" i="15"/>
  <c r="I22" i="15"/>
  <c r="O22" i="15" s="1"/>
  <c r="I23" i="15"/>
  <c r="I24" i="15"/>
  <c r="I25" i="15"/>
  <c r="I26" i="15"/>
  <c r="O26" i="15" s="1"/>
  <c r="I27" i="15"/>
  <c r="O27" i="15" s="1"/>
  <c r="I28" i="15"/>
  <c r="I29" i="15"/>
  <c r="O29" i="15" s="1"/>
  <c r="I30" i="15"/>
  <c r="O30" i="15" s="1"/>
  <c r="I31" i="15"/>
  <c r="I32" i="15"/>
  <c r="I33" i="15"/>
  <c r="I34" i="15"/>
  <c r="O34" i="15" s="1"/>
  <c r="I35" i="15"/>
  <c r="O35" i="15" s="1"/>
  <c r="I36" i="15"/>
  <c r="I37" i="15"/>
  <c r="I38" i="15"/>
  <c r="O38" i="15" s="1"/>
  <c r="I39" i="15"/>
  <c r="O39" i="15" s="1"/>
  <c r="S39" i="15" s="1"/>
  <c r="I40" i="15"/>
  <c r="I41" i="15"/>
  <c r="I42" i="15"/>
  <c r="O42" i="15" s="1"/>
  <c r="I43" i="15"/>
  <c r="I44" i="15"/>
  <c r="I45" i="15"/>
  <c r="O45" i="15" s="1"/>
  <c r="I46" i="15"/>
  <c r="I47" i="15"/>
  <c r="O47" i="15" s="1"/>
  <c r="I48" i="15"/>
  <c r="I49" i="15"/>
  <c r="O49" i="15" s="1"/>
  <c r="I50" i="15"/>
  <c r="O50" i="15" s="1"/>
  <c r="I51" i="15"/>
  <c r="I52" i="15"/>
  <c r="I53" i="15"/>
  <c r="O53" i="15" s="1"/>
  <c r="I54" i="15"/>
  <c r="O54" i="15" s="1"/>
  <c r="I55" i="15"/>
  <c r="I56" i="15"/>
  <c r="I57" i="15"/>
  <c r="O57" i="15" s="1"/>
  <c r="I58" i="15"/>
  <c r="O58" i="15" s="1"/>
  <c r="I59" i="15"/>
  <c r="I60" i="15"/>
  <c r="I61" i="15"/>
  <c r="O61" i="15" s="1"/>
  <c r="I62" i="15"/>
  <c r="I63" i="15"/>
  <c r="L14" i="15"/>
  <c r="V14" i="15"/>
  <c r="L15" i="15"/>
  <c r="P15" i="15"/>
  <c r="R15" i="15" s="1"/>
  <c r="V15" i="15"/>
  <c r="W15" i="15"/>
  <c r="L16" i="15"/>
  <c r="O16" i="15"/>
  <c r="Q16" i="15" s="1"/>
  <c r="P16" i="15"/>
  <c r="R16" i="15" s="1"/>
  <c r="V16" i="15"/>
  <c r="W16" i="15"/>
  <c r="L17" i="15"/>
  <c r="O17" i="15"/>
  <c r="P17" i="15"/>
  <c r="R17" i="15" s="1"/>
  <c r="V17" i="15"/>
  <c r="W17" i="15"/>
  <c r="L18" i="15"/>
  <c r="O18" i="15"/>
  <c r="P18" i="15"/>
  <c r="R18" i="15" s="1"/>
  <c r="V18" i="15"/>
  <c r="W18" i="15"/>
  <c r="L19" i="15"/>
  <c r="O19" i="15"/>
  <c r="P19" i="15"/>
  <c r="R19" i="15" s="1"/>
  <c r="V19" i="15"/>
  <c r="W19" i="15"/>
  <c r="L20" i="15"/>
  <c r="O20" i="15"/>
  <c r="P20" i="15"/>
  <c r="R20" i="15" s="1"/>
  <c r="V20" i="15"/>
  <c r="W20" i="15"/>
  <c r="L21" i="15"/>
  <c r="O21" i="15"/>
  <c r="P21" i="15"/>
  <c r="S21" i="15" s="1"/>
  <c r="R21" i="15"/>
  <c r="V21" i="15"/>
  <c r="W21" i="15"/>
  <c r="P22" i="15"/>
  <c r="O23" i="15"/>
  <c r="P23" i="15"/>
  <c r="R23" i="15" s="1"/>
  <c r="L24" i="15"/>
  <c r="O24" i="15"/>
  <c r="P24" i="15"/>
  <c r="R24" i="15" s="1"/>
  <c r="V24" i="15"/>
  <c r="W24" i="15"/>
  <c r="L25" i="15"/>
  <c r="O25" i="15"/>
  <c r="P25" i="15"/>
  <c r="R25" i="15" s="1"/>
  <c r="V25" i="15"/>
  <c r="W25" i="15"/>
  <c r="P26" i="15"/>
  <c r="V26" i="15"/>
  <c r="W26" i="15"/>
  <c r="P27" i="15"/>
  <c r="R27" i="15" s="1"/>
  <c r="V27" i="15"/>
  <c r="W27" i="15"/>
  <c r="O28" i="15"/>
  <c r="P28" i="15"/>
  <c r="V28" i="15"/>
  <c r="W28" i="15"/>
  <c r="P29" i="15"/>
  <c r="R29" i="15" s="1"/>
  <c r="V29" i="15"/>
  <c r="W29" i="15"/>
  <c r="P30" i="15"/>
  <c r="V30" i="15"/>
  <c r="W30" i="15"/>
  <c r="O31" i="15"/>
  <c r="P31" i="15"/>
  <c r="R31" i="15" s="1"/>
  <c r="V31" i="15"/>
  <c r="W31" i="15"/>
  <c r="O32" i="15"/>
  <c r="P32" i="15"/>
  <c r="Q32" i="15" s="1"/>
  <c r="V32" i="15"/>
  <c r="W32" i="15"/>
  <c r="O33" i="15"/>
  <c r="P33" i="15"/>
  <c r="R33" i="15" s="1"/>
  <c r="V33" i="15"/>
  <c r="W33" i="15"/>
  <c r="P34" i="15"/>
  <c r="Q34" i="15" s="1"/>
  <c r="V34" i="15"/>
  <c r="W34" i="15"/>
  <c r="P35" i="15"/>
  <c r="Q35" i="15" s="1"/>
  <c r="V35" i="15"/>
  <c r="W35" i="15"/>
  <c r="O36" i="15"/>
  <c r="P36" i="15"/>
  <c r="V36" i="15"/>
  <c r="W36" i="15"/>
  <c r="O37" i="15"/>
  <c r="P37" i="15"/>
  <c r="R37" i="15" s="1"/>
  <c r="V37" i="15"/>
  <c r="W37" i="15"/>
  <c r="P38" i="15"/>
  <c r="P39" i="15"/>
  <c r="R39" i="15" s="1"/>
  <c r="O40" i="15"/>
  <c r="P40" i="15"/>
  <c r="Q40" i="15" s="1"/>
  <c r="K41" i="15"/>
  <c r="L41" i="15" s="1"/>
  <c r="M41" i="15"/>
  <c r="O41" i="15"/>
  <c r="P41" i="15"/>
  <c r="R41" i="15" s="1"/>
  <c r="V41" i="15"/>
  <c r="W41" i="15"/>
  <c r="K42" i="15"/>
  <c r="L42" i="15" s="1"/>
  <c r="M42" i="15"/>
  <c r="P42" i="15"/>
  <c r="Q42" i="15" s="1"/>
  <c r="V42" i="15"/>
  <c r="W42" i="15"/>
  <c r="K43" i="15"/>
  <c r="L43" i="15" s="1"/>
  <c r="M43" i="15"/>
  <c r="O43" i="15"/>
  <c r="P43" i="15"/>
  <c r="R43" i="15" s="1"/>
  <c r="V43" i="15"/>
  <c r="W43" i="15"/>
  <c r="K44" i="15"/>
  <c r="L44" i="15" s="1"/>
  <c r="M44" i="15"/>
  <c r="O44" i="15"/>
  <c r="P44" i="15"/>
  <c r="Q44" i="15" s="1"/>
  <c r="V44" i="15"/>
  <c r="W44" i="15"/>
  <c r="K45" i="15"/>
  <c r="L45" i="15" s="1"/>
  <c r="M45" i="15"/>
  <c r="P45" i="15"/>
  <c r="R45" i="15" s="1"/>
  <c r="V45" i="15"/>
  <c r="W45" i="15"/>
  <c r="K46" i="15"/>
  <c r="L46" i="15" s="1"/>
  <c r="M46" i="15"/>
  <c r="O46" i="15"/>
  <c r="P46" i="15"/>
  <c r="V46" i="15"/>
  <c r="W46" i="15"/>
  <c r="K47" i="15"/>
  <c r="L47" i="15" s="1"/>
  <c r="M47" i="15"/>
  <c r="P47" i="15"/>
  <c r="R47" i="15" s="1"/>
  <c r="V47" i="15"/>
  <c r="W47" i="15"/>
  <c r="O48" i="15"/>
  <c r="P48" i="15"/>
  <c r="Q48" i="15" s="1"/>
  <c r="P49" i="15"/>
  <c r="R49" i="15" s="1"/>
  <c r="P50" i="15"/>
  <c r="R50" i="15" s="1"/>
  <c r="O51" i="15"/>
  <c r="P51" i="15"/>
  <c r="R51" i="15" s="1"/>
  <c r="O52" i="15"/>
  <c r="P52" i="15"/>
  <c r="P53" i="15"/>
  <c r="R53" i="15" s="1"/>
  <c r="P54" i="15"/>
  <c r="R54" i="15" s="1"/>
  <c r="O55" i="15"/>
  <c r="P55" i="15"/>
  <c r="R55" i="15" s="1"/>
  <c r="O56" i="15"/>
  <c r="P56" i="15"/>
  <c r="Q56" i="15" s="1"/>
  <c r="P57" i="15"/>
  <c r="R57" i="15"/>
  <c r="P58" i="15"/>
  <c r="R58" i="15" s="1"/>
  <c r="O59" i="15"/>
  <c r="P59" i="15"/>
  <c r="R59" i="15" s="1"/>
  <c r="O60" i="15"/>
  <c r="P60" i="15"/>
  <c r="P61" i="15"/>
  <c r="R61" i="15" s="1"/>
  <c r="O62" i="15"/>
  <c r="P62" i="15"/>
  <c r="R62" i="15" s="1"/>
  <c r="C63" i="15"/>
  <c r="D63" i="15"/>
  <c r="O63" i="15"/>
  <c r="P63" i="15"/>
  <c r="R63" i="15" s="1"/>
  <c r="C64" i="15"/>
  <c r="D64" i="15"/>
  <c r="I64" i="15"/>
  <c r="O64" i="15" s="1"/>
  <c r="P64" i="15"/>
  <c r="R64" i="15"/>
  <c r="C65" i="15"/>
  <c r="F65" i="15" s="1"/>
  <c r="D65" i="15"/>
  <c r="I65" i="15"/>
  <c r="O65" i="15" s="1"/>
  <c r="P65" i="15"/>
  <c r="R65" i="15" s="1"/>
  <c r="C66" i="15"/>
  <c r="D66" i="15"/>
  <c r="E66" i="15"/>
  <c r="I66" i="15"/>
  <c r="O66" i="15" s="1"/>
  <c r="P66" i="15"/>
  <c r="R66" i="15" s="1"/>
  <c r="C67" i="15"/>
  <c r="D67" i="15"/>
  <c r="E67" i="15"/>
  <c r="I67" i="15"/>
  <c r="O67" i="15" s="1"/>
  <c r="P67" i="15"/>
  <c r="R67" i="15" s="1"/>
  <c r="C68" i="15"/>
  <c r="E68" i="15" s="1"/>
  <c r="D68" i="15"/>
  <c r="I68" i="15"/>
  <c r="O68" i="15" s="1"/>
  <c r="P68" i="15"/>
  <c r="R68" i="15" s="1"/>
  <c r="C69" i="15"/>
  <c r="E69" i="15" s="1"/>
  <c r="D69" i="15"/>
  <c r="I69" i="15"/>
  <c r="O69" i="15" s="1"/>
  <c r="P69" i="15"/>
  <c r="R69" i="15" s="1"/>
  <c r="C70" i="15"/>
  <c r="D70" i="15"/>
  <c r="E70" i="15"/>
  <c r="I70" i="15"/>
  <c r="O70" i="15" s="1"/>
  <c r="P70" i="15"/>
  <c r="R70" i="15" s="1"/>
  <c r="C71" i="15"/>
  <c r="D71" i="15"/>
  <c r="E71" i="15"/>
  <c r="I71" i="15"/>
  <c r="O71" i="15" s="1"/>
  <c r="P71" i="15"/>
  <c r="R71" i="15" s="1"/>
  <c r="C72" i="15"/>
  <c r="E72" i="15" s="1"/>
  <c r="D72" i="15"/>
  <c r="I72" i="15"/>
  <c r="O72" i="15" s="1"/>
  <c r="P72" i="15"/>
  <c r="R72" i="15" s="1"/>
  <c r="C73" i="15"/>
  <c r="D73" i="15"/>
  <c r="E73" i="15"/>
  <c r="I73" i="15"/>
  <c r="O73" i="15" s="1"/>
  <c r="P73" i="15"/>
  <c r="R73" i="15" s="1"/>
  <c r="C74" i="15"/>
  <c r="D74" i="15"/>
  <c r="E74" i="15"/>
  <c r="I74" i="15"/>
  <c r="O74" i="15" s="1"/>
  <c r="P74" i="15"/>
  <c r="R74" i="15" s="1"/>
  <c r="C75" i="15"/>
  <c r="D75" i="15"/>
  <c r="E75" i="15"/>
  <c r="I75" i="15"/>
  <c r="O75" i="15" s="1"/>
  <c r="P75" i="15"/>
  <c r="R75" i="15" s="1"/>
  <c r="C76" i="15"/>
  <c r="E76" i="15" s="1"/>
  <c r="D76" i="15"/>
  <c r="I76" i="15"/>
  <c r="O76" i="15" s="1"/>
  <c r="P76" i="15"/>
  <c r="R76" i="15" s="1"/>
  <c r="C77" i="15"/>
  <c r="D77" i="15"/>
  <c r="E77" i="15"/>
  <c r="I77" i="15"/>
  <c r="O77" i="15" s="1"/>
  <c r="P77" i="15"/>
  <c r="R77" i="15" s="1"/>
  <c r="C78" i="15"/>
  <c r="D78" i="15"/>
  <c r="E78" i="15"/>
  <c r="I78" i="15"/>
  <c r="O78" i="15" s="1"/>
  <c r="P78" i="15"/>
  <c r="R78" i="15" s="1"/>
  <c r="C79" i="15"/>
  <c r="D79" i="15"/>
  <c r="E79" i="15"/>
  <c r="I79" i="15"/>
  <c r="O79" i="15" s="1"/>
  <c r="P79" i="15"/>
  <c r="R79" i="15" s="1"/>
  <c r="C80" i="15"/>
  <c r="E80" i="15" s="1"/>
  <c r="D80" i="15"/>
  <c r="I80" i="15"/>
  <c r="O80" i="15" s="1"/>
  <c r="P80" i="15"/>
  <c r="R80" i="15" s="1"/>
  <c r="C81" i="15"/>
  <c r="D81" i="15"/>
  <c r="E81" i="15"/>
  <c r="I81" i="15"/>
  <c r="O81" i="15" s="1"/>
  <c r="P81" i="15"/>
  <c r="R81" i="15" s="1"/>
  <c r="C82" i="15"/>
  <c r="D82" i="15"/>
  <c r="E82" i="15"/>
  <c r="I82" i="15"/>
  <c r="O82" i="15" s="1"/>
  <c r="P82" i="15"/>
  <c r="R82" i="15" s="1"/>
  <c r="C83" i="15"/>
  <c r="D83" i="15"/>
  <c r="E83" i="15"/>
  <c r="I83" i="15"/>
  <c r="O83" i="15" s="1"/>
  <c r="P83" i="15"/>
  <c r="R83" i="15" s="1"/>
  <c r="C84" i="15"/>
  <c r="E84" i="15" s="1"/>
  <c r="D84" i="15"/>
  <c r="I84" i="15"/>
  <c r="O84" i="15" s="1"/>
  <c r="P84" i="15"/>
  <c r="R84" i="15"/>
  <c r="C85" i="15"/>
  <c r="E85" i="15" s="1"/>
  <c r="D85" i="15"/>
  <c r="I85" i="15"/>
  <c r="O85" i="15" s="1"/>
  <c r="P85" i="15"/>
  <c r="R85" i="15" s="1"/>
  <c r="C86" i="15"/>
  <c r="D86" i="15"/>
  <c r="E86" i="15"/>
  <c r="I86" i="15"/>
  <c r="O86" i="15" s="1"/>
  <c r="P86" i="15"/>
  <c r="R86" i="15" s="1"/>
  <c r="C87" i="15"/>
  <c r="D87" i="15"/>
  <c r="E87" i="15"/>
  <c r="I87" i="15"/>
  <c r="O87" i="15" s="1"/>
  <c r="P87" i="15"/>
  <c r="R87" i="15" s="1"/>
  <c r="C88" i="15"/>
  <c r="E88" i="15" s="1"/>
  <c r="D88" i="15"/>
  <c r="I88" i="15"/>
  <c r="O88" i="15" s="1"/>
  <c r="P88" i="15"/>
  <c r="R88" i="15" s="1"/>
  <c r="C89" i="15"/>
  <c r="D89" i="15"/>
  <c r="E89" i="15"/>
  <c r="I89" i="15"/>
  <c r="O89" i="15" s="1"/>
  <c r="P89" i="15"/>
  <c r="R89" i="15" s="1"/>
  <c r="C90" i="15"/>
  <c r="D90" i="15"/>
  <c r="E90" i="15"/>
  <c r="I90" i="15"/>
  <c r="O90" i="15" s="1"/>
  <c r="P90" i="15"/>
  <c r="R90" i="15" s="1"/>
  <c r="C91" i="15"/>
  <c r="D91" i="15"/>
  <c r="E91" i="15"/>
  <c r="I91" i="15"/>
  <c r="O91" i="15" s="1"/>
  <c r="P91" i="15"/>
  <c r="R91" i="15" s="1"/>
  <c r="C92" i="15"/>
  <c r="E92" i="15" s="1"/>
  <c r="D92" i="15"/>
  <c r="I92" i="15"/>
  <c r="O92" i="15" s="1"/>
  <c r="P92" i="15"/>
  <c r="R92" i="15" s="1"/>
  <c r="C93" i="15"/>
  <c r="D93" i="15"/>
  <c r="E93" i="15"/>
  <c r="I93" i="15"/>
  <c r="O93" i="15" s="1"/>
  <c r="P93" i="15"/>
  <c r="R93" i="15" s="1"/>
  <c r="C94" i="15"/>
  <c r="D94" i="15"/>
  <c r="E94" i="15"/>
  <c r="I94" i="15"/>
  <c r="O94" i="15" s="1"/>
  <c r="P94" i="15"/>
  <c r="R94" i="15" s="1"/>
  <c r="C95" i="15"/>
  <c r="D95" i="15"/>
  <c r="E95" i="15"/>
  <c r="I95" i="15"/>
  <c r="O95" i="15" s="1"/>
  <c r="P95" i="15"/>
  <c r="R95" i="15" s="1"/>
  <c r="C96" i="15"/>
  <c r="E96" i="15" s="1"/>
  <c r="D96" i="15"/>
  <c r="I96" i="15"/>
  <c r="O96" i="15" s="1"/>
  <c r="P96" i="15"/>
  <c r="R96" i="15" s="1"/>
  <c r="C97" i="15"/>
  <c r="D97" i="15"/>
  <c r="E97" i="15"/>
  <c r="I97" i="15"/>
  <c r="O97" i="15" s="1"/>
  <c r="P97" i="15"/>
  <c r="R97" i="15" s="1"/>
  <c r="C98" i="15"/>
  <c r="D98" i="15"/>
  <c r="E98" i="15"/>
  <c r="I98" i="15"/>
  <c r="O98" i="15" s="1"/>
  <c r="P98" i="15"/>
  <c r="R98" i="15" s="1"/>
  <c r="C99" i="15"/>
  <c r="D99" i="15"/>
  <c r="E99" i="15"/>
  <c r="I99" i="15"/>
  <c r="O99" i="15" s="1"/>
  <c r="P99" i="15"/>
  <c r="R99" i="15" s="1"/>
  <c r="C100" i="15"/>
  <c r="E100" i="15" s="1"/>
  <c r="D100" i="15"/>
  <c r="I100" i="15"/>
  <c r="O100" i="15" s="1"/>
  <c r="P100" i="15"/>
  <c r="R100" i="15" s="1"/>
  <c r="C101" i="15"/>
  <c r="E101" i="15" s="1"/>
  <c r="D101" i="15"/>
  <c r="I101" i="15"/>
  <c r="O101" i="15" s="1"/>
  <c r="P101" i="15"/>
  <c r="R101" i="15" s="1"/>
  <c r="C102" i="15"/>
  <c r="D102" i="15"/>
  <c r="E102" i="15"/>
  <c r="I102" i="15"/>
  <c r="O102" i="15" s="1"/>
  <c r="P102" i="15"/>
  <c r="R102" i="15"/>
  <c r="C103" i="15"/>
  <c r="D103" i="15"/>
  <c r="E103" i="15"/>
  <c r="I103" i="15"/>
  <c r="O103" i="15" s="1"/>
  <c r="P103" i="15"/>
  <c r="R103" i="15" s="1"/>
  <c r="C104" i="15"/>
  <c r="E104" i="15" s="1"/>
  <c r="D104" i="15"/>
  <c r="I104" i="15"/>
  <c r="O104" i="15" s="1"/>
  <c r="P104" i="15"/>
  <c r="R104" i="15" s="1"/>
  <c r="C105" i="15"/>
  <c r="D105" i="15"/>
  <c r="E105" i="15"/>
  <c r="I105" i="15"/>
  <c r="O105" i="15" s="1"/>
  <c r="P105" i="15"/>
  <c r="R105" i="15"/>
  <c r="C106" i="15"/>
  <c r="D106" i="15"/>
  <c r="E106" i="15"/>
  <c r="I106" i="15"/>
  <c r="O106" i="15" s="1"/>
  <c r="P106" i="15"/>
  <c r="R106" i="15" s="1"/>
  <c r="C107" i="15"/>
  <c r="D107" i="15"/>
  <c r="E107" i="15"/>
  <c r="I107" i="15"/>
  <c r="O107" i="15" s="1"/>
  <c r="P107" i="15"/>
  <c r="R107" i="15" s="1"/>
  <c r="C108" i="15"/>
  <c r="E108" i="15" s="1"/>
  <c r="D108" i="15"/>
  <c r="I108" i="15"/>
  <c r="O108" i="15" s="1"/>
  <c r="P108" i="15"/>
  <c r="R108" i="15" s="1"/>
  <c r="C109" i="15"/>
  <c r="D109" i="15"/>
  <c r="E109" i="15"/>
  <c r="I109" i="15"/>
  <c r="O109" i="15" s="1"/>
  <c r="P109" i="15"/>
  <c r="R109" i="15" s="1"/>
  <c r="C110" i="15"/>
  <c r="D110" i="15"/>
  <c r="E110" i="15"/>
  <c r="I110" i="15"/>
  <c r="O110" i="15" s="1"/>
  <c r="P110" i="15"/>
  <c r="R110" i="15" s="1"/>
  <c r="C111" i="15"/>
  <c r="D111" i="15"/>
  <c r="E111" i="15"/>
  <c r="I111" i="15"/>
  <c r="O111" i="15" s="1"/>
  <c r="P111" i="15"/>
  <c r="R111" i="15" s="1"/>
  <c r="C112" i="15"/>
  <c r="E112" i="15" s="1"/>
  <c r="D112" i="15"/>
  <c r="I112" i="15"/>
  <c r="O112" i="15" s="1"/>
  <c r="P112" i="15"/>
  <c r="R112" i="15" s="1"/>
  <c r="C113" i="15"/>
  <c r="D113" i="15"/>
  <c r="E113" i="15"/>
  <c r="I113" i="15"/>
  <c r="O113" i="15" s="1"/>
  <c r="P113" i="15"/>
  <c r="R113" i="15" s="1"/>
  <c r="C114" i="15"/>
  <c r="D114" i="15"/>
  <c r="E114" i="15"/>
  <c r="I114" i="15"/>
  <c r="O114" i="15" s="1"/>
  <c r="P114" i="15"/>
  <c r="R114" i="15" s="1"/>
  <c r="C115" i="15"/>
  <c r="D115" i="15"/>
  <c r="E115" i="15"/>
  <c r="I115" i="15"/>
  <c r="O115" i="15" s="1"/>
  <c r="P115" i="15"/>
  <c r="R115" i="15" s="1"/>
  <c r="C116" i="15"/>
  <c r="E116" i="15" s="1"/>
  <c r="D116" i="15"/>
  <c r="I116" i="15"/>
  <c r="O116" i="15" s="1"/>
  <c r="P116" i="15"/>
  <c r="R116" i="15" s="1"/>
  <c r="C117" i="15"/>
  <c r="E117" i="15" s="1"/>
  <c r="D117" i="15"/>
  <c r="I117" i="15"/>
  <c r="O117" i="15" s="1"/>
  <c r="P117" i="15"/>
  <c r="R117" i="15" s="1"/>
  <c r="C118" i="15"/>
  <c r="D118" i="15"/>
  <c r="E118" i="15"/>
  <c r="I118" i="15"/>
  <c r="O118" i="15" s="1"/>
  <c r="P118" i="15"/>
  <c r="R118" i="15" s="1"/>
  <c r="C119" i="15"/>
  <c r="D119" i="15"/>
  <c r="E119" i="15"/>
  <c r="I119" i="15"/>
  <c r="O119" i="15" s="1"/>
  <c r="P119" i="15"/>
  <c r="R119" i="15" s="1"/>
  <c r="C120" i="15"/>
  <c r="E120" i="15" s="1"/>
  <c r="D120" i="15"/>
  <c r="I120" i="15"/>
  <c r="O120" i="15" s="1"/>
  <c r="P120" i="15"/>
  <c r="R120" i="15" s="1"/>
  <c r="C121" i="15"/>
  <c r="D121" i="15"/>
  <c r="E121" i="15"/>
  <c r="I121" i="15"/>
  <c r="O121" i="15" s="1"/>
  <c r="P121" i="15"/>
  <c r="R121" i="15" s="1"/>
  <c r="C122" i="15"/>
  <c r="D122" i="15"/>
  <c r="E122" i="15"/>
  <c r="I122" i="15"/>
  <c r="O122" i="15" s="1"/>
  <c r="P122" i="15"/>
  <c r="R122" i="15" s="1"/>
  <c r="C123" i="15"/>
  <c r="D123" i="15"/>
  <c r="E123" i="15"/>
  <c r="I123" i="15"/>
  <c r="O123" i="15" s="1"/>
  <c r="P123" i="15"/>
  <c r="R123" i="15" s="1"/>
  <c r="C124" i="15"/>
  <c r="E124" i="15" s="1"/>
  <c r="D124" i="15"/>
  <c r="I124" i="15"/>
  <c r="O124" i="15" s="1"/>
  <c r="P124" i="15"/>
  <c r="R124" i="15" s="1"/>
  <c r="C125" i="15"/>
  <c r="D125" i="15"/>
  <c r="E125" i="15"/>
  <c r="I125" i="15"/>
  <c r="O125" i="15" s="1"/>
  <c r="P125" i="15"/>
  <c r="R125" i="15" s="1"/>
  <c r="C126" i="15"/>
  <c r="D126" i="15"/>
  <c r="E126" i="15"/>
  <c r="I126" i="15"/>
  <c r="O126" i="15" s="1"/>
  <c r="P126" i="15"/>
  <c r="R126" i="15" s="1"/>
  <c r="C127" i="15"/>
  <c r="D127" i="15"/>
  <c r="E127" i="15"/>
  <c r="I127" i="15"/>
  <c r="O127" i="15" s="1"/>
  <c r="P127" i="15"/>
  <c r="R127" i="15" s="1"/>
  <c r="C128" i="15"/>
  <c r="E128" i="15" s="1"/>
  <c r="D128" i="15"/>
  <c r="I128" i="15"/>
  <c r="O128" i="15" s="1"/>
  <c r="P128" i="15"/>
  <c r="R128" i="15" s="1"/>
  <c r="C129" i="15"/>
  <c r="D129" i="15"/>
  <c r="E129" i="15"/>
  <c r="I129" i="15"/>
  <c r="O129" i="15" s="1"/>
  <c r="P129" i="15"/>
  <c r="R129" i="15" s="1"/>
  <c r="C130" i="15"/>
  <c r="D130" i="15"/>
  <c r="E130" i="15"/>
  <c r="I130" i="15"/>
  <c r="O130" i="15" s="1"/>
  <c r="P130" i="15"/>
  <c r="R130" i="15" s="1"/>
  <c r="C131" i="15"/>
  <c r="D131" i="15"/>
  <c r="E131" i="15"/>
  <c r="I131" i="15"/>
  <c r="O131" i="15" s="1"/>
  <c r="P131" i="15"/>
  <c r="R131" i="15" s="1"/>
  <c r="C132" i="15"/>
  <c r="E132" i="15" s="1"/>
  <c r="D132" i="15"/>
  <c r="I132" i="15"/>
  <c r="O132" i="15" s="1"/>
  <c r="P132" i="15"/>
  <c r="R132" i="15"/>
  <c r="C133" i="15"/>
  <c r="E133" i="15" s="1"/>
  <c r="D133" i="15"/>
  <c r="I133" i="15"/>
  <c r="O133" i="15" s="1"/>
  <c r="P133" i="15"/>
  <c r="R133" i="15" s="1"/>
  <c r="C134" i="15"/>
  <c r="D134" i="15"/>
  <c r="E134" i="15"/>
  <c r="I134" i="15"/>
  <c r="O134" i="15" s="1"/>
  <c r="P134" i="15"/>
  <c r="R134" i="15" s="1"/>
  <c r="C135" i="15"/>
  <c r="D135" i="15"/>
  <c r="E135" i="15"/>
  <c r="I135" i="15"/>
  <c r="O135" i="15" s="1"/>
  <c r="P135" i="15"/>
  <c r="R135" i="15" s="1"/>
  <c r="C136" i="15"/>
  <c r="E136" i="15" s="1"/>
  <c r="D136" i="15"/>
  <c r="I136" i="15"/>
  <c r="O136" i="15" s="1"/>
  <c r="P136" i="15"/>
  <c r="R136" i="15" s="1"/>
  <c r="C137" i="15"/>
  <c r="D137" i="15"/>
  <c r="E137" i="15"/>
  <c r="I137" i="15"/>
  <c r="O137" i="15" s="1"/>
  <c r="P137" i="15"/>
  <c r="R137" i="15"/>
  <c r="C138" i="15"/>
  <c r="D138" i="15"/>
  <c r="E138" i="15"/>
  <c r="I138" i="15"/>
  <c r="O138" i="15" s="1"/>
  <c r="P138" i="15"/>
  <c r="R138" i="15" s="1"/>
  <c r="C139" i="15"/>
  <c r="D139" i="15"/>
  <c r="E139" i="15"/>
  <c r="I139" i="15"/>
  <c r="O139" i="15" s="1"/>
  <c r="P139" i="15"/>
  <c r="R139" i="15" s="1"/>
  <c r="C140" i="15"/>
  <c r="E140" i="15" s="1"/>
  <c r="D140" i="15"/>
  <c r="I140" i="15"/>
  <c r="O140" i="15" s="1"/>
  <c r="P140" i="15"/>
  <c r="R140" i="15" s="1"/>
  <c r="C141" i="15"/>
  <c r="D141" i="15"/>
  <c r="E141" i="15"/>
  <c r="I141" i="15"/>
  <c r="O141" i="15" s="1"/>
  <c r="P141" i="15"/>
  <c r="R141" i="15" s="1"/>
  <c r="C142" i="15"/>
  <c r="D142" i="15"/>
  <c r="E142" i="15"/>
  <c r="I142" i="15"/>
  <c r="O142" i="15" s="1"/>
  <c r="P142" i="15"/>
  <c r="R142" i="15" s="1"/>
  <c r="C143" i="15"/>
  <c r="D143" i="15"/>
  <c r="E143" i="15"/>
  <c r="I143" i="15"/>
  <c r="O143" i="15" s="1"/>
  <c r="P143" i="15"/>
  <c r="R143" i="15" s="1"/>
  <c r="C144" i="15"/>
  <c r="E144" i="15" s="1"/>
  <c r="D144" i="15"/>
  <c r="I144" i="15"/>
  <c r="O144" i="15" s="1"/>
  <c r="P144" i="15"/>
  <c r="R144" i="15" s="1"/>
  <c r="C145" i="15"/>
  <c r="D145" i="15"/>
  <c r="E145" i="15"/>
  <c r="I145" i="15"/>
  <c r="O145" i="15" s="1"/>
  <c r="P145" i="15"/>
  <c r="R145" i="15" s="1"/>
  <c r="C146" i="15"/>
  <c r="D146" i="15"/>
  <c r="E146" i="15"/>
  <c r="I146" i="15"/>
  <c r="O146" i="15" s="1"/>
  <c r="P146" i="15"/>
  <c r="R146" i="15" s="1"/>
  <c r="C147" i="15"/>
  <c r="D147" i="15"/>
  <c r="E147" i="15"/>
  <c r="I147" i="15"/>
  <c r="O147" i="15" s="1"/>
  <c r="P147" i="15"/>
  <c r="R147" i="15" s="1"/>
  <c r="C148" i="15"/>
  <c r="E148" i="15" s="1"/>
  <c r="D148" i="15"/>
  <c r="I148" i="15"/>
  <c r="O148" i="15" s="1"/>
  <c r="P148" i="15"/>
  <c r="R148" i="15"/>
  <c r="C149" i="15"/>
  <c r="E149" i="15" s="1"/>
  <c r="D149" i="15"/>
  <c r="I149" i="15"/>
  <c r="O149" i="15" s="1"/>
  <c r="P149" i="15"/>
  <c r="R149" i="15"/>
  <c r="C150" i="15"/>
  <c r="D150" i="15"/>
  <c r="E150" i="15"/>
  <c r="I150" i="15"/>
  <c r="O150" i="15" s="1"/>
  <c r="P150" i="15"/>
  <c r="R150" i="15" s="1"/>
  <c r="C151" i="15"/>
  <c r="D151" i="15"/>
  <c r="E151" i="15"/>
  <c r="I151" i="15"/>
  <c r="O151" i="15" s="1"/>
  <c r="P151" i="15"/>
  <c r="R151" i="15" s="1"/>
  <c r="C152" i="15"/>
  <c r="E152" i="15" s="1"/>
  <c r="D152" i="15"/>
  <c r="I152" i="15"/>
  <c r="O152" i="15" s="1"/>
  <c r="P152" i="15"/>
  <c r="R152" i="15" s="1"/>
  <c r="C153" i="15"/>
  <c r="D153" i="15"/>
  <c r="E153" i="15"/>
  <c r="I153" i="15"/>
  <c r="O153" i="15" s="1"/>
  <c r="P153" i="15"/>
  <c r="R153" i="15" s="1"/>
  <c r="C154" i="15"/>
  <c r="D154" i="15"/>
  <c r="E154" i="15"/>
  <c r="I154" i="15"/>
  <c r="O154" i="15" s="1"/>
  <c r="P154" i="15"/>
  <c r="R154" i="15" s="1"/>
  <c r="C155" i="15"/>
  <c r="D155" i="15"/>
  <c r="E155" i="15"/>
  <c r="I155" i="15"/>
  <c r="O155" i="15" s="1"/>
  <c r="P155" i="15"/>
  <c r="R155" i="15" s="1"/>
  <c r="C156" i="15"/>
  <c r="E156" i="15" s="1"/>
  <c r="D156" i="15"/>
  <c r="I156" i="15"/>
  <c r="O156" i="15" s="1"/>
  <c r="P156" i="15"/>
  <c r="R156" i="15" s="1"/>
  <c r="C157" i="15"/>
  <c r="D157" i="15"/>
  <c r="E157" i="15"/>
  <c r="I157" i="15"/>
  <c r="O157" i="15" s="1"/>
  <c r="P157" i="15"/>
  <c r="R157" i="15" s="1"/>
  <c r="C158" i="15"/>
  <c r="D158" i="15"/>
  <c r="E158" i="15"/>
  <c r="I158" i="15"/>
  <c r="O158" i="15" s="1"/>
  <c r="P158" i="15"/>
  <c r="R158" i="15"/>
  <c r="C159" i="15"/>
  <c r="D159" i="15"/>
  <c r="E159" i="15"/>
  <c r="I159" i="15"/>
  <c r="O159" i="15" s="1"/>
  <c r="P159" i="15"/>
  <c r="R159" i="15" s="1"/>
  <c r="C160" i="15"/>
  <c r="E160" i="15" s="1"/>
  <c r="D160" i="15"/>
  <c r="I160" i="15"/>
  <c r="O160" i="15" s="1"/>
  <c r="P160" i="15"/>
  <c r="R160" i="15" s="1"/>
  <c r="C161" i="15"/>
  <c r="D161" i="15"/>
  <c r="E161" i="15"/>
  <c r="I161" i="15"/>
  <c r="O161" i="15" s="1"/>
  <c r="P161" i="15"/>
  <c r="R161" i="15" s="1"/>
  <c r="C162" i="15"/>
  <c r="D162" i="15"/>
  <c r="E162" i="15"/>
  <c r="I162" i="15"/>
  <c r="O162" i="15" s="1"/>
  <c r="P162" i="15"/>
  <c r="R162" i="15" s="1"/>
  <c r="C163" i="15"/>
  <c r="D163" i="15"/>
  <c r="E163" i="15"/>
  <c r="I163" i="15"/>
  <c r="O163" i="15" s="1"/>
  <c r="P163" i="15"/>
  <c r="R163" i="15" s="1"/>
  <c r="C164" i="15"/>
  <c r="E164" i="15" s="1"/>
  <c r="D164" i="15"/>
  <c r="I164" i="15"/>
  <c r="O164" i="15" s="1"/>
  <c r="P164" i="15"/>
  <c r="R164" i="15" s="1"/>
  <c r="C165" i="15"/>
  <c r="E165" i="15" s="1"/>
  <c r="D165" i="15"/>
  <c r="I165" i="15"/>
  <c r="O165" i="15" s="1"/>
  <c r="P165" i="15"/>
  <c r="R165" i="15" s="1"/>
  <c r="C166" i="15"/>
  <c r="D166" i="15"/>
  <c r="E166" i="15"/>
  <c r="I166" i="15"/>
  <c r="O166" i="15" s="1"/>
  <c r="P166" i="15"/>
  <c r="R166" i="15" s="1"/>
  <c r="C167" i="15"/>
  <c r="D167" i="15"/>
  <c r="E167" i="15"/>
  <c r="I167" i="15"/>
  <c r="O167" i="15" s="1"/>
  <c r="P167" i="15"/>
  <c r="R167" i="15" s="1"/>
  <c r="C168" i="15"/>
  <c r="E168" i="15" s="1"/>
  <c r="D168" i="15"/>
  <c r="I168" i="15"/>
  <c r="O168" i="15" s="1"/>
  <c r="P168" i="15"/>
  <c r="R168" i="15" s="1"/>
  <c r="C169" i="15"/>
  <c r="D169" i="15"/>
  <c r="E169" i="15"/>
  <c r="I169" i="15"/>
  <c r="O169" i="15" s="1"/>
  <c r="P169" i="15"/>
  <c r="R169" i="15"/>
  <c r="C170" i="15"/>
  <c r="D170" i="15"/>
  <c r="E170" i="15"/>
  <c r="I170" i="15"/>
  <c r="O170" i="15" s="1"/>
  <c r="P170" i="15"/>
  <c r="R170" i="15" s="1"/>
  <c r="C171" i="15"/>
  <c r="D171" i="15"/>
  <c r="E171" i="15"/>
  <c r="I171" i="15"/>
  <c r="O171" i="15" s="1"/>
  <c r="P171" i="15"/>
  <c r="R171" i="15" s="1"/>
  <c r="C172" i="15"/>
  <c r="E172" i="15" s="1"/>
  <c r="D172" i="15"/>
  <c r="I172" i="15"/>
  <c r="O172" i="15" s="1"/>
  <c r="P172" i="15"/>
  <c r="R172" i="15" s="1"/>
  <c r="C173" i="15"/>
  <c r="D173" i="15"/>
  <c r="E173" i="15"/>
  <c r="I173" i="15"/>
  <c r="O173" i="15" s="1"/>
  <c r="P173" i="15"/>
  <c r="R173" i="15" s="1"/>
  <c r="C174" i="15"/>
  <c r="D174" i="15"/>
  <c r="E174" i="15"/>
  <c r="I174" i="15"/>
  <c r="O174" i="15" s="1"/>
  <c r="P174" i="15"/>
  <c r="R174" i="15" s="1"/>
  <c r="C175" i="15"/>
  <c r="D175" i="15"/>
  <c r="E175" i="15"/>
  <c r="I175" i="15"/>
  <c r="O175" i="15" s="1"/>
  <c r="P175" i="15"/>
  <c r="R175" i="15" s="1"/>
  <c r="C176" i="15"/>
  <c r="E176" i="15" s="1"/>
  <c r="D176" i="15"/>
  <c r="I176" i="15"/>
  <c r="O176" i="15" s="1"/>
  <c r="P176" i="15"/>
  <c r="R176" i="15" s="1"/>
  <c r="C177" i="15"/>
  <c r="D177" i="15"/>
  <c r="E177" i="15"/>
  <c r="I177" i="15"/>
  <c r="O177" i="15" s="1"/>
  <c r="P177" i="15"/>
  <c r="R177" i="15" s="1"/>
  <c r="C178" i="15"/>
  <c r="D178" i="15"/>
  <c r="E178" i="15"/>
  <c r="I178" i="15"/>
  <c r="O178" i="15" s="1"/>
  <c r="P178" i="15"/>
  <c r="R178" i="15" s="1"/>
  <c r="C179" i="15"/>
  <c r="D179" i="15"/>
  <c r="E179" i="15"/>
  <c r="I179" i="15"/>
  <c r="O179" i="15" s="1"/>
  <c r="P179" i="15"/>
  <c r="R179" i="15" s="1"/>
  <c r="C180" i="15"/>
  <c r="E180" i="15" s="1"/>
  <c r="D180" i="15"/>
  <c r="I180" i="15"/>
  <c r="O180" i="15" s="1"/>
  <c r="P180" i="15"/>
  <c r="R180" i="15"/>
  <c r="C181" i="15"/>
  <c r="E181" i="15" s="1"/>
  <c r="D181" i="15"/>
  <c r="I181" i="15"/>
  <c r="O181" i="15" s="1"/>
  <c r="P181" i="15"/>
  <c r="R181" i="15" s="1"/>
  <c r="C182" i="15"/>
  <c r="D182" i="15"/>
  <c r="E182" i="15"/>
  <c r="I182" i="15"/>
  <c r="O182" i="15" s="1"/>
  <c r="P182" i="15"/>
  <c r="R182" i="15" s="1"/>
  <c r="C183" i="15"/>
  <c r="D183" i="15"/>
  <c r="E183" i="15"/>
  <c r="I183" i="15"/>
  <c r="O183" i="15" s="1"/>
  <c r="P183" i="15"/>
  <c r="R183" i="15" s="1"/>
  <c r="C184" i="15"/>
  <c r="E184" i="15" s="1"/>
  <c r="D184" i="15"/>
  <c r="I184" i="15"/>
  <c r="O184" i="15" s="1"/>
  <c r="P184" i="15"/>
  <c r="R184" i="15" s="1"/>
  <c r="C185" i="15"/>
  <c r="D185" i="15"/>
  <c r="E185" i="15"/>
  <c r="I185" i="15"/>
  <c r="O185" i="15" s="1"/>
  <c r="P185" i="15"/>
  <c r="R185" i="15" s="1"/>
  <c r="C186" i="15"/>
  <c r="D186" i="15"/>
  <c r="E186" i="15"/>
  <c r="I186" i="15"/>
  <c r="O186" i="15" s="1"/>
  <c r="P186" i="15"/>
  <c r="R186" i="15" s="1"/>
  <c r="C187" i="15"/>
  <c r="D187" i="15"/>
  <c r="E187" i="15"/>
  <c r="I187" i="15"/>
  <c r="O187" i="15" s="1"/>
  <c r="P187" i="15"/>
  <c r="R187" i="15" s="1"/>
  <c r="C188" i="15"/>
  <c r="E188" i="15" s="1"/>
  <c r="D188" i="15"/>
  <c r="I188" i="15"/>
  <c r="O188" i="15" s="1"/>
  <c r="P188" i="15"/>
  <c r="R188" i="15"/>
  <c r="C189" i="15"/>
  <c r="D189" i="15"/>
  <c r="E189" i="15"/>
  <c r="I189" i="15"/>
  <c r="O189" i="15" s="1"/>
  <c r="P189" i="15"/>
  <c r="R189" i="15" s="1"/>
  <c r="C190" i="15"/>
  <c r="D190" i="15"/>
  <c r="E190" i="15"/>
  <c r="I190" i="15"/>
  <c r="O190" i="15" s="1"/>
  <c r="P190" i="15"/>
  <c r="R190" i="15" s="1"/>
  <c r="C191" i="15"/>
  <c r="D191" i="15"/>
  <c r="E191" i="15"/>
  <c r="I191" i="15"/>
  <c r="O191" i="15" s="1"/>
  <c r="P191" i="15"/>
  <c r="R191" i="15" s="1"/>
  <c r="C192" i="15"/>
  <c r="E192" i="15" s="1"/>
  <c r="D192" i="15"/>
  <c r="I192" i="15"/>
  <c r="O192" i="15" s="1"/>
  <c r="P192" i="15"/>
  <c r="R192" i="15" s="1"/>
  <c r="C193" i="15"/>
  <c r="D193" i="15"/>
  <c r="E193" i="15"/>
  <c r="I193" i="15"/>
  <c r="O193" i="15" s="1"/>
  <c r="P193" i="15"/>
  <c r="R193" i="15" s="1"/>
  <c r="C194" i="15"/>
  <c r="D194" i="15"/>
  <c r="E194" i="15"/>
  <c r="I194" i="15"/>
  <c r="O194" i="15" s="1"/>
  <c r="P194" i="15"/>
  <c r="R194" i="15" s="1"/>
  <c r="C195" i="15"/>
  <c r="D195" i="15"/>
  <c r="E195" i="15"/>
  <c r="I195" i="15"/>
  <c r="O195" i="15" s="1"/>
  <c r="P195" i="15"/>
  <c r="R195" i="15" s="1"/>
  <c r="C196" i="15"/>
  <c r="E196" i="15" s="1"/>
  <c r="D196" i="15"/>
  <c r="I196" i="15"/>
  <c r="O196" i="15" s="1"/>
  <c r="P196" i="15"/>
  <c r="R196" i="15" s="1"/>
  <c r="C197" i="15"/>
  <c r="E197" i="15" s="1"/>
  <c r="D197" i="15"/>
  <c r="I197" i="15"/>
  <c r="O197" i="15" s="1"/>
  <c r="P197" i="15"/>
  <c r="R197" i="15"/>
  <c r="C198" i="15"/>
  <c r="D198" i="15"/>
  <c r="E198" i="15"/>
  <c r="I198" i="15"/>
  <c r="O198" i="15" s="1"/>
  <c r="P198" i="15"/>
  <c r="R198" i="15" s="1"/>
  <c r="C199" i="15"/>
  <c r="D199" i="15"/>
  <c r="E199" i="15"/>
  <c r="I199" i="15"/>
  <c r="O199" i="15" s="1"/>
  <c r="P199" i="15"/>
  <c r="R199" i="15" s="1"/>
  <c r="C200" i="15"/>
  <c r="E200" i="15" s="1"/>
  <c r="D200" i="15"/>
  <c r="I200" i="15"/>
  <c r="O200" i="15" s="1"/>
  <c r="P200" i="15"/>
  <c r="R200" i="15"/>
  <c r="C201" i="15"/>
  <c r="D201" i="15"/>
  <c r="E201" i="15"/>
  <c r="I201" i="15"/>
  <c r="O201" i="15" s="1"/>
  <c r="P201" i="15"/>
  <c r="R201" i="15" s="1"/>
  <c r="C202" i="15"/>
  <c r="D202" i="15"/>
  <c r="E202" i="15"/>
  <c r="I202" i="15"/>
  <c r="O202" i="15" s="1"/>
  <c r="P202" i="15"/>
  <c r="R202" i="15" s="1"/>
  <c r="C203" i="15"/>
  <c r="D203" i="15"/>
  <c r="E203" i="15"/>
  <c r="I203" i="15"/>
  <c r="O203" i="15" s="1"/>
  <c r="P203" i="15"/>
  <c r="R203" i="15" s="1"/>
  <c r="C204" i="15"/>
  <c r="E204" i="15" s="1"/>
  <c r="D204" i="15"/>
  <c r="I204" i="15"/>
  <c r="O204" i="15" s="1"/>
  <c r="P204" i="15"/>
  <c r="R204" i="15" s="1"/>
  <c r="C205" i="15"/>
  <c r="D205" i="15"/>
  <c r="E205" i="15"/>
  <c r="I205" i="15"/>
  <c r="O205" i="15" s="1"/>
  <c r="P205" i="15"/>
  <c r="R205" i="15" s="1"/>
  <c r="C206" i="15"/>
  <c r="D206" i="15"/>
  <c r="E206" i="15"/>
  <c r="I206" i="15"/>
  <c r="O206" i="15" s="1"/>
  <c r="P206" i="15"/>
  <c r="R206" i="15" s="1"/>
  <c r="C207" i="15"/>
  <c r="D207" i="15"/>
  <c r="E207" i="15"/>
  <c r="I207" i="15"/>
  <c r="O207" i="15" s="1"/>
  <c r="P207" i="15"/>
  <c r="R207" i="15" s="1"/>
  <c r="C208" i="15"/>
  <c r="E208" i="15" s="1"/>
  <c r="D208" i="15"/>
  <c r="I208" i="15"/>
  <c r="O208" i="15" s="1"/>
  <c r="P208" i="15"/>
  <c r="R208" i="15" s="1"/>
  <c r="C209" i="15"/>
  <c r="D209" i="15"/>
  <c r="E209" i="15"/>
  <c r="I209" i="15"/>
  <c r="O209" i="15" s="1"/>
  <c r="P209" i="15"/>
  <c r="R209" i="15"/>
  <c r="C210" i="15"/>
  <c r="D210" i="15"/>
  <c r="E210" i="15"/>
  <c r="I210" i="15"/>
  <c r="O210" i="15" s="1"/>
  <c r="P210" i="15"/>
  <c r="R210" i="15" s="1"/>
  <c r="C211" i="15"/>
  <c r="D211" i="15"/>
  <c r="E211" i="15"/>
  <c r="I211" i="15"/>
  <c r="O211" i="15" s="1"/>
  <c r="P211" i="15"/>
  <c r="R211" i="15" s="1"/>
  <c r="C212" i="15"/>
  <c r="E212" i="15" s="1"/>
  <c r="D212" i="15"/>
  <c r="I212" i="15"/>
  <c r="O212" i="15" s="1"/>
  <c r="P212" i="15"/>
  <c r="R212" i="15" s="1"/>
  <c r="C213" i="15"/>
  <c r="E213" i="15" s="1"/>
  <c r="D213" i="15"/>
  <c r="I213" i="15"/>
  <c r="O213" i="15" s="1"/>
  <c r="P213" i="15"/>
  <c r="R213" i="15" s="1"/>
  <c r="C214" i="15"/>
  <c r="D214" i="15"/>
  <c r="E214" i="15"/>
  <c r="I214" i="15"/>
  <c r="O214" i="15" s="1"/>
  <c r="P214" i="15"/>
  <c r="R214" i="15" s="1"/>
  <c r="C215" i="15"/>
  <c r="D215" i="15"/>
  <c r="E215" i="15"/>
  <c r="I215" i="15"/>
  <c r="O215" i="15" s="1"/>
  <c r="P215" i="15"/>
  <c r="R215" i="15" s="1"/>
  <c r="C216" i="15"/>
  <c r="E216" i="15" s="1"/>
  <c r="D216" i="15"/>
  <c r="I216" i="15"/>
  <c r="O216" i="15" s="1"/>
  <c r="P216" i="15"/>
  <c r="R216" i="15" s="1"/>
  <c r="C217" i="15"/>
  <c r="D217" i="15"/>
  <c r="E217" i="15"/>
  <c r="I217" i="15"/>
  <c r="O217" i="15" s="1"/>
  <c r="P217" i="15"/>
  <c r="R217" i="15" s="1"/>
  <c r="C218" i="15"/>
  <c r="D218" i="15"/>
  <c r="E218" i="15"/>
  <c r="I218" i="15"/>
  <c r="O218" i="15" s="1"/>
  <c r="P218" i="15"/>
  <c r="R218" i="15" s="1"/>
  <c r="C219" i="15"/>
  <c r="D219" i="15"/>
  <c r="E219" i="15"/>
  <c r="I219" i="15"/>
  <c r="O219" i="15" s="1"/>
  <c r="P219" i="15"/>
  <c r="R219" i="15" s="1"/>
  <c r="C220" i="15"/>
  <c r="E220" i="15" s="1"/>
  <c r="D220" i="15"/>
  <c r="I220" i="15"/>
  <c r="O220" i="15" s="1"/>
  <c r="P220" i="15"/>
  <c r="R220" i="15"/>
  <c r="C221" i="15"/>
  <c r="D221" i="15"/>
  <c r="E221" i="15"/>
  <c r="I221" i="15"/>
  <c r="O221" i="15" s="1"/>
  <c r="P221" i="15"/>
  <c r="R221" i="15"/>
  <c r="C222" i="15"/>
  <c r="D222" i="15"/>
  <c r="E222" i="15"/>
  <c r="I222" i="15"/>
  <c r="O222" i="15" s="1"/>
  <c r="P222" i="15"/>
  <c r="R222" i="15" s="1"/>
  <c r="C223" i="15"/>
  <c r="D223" i="15"/>
  <c r="E223" i="15"/>
  <c r="I223" i="15"/>
  <c r="O223" i="15" s="1"/>
  <c r="P223" i="15"/>
  <c r="R223" i="15" s="1"/>
  <c r="C224" i="15"/>
  <c r="E224" i="15" s="1"/>
  <c r="D224" i="15"/>
  <c r="I224" i="15"/>
  <c r="O224" i="15" s="1"/>
  <c r="P224" i="15"/>
  <c r="R224" i="15" s="1"/>
  <c r="C225" i="15"/>
  <c r="D225" i="15"/>
  <c r="E225" i="15"/>
  <c r="I225" i="15"/>
  <c r="O225" i="15" s="1"/>
  <c r="P225" i="15"/>
  <c r="R225" i="15" s="1"/>
  <c r="C226" i="15"/>
  <c r="D226" i="15"/>
  <c r="E226" i="15"/>
  <c r="I226" i="15"/>
  <c r="O226" i="15" s="1"/>
  <c r="P226" i="15"/>
  <c r="R226" i="15" s="1"/>
  <c r="C227" i="15"/>
  <c r="D227" i="15"/>
  <c r="E227" i="15"/>
  <c r="I227" i="15"/>
  <c r="O227" i="15" s="1"/>
  <c r="P227" i="15"/>
  <c r="R227" i="15" s="1"/>
  <c r="C228" i="15"/>
  <c r="E228" i="15" s="1"/>
  <c r="D228" i="15"/>
  <c r="I228" i="15"/>
  <c r="O228" i="15" s="1"/>
  <c r="P228" i="15"/>
  <c r="R228" i="15" s="1"/>
  <c r="C229" i="15"/>
  <c r="E229" i="15" s="1"/>
  <c r="D229" i="15"/>
  <c r="I229" i="15"/>
  <c r="O229" i="15" s="1"/>
  <c r="P229" i="15"/>
  <c r="R229" i="15" s="1"/>
  <c r="C230" i="15"/>
  <c r="D230" i="15"/>
  <c r="E230" i="15"/>
  <c r="I230" i="15"/>
  <c r="O230" i="15" s="1"/>
  <c r="P230" i="15"/>
  <c r="R230" i="15" s="1"/>
  <c r="C231" i="15"/>
  <c r="D231" i="15"/>
  <c r="E231" i="15"/>
  <c r="I231" i="15"/>
  <c r="O231" i="15" s="1"/>
  <c r="P231" i="15"/>
  <c r="R231" i="15" s="1"/>
  <c r="C232" i="15"/>
  <c r="E232" i="15" s="1"/>
  <c r="D232" i="15"/>
  <c r="I232" i="15"/>
  <c r="O232" i="15" s="1"/>
  <c r="P232" i="15"/>
  <c r="R232" i="15" s="1"/>
  <c r="C233" i="15"/>
  <c r="D233" i="15"/>
  <c r="E233" i="15"/>
  <c r="I233" i="15"/>
  <c r="O233" i="15" s="1"/>
  <c r="P233" i="15"/>
  <c r="R233" i="15"/>
  <c r="C234" i="15"/>
  <c r="D234" i="15"/>
  <c r="E234" i="15"/>
  <c r="I234" i="15"/>
  <c r="O234" i="15" s="1"/>
  <c r="P234" i="15"/>
  <c r="R234" i="15" s="1"/>
  <c r="C235" i="15"/>
  <c r="D235" i="15"/>
  <c r="E235" i="15"/>
  <c r="I235" i="15"/>
  <c r="O235" i="15" s="1"/>
  <c r="P235" i="15"/>
  <c r="R235" i="15" s="1"/>
  <c r="C236" i="15"/>
  <c r="E236" i="15" s="1"/>
  <c r="D236" i="15"/>
  <c r="I236" i="15"/>
  <c r="O236" i="15" s="1"/>
  <c r="P236" i="15"/>
  <c r="R236" i="15" s="1"/>
  <c r="C237" i="15"/>
  <c r="D237" i="15"/>
  <c r="E237" i="15"/>
  <c r="I237" i="15"/>
  <c r="O237" i="15" s="1"/>
  <c r="P237" i="15"/>
  <c r="R237" i="15" s="1"/>
  <c r="C238" i="15"/>
  <c r="D238" i="15"/>
  <c r="E238" i="15"/>
  <c r="I238" i="15"/>
  <c r="O238" i="15" s="1"/>
  <c r="P238" i="15"/>
  <c r="R238" i="15" s="1"/>
  <c r="C239" i="15"/>
  <c r="D239" i="15"/>
  <c r="E239" i="15"/>
  <c r="I239" i="15"/>
  <c r="O239" i="15" s="1"/>
  <c r="P239" i="15"/>
  <c r="R239" i="15" s="1"/>
  <c r="C240" i="15"/>
  <c r="E240" i="15" s="1"/>
  <c r="D240" i="15"/>
  <c r="I240" i="15"/>
  <c r="O240" i="15" s="1"/>
  <c r="P240" i="15"/>
  <c r="R240" i="15" s="1"/>
  <c r="DV2" i="12"/>
  <c r="DT2" i="12"/>
  <c r="DR2" i="12"/>
  <c r="DP2" i="12"/>
  <c r="DN2" i="12"/>
  <c r="DL2" i="12"/>
  <c r="DJ2" i="12"/>
  <c r="DH2" i="12"/>
  <c r="DF2" i="12"/>
  <c r="DD2" i="12"/>
  <c r="DB2" i="12"/>
  <c r="CZ2" i="12"/>
  <c r="CX2" i="12"/>
  <c r="CV2" i="12"/>
  <c r="CT2" i="12"/>
  <c r="CR2" i="12"/>
  <c r="CP2" i="12"/>
  <c r="CN2" i="12"/>
  <c r="CL2" i="12"/>
  <c r="CJ2" i="12"/>
  <c r="CH2" i="12"/>
  <c r="CF2" i="12"/>
  <c r="CD2" i="12"/>
  <c r="CB2" i="12"/>
  <c r="BZ2" i="12"/>
  <c r="BX2" i="12"/>
  <c r="BV2" i="12"/>
  <c r="BT2" i="12"/>
  <c r="BR2" i="12"/>
  <c r="BP2" i="12"/>
  <c r="BN2" i="12"/>
  <c r="BL2" i="12"/>
  <c r="BJ2" i="12"/>
  <c r="BH2" i="12"/>
  <c r="BF2" i="12"/>
  <c r="BD2" i="12"/>
  <c r="BB2" i="12"/>
  <c r="AZ2" i="12"/>
  <c r="AX2" i="12"/>
  <c r="AV2" i="12"/>
  <c r="AT2" i="12"/>
  <c r="AR2" i="12"/>
  <c r="AP2" i="12"/>
  <c r="AN2" i="12"/>
  <c r="AL2" i="12"/>
  <c r="AJ2" i="12"/>
  <c r="AH2" i="12"/>
  <c r="AF2" i="12"/>
  <c r="AD2" i="12"/>
  <c r="AB2" i="12"/>
  <c r="Z2" i="12"/>
  <c r="X2" i="12"/>
  <c r="V2" i="12"/>
  <c r="T2" i="12"/>
  <c r="R2" i="12"/>
  <c r="P2" i="12"/>
  <c r="N2" i="12"/>
  <c r="L2" i="12"/>
  <c r="J2" i="12"/>
  <c r="H2" i="12"/>
  <c r="F2" i="12"/>
  <c r="D2" i="12"/>
  <c r="B2" i="12"/>
  <c r="I240" i="9"/>
  <c r="I239" i="9"/>
  <c r="O239" i="9" s="1"/>
  <c r="I238" i="9"/>
  <c r="I237" i="9"/>
  <c r="O237" i="9" s="1"/>
  <c r="I236" i="9"/>
  <c r="I235" i="9"/>
  <c r="I234" i="9"/>
  <c r="I233" i="9"/>
  <c r="I232" i="9"/>
  <c r="I231" i="9"/>
  <c r="O231" i="9" s="1"/>
  <c r="I230" i="9"/>
  <c r="I229" i="9"/>
  <c r="O229" i="9" s="1"/>
  <c r="I228" i="9"/>
  <c r="I227" i="9"/>
  <c r="O227" i="9" s="1"/>
  <c r="I226" i="9"/>
  <c r="I225" i="9"/>
  <c r="O225" i="9" s="1"/>
  <c r="I224" i="9"/>
  <c r="O224" i="9" s="1"/>
  <c r="I223" i="9"/>
  <c r="O223" i="9" s="1"/>
  <c r="I222" i="9"/>
  <c r="I221" i="9"/>
  <c r="I220" i="9"/>
  <c r="I219" i="9"/>
  <c r="O219" i="9" s="1"/>
  <c r="I218" i="9"/>
  <c r="I217" i="9"/>
  <c r="I216" i="9"/>
  <c r="I215" i="9"/>
  <c r="O215" i="9" s="1"/>
  <c r="I214" i="9"/>
  <c r="I213" i="9"/>
  <c r="I212" i="9"/>
  <c r="O212" i="9" s="1"/>
  <c r="I211" i="9"/>
  <c r="O211" i="9" s="1"/>
  <c r="I210" i="9"/>
  <c r="I209" i="9"/>
  <c r="O209" i="9" s="1"/>
  <c r="I208" i="9"/>
  <c r="I207" i="9"/>
  <c r="I206" i="9"/>
  <c r="I205" i="9"/>
  <c r="O205" i="9" s="1"/>
  <c r="I204" i="9"/>
  <c r="I203" i="9"/>
  <c r="I202" i="9"/>
  <c r="I201" i="9"/>
  <c r="O201" i="9" s="1"/>
  <c r="I200" i="9"/>
  <c r="O200" i="9" s="1"/>
  <c r="I199" i="9"/>
  <c r="O199" i="9" s="1"/>
  <c r="I198" i="9"/>
  <c r="I197" i="9"/>
  <c r="O197" i="9" s="1"/>
  <c r="I196" i="9"/>
  <c r="I195" i="9"/>
  <c r="O195" i="9" s="1"/>
  <c r="I194" i="9"/>
  <c r="I193" i="9"/>
  <c r="I192" i="9"/>
  <c r="I191" i="9"/>
  <c r="O191" i="9" s="1"/>
  <c r="I190" i="9"/>
  <c r="I189" i="9"/>
  <c r="I188" i="9"/>
  <c r="I187" i="9"/>
  <c r="O187" i="9" s="1"/>
  <c r="I186" i="9"/>
  <c r="I185" i="9"/>
  <c r="I184" i="9"/>
  <c r="I183" i="9"/>
  <c r="O183" i="9" s="1"/>
  <c r="I182" i="9"/>
  <c r="I181" i="9"/>
  <c r="O181" i="9" s="1"/>
  <c r="S181" i="9" s="1"/>
  <c r="I180" i="9"/>
  <c r="I179" i="9"/>
  <c r="O179" i="9" s="1"/>
  <c r="I178" i="9"/>
  <c r="I177" i="9"/>
  <c r="O177" i="9" s="1"/>
  <c r="I176" i="9"/>
  <c r="I175" i="9"/>
  <c r="O175" i="9" s="1"/>
  <c r="I174" i="9"/>
  <c r="I173" i="9"/>
  <c r="I172" i="9"/>
  <c r="O172" i="9" s="1"/>
  <c r="I171" i="9"/>
  <c r="O171" i="9" s="1"/>
  <c r="I170" i="9"/>
  <c r="I169" i="9"/>
  <c r="I168" i="9"/>
  <c r="I167" i="9"/>
  <c r="O167" i="9" s="1"/>
  <c r="I166" i="9"/>
  <c r="I165" i="9"/>
  <c r="O165" i="9" s="1"/>
  <c r="I164" i="9"/>
  <c r="I163" i="9"/>
  <c r="O163" i="9" s="1"/>
  <c r="I162" i="9"/>
  <c r="I161" i="9"/>
  <c r="I160" i="9"/>
  <c r="I159" i="9"/>
  <c r="O159" i="9" s="1"/>
  <c r="I158" i="9"/>
  <c r="I157" i="9"/>
  <c r="O157" i="9" s="1"/>
  <c r="I156" i="9"/>
  <c r="I155" i="9"/>
  <c r="I154" i="9"/>
  <c r="I153" i="9"/>
  <c r="O153" i="9" s="1"/>
  <c r="I152" i="9"/>
  <c r="I151" i="9"/>
  <c r="O151" i="9" s="1"/>
  <c r="I150" i="9"/>
  <c r="I149" i="9"/>
  <c r="I148" i="9"/>
  <c r="I147" i="9"/>
  <c r="I146" i="9"/>
  <c r="I145" i="9"/>
  <c r="O145" i="9" s="1"/>
  <c r="I144" i="9"/>
  <c r="I143" i="9"/>
  <c r="I142" i="9"/>
  <c r="I141" i="9"/>
  <c r="I140" i="9"/>
  <c r="O140" i="9" s="1"/>
  <c r="I139" i="9"/>
  <c r="I138" i="9"/>
  <c r="I137" i="9"/>
  <c r="O137" i="9" s="1"/>
  <c r="I136" i="9"/>
  <c r="O136" i="9" s="1"/>
  <c r="I135" i="9"/>
  <c r="O135" i="9" s="1"/>
  <c r="I134" i="9"/>
  <c r="I133" i="9"/>
  <c r="O133" i="9" s="1"/>
  <c r="S133" i="9" s="1"/>
  <c r="I132" i="9"/>
  <c r="I131" i="9"/>
  <c r="O131" i="9" s="1"/>
  <c r="I130" i="9"/>
  <c r="I129" i="9"/>
  <c r="O129" i="9" s="1"/>
  <c r="I128" i="9"/>
  <c r="I127" i="9"/>
  <c r="I126" i="9"/>
  <c r="I125" i="9"/>
  <c r="O125" i="9" s="1"/>
  <c r="I124" i="9"/>
  <c r="I123" i="9"/>
  <c r="O123" i="9" s="1"/>
  <c r="I122" i="9"/>
  <c r="I121" i="9"/>
  <c r="I120" i="9"/>
  <c r="O120" i="9" s="1"/>
  <c r="I119" i="9"/>
  <c r="O119" i="9" s="1"/>
  <c r="I118" i="9"/>
  <c r="I117" i="9"/>
  <c r="O117" i="9" s="1"/>
  <c r="I116" i="9"/>
  <c r="I115" i="9"/>
  <c r="I114" i="9"/>
  <c r="I113" i="9"/>
  <c r="O113" i="9" s="1"/>
  <c r="S113" i="9" s="1"/>
  <c r="I112" i="9"/>
  <c r="O112" i="9" s="1"/>
  <c r="I111" i="9"/>
  <c r="I110" i="9"/>
  <c r="I109" i="9"/>
  <c r="O109" i="9" s="1"/>
  <c r="S109" i="9" s="1"/>
  <c r="I108" i="9"/>
  <c r="I107" i="9"/>
  <c r="O107" i="9" s="1"/>
  <c r="I106" i="9"/>
  <c r="I105" i="9"/>
  <c r="O105" i="9" s="1"/>
  <c r="I104" i="9"/>
  <c r="O104" i="9" s="1"/>
  <c r="I103" i="9"/>
  <c r="I102" i="9"/>
  <c r="I101" i="9"/>
  <c r="O101" i="9" s="1"/>
  <c r="I100" i="9"/>
  <c r="I99" i="9"/>
  <c r="O99" i="9" s="1"/>
  <c r="I98" i="9"/>
  <c r="O98" i="9" s="1"/>
  <c r="I97" i="9"/>
  <c r="O97" i="9" s="1"/>
  <c r="I96" i="9"/>
  <c r="O96" i="9" s="1"/>
  <c r="I95" i="9"/>
  <c r="O95" i="9" s="1"/>
  <c r="I94" i="9"/>
  <c r="I93" i="9"/>
  <c r="O93" i="9" s="1"/>
  <c r="I92" i="9"/>
  <c r="O92" i="9" s="1"/>
  <c r="I91" i="9"/>
  <c r="I90" i="9"/>
  <c r="I89" i="9"/>
  <c r="O89" i="9" s="1"/>
  <c r="I88" i="9"/>
  <c r="I87" i="9"/>
  <c r="I86" i="9"/>
  <c r="I85" i="9"/>
  <c r="O85" i="9" s="1"/>
  <c r="I84" i="9"/>
  <c r="I83" i="9"/>
  <c r="I82" i="9"/>
  <c r="O82" i="9" s="1"/>
  <c r="I81" i="9"/>
  <c r="O81" i="9" s="1"/>
  <c r="I80" i="9"/>
  <c r="O80" i="9" s="1"/>
  <c r="I79" i="9"/>
  <c r="O79" i="9" s="1"/>
  <c r="I78" i="9"/>
  <c r="I77" i="9"/>
  <c r="O77" i="9" s="1"/>
  <c r="I76" i="9"/>
  <c r="I75" i="9"/>
  <c r="I74" i="9"/>
  <c r="I73" i="9"/>
  <c r="O73" i="9" s="1"/>
  <c r="I72" i="9"/>
  <c r="I71" i="9"/>
  <c r="O71" i="9" s="1"/>
  <c r="Q71" i="9" s="1"/>
  <c r="I70" i="9"/>
  <c r="I69" i="9"/>
  <c r="O69" i="9" s="1"/>
  <c r="I68" i="9"/>
  <c r="I67" i="9"/>
  <c r="I66" i="9"/>
  <c r="I65" i="9"/>
  <c r="I64" i="9"/>
  <c r="O64" i="9" s="1"/>
  <c r="I63" i="9"/>
  <c r="O63" i="9" s="1"/>
  <c r="I62" i="9"/>
  <c r="I61" i="9"/>
  <c r="I60" i="9"/>
  <c r="O60" i="9" s="1"/>
  <c r="I59" i="9"/>
  <c r="I58" i="9"/>
  <c r="I57" i="9"/>
  <c r="I56" i="9"/>
  <c r="O56" i="9" s="1"/>
  <c r="S56" i="9" s="1"/>
  <c r="I55" i="9"/>
  <c r="O55" i="9" s="1"/>
  <c r="I54" i="9"/>
  <c r="I53" i="9"/>
  <c r="I52" i="9"/>
  <c r="O52" i="9" s="1"/>
  <c r="I51" i="9"/>
  <c r="I50" i="9"/>
  <c r="I49" i="9"/>
  <c r="I48" i="9"/>
  <c r="O48" i="9" s="1"/>
  <c r="S48" i="9" s="1"/>
  <c r="I47" i="9"/>
  <c r="O47" i="9" s="1"/>
  <c r="I46" i="9"/>
  <c r="I45" i="9"/>
  <c r="O45" i="9" s="1"/>
  <c r="I44" i="9"/>
  <c r="O44" i="9" s="1"/>
  <c r="I43" i="9"/>
  <c r="I42" i="9"/>
  <c r="I41" i="9"/>
  <c r="I40" i="9"/>
  <c r="O40" i="9" s="1"/>
  <c r="I39" i="9"/>
  <c r="O39" i="9" s="1"/>
  <c r="S39" i="9" s="1"/>
  <c r="I38" i="9"/>
  <c r="I37" i="9"/>
  <c r="O37" i="9" s="1"/>
  <c r="I36" i="9"/>
  <c r="O36" i="9" s="1"/>
  <c r="S36" i="9" s="1"/>
  <c r="I35" i="9"/>
  <c r="I34" i="9"/>
  <c r="I33" i="9"/>
  <c r="I32" i="9"/>
  <c r="O32" i="9" s="1"/>
  <c r="S32" i="9" s="1"/>
  <c r="I31" i="9"/>
  <c r="O31" i="9" s="1"/>
  <c r="I30" i="9"/>
  <c r="I29" i="9"/>
  <c r="I28" i="9"/>
  <c r="O28" i="9" s="1"/>
  <c r="S28" i="9" s="1"/>
  <c r="I27" i="9"/>
  <c r="I26" i="9"/>
  <c r="I25" i="9"/>
  <c r="I24" i="9"/>
  <c r="O24" i="9" s="1"/>
  <c r="S24" i="9" s="1"/>
  <c r="I23" i="9"/>
  <c r="O23" i="9" s="1"/>
  <c r="S23" i="9" s="1"/>
  <c r="I22" i="9"/>
  <c r="I21" i="9"/>
  <c r="O21" i="9" s="1"/>
  <c r="I20" i="9"/>
  <c r="O20" i="9" s="1"/>
  <c r="S20" i="9" s="1"/>
  <c r="I19" i="9"/>
  <c r="I18" i="9"/>
  <c r="I17" i="9"/>
  <c r="I16" i="9"/>
  <c r="O16" i="9" s="1"/>
  <c r="S16" i="9" s="1"/>
  <c r="I15" i="9"/>
  <c r="O15" i="9" s="1"/>
  <c r="K14" i="9"/>
  <c r="M14" i="9" s="1"/>
  <c r="G4" i="9" s="1"/>
  <c r="K15" i="9"/>
  <c r="M15" i="9" s="1"/>
  <c r="K16" i="9"/>
  <c r="M16" i="9" s="1"/>
  <c r="K17" i="9"/>
  <c r="M17" i="9" s="1"/>
  <c r="K18" i="9"/>
  <c r="M18" i="9" s="1"/>
  <c r="K19" i="9"/>
  <c r="M19" i="9" s="1"/>
  <c r="K20" i="9"/>
  <c r="M20" i="9" s="1"/>
  <c r="K21" i="9"/>
  <c r="M21" i="9" s="1"/>
  <c r="K24" i="9"/>
  <c r="M24" i="9" s="1"/>
  <c r="K25" i="9"/>
  <c r="M25" i="9" s="1"/>
  <c r="F4" i="9"/>
  <c r="D15" i="9"/>
  <c r="F15" i="9"/>
  <c r="D16" i="9"/>
  <c r="F16" i="9"/>
  <c r="D17" i="9"/>
  <c r="F17" i="9" s="1"/>
  <c r="D18" i="9"/>
  <c r="F18" i="9"/>
  <c r="D19" i="9"/>
  <c r="F19" i="9"/>
  <c r="D20" i="9"/>
  <c r="F20" i="9"/>
  <c r="D21" i="9"/>
  <c r="F21" i="9" s="1"/>
  <c r="D22" i="9"/>
  <c r="D23" i="9"/>
  <c r="F23" i="9"/>
  <c r="D24" i="9"/>
  <c r="F24" i="9"/>
  <c r="D25" i="9"/>
  <c r="F25" i="9" s="1"/>
  <c r="D26" i="9"/>
  <c r="F26" i="9" s="1"/>
  <c r="D27" i="9"/>
  <c r="F27" i="9"/>
  <c r="D28" i="9"/>
  <c r="F28" i="9"/>
  <c r="D29" i="9"/>
  <c r="F29" i="9" s="1"/>
  <c r="D30" i="9"/>
  <c r="F30" i="9" s="1"/>
  <c r="D31" i="9"/>
  <c r="F31" i="9"/>
  <c r="D32" i="9"/>
  <c r="F32" i="9"/>
  <c r="D33" i="9"/>
  <c r="F33" i="9" s="1"/>
  <c r="D34" i="9"/>
  <c r="F34" i="9"/>
  <c r="D35" i="9"/>
  <c r="F35" i="9"/>
  <c r="D36" i="9"/>
  <c r="F36" i="9"/>
  <c r="D37" i="9"/>
  <c r="F37" i="9" s="1"/>
  <c r="D38" i="9"/>
  <c r="F38" i="9"/>
  <c r="D39" i="9"/>
  <c r="F39" i="9"/>
  <c r="D40" i="9"/>
  <c r="F40" i="9"/>
  <c r="D41" i="9"/>
  <c r="F41" i="9" s="1"/>
  <c r="D42" i="9"/>
  <c r="F42" i="9"/>
  <c r="D43" i="9"/>
  <c r="F43" i="9"/>
  <c r="D44" i="9"/>
  <c r="F44" i="9"/>
  <c r="D45" i="9"/>
  <c r="F45" i="9" s="1"/>
  <c r="D46" i="9"/>
  <c r="F46" i="9" s="1"/>
  <c r="D47" i="9"/>
  <c r="F47" i="9"/>
  <c r="D48" i="9"/>
  <c r="F48" i="9"/>
  <c r="D49" i="9"/>
  <c r="F49" i="9" s="1"/>
  <c r="D50" i="9"/>
  <c r="F50" i="9"/>
  <c r="D51" i="9"/>
  <c r="F51" i="9"/>
  <c r="D52" i="9"/>
  <c r="F52" i="9"/>
  <c r="D53" i="9"/>
  <c r="F53" i="9" s="1"/>
  <c r="D54" i="9"/>
  <c r="D55" i="9"/>
  <c r="F55" i="9"/>
  <c r="D56" i="9"/>
  <c r="F56" i="9"/>
  <c r="D57" i="9"/>
  <c r="F57" i="9" s="1"/>
  <c r="D58" i="9"/>
  <c r="F58" i="9" s="1"/>
  <c r="D59" i="9"/>
  <c r="F59" i="9"/>
  <c r="D60" i="9"/>
  <c r="F60" i="9"/>
  <c r="D61" i="9"/>
  <c r="F61" i="9" s="1"/>
  <c r="D62" i="9"/>
  <c r="F62" i="9" s="1"/>
  <c r="D63" i="9"/>
  <c r="F63" i="9"/>
  <c r="D64" i="9"/>
  <c r="F64" i="9"/>
  <c r="D65" i="9"/>
  <c r="F65" i="9" s="1"/>
  <c r="P14" i="9"/>
  <c r="R14" i="9"/>
  <c r="P15" i="9"/>
  <c r="R15" i="9"/>
  <c r="P16" i="9"/>
  <c r="R16" i="9"/>
  <c r="P17" i="9"/>
  <c r="R17" i="9" s="1"/>
  <c r="P18" i="9"/>
  <c r="Q18" i="9" s="1"/>
  <c r="R18" i="9"/>
  <c r="P19" i="9"/>
  <c r="R19" i="9" s="1"/>
  <c r="P20" i="9"/>
  <c r="R20" i="9"/>
  <c r="P21" i="9"/>
  <c r="R21" i="9" s="1"/>
  <c r="P22" i="9"/>
  <c r="R22" i="9" s="1"/>
  <c r="P23" i="9"/>
  <c r="R23" i="9" s="1"/>
  <c r="P24" i="9"/>
  <c r="R24" i="9"/>
  <c r="P25" i="9"/>
  <c r="R25" i="9" s="1"/>
  <c r="P26" i="9"/>
  <c r="R26" i="9"/>
  <c r="P27" i="9"/>
  <c r="R27" i="9" s="1"/>
  <c r="P28" i="9"/>
  <c r="R28" i="9"/>
  <c r="P29" i="9"/>
  <c r="R29" i="9" s="1"/>
  <c r="P30" i="9"/>
  <c r="R30" i="9" s="1"/>
  <c r="P31" i="9"/>
  <c r="R31" i="9" s="1"/>
  <c r="P32" i="9"/>
  <c r="R32" i="9"/>
  <c r="P33" i="9"/>
  <c r="R33" i="9" s="1"/>
  <c r="P34" i="9"/>
  <c r="R34" i="9"/>
  <c r="P35" i="9"/>
  <c r="R35" i="9" s="1"/>
  <c r="P36" i="9"/>
  <c r="R36" i="9"/>
  <c r="P37" i="9"/>
  <c r="R37" i="9" s="1"/>
  <c r="P38" i="9"/>
  <c r="R38" i="9" s="1"/>
  <c r="P39" i="9"/>
  <c r="R39" i="9" s="1"/>
  <c r="P40" i="9"/>
  <c r="R40" i="9"/>
  <c r="P41" i="9"/>
  <c r="R41" i="9" s="1"/>
  <c r="P42" i="9"/>
  <c r="R42" i="9"/>
  <c r="P43" i="9"/>
  <c r="R43" i="9" s="1"/>
  <c r="P44" i="9"/>
  <c r="R44" i="9"/>
  <c r="P45" i="9"/>
  <c r="R45" i="9" s="1"/>
  <c r="P46" i="9"/>
  <c r="R46" i="9" s="1"/>
  <c r="P47" i="9"/>
  <c r="R47" i="9" s="1"/>
  <c r="P48" i="9"/>
  <c r="R48" i="9"/>
  <c r="P49" i="9"/>
  <c r="R49" i="9" s="1"/>
  <c r="P50" i="9"/>
  <c r="R50" i="9"/>
  <c r="P51" i="9"/>
  <c r="R51" i="9" s="1"/>
  <c r="P52" i="9"/>
  <c r="R52" i="9"/>
  <c r="P53" i="9"/>
  <c r="R53" i="9" s="1"/>
  <c r="P54" i="9"/>
  <c r="R54" i="9" s="1"/>
  <c r="P55" i="9"/>
  <c r="R55" i="9" s="1"/>
  <c r="P56" i="9"/>
  <c r="R56" i="9"/>
  <c r="P57" i="9"/>
  <c r="R57" i="9" s="1"/>
  <c r="P58" i="9"/>
  <c r="R58" i="9"/>
  <c r="P59" i="9"/>
  <c r="R59" i="9" s="1"/>
  <c r="P60" i="9"/>
  <c r="R60" i="9"/>
  <c r="P61" i="9"/>
  <c r="R61" i="9" s="1"/>
  <c r="P62" i="9"/>
  <c r="R62" i="9" s="1"/>
  <c r="P63" i="9"/>
  <c r="R63" i="9" s="1"/>
  <c r="P64" i="9"/>
  <c r="R64" i="9"/>
  <c r="P65" i="9"/>
  <c r="R65" i="9" s="1"/>
  <c r="B3" i="9"/>
  <c r="I14" i="9"/>
  <c r="O17" i="9"/>
  <c r="O18" i="9"/>
  <c r="O19" i="9"/>
  <c r="O22" i="9"/>
  <c r="O25" i="9"/>
  <c r="O26" i="9"/>
  <c r="S26" i="9" s="1"/>
  <c r="O27" i="9"/>
  <c r="S27" i="9" s="1"/>
  <c r="O29" i="9"/>
  <c r="S29" i="9" s="1"/>
  <c r="O30" i="9"/>
  <c r="O33" i="9"/>
  <c r="O34" i="9"/>
  <c r="O35" i="9"/>
  <c r="O38" i="9"/>
  <c r="O41" i="9"/>
  <c r="O42" i="9"/>
  <c r="O43" i="9"/>
  <c r="O46" i="9"/>
  <c r="O49" i="9"/>
  <c r="O50" i="9"/>
  <c r="O51" i="9"/>
  <c r="O53" i="9"/>
  <c r="O54" i="9"/>
  <c r="S54" i="9" s="1"/>
  <c r="O57" i="9"/>
  <c r="O58" i="9"/>
  <c r="O59" i="9"/>
  <c r="O61" i="9"/>
  <c r="O62" i="9"/>
  <c r="O65" i="9"/>
  <c r="B4" i="9"/>
  <c r="W14" i="9"/>
  <c r="U4" i="9" s="1"/>
  <c r="W15" i="9"/>
  <c r="W16" i="9"/>
  <c r="W17" i="9"/>
  <c r="W18" i="9"/>
  <c r="W19" i="9"/>
  <c r="W20" i="9"/>
  <c r="W21" i="9"/>
  <c r="M7" i="9"/>
  <c r="L14" i="9"/>
  <c r="V14" i="9"/>
  <c r="L15" i="9"/>
  <c r="V15" i="9"/>
  <c r="L16" i="9"/>
  <c r="V16" i="9"/>
  <c r="L17" i="9"/>
  <c r="V17" i="9"/>
  <c r="L18" i="9"/>
  <c r="V18" i="9"/>
  <c r="L19" i="9"/>
  <c r="V19" i="9"/>
  <c r="L20" i="9"/>
  <c r="V20" i="9"/>
  <c r="L21" i="9"/>
  <c r="V21" i="9"/>
  <c r="Q23" i="9"/>
  <c r="L24" i="9"/>
  <c r="V24" i="9"/>
  <c r="W24" i="9"/>
  <c r="L25" i="9"/>
  <c r="V25" i="9"/>
  <c r="W25" i="9"/>
  <c r="K26" i="9"/>
  <c r="L26" i="9"/>
  <c r="M26" i="9"/>
  <c r="V26" i="9"/>
  <c r="W26" i="9"/>
  <c r="K27" i="9"/>
  <c r="L27" i="9"/>
  <c r="M27" i="9"/>
  <c r="V27" i="9"/>
  <c r="W27" i="9"/>
  <c r="K28" i="9"/>
  <c r="M28" i="9" s="1"/>
  <c r="L28" i="9"/>
  <c r="V28" i="9"/>
  <c r="W28" i="9"/>
  <c r="K29" i="9"/>
  <c r="L29" i="9"/>
  <c r="M29" i="9"/>
  <c r="V29" i="9"/>
  <c r="W29" i="9"/>
  <c r="K30" i="9"/>
  <c r="L30" i="9"/>
  <c r="M30" i="9"/>
  <c r="V30" i="9"/>
  <c r="W30" i="9"/>
  <c r="K31" i="9"/>
  <c r="M31" i="9" s="1"/>
  <c r="L31" i="9"/>
  <c r="V31" i="9"/>
  <c r="W31" i="9"/>
  <c r="K32" i="9"/>
  <c r="L32" i="9"/>
  <c r="M32" i="9"/>
  <c r="V32" i="9"/>
  <c r="W32" i="9"/>
  <c r="K33" i="9"/>
  <c r="L33" i="9"/>
  <c r="M33" i="9"/>
  <c r="V33" i="9"/>
  <c r="W33" i="9"/>
  <c r="K34" i="9"/>
  <c r="L34" i="9"/>
  <c r="M34" i="9"/>
  <c r="V34" i="9"/>
  <c r="W34" i="9"/>
  <c r="K35" i="9"/>
  <c r="L35" i="9"/>
  <c r="M35" i="9"/>
  <c r="V35" i="9"/>
  <c r="W35" i="9"/>
  <c r="K36" i="9"/>
  <c r="M36" i="9" s="1"/>
  <c r="L36" i="9"/>
  <c r="Q36" i="9"/>
  <c r="V36" i="9"/>
  <c r="W36" i="9"/>
  <c r="K37" i="9"/>
  <c r="L37" i="9"/>
  <c r="M37" i="9"/>
  <c r="V37" i="9"/>
  <c r="W37" i="9"/>
  <c r="Q39" i="9"/>
  <c r="K41" i="9"/>
  <c r="L41" i="9" s="1"/>
  <c r="M41" i="9"/>
  <c r="V41" i="9"/>
  <c r="W41" i="9"/>
  <c r="K42" i="9"/>
  <c r="L42" i="9"/>
  <c r="M42" i="9"/>
  <c r="V42" i="9"/>
  <c r="W42" i="9"/>
  <c r="K43" i="9"/>
  <c r="L43" i="9"/>
  <c r="M43" i="9"/>
  <c r="V43" i="9"/>
  <c r="W43" i="9"/>
  <c r="K44" i="9"/>
  <c r="L44" i="9" s="1"/>
  <c r="M44" i="9"/>
  <c r="V44" i="9"/>
  <c r="W44" i="9"/>
  <c r="K45" i="9"/>
  <c r="L45" i="9" s="1"/>
  <c r="M45" i="9"/>
  <c r="V45" i="9"/>
  <c r="W45" i="9"/>
  <c r="K46" i="9"/>
  <c r="L46" i="9"/>
  <c r="M46" i="9"/>
  <c r="V46" i="9"/>
  <c r="W46" i="9"/>
  <c r="K47" i="9"/>
  <c r="L47" i="9" s="1"/>
  <c r="M47" i="9"/>
  <c r="V47" i="9"/>
  <c r="W47" i="9"/>
  <c r="Q48" i="9"/>
  <c r="Q56" i="9"/>
  <c r="D66" i="9"/>
  <c r="O66" i="9"/>
  <c r="P66" i="9"/>
  <c r="R66" i="9"/>
  <c r="D67" i="9"/>
  <c r="O67" i="9"/>
  <c r="P67" i="9"/>
  <c r="Q67" i="9"/>
  <c r="R67" i="9"/>
  <c r="S67" i="9"/>
  <c r="D68" i="9"/>
  <c r="O68" i="9"/>
  <c r="P68" i="9"/>
  <c r="D69" i="9"/>
  <c r="P69" i="9"/>
  <c r="R69" i="9" s="1"/>
  <c r="D70" i="9"/>
  <c r="O70" i="9"/>
  <c r="P70" i="9"/>
  <c r="R70" i="9"/>
  <c r="D71" i="9"/>
  <c r="P71" i="9"/>
  <c r="R71" i="9"/>
  <c r="S71" i="9"/>
  <c r="D72" i="9"/>
  <c r="O72" i="9"/>
  <c r="P72" i="9"/>
  <c r="D73" i="9"/>
  <c r="P73" i="9"/>
  <c r="R73" i="9"/>
  <c r="D74" i="9"/>
  <c r="O74" i="9"/>
  <c r="P74" i="9"/>
  <c r="R74" i="9"/>
  <c r="C75" i="9"/>
  <c r="E75" i="9" s="1"/>
  <c r="D75" i="9"/>
  <c r="O75" i="9"/>
  <c r="P75" i="9"/>
  <c r="R75" i="9" s="1"/>
  <c r="Q75" i="9"/>
  <c r="S75" i="9"/>
  <c r="C76" i="9"/>
  <c r="E76" i="9" s="1"/>
  <c r="D76" i="9"/>
  <c r="O76" i="9"/>
  <c r="P76" i="9"/>
  <c r="C77" i="9"/>
  <c r="D77" i="9"/>
  <c r="E77" i="9"/>
  <c r="P77" i="9"/>
  <c r="R77" i="9" s="1"/>
  <c r="C78" i="9"/>
  <c r="D78" i="9"/>
  <c r="E78" i="9"/>
  <c r="O78" i="9"/>
  <c r="P78" i="9"/>
  <c r="R78" i="9"/>
  <c r="C79" i="9"/>
  <c r="E79" i="9" s="1"/>
  <c r="D79" i="9"/>
  <c r="P79" i="9"/>
  <c r="R79" i="9" s="1"/>
  <c r="Q79" i="9"/>
  <c r="S79" i="9"/>
  <c r="C80" i="9"/>
  <c r="E80" i="9" s="1"/>
  <c r="D80" i="9"/>
  <c r="P80" i="9"/>
  <c r="C81" i="9"/>
  <c r="D81" i="9"/>
  <c r="E81" i="9"/>
  <c r="P81" i="9"/>
  <c r="R81" i="9" s="1"/>
  <c r="C82" i="9"/>
  <c r="E82" i="9" s="1"/>
  <c r="D82" i="9"/>
  <c r="P82" i="9"/>
  <c r="R82" i="9" s="1"/>
  <c r="C83" i="9"/>
  <c r="D83" i="9"/>
  <c r="E83" i="9"/>
  <c r="O83" i="9"/>
  <c r="Q83" i="9" s="1"/>
  <c r="P83" i="9"/>
  <c r="R83" i="9"/>
  <c r="S83" i="9"/>
  <c r="C84" i="9"/>
  <c r="D84" i="9"/>
  <c r="E84" i="9"/>
  <c r="O84" i="9"/>
  <c r="P84" i="9"/>
  <c r="C85" i="9"/>
  <c r="E85" i="9" s="1"/>
  <c r="D85" i="9"/>
  <c r="P85" i="9"/>
  <c r="R85" i="9" s="1"/>
  <c r="C86" i="9"/>
  <c r="D86" i="9"/>
  <c r="E86" i="9"/>
  <c r="O86" i="9"/>
  <c r="P86" i="9"/>
  <c r="R86" i="9"/>
  <c r="C87" i="9"/>
  <c r="D87" i="9"/>
  <c r="E87" i="9"/>
  <c r="O87" i="9"/>
  <c r="P87" i="9"/>
  <c r="R87" i="9" s="1"/>
  <c r="C88" i="9"/>
  <c r="D88" i="9"/>
  <c r="E88" i="9"/>
  <c r="O88" i="9"/>
  <c r="P88" i="9"/>
  <c r="C89" i="9"/>
  <c r="E89" i="9" s="1"/>
  <c r="D89" i="9"/>
  <c r="P89" i="9"/>
  <c r="R89" i="9"/>
  <c r="C90" i="9"/>
  <c r="E90" i="9" s="1"/>
  <c r="D90" i="9"/>
  <c r="O90" i="9"/>
  <c r="P90" i="9"/>
  <c r="R90" i="9" s="1"/>
  <c r="C91" i="9"/>
  <c r="D91" i="9"/>
  <c r="E91" i="9"/>
  <c r="O91" i="9"/>
  <c r="S91" i="9" s="1"/>
  <c r="P91" i="9"/>
  <c r="Q91" i="9"/>
  <c r="R91" i="9"/>
  <c r="C92" i="9"/>
  <c r="D92" i="9"/>
  <c r="E92" i="9"/>
  <c r="P92" i="9"/>
  <c r="C93" i="9"/>
  <c r="E93" i="9" s="1"/>
  <c r="D93" i="9"/>
  <c r="P93" i="9"/>
  <c r="R93" i="9" s="1"/>
  <c r="C94" i="9"/>
  <c r="E94" i="9" s="1"/>
  <c r="D94" i="9"/>
  <c r="O94" i="9"/>
  <c r="P94" i="9"/>
  <c r="R94" i="9" s="1"/>
  <c r="C95" i="9"/>
  <c r="D95" i="9"/>
  <c r="E95" i="9"/>
  <c r="P95" i="9"/>
  <c r="R95" i="9" s="1"/>
  <c r="C96" i="9"/>
  <c r="E96" i="9" s="1"/>
  <c r="D96" i="9"/>
  <c r="P96" i="9"/>
  <c r="R96" i="9" s="1"/>
  <c r="C97" i="9"/>
  <c r="D97" i="9"/>
  <c r="E97" i="9"/>
  <c r="P97" i="9"/>
  <c r="R97" i="9" s="1"/>
  <c r="C98" i="9"/>
  <c r="D98" i="9"/>
  <c r="E98" i="9"/>
  <c r="P98" i="9"/>
  <c r="R98" i="9" s="1"/>
  <c r="C99" i="9"/>
  <c r="E99" i="9" s="1"/>
  <c r="D99" i="9"/>
  <c r="P99" i="9"/>
  <c r="R99" i="9" s="1"/>
  <c r="C100" i="9"/>
  <c r="E100" i="9" s="1"/>
  <c r="D100" i="9"/>
  <c r="O100" i="9"/>
  <c r="P100" i="9"/>
  <c r="C101" i="9"/>
  <c r="D101" i="9"/>
  <c r="E101" i="9"/>
  <c r="P101" i="9"/>
  <c r="R101" i="9"/>
  <c r="C102" i="9"/>
  <c r="D102" i="9"/>
  <c r="E102" i="9"/>
  <c r="O102" i="9"/>
  <c r="P102" i="9"/>
  <c r="R102" i="9" s="1"/>
  <c r="C103" i="9"/>
  <c r="E103" i="9" s="1"/>
  <c r="D103" i="9"/>
  <c r="O103" i="9"/>
  <c r="P103" i="9"/>
  <c r="R103" i="9" s="1"/>
  <c r="Q103" i="9"/>
  <c r="S103" i="9"/>
  <c r="C104" i="9"/>
  <c r="E104" i="9" s="1"/>
  <c r="D104" i="9"/>
  <c r="P104" i="9"/>
  <c r="C105" i="9"/>
  <c r="D105" i="9"/>
  <c r="E105" i="9"/>
  <c r="P105" i="9"/>
  <c r="R105" i="9" s="1"/>
  <c r="C106" i="9"/>
  <c r="D106" i="9"/>
  <c r="E106" i="9"/>
  <c r="O106" i="9"/>
  <c r="P106" i="9"/>
  <c r="R106" i="9" s="1"/>
  <c r="C107" i="9"/>
  <c r="D107" i="9"/>
  <c r="E107" i="9"/>
  <c r="P107" i="9"/>
  <c r="R107" i="9" s="1"/>
  <c r="C108" i="9"/>
  <c r="D108" i="9"/>
  <c r="E108" i="9"/>
  <c r="O108" i="9"/>
  <c r="P108" i="9"/>
  <c r="C109" i="9"/>
  <c r="E109" i="9" s="1"/>
  <c r="D109" i="9"/>
  <c r="P109" i="9"/>
  <c r="R109" i="9" s="1"/>
  <c r="C110" i="9"/>
  <c r="E110" i="9" s="1"/>
  <c r="D110" i="9"/>
  <c r="O110" i="9"/>
  <c r="P110" i="9"/>
  <c r="R110" i="9" s="1"/>
  <c r="C111" i="9"/>
  <c r="E111" i="9" s="1"/>
  <c r="D111" i="9"/>
  <c r="O111" i="9"/>
  <c r="Q111" i="9" s="1"/>
  <c r="P111" i="9"/>
  <c r="R111" i="9"/>
  <c r="S111" i="9"/>
  <c r="C112" i="9"/>
  <c r="E112" i="9" s="1"/>
  <c r="D112" i="9"/>
  <c r="P112" i="9"/>
  <c r="R112" i="9" s="1"/>
  <c r="C113" i="9"/>
  <c r="D113" i="9"/>
  <c r="E113" i="9"/>
  <c r="P113" i="9"/>
  <c r="R113" i="9" s="1"/>
  <c r="Q113" i="9"/>
  <c r="C114" i="9"/>
  <c r="E114" i="9" s="1"/>
  <c r="D114" i="9"/>
  <c r="O114" i="9"/>
  <c r="P114" i="9"/>
  <c r="R114" i="9" s="1"/>
  <c r="C115" i="9"/>
  <c r="D115" i="9"/>
  <c r="E115" i="9"/>
  <c r="O115" i="9"/>
  <c r="Q115" i="9" s="1"/>
  <c r="P115" i="9"/>
  <c r="R115" i="9"/>
  <c r="S115" i="9"/>
  <c r="C116" i="9"/>
  <c r="D116" i="9"/>
  <c r="E116" i="9"/>
  <c r="O116" i="9"/>
  <c r="P116" i="9"/>
  <c r="R116" i="9" s="1"/>
  <c r="C117" i="9"/>
  <c r="E117" i="9" s="1"/>
  <c r="D117" i="9"/>
  <c r="P117" i="9"/>
  <c r="R117" i="9"/>
  <c r="C118" i="9"/>
  <c r="E118" i="9" s="1"/>
  <c r="D118" i="9"/>
  <c r="O118" i="9"/>
  <c r="P118" i="9"/>
  <c r="R118" i="9" s="1"/>
  <c r="C119" i="9"/>
  <c r="D119" i="9"/>
  <c r="E119" i="9"/>
  <c r="P119" i="9"/>
  <c r="R119" i="9" s="1"/>
  <c r="C120" i="9"/>
  <c r="E120" i="9" s="1"/>
  <c r="D120" i="9"/>
  <c r="P120" i="9"/>
  <c r="R120" i="9" s="1"/>
  <c r="C121" i="9"/>
  <c r="E121" i="9" s="1"/>
  <c r="D121" i="9"/>
  <c r="O121" i="9"/>
  <c r="S121" i="9" s="1"/>
  <c r="P121" i="9"/>
  <c r="R121" i="9" s="1"/>
  <c r="Q121" i="9"/>
  <c r="C122" i="9"/>
  <c r="E122" i="9" s="1"/>
  <c r="D122" i="9"/>
  <c r="O122" i="9"/>
  <c r="P122" i="9"/>
  <c r="R122" i="9" s="1"/>
  <c r="C123" i="9"/>
  <c r="D123" i="9"/>
  <c r="E123" i="9"/>
  <c r="P123" i="9"/>
  <c r="R123" i="9" s="1"/>
  <c r="C124" i="9"/>
  <c r="D124" i="9"/>
  <c r="E124" i="9"/>
  <c r="O124" i="9"/>
  <c r="P124" i="9"/>
  <c r="Q124" i="9" s="1"/>
  <c r="C125" i="9"/>
  <c r="D125" i="9"/>
  <c r="E125" i="9"/>
  <c r="P125" i="9"/>
  <c r="R125" i="9"/>
  <c r="C126" i="9"/>
  <c r="D126" i="9"/>
  <c r="E126" i="9"/>
  <c r="O126" i="9"/>
  <c r="P126" i="9"/>
  <c r="R126" i="9" s="1"/>
  <c r="C127" i="9"/>
  <c r="E127" i="9" s="1"/>
  <c r="D127" i="9"/>
  <c r="O127" i="9"/>
  <c r="P127" i="9"/>
  <c r="R127" i="9" s="1"/>
  <c r="C128" i="9"/>
  <c r="D128" i="9"/>
  <c r="E128" i="9"/>
  <c r="O128" i="9"/>
  <c r="P128" i="9"/>
  <c r="C129" i="9"/>
  <c r="E129" i="9" s="1"/>
  <c r="D129" i="9"/>
  <c r="P129" i="9"/>
  <c r="R129" i="9"/>
  <c r="C130" i="9"/>
  <c r="E130" i="9" s="1"/>
  <c r="D130" i="9"/>
  <c r="O130" i="9"/>
  <c r="P130" i="9"/>
  <c r="C131" i="9"/>
  <c r="E131" i="9" s="1"/>
  <c r="D131" i="9"/>
  <c r="P131" i="9"/>
  <c r="R131" i="9"/>
  <c r="C132" i="9"/>
  <c r="D132" i="9"/>
  <c r="E132" i="9"/>
  <c r="O132" i="9"/>
  <c r="P132" i="9"/>
  <c r="C133" i="9"/>
  <c r="D133" i="9"/>
  <c r="E133" i="9"/>
  <c r="P133" i="9"/>
  <c r="Q133" i="9"/>
  <c r="R133" i="9"/>
  <c r="C134" i="9"/>
  <c r="E134" i="9" s="1"/>
  <c r="D134" i="9"/>
  <c r="O134" i="9"/>
  <c r="P134" i="9"/>
  <c r="C135" i="9"/>
  <c r="E135" i="9" s="1"/>
  <c r="D135" i="9"/>
  <c r="P135" i="9"/>
  <c r="R135" i="9" s="1"/>
  <c r="C136" i="9"/>
  <c r="E136" i="9" s="1"/>
  <c r="D136" i="9"/>
  <c r="P136" i="9"/>
  <c r="R136" i="9" s="1"/>
  <c r="C137" i="9"/>
  <c r="D137" i="9"/>
  <c r="E137" i="9"/>
  <c r="P137" i="9"/>
  <c r="R137" i="9" s="1"/>
  <c r="C138" i="9"/>
  <c r="E138" i="9" s="1"/>
  <c r="D138" i="9"/>
  <c r="O138" i="9"/>
  <c r="P138" i="9"/>
  <c r="R138" i="9" s="1"/>
  <c r="C139" i="9"/>
  <c r="D139" i="9"/>
  <c r="E139" i="9"/>
  <c r="O139" i="9"/>
  <c r="S139" i="9" s="1"/>
  <c r="P139" i="9"/>
  <c r="R139" i="9"/>
  <c r="C140" i="9"/>
  <c r="D140" i="9"/>
  <c r="E140" i="9"/>
  <c r="P140" i="9"/>
  <c r="R140" i="9" s="1"/>
  <c r="C141" i="9"/>
  <c r="E141" i="9" s="1"/>
  <c r="D141" i="9"/>
  <c r="O141" i="9"/>
  <c r="P141" i="9"/>
  <c r="R141" i="9" s="1"/>
  <c r="Q141" i="9"/>
  <c r="S141" i="9"/>
  <c r="C142" i="9"/>
  <c r="E142" i="9" s="1"/>
  <c r="D142" i="9"/>
  <c r="O142" i="9"/>
  <c r="P142" i="9"/>
  <c r="Q142" i="9" s="1"/>
  <c r="C143" i="9"/>
  <c r="D143" i="9"/>
  <c r="E143" i="9"/>
  <c r="O143" i="9"/>
  <c r="P143" i="9"/>
  <c r="R143" i="9"/>
  <c r="C144" i="9"/>
  <c r="E144" i="9" s="1"/>
  <c r="D144" i="9"/>
  <c r="O144" i="9"/>
  <c r="P144" i="9"/>
  <c r="C145" i="9"/>
  <c r="E145" i="9" s="1"/>
  <c r="D145" i="9"/>
  <c r="P145" i="9"/>
  <c r="R145" i="9"/>
  <c r="C146" i="9"/>
  <c r="D146" i="9"/>
  <c r="E146" i="9"/>
  <c r="O146" i="9"/>
  <c r="P146" i="9"/>
  <c r="R146" i="9" s="1"/>
  <c r="C147" i="9"/>
  <c r="E147" i="9" s="1"/>
  <c r="D147" i="9"/>
  <c r="O147" i="9"/>
  <c r="S147" i="9" s="1"/>
  <c r="P147" i="9"/>
  <c r="Q147" i="9"/>
  <c r="R147" i="9"/>
  <c r="C148" i="9"/>
  <c r="E148" i="9" s="1"/>
  <c r="D148" i="9"/>
  <c r="O148" i="9"/>
  <c r="P148" i="9"/>
  <c r="R148" i="9" s="1"/>
  <c r="C149" i="9"/>
  <c r="D149" i="9"/>
  <c r="E149" i="9"/>
  <c r="O149" i="9"/>
  <c r="Q149" i="9" s="1"/>
  <c r="P149" i="9"/>
  <c r="R149" i="9" s="1"/>
  <c r="C150" i="9"/>
  <c r="D150" i="9"/>
  <c r="E150" i="9"/>
  <c r="O150" i="9"/>
  <c r="P150" i="9"/>
  <c r="R150" i="9" s="1"/>
  <c r="C151" i="9"/>
  <c r="D151" i="9"/>
  <c r="E151" i="9"/>
  <c r="P151" i="9"/>
  <c r="R151" i="9" s="1"/>
  <c r="C152" i="9"/>
  <c r="D152" i="9"/>
  <c r="E152" i="9"/>
  <c r="O152" i="9"/>
  <c r="P152" i="9"/>
  <c r="C153" i="9"/>
  <c r="D153" i="9"/>
  <c r="E153" i="9"/>
  <c r="P153" i="9"/>
  <c r="R153" i="9" s="1"/>
  <c r="C154" i="9"/>
  <c r="D154" i="9"/>
  <c r="E154" i="9"/>
  <c r="O154" i="9"/>
  <c r="P154" i="9"/>
  <c r="R154" i="9" s="1"/>
  <c r="C155" i="9"/>
  <c r="E155" i="9" s="1"/>
  <c r="D155" i="9"/>
  <c r="O155" i="9"/>
  <c r="P155" i="9"/>
  <c r="S155" i="9" s="1"/>
  <c r="Q155" i="9"/>
  <c r="R155" i="9"/>
  <c r="C156" i="9"/>
  <c r="E156" i="9" s="1"/>
  <c r="D156" i="9"/>
  <c r="O156" i="9"/>
  <c r="P156" i="9"/>
  <c r="C157" i="9"/>
  <c r="D157" i="9"/>
  <c r="E157" i="9"/>
  <c r="P157" i="9"/>
  <c r="R157" i="9" s="1"/>
  <c r="C158" i="9"/>
  <c r="D158" i="9"/>
  <c r="E158" i="9"/>
  <c r="O158" i="9"/>
  <c r="P158" i="9"/>
  <c r="C159" i="9"/>
  <c r="E159" i="9" s="1"/>
  <c r="D159" i="9"/>
  <c r="P159" i="9"/>
  <c r="R159" i="9"/>
  <c r="C160" i="9"/>
  <c r="D160" i="9"/>
  <c r="E160" i="9"/>
  <c r="O160" i="9"/>
  <c r="P160" i="9"/>
  <c r="R160" i="9" s="1"/>
  <c r="C161" i="9"/>
  <c r="D161" i="9"/>
  <c r="E161" i="9"/>
  <c r="O161" i="9"/>
  <c r="P161" i="9"/>
  <c r="S161" i="9" s="1"/>
  <c r="Q161" i="9"/>
  <c r="R161" i="9"/>
  <c r="C162" i="9"/>
  <c r="D162" i="9"/>
  <c r="E162" i="9"/>
  <c r="O162" i="9"/>
  <c r="P162" i="9"/>
  <c r="R162" i="9" s="1"/>
  <c r="C163" i="9"/>
  <c r="E163" i="9" s="1"/>
  <c r="D163" i="9"/>
  <c r="P163" i="9"/>
  <c r="R163" i="9" s="1"/>
  <c r="C164" i="9"/>
  <c r="D164" i="9"/>
  <c r="E164" i="9"/>
  <c r="O164" i="9"/>
  <c r="P164" i="9"/>
  <c r="Q164" i="9" s="1"/>
  <c r="C165" i="9"/>
  <c r="E165" i="9" s="1"/>
  <c r="D165" i="9"/>
  <c r="P165" i="9"/>
  <c r="Q165" i="9"/>
  <c r="R165" i="9"/>
  <c r="S165" i="9"/>
  <c r="C166" i="9"/>
  <c r="E166" i="9" s="1"/>
  <c r="D166" i="9"/>
  <c r="O166" i="9"/>
  <c r="P166" i="9"/>
  <c r="R166" i="9" s="1"/>
  <c r="C167" i="9"/>
  <c r="D167" i="9"/>
  <c r="E167" i="9"/>
  <c r="P167" i="9"/>
  <c r="R167" i="9"/>
  <c r="C168" i="9"/>
  <c r="E168" i="9" s="1"/>
  <c r="D168" i="9"/>
  <c r="O168" i="9"/>
  <c r="P168" i="9"/>
  <c r="R168" i="9" s="1"/>
  <c r="C169" i="9"/>
  <c r="D169" i="9"/>
  <c r="E169" i="9"/>
  <c r="O169" i="9"/>
  <c r="Q169" i="9" s="1"/>
  <c r="P169" i="9"/>
  <c r="R169" i="9"/>
  <c r="C170" i="9"/>
  <c r="D170" i="9"/>
  <c r="E170" i="9"/>
  <c r="O170" i="9"/>
  <c r="P170" i="9"/>
  <c r="C171" i="9"/>
  <c r="D171" i="9"/>
  <c r="E171" i="9"/>
  <c r="P171" i="9"/>
  <c r="R171" i="9" s="1"/>
  <c r="C172" i="9"/>
  <c r="E172" i="9" s="1"/>
  <c r="D172" i="9"/>
  <c r="P172" i="9"/>
  <c r="R172" i="9" s="1"/>
  <c r="C173" i="9"/>
  <c r="D173" i="9"/>
  <c r="E173" i="9"/>
  <c r="O173" i="9"/>
  <c r="S173" i="9" s="1"/>
  <c r="P173" i="9"/>
  <c r="R173" i="9" s="1"/>
  <c r="Q173" i="9"/>
  <c r="C174" i="9"/>
  <c r="D174" i="9"/>
  <c r="E174" i="9"/>
  <c r="O174" i="9"/>
  <c r="P174" i="9"/>
  <c r="R174" i="9" s="1"/>
  <c r="C175" i="9"/>
  <c r="E175" i="9" s="1"/>
  <c r="D175" i="9"/>
  <c r="P175" i="9"/>
  <c r="R175" i="9"/>
  <c r="C176" i="9"/>
  <c r="D176" i="9"/>
  <c r="E176" i="9"/>
  <c r="O176" i="9"/>
  <c r="P176" i="9"/>
  <c r="C177" i="9"/>
  <c r="E177" i="9" s="1"/>
  <c r="D177" i="9"/>
  <c r="P177" i="9"/>
  <c r="R177" i="9" s="1"/>
  <c r="C178" i="9"/>
  <c r="E178" i="9" s="1"/>
  <c r="D178" i="9"/>
  <c r="O178" i="9"/>
  <c r="P178" i="9"/>
  <c r="R178" i="9" s="1"/>
  <c r="C179" i="9"/>
  <c r="D179" i="9"/>
  <c r="E179" i="9"/>
  <c r="P179" i="9"/>
  <c r="R179" i="9"/>
  <c r="C180" i="9"/>
  <c r="D180" i="9"/>
  <c r="E180" i="9"/>
  <c r="O180" i="9"/>
  <c r="P180" i="9"/>
  <c r="Q180" i="9" s="1"/>
  <c r="C181" i="9"/>
  <c r="D181" i="9"/>
  <c r="E181" i="9"/>
  <c r="P181" i="9"/>
  <c r="R181" i="9" s="1"/>
  <c r="Q181" i="9"/>
  <c r="C182" i="9"/>
  <c r="D182" i="9"/>
  <c r="E182" i="9"/>
  <c r="O182" i="9"/>
  <c r="P182" i="9"/>
  <c r="R182" i="9" s="1"/>
  <c r="C183" i="9"/>
  <c r="E183" i="9" s="1"/>
  <c r="D183" i="9"/>
  <c r="P183" i="9"/>
  <c r="R183" i="9" s="1"/>
  <c r="C184" i="9"/>
  <c r="E184" i="9" s="1"/>
  <c r="D184" i="9"/>
  <c r="O184" i="9"/>
  <c r="P184" i="9"/>
  <c r="Q184" i="9" s="1"/>
  <c r="C185" i="9"/>
  <c r="E185" i="9" s="1"/>
  <c r="D185" i="9"/>
  <c r="O185" i="9"/>
  <c r="P185" i="9"/>
  <c r="R185" i="9"/>
  <c r="C186" i="9"/>
  <c r="E186" i="9" s="1"/>
  <c r="D186" i="9"/>
  <c r="O186" i="9"/>
  <c r="P186" i="9"/>
  <c r="C187" i="9"/>
  <c r="D187" i="9"/>
  <c r="E187" i="9"/>
  <c r="P187" i="9"/>
  <c r="R187" i="9" s="1"/>
  <c r="C188" i="9"/>
  <c r="E188" i="9" s="1"/>
  <c r="D188" i="9"/>
  <c r="O188" i="9"/>
  <c r="P188" i="9"/>
  <c r="R188" i="9" s="1"/>
  <c r="C189" i="9"/>
  <c r="D189" i="9"/>
  <c r="E189" i="9"/>
  <c r="O189" i="9"/>
  <c r="S189" i="9" s="1"/>
  <c r="P189" i="9"/>
  <c r="R189" i="9" s="1"/>
  <c r="C190" i="9"/>
  <c r="D190" i="9"/>
  <c r="E190" i="9"/>
  <c r="O190" i="9"/>
  <c r="P190" i="9"/>
  <c r="C191" i="9"/>
  <c r="D191" i="9"/>
  <c r="E191" i="9"/>
  <c r="P191" i="9"/>
  <c r="R191" i="9"/>
  <c r="C192" i="9"/>
  <c r="E192" i="9" s="1"/>
  <c r="D192" i="9"/>
  <c r="O192" i="9"/>
  <c r="P192" i="9"/>
  <c r="R192" i="9" s="1"/>
  <c r="C193" i="9"/>
  <c r="D193" i="9"/>
  <c r="E193" i="9"/>
  <c r="O193" i="9"/>
  <c r="P193" i="9"/>
  <c r="R193" i="9" s="1"/>
  <c r="C194" i="9"/>
  <c r="D194" i="9"/>
  <c r="E194" i="9"/>
  <c r="O194" i="9"/>
  <c r="P194" i="9"/>
  <c r="R194" i="9" s="1"/>
  <c r="C195" i="9"/>
  <c r="D195" i="9"/>
  <c r="P195" i="9"/>
  <c r="R195" i="9" s="1"/>
  <c r="C196" i="9"/>
  <c r="E196" i="9" s="1"/>
  <c r="D196" i="9"/>
  <c r="O196" i="9"/>
  <c r="P196" i="9"/>
  <c r="R196" i="9" s="1"/>
  <c r="C197" i="9"/>
  <c r="E197" i="9" s="1"/>
  <c r="D197" i="9"/>
  <c r="P197" i="9"/>
  <c r="R197" i="9"/>
  <c r="C198" i="9"/>
  <c r="D198" i="9"/>
  <c r="E198" i="9"/>
  <c r="O198" i="9"/>
  <c r="P198" i="9"/>
  <c r="R198" i="9" s="1"/>
  <c r="C199" i="9"/>
  <c r="D199" i="9"/>
  <c r="E199" i="9"/>
  <c r="P199" i="9"/>
  <c r="R199" i="9"/>
  <c r="C200" i="9"/>
  <c r="E200" i="9" s="1"/>
  <c r="D200" i="9"/>
  <c r="P200" i="9"/>
  <c r="C201" i="9"/>
  <c r="D201" i="9"/>
  <c r="E201" i="9"/>
  <c r="P201" i="9"/>
  <c r="R201" i="9"/>
  <c r="C202" i="9"/>
  <c r="E202" i="9" s="1"/>
  <c r="D202" i="9"/>
  <c r="O202" i="9"/>
  <c r="P202" i="9"/>
  <c r="R202" i="9" s="1"/>
  <c r="C203" i="9"/>
  <c r="D203" i="9"/>
  <c r="E203" i="9"/>
  <c r="O203" i="9"/>
  <c r="Q203" i="9" s="1"/>
  <c r="P203" i="9"/>
  <c r="R203" i="9"/>
  <c r="C204" i="9"/>
  <c r="D204" i="9"/>
  <c r="E204" i="9"/>
  <c r="O204" i="9"/>
  <c r="P204" i="9"/>
  <c r="C205" i="9"/>
  <c r="D205" i="9"/>
  <c r="E205" i="9"/>
  <c r="P205" i="9"/>
  <c r="R205" i="9" s="1"/>
  <c r="C206" i="9"/>
  <c r="E206" i="9" s="1"/>
  <c r="D206" i="9"/>
  <c r="O206" i="9"/>
  <c r="P206" i="9"/>
  <c r="Q206" i="9" s="1"/>
  <c r="C207" i="9"/>
  <c r="D207" i="9"/>
  <c r="E207" i="9"/>
  <c r="O207" i="9"/>
  <c r="P207" i="9"/>
  <c r="R207" i="9" s="1"/>
  <c r="C208" i="9"/>
  <c r="D208" i="9"/>
  <c r="E208" i="9"/>
  <c r="O208" i="9"/>
  <c r="P208" i="9"/>
  <c r="R208" i="9" s="1"/>
  <c r="C209" i="9"/>
  <c r="D209" i="9"/>
  <c r="E209" i="9"/>
  <c r="P209" i="9"/>
  <c r="R209" i="9" s="1"/>
  <c r="C210" i="9"/>
  <c r="D210" i="9"/>
  <c r="E210" i="9"/>
  <c r="O210" i="9"/>
  <c r="P210" i="9"/>
  <c r="C211" i="9"/>
  <c r="E211" i="9" s="1"/>
  <c r="D211" i="9"/>
  <c r="P211" i="9"/>
  <c r="R211" i="9" s="1"/>
  <c r="C212" i="9"/>
  <c r="D212" i="9"/>
  <c r="E212" i="9"/>
  <c r="P212" i="9"/>
  <c r="R212" i="9" s="1"/>
  <c r="C213" i="9"/>
  <c r="E213" i="9" s="1"/>
  <c r="D213" i="9"/>
  <c r="O213" i="9"/>
  <c r="P213" i="9"/>
  <c r="R213" i="9" s="1"/>
  <c r="Q213" i="9"/>
  <c r="S213" i="9"/>
  <c r="C214" i="9"/>
  <c r="E214" i="9" s="1"/>
  <c r="D214" i="9"/>
  <c r="O214" i="9"/>
  <c r="P214" i="9"/>
  <c r="C215" i="9"/>
  <c r="D215" i="9"/>
  <c r="E215" i="9"/>
  <c r="P215" i="9"/>
  <c r="R215" i="9" s="1"/>
  <c r="C216" i="9"/>
  <c r="D216" i="9"/>
  <c r="E216" i="9"/>
  <c r="O216" i="9"/>
  <c r="P216" i="9"/>
  <c r="R216" i="9" s="1"/>
  <c r="C217" i="9"/>
  <c r="E217" i="9" s="1"/>
  <c r="D217" i="9"/>
  <c r="O217" i="9"/>
  <c r="P217" i="9"/>
  <c r="Q217" i="9"/>
  <c r="R217" i="9"/>
  <c r="C218" i="9"/>
  <c r="D218" i="9"/>
  <c r="E218" i="9"/>
  <c r="O218" i="9"/>
  <c r="P218" i="9"/>
  <c r="R218" i="9" s="1"/>
  <c r="C219" i="9"/>
  <c r="D219" i="9"/>
  <c r="P219" i="9"/>
  <c r="R219" i="9" s="1"/>
  <c r="C220" i="9"/>
  <c r="D220" i="9"/>
  <c r="E220" i="9"/>
  <c r="O220" i="9"/>
  <c r="P220" i="9"/>
  <c r="R220" i="9" s="1"/>
  <c r="C221" i="9"/>
  <c r="D221" i="9"/>
  <c r="E221" i="9"/>
  <c r="O221" i="9"/>
  <c r="S221" i="9" s="1"/>
  <c r="P221" i="9"/>
  <c r="R221" i="9" s="1"/>
  <c r="Q221" i="9"/>
  <c r="C222" i="9"/>
  <c r="D222" i="9"/>
  <c r="E222" i="9"/>
  <c r="O222" i="9"/>
  <c r="P222" i="9"/>
  <c r="Q222" i="9" s="1"/>
  <c r="C223" i="9"/>
  <c r="E223" i="9" s="1"/>
  <c r="D223" i="9"/>
  <c r="P223" i="9"/>
  <c r="Q223" i="9" s="1"/>
  <c r="R223" i="9"/>
  <c r="S223" i="9"/>
  <c r="C224" i="9"/>
  <c r="E224" i="9" s="1"/>
  <c r="D224" i="9"/>
  <c r="P224" i="9"/>
  <c r="R224" i="9" s="1"/>
  <c r="C225" i="9"/>
  <c r="D225" i="9"/>
  <c r="E225" i="9"/>
  <c r="P225" i="9"/>
  <c r="R225" i="9"/>
  <c r="C226" i="9"/>
  <c r="E226" i="9" s="1"/>
  <c r="D226" i="9"/>
  <c r="O226" i="9"/>
  <c r="P226" i="9"/>
  <c r="R226" i="9" s="1"/>
  <c r="C227" i="9"/>
  <c r="D227" i="9"/>
  <c r="E227" i="9"/>
  <c r="P227" i="9"/>
  <c r="R227" i="9" s="1"/>
  <c r="C228" i="9"/>
  <c r="D228" i="9"/>
  <c r="E228" i="9"/>
  <c r="O228" i="9"/>
  <c r="P228" i="9"/>
  <c r="Q228" i="9" s="1"/>
  <c r="C229" i="9"/>
  <c r="E229" i="9" s="1"/>
  <c r="D229" i="9"/>
  <c r="P229" i="9"/>
  <c r="R229" i="9"/>
  <c r="C230" i="9"/>
  <c r="E230" i="9" s="1"/>
  <c r="D230" i="9"/>
  <c r="O230" i="9"/>
  <c r="P230" i="9"/>
  <c r="R230" i="9" s="1"/>
  <c r="C231" i="9"/>
  <c r="D231" i="9"/>
  <c r="E231" i="9"/>
  <c r="P231" i="9"/>
  <c r="R231" i="9" s="1"/>
  <c r="C232" i="9"/>
  <c r="D232" i="9"/>
  <c r="E232" i="9"/>
  <c r="O232" i="9"/>
  <c r="P232" i="9"/>
  <c r="C233" i="9"/>
  <c r="D233" i="9"/>
  <c r="E233" i="9"/>
  <c r="O233" i="9"/>
  <c r="S233" i="9" s="1"/>
  <c r="P233" i="9"/>
  <c r="Q233" i="9"/>
  <c r="R233" i="9"/>
  <c r="C234" i="9"/>
  <c r="D234" i="9"/>
  <c r="E234" i="9"/>
  <c r="O234" i="9"/>
  <c r="P234" i="9"/>
  <c r="R234" i="9" s="1"/>
  <c r="C235" i="9"/>
  <c r="E235" i="9" s="1"/>
  <c r="D235" i="9"/>
  <c r="O235" i="9"/>
  <c r="P235" i="9"/>
  <c r="R235" i="9" s="1"/>
  <c r="Q235" i="9"/>
  <c r="S235" i="9"/>
  <c r="C236" i="9"/>
  <c r="E236" i="9" s="1"/>
  <c r="D236" i="9"/>
  <c r="O236" i="9"/>
  <c r="P236" i="9"/>
  <c r="C237" i="9"/>
  <c r="D237" i="9"/>
  <c r="E237" i="9"/>
  <c r="P237" i="9"/>
  <c r="R237" i="9" s="1"/>
  <c r="C238" i="9"/>
  <c r="D238" i="9"/>
  <c r="E238" i="9"/>
  <c r="O238" i="9"/>
  <c r="P238" i="9"/>
  <c r="C239" i="9"/>
  <c r="D239" i="9"/>
  <c r="P239" i="9"/>
  <c r="R239" i="9"/>
  <c r="C240" i="9"/>
  <c r="E240" i="9" s="1"/>
  <c r="D240" i="9"/>
  <c r="O240" i="9"/>
  <c r="P240" i="9"/>
  <c r="R240" i="9" s="1"/>
  <c r="S34" i="50" l="1"/>
  <c r="S44" i="50"/>
  <c r="R44" i="50"/>
  <c r="S30" i="50"/>
  <c r="S153" i="49"/>
  <c r="S95" i="49"/>
  <c r="Q145" i="49"/>
  <c r="Q87" i="49"/>
  <c r="Q197" i="49"/>
  <c r="Q175" i="49"/>
  <c r="Q217" i="49"/>
  <c r="R211" i="49"/>
  <c r="S30" i="49"/>
  <c r="R30" i="49"/>
  <c r="Q185" i="49"/>
  <c r="R97" i="49"/>
  <c r="S67" i="49"/>
  <c r="S46" i="49"/>
  <c r="Q225" i="49"/>
  <c r="Q199" i="49"/>
  <c r="Q183" i="49"/>
  <c r="Q111" i="49"/>
  <c r="S69" i="49"/>
  <c r="Q46" i="49"/>
  <c r="R153" i="49"/>
  <c r="R145" i="49"/>
  <c r="S115" i="49"/>
  <c r="S97" i="49"/>
  <c r="S185" i="49"/>
  <c r="S173" i="49"/>
  <c r="S137" i="49"/>
  <c r="R107" i="49"/>
  <c r="R71" i="49"/>
  <c r="Q171" i="49"/>
  <c r="Q173" i="49"/>
  <c r="Q161" i="49"/>
  <c r="Q9" i="49"/>
  <c r="R239" i="49"/>
  <c r="S213" i="49"/>
  <c r="S209" i="49"/>
  <c r="S207" i="49"/>
  <c r="S189" i="49"/>
  <c r="Q179" i="49"/>
  <c r="S149" i="49"/>
  <c r="R143" i="49"/>
  <c r="S127" i="49"/>
  <c r="Q121" i="49"/>
  <c r="R103" i="49"/>
  <c r="S99" i="49"/>
  <c r="Q89" i="49"/>
  <c r="S217" i="49"/>
  <c r="Q207" i="49"/>
  <c r="Q73" i="49"/>
  <c r="Q211" i="49"/>
  <c r="S167" i="49"/>
  <c r="S161" i="49"/>
  <c r="Q107" i="49"/>
  <c r="S87" i="49"/>
  <c r="R42" i="49"/>
  <c r="S239" i="49"/>
  <c r="S103" i="49"/>
  <c r="Q91" i="49"/>
  <c r="S225" i="49"/>
  <c r="R209" i="49"/>
  <c r="S197" i="49"/>
  <c r="R189" i="49"/>
  <c r="S121" i="49"/>
  <c r="S89" i="49"/>
  <c r="Q38" i="49"/>
  <c r="S14" i="49"/>
  <c r="U3" i="49" s="1"/>
  <c r="Q193" i="49"/>
  <c r="Q213" i="49"/>
  <c r="S191" i="49"/>
  <c r="Q127" i="49"/>
  <c r="S42" i="49"/>
  <c r="S145" i="20"/>
  <c r="S121" i="20"/>
  <c r="S120" i="20"/>
  <c r="Q226" i="20"/>
  <c r="R199" i="20"/>
  <c r="Q186" i="20"/>
  <c r="Q160" i="20"/>
  <c r="Q136" i="20"/>
  <c r="S128" i="20"/>
  <c r="S89" i="20"/>
  <c r="R224" i="20"/>
  <c r="R200" i="20"/>
  <c r="Q154" i="20"/>
  <c r="R231" i="20"/>
  <c r="Q194" i="20"/>
  <c r="Q184" i="20"/>
  <c r="Q180" i="20"/>
  <c r="R120" i="20"/>
  <c r="Q40" i="20"/>
  <c r="S153" i="20"/>
  <c r="Q124" i="20"/>
  <c r="Q84" i="20"/>
  <c r="Q36" i="20"/>
  <c r="S236" i="20"/>
  <c r="S67" i="20"/>
  <c r="S152" i="20"/>
  <c r="S139" i="20"/>
  <c r="R123" i="20"/>
  <c r="Q96" i="20"/>
  <c r="Q67" i="20"/>
  <c r="Q9" i="20"/>
  <c r="Q231" i="20"/>
  <c r="S187" i="20"/>
  <c r="Q90" i="20"/>
  <c r="Q76" i="20"/>
  <c r="Q236" i="20"/>
  <c r="Q188" i="20"/>
  <c r="R171" i="20"/>
  <c r="S130" i="20"/>
  <c r="S226" i="20"/>
  <c r="Q218" i="20"/>
  <c r="Q172" i="20"/>
  <c r="Q130" i="20"/>
  <c r="Q104" i="20"/>
  <c r="S41" i="20"/>
  <c r="R168" i="20"/>
  <c r="S167" i="20"/>
  <c r="S155" i="20"/>
  <c r="S103" i="20"/>
  <c r="S91" i="20"/>
  <c r="R41" i="20"/>
  <c r="T2" i="20" s="1"/>
  <c r="Q8" i="20"/>
  <c r="Q240" i="20"/>
  <c r="S218" i="20"/>
  <c r="S217" i="20"/>
  <c r="S186" i="20"/>
  <c r="S185" i="20"/>
  <c r="S184" i="20"/>
  <c r="S172" i="20"/>
  <c r="Q171" i="20"/>
  <c r="Q159" i="20"/>
  <c r="Q156" i="20"/>
  <c r="S136" i="20"/>
  <c r="Q95" i="20"/>
  <c r="Q92" i="20"/>
  <c r="Q68" i="20"/>
  <c r="Q191" i="20"/>
  <c r="Q233" i="20"/>
  <c r="Q199" i="20"/>
  <c r="S160" i="20"/>
  <c r="Q140" i="20"/>
  <c r="S104" i="20"/>
  <c r="S96" i="20"/>
  <c r="Q65" i="20"/>
  <c r="Q223" i="20"/>
  <c r="Q167" i="20"/>
  <c r="Q103" i="20"/>
  <c r="S162" i="20"/>
  <c r="S122" i="20"/>
  <c r="S98" i="20"/>
  <c r="S53" i="20"/>
  <c r="S28" i="20"/>
  <c r="S61" i="20"/>
  <c r="Q53" i="20"/>
  <c r="S168" i="20"/>
  <c r="S115" i="20"/>
  <c r="S232" i="20"/>
  <c r="S224" i="20"/>
  <c r="S200" i="20"/>
  <c r="S194" i="20"/>
  <c r="S192" i="20"/>
  <c r="Q162" i="20"/>
  <c r="Q151" i="20"/>
  <c r="Q148" i="20"/>
  <c r="S140" i="20"/>
  <c r="Q139" i="20"/>
  <c r="Q122" i="20"/>
  <c r="Q98" i="20"/>
  <c r="S76" i="20"/>
  <c r="S59" i="20"/>
  <c r="Q28" i="20"/>
  <c r="S36" i="20"/>
  <c r="Q97" i="19"/>
  <c r="Q65" i="19"/>
  <c r="Q224" i="19"/>
  <c r="R178" i="19"/>
  <c r="R128" i="19"/>
  <c r="Q105" i="19"/>
  <c r="S97" i="19"/>
  <c r="R43" i="19"/>
  <c r="R166" i="19"/>
  <c r="S224" i="19"/>
  <c r="S194" i="19"/>
  <c r="S154" i="19"/>
  <c r="Q172" i="19"/>
  <c r="Q132" i="19"/>
  <c r="R89" i="19"/>
  <c r="S23" i="19"/>
  <c r="S24" i="19"/>
  <c r="Q69" i="19"/>
  <c r="S196" i="19"/>
  <c r="R184" i="19"/>
  <c r="S176" i="19"/>
  <c r="R142" i="19"/>
  <c r="Q136" i="19"/>
  <c r="Q124" i="19"/>
  <c r="S236" i="19"/>
  <c r="S228" i="19"/>
  <c r="R198" i="19"/>
  <c r="S120" i="19"/>
  <c r="Q240" i="19"/>
  <c r="Q236" i="19"/>
  <c r="Q228" i="19"/>
  <c r="Q212" i="19"/>
  <c r="Q194" i="19"/>
  <c r="Q184" i="19"/>
  <c r="Q61" i="19"/>
  <c r="S57" i="19"/>
  <c r="S65" i="19"/>
  <c r="S198" i="19"/>
  <c r="R200" i="19"/>
  <c r="Q196" i="19"/>
  <c r="Q164" i="19"/>
  <c r="S160" i="19"/>
  <c r="Q138" i="19"/>
  <c r="S134" i="19"/>
  <c r="S69" i="19"/>
  <c r="S212" i="19"/>
  <c r="R230" i="19"/>
  <c r="S136" i="19"/>
  <c r="S105" i="19"/>
  <c r="Q85" i="19"/>
  <c r="S68" i="19"/>
  <c r="S61" i="19"/>
  <c r="Q53" i="19"/>
  <c r="Q176" i="19"/>
  <c r="S152" i="19"/>
  <c r="S128" i="19"/>
  <c r="Q117" i="19"/>
  <c r="S89" i="19"/>
  <c r="Q77" i="19"/>
  <c r="Q68" i="19"/>
  <c r="S49" i="19"/>
  <c r="S135" i="18"/>
  <c r="Q141" i="18"/>
  <c r="Q231" i="18"/>
  <c r="Q131" i="18"/>
  <c r="R97" i="18"/>
  <c r="S189" i="18"/>
  <c r="S155" i="18"/>
  <c r="S231" i="18"/>
  <c r="Q207" i="18"/>
  <c r="Q177" i="18"/>
  <c r="Q173" i="18"/>
  <c r="S141" i="18"/>
  <c r="Q113" i="18"/>
  <c r="R107" i="18"/>
  <c r="Q77" i="18"/>
  <c r="R189" i="18"/>
  <c r="Q163" i="18"/>
  <c r="R155" i="18"/>
  <c r="Q135" i="18"/>
  <c r="R133" i="18"/>
  <c r="S81" i="18"/>
  <c r="S151" i="18"/>
  <c r="Q147" i="18"/>
  <c r="Q81" i="18"/>
  <c r="Q25" i="18"/>
  <c r="S149" i="18"/>
  <c r="S99" i="18"/>
  <c r="S53" i="18"/>
  <c r="Q239" i="18"/>
  <c r="S205" i="18"/>
  <c r="S203" i="18"/>
  <c r="S193" i="18"/>
  <c r="S177" i="18"/>
  <c r="Q159" i="18"/>
  <c r="R149" i="18"/>
  <c r="S117" i="18"/>
  <c r="Q109" i="18"/>
  <c r="R99" i="18"/>
  <c r="R95" i="18"/>
  <c r="S73" i="18"/>
  <c r="S57" i="18"/>
  <c r="Q213" i="18"/>
  <c r="Q203" i="18"/>
  <c r="S163" i="18"/>
  <c r="S113" i="18"/>
  <c r="Q73" i="18"/>
  <c r="Q53" i="18"/>
  <c r="Q193" i="18"/>
  <c r="Q117" i="18"/>
  <c r="Q57" i="18"/>
  <c r="Q235" i="18"/>
  <c r="Q181" i="18"/>
  <c r="Q137" i="18"/>
  <c r="S77" i="18"/>
  <c r="S68" i="18"/>
  <c r="Q23" i="18"/>
  <c r="S95" i="18"/>
  <c r="S239" i="18"/>
  <c r="S219" i="18"/>
  <c r="R205" i="18"/>
  <c r="S159" i="18"/>
  <c r="S109" i="18"/>
  <c r="S107" i="18"/>
  <c r="Q101" i="18"/>
  <c r="R15" i="18"/>
  <c r="S213" i="18"/>
  <c r="Q229" i="18"/>
  <c r="Q219" i="18"/>
  <c r="Q185" i="18"/>
  <c r="Q151" i="18"/>
  <c r="S133" i="18"/>
  <c r="S131" i="18"/>
  <c r="Q97" i="18"/>
  <c r="Q24" i="18"/>
  <c r="S200" i="17"/>
  <c r="Q216" i="17"/>
  <c r="S96" i="17"/>
  <c r="S100" i="17"/>
  <c r="Q208" i="17"/>
  <c r="Q168" i="17"/>
  <c r="Q18" i="17"/>
  <c r="R130" i="17"/>
  <c r="Q42" i="17"/>
  <c r="R200" i="17"/>
  <c r="S134" i="17"/>
  <c r="S220" i="17"/>
  <c r="Q138" i="17"/>
  <c r="S116" i="17"/>
  <c r="Q106" i="17"/>
  <c r="S80" i="17"/>
  <c r="S210" i="17"/>
  <c r="Q186" i="17"/>
  <c r="R184" i="17"/>
  <c r="Q160" i="17"/>
  <c r="Q98" i="17"/>
  <c r="Q74" i="17"/>
  <c r="R43" i="17"/>
  <c r="S184" i="17"/>
  <c r="S43" i="17"/>
  <c r="Q224" i="17"/>
  <c r="Q140" i="17"/>
  <c r="Q90" i="17"/>
  <c r="Q8" i="17"/>
  <c r="Q220" i="17"/>
  <c r="Q116" i="17"/>
  <c r="Q188" i="17"/>
  <c r="S170" i="17"/>
  <c r="S138" i="17"/>
  <c r="S130" i="17"/>
  <c r="S106" i="17"/>
  <c r="Q9" i="17"/>
  <c r="R148" i="17"/>
  <c r="Q80" i="17"/>
  <c r="Q16" i="17"/>
  <c r="Q122" i="17"/>
  <c r="Q30" i="17"/>
  <c r="Q218" i="17"/>
  <c r="S32" i="17"/>
  <c r="Q176" i="17"/>
  <c r="S112" i="17"/>
  <c r="Q38" i="17"/>
  <c r="Q63" i="17"/>
  <c r="S47" i="17"/>
  <c r="Q228" i="17"/>
  <c r="S168" i="17"/>
  <c r="S144" i="17"/>
  <c r="Q234" i="17"/>
  <c r="S208" i="17"/>
  <c r="Q202" i="17"/>
  <c r="S16" i="17"/>
  <c r="S59" i="17"/>
  <c r="S88" i="17"/>
  <c r="S98" i="17"/>
  <c r="S82" i="17"/>
  <c r="S226" i="17"/>
  <c r="S216" i="17"/>
  <c r="S152" i="17"/>
  <c r="R136" i="17"/>
  <c r="S120" i="17"/>
  <c r="R88" i="17"/>
  <c r="R59" i="17"/>
  <c r="S17" i="17"/>
  <c r="S136" i="17"/>
  <c r="S240" i="17"/>
  <c r="Q172" i="17"/>
  <c r="Q46" i="17"/>
  <c r="Q170" i="17"/>
  <c r="Q124" i="17"/>
  <c r="Q118" i="17"/>
  <c r="S44" i="17"/>
  <c r="R26" i="17"/>
  <c r="S43" i="16"/>
  <c r="S32" i="16"/>
  <c r="S140" i="16"/>
  <c r="R46" i="16"/>
  <c r="S146" i="16"/>
  <c r="Q90" i="16"/>
  <c r="R132" i="16"/>
  <c r="S116" i="16"/>
  <c r="R55" i="16"/>
  <c r="R148" i="16"/>
  <c r="R122" i="16"/>
  <c r="S44" i="16"/>
  <c r="Q43" i="16"/>
  <c r="R32" i="16"/>
  <c r="R168" i="16"/>
  <c r="S82" i="16"/>
  <c r="Q46" i="16"/>
  <c r="Q92" i="16"/>
  <c r="Q172" i="16"/>
  <c r="S152" i="16"/>
  <c r="S150" i="16"/>
  <c r="Q112" i="16"/>
  <c r="S90" i="16"/>
  <c r="Q18" i="16"/>
  <c r="S168" i="16"/>
  <c r="Q160" i="16"/>
  <c r="Q150" i="16"/>
  <c r="Q116" i="16"/>
  <c r="R170" i="16"/>
  <c r="S154" i="16"/>
  <c r="Q82" i="16"/>
  <c r="S98" i="16"/>
  <c r="Q170" i="16"/>
  <c r="S160" i="16"/>
  <c r="Q122" i="16"/>
  <c r="Q74" i="16"/>
  <c r="Q45" i="16"/>
  <c r="S124" i="16"/>
  <c r="R120" i="16"/>
  <c r="S100" i="16"/>
  <c r="R59" i="16"/>
  <c r="S16" i="16"/>
  <c r="S114" i="16"/>
  <c r="Q154" i="16"/>
  <c r="Q140" i="16"/>
  <c r="S136" i="16"/>
  <c r="Q106" i="16"/>
  <c r="Q96" i="16"/>
  <c r="Q86" i="16"/>
  <c r="Q36" i="16"/>
  <c r="S130" i="16"/>
  <c r="Q124" i="16"/>
  <c r="S120" i="16"/>
  <c r="S118" i="16"/>
  <c r="S96" i="16"/>
  <c r="S59" i="16"/>
  <c r="Q16" i="16"/>
  <c r="Q176" i="16"/>
  <c r="Q156" i="16"/>
  <c r="Q144" i="16"/>
  <c r="Q118" i="16"/>
  <c r="S102" i="16"/>
  <c r="Q80" i="16"/>
  <c r="S41" i="16"/>
  <c r="R35" i="15"/>
  <c r="S31" i="15"/>
  <c r="R56" i="15"/>
  <c r="Q29" i="15"/>
  <c r="S35" i="15"/>
  <c r="Q17" i="15"/>
  <c r="Q21" i="15"/>
  <c r="S37" i="15"/>
  <c r="S23" i="15"/>
  <c r="Q31" i="15"/>
  <c r="S16" i="15"/>
  <c r="S20" i="15"/>
  <c r="F2" i="17"/>
  <c r="G2" i="17"/>
  <c r="Q70" i="18"/>
  <c r="S70" i="18"/>
  <c r="Q226" i="19"/>
  <c r="S226" i="19"/>
  <c r="Q108" i="16"/>
  <c r="S108" i="16"/>
  <c r="Q63" i="16"/>
  <c r="S63" i="16"/>
  <c r="Q55" i="17"/>
  <c r="S55" i="17"/>
  <c r="Q234" i="19"/>
  <c r="S234" i="19"/>
  <c r="Q215" i="20"/>
  <c r="S215" i="20"/>
  <c r="S37" i="9"/>
  <c r="Q37" i="9"/>
  <c r="S101" i="9"/>
  <c r="Q101" i="9"/>
  <c r="Q125" i="9"/>
  <c r="S125" i="9"/>
  <c r="Q197" i="9"/>
  <c r="S197" i="9"/>
  <c r="Q229" i="9"/>
  <c r="S229" i="9"/>
  <c r="Q30" i="16"/>
  <c r="S30" i="16"/>
  <c r="S194" i="17"/>
  <c r="Q194" i="17"/>
  <c r="Q156" i="17"/>
  <c r="S156" i="17"/>
  <c r="S199" i="18"/>
  <c r="Q199" i="18"/>
  <c r="S146" i="17"/>
  <c r="Q146" i="17"/>
  <c r="F126" i="9"/>
  <c r="S162" i="16"/>
  <c r="Q162" i="16"/>
  <c r="Q76" i="16"/>
  <c r="S76" i="16"/>
  <c r="Q42" i="16"/>
  <c r="S42" i="16"/>
  <c r="Q26" i="16"/>
  <c r="S26" i="16"/>
  <c r="S162" i="17"/>
  <c r="Q162" i="17"/>
  <c r="S114" i="17"/>
  <c r="Q114" i="17"/>
  <c r="Q108" i="17"/>
  <c r="S108" i="17"/>
  <c r="F92" i="9"/>
  <c r="Q17" i="16"/>
  <c r="S17" i="16"/>
  <c r="S178" i="17"/>
  <c r="Q178" i="17"/>
  <c r="Q121" i="18"/>
  <c r="S121" i="18"/>
  <c r="S238" i="20"/>
  <c r="Q238" i="20"/>
  <c r="S97" i="9"/>
  <c r="S128" i="17"/>
  <c r="Q128" i="17"/>
  <c r="Q94" i="17"/>
  <c r="S94" i="17"/>
  <c r="Q227" i="18"/>
  <c r="S227" i="18"/>
  <c r="S91" i="18"/>
  <c r="Q91" i="18"/>
  <c r="Q162" i="19"/>
  <c r="S162" i="19"/>
  <c r="R170" i="20"/>
  <c r="S170" i="20"/>
  <c r="Q110" i="31"/>
  <c r="S110" i="31"/>
  <c r="F84" i="31"/>
  <c r="S42" i="35"/>
  <c r="Q42" i="35"/>
  <c r="F239" i="9"/>
  <c r="Q208" i="19"/>
  <c r="S208" i="19"/>
  <c r="S113" i="20"/>
  <c r="Q101" i="20"/>
  <c r="S101" i="20"/>
  <c r="Q198" i="31"/>
  <c r="S198" i="31"/>
  <c r="Q150" i="35"/>
  <c r="S150" i="35"/>
  <c r="E32" i="34"/>
  <c r="G2" i="34" s="1"/>
  <c r="F32" i="34"/>
  <c r="R113" i="63"/>
  <c r="Q113" i="63"/>
  <c r="S113" i="63"/>
  <c r="Q25" i="63"/>
  <c r="S25" i="63"/>
  <c r="B5" i="9"/>
  <c r="F170" i="9" s="1"/>
  <c r="F64" i="15"/>
  <c r="E64" i="15"/>
  <c r="F48" i="15"/>
  <c r="Q164" i="16"/>
  <c r="Q100" i="16"/>
  <c r="S80" i="16"/>
  <c r="Q41" i="16"/>
  <c r="Q180" i="17"/>
  <c r="S63" i="17"/>
  <c r="Q20" i="17"/>
  <c r="S20" i="17"/>
  <c r="Q217" i="18"/>
  <c r="S217" i="18"/>
  <c r="S175" i="18"/>
  <c r="Q175" i="18"/>
  <c r="Q232" i="19"/>
  <c r="S232" i="19"/>
  <c r="Q170" i="19"/>
  <c r="S170" i="19"/>
  <c r="Q122" i="19"/>
  <c r="S122" i="19"/>
  <c r="S111" i="19"/>
  <c r="Q111" i="19"/>
  <c r="S71" i="19"/>
  <c r="Q71" i="19"/>
  <c r="S67" i="19"/>
  <c r="Q67" i="19"/>
  <c r="Q227" i="20"/>
  <c r="S227" i="20"/>
  <c r="E200" i="20"/>
  <c r="F200" i="20"/>
  <c r="Q198" i="20"/>
  <c r="S198" i="20"/>
  <c r="E192" i="20"/>
  <c r="F192" i="20"/>
  <c r="Q183" i="20"/>
  <c r="S183" i="20"/>
  <c r="Q87" i="20"/>
  <c r="S87" i="20"/>
  <c r="S83" i="20"/>
  <c r="Q75" i="20"/>
  <c r="S75" i="20"/>
  <c r="Q43" i="20"/>
  <c r="S43" i="20"/>
  <c r="S45" i="20"/>
  <c r="Q45" i="20"/>
  <c r="Q180" i="31"/>
  <c r="S180" i="31"/>
  <c r="F178" i="31"/>
  <c r="Q174" i="31"/>
  <c r="S174" i="31"/>
  <c r="R83" i="31"/>
  <c r="Q83" i="31"/>
  <c r="S45" i="33"/>
  <c r="Q45" i="33"/>
  <c r="F228" i="34"/>
  <c r="E228" i="34"/>
  <c r="F221" i="34"/>
  <c r="E221" i="34"/>
  <c r="E183" i="35"/>
  <c r="F183" i="35"/>
  <c r="Q158" i="35"/>
  <c r="S158" i="35"/>
  <c r="S155" i="35"/>
  <c r="Q155" i="35"/>
  <c r="Q98" i="35"/>
  <c r="S98" i="35"/>
  <c r="Q94" i="35"/>
  <c r="S94" i="35"/>
  <c r="S91" i="35"/>
  <c r="Q91" i="35"/>
  <c r="S87" i="35"/>
  <c r="Q87" i="35"/>
  <c r="S203" i="9"/>
  <c r="S169" i="9"/>
  <c r="Q29" i="9"/>
  <c r="S62" i="9"/>
  <c r="S50" i="9"/>
  <c r="S52" i="9"/>
  <c r="Q52" i="9"/>
  <c r="S60" i="9"/>
  <c r="Q60" i="9"/>
  <c r="E65" i="15"/>
  <c r="Q37" i="15"/>
  <c r="Q23" i="15"/>
  <c r="Q20" i="15"/>
  <c r="F34" i="15"/>
  <c r="S176" i="16"/>
  <c r="S166" i="16"/>
  <c r="Q148" i="16"/>
  <c r="S104" i="16"/>
  <c r="Q104" i="16"/>
  <c r="S86" i="16"/>
  <c r="Q78" i="16"/>
  <c r="S78" i="16"/>
  <c r="Q21" i="16"/>
  <c r="S21" i="16"/>
  <c r="O15" i="16"/>
  <c r="F21" i="16"/>
  <c r="F14" i="16"/>
  <c r="F41" i="16"/>
  <c r="M16" i="16"/>
  <c r="F4" i="16" s="1"/>
  <c r="M20" i="16"/>
  <c r="F61" i="16"/>
  <c r="Q212" i="17"/>
  <c r="S212" i="17"/>
  <c r="Q198" i="17"/>
  <c r="S192" i="17"/>
  <c r="S176" i="17"/>
  <c r="Q158" i="17"/>
  <c r="S158" i="17"/>
  <c r="Q154" i="17"/>
  <c r="S154" i="17"/>
  <c r="Q84" i="17"/>
  <c r="S84" i="17"/>
  <c r="Q111" i="18"/>
  <c r="Q83" i="18"/>
  <c r="S83" i="18"/>
  <c r="R140" i="19"/>
  <c r="S140" i="19"/>
  <c r="Q140" i="19"/>
  <c r="F2" i="19"/>
  <c r="G2" i="19"/>
  <c r="S176" i="20"/>
  <c r="Q176" i="20"/>
  <c r="Q173" i="20"/>
  <c r="S173" i="20"/>
  <c r="S88" i="20"/>
  <c r="Q88" i="20"/>
  <c r="S80" i="20"/>
  <c r="Q80" i="20"/>
  <c r="Q77" i="20"/>
  <c r="S77" i="20"/>
  <c r="Q71" i="20"/>
  <c r="S71" i="20"/>
  <c r="F204" i="31"/>
  <c r="Q108" i="31"/>
  <c r="S108" i="31"/>
  <c r="S105" i="31"/>
  <c r="Q105" i="31"/>
  <c r="S91" i="31"/>
  <c r="Q91" i="31"/>
  <c r="Q88" i="31"/>
  <c r="S88" i="31"/>
  <c r="F66" i="33"/>
  <c r="F70" i="33"/>
  <c r="F78" i="33"/>
  <c r="F86" i="33"/>
  <c r="F94" i="33"/>
  <c r="F102" i="33"/>
  <c r="F110" i="33"/>
  <c r="F118" i="33"/>
  <c r="F126" i="33"/>
  <c r="F134" i="33"/>
  <c r="F142" i="33"/>
  <c r="F150" i="33"/>
  <c r="F158" i="33"/>
  <c r="F166" i="33"/>
  <c r="F174" i="33"/>
  <c r="F182" i="33"/>
  <c r="F190" i="33"/>
  <c r="F198" i="33"/>
  <c r="F206" i="33"/>
  <c r="F214" i="33"/>
  <c r="F222" i="33"/>
  <c r="F230" i="33"/>
  <c r="F238" i="33"/>
  <c r="F81" i="33"/>
  <c r="F93" i="33"/>
  <c r="F100" i="33"/>
  <c r="F145" i="33"/>
  <c r="F157" i="33"/>
  <c r="F164" i="33"/>
  <c r="F209" i="33"/>
  <c r="F221" i="33"/>
  <c r="F228" i="33"/>
  <c r="F73" i="33"/>
  <c r="F85" i="33"/>
  <c r="F92" i="33"/>
  <c r="F137" i="33"/>
  <c r="F149" i="33"/>
  <c r="F156" i="33"/>
  <c r="F201" i="33"/>
  <c r="F213" i="33"/>
  <c r="F220" i="33"/>
  <c r="F77" i="33"/>
  <c r="F84" i="33"/>
  <c r="F114" i="33"/>
  <c r="F129" i="33"/>
  <c r="F141" i="33"/>
  <c r="F148" i="33"/>
  <c r="F178" i="33"/>
  <c r="F193" i="33"/>
  <c r="F205" i="33"/>
  <c r="F212" i="33"/>
  <c r="F105" i="33"/>
  <c r="F117" i="33"/>
  <c r="F124" i="33"/>
  <c r="F169" i="33"/>
  <c r="F181" i="33"/>
  <c r="F188" i="33"/>
  <c r="F233" i="33"/>
  <c r="F76" i="33"/>
  <c r="F108" i="33"/>
  <c r="F121" i="33"/>
  <c r="F146" i="33"/>
  <c r="F161" i="33"/>
  <c r="F165" i="33"/>
  <c r="F197" i="33"/>
  <c r="F82" i="33"/>
  <c r="F97" i="33"/>
  <c r="F101" i="33"/>
  <c r="F133" i="33"/>
  <c r="F196" i="33"/>
  <c r="F69" i="33"/>
  <c r="F132" i="33"/>
  <c r="F202" i="33"/>
  <c r="F234" i="33"/>
  <c r="F113" i="33"/>
  <c r="F153" i="33"/>
  <c r="F180" i="33"/>
  <c r="F189" i="33"/>
  <c r="F237" i="33"/>
  <c r="F170" i="33"/>
  <c r="F140" i="33"/>
  <c r="F177" i="33"/>
  <c r="F89" i="33"/>
  <c r="F125" i="33"/>
  <c r="F162" i="33"/>
  <c r="F172" i="33"/>
  <c r="F217" i="33"/>
  <c r="F236" i="33"/>
  <c r="S215" i="35"/>
  <c r="Q215" i="35"/>
  <c r="Q212" i="35"/>
  <c r="S212" i="35"/>
  <c r="E207" i="35"/>
  <c r="F207" i="35"/>
  <c r="R40" i="16"/>
  <c r="S40" i="16"/>
  <c r="S40" i="17"/>
  <c r="Q40" i="17"/>
  <c r="R55" i="20"/>
  <c r="S55" i="20"/>
  <c r="Q55" i="20"/>
  <c r="S107" i="31"/>
  <c r="Q107" i="31"/>
  <c r="Q207" i="9"/>
  <c r="Q18" i="15"/>
  <c r="Q204" i="17"/>
  <c r="S204" i="17"/>
  <c r="Q164" i="17"/>
  <c r="R150" i="17"/>
  <c r="S150" i="17"/>
  <c r="Q110" i="17"/>
  <c r="S110" i="17"/>
  <c r="Q15" i="17"/>
  <c r="R89" i="18"/>
  <c r="Q89" i="18"/>
  <c r="Q79" i="18"/>
  <c r="S79" i="18"/>
  <c r="R69" i="18"/>
  <c r="Q69" i="18"/>
  <c r="Q119" i="19"/>
  <c r="S119" i="19"/>
  <c r="S26" i="31"/>
  <c r="Q26" i="31"/>
  <c r="Q59" i="62"/>
  <c r="R59" i="62"/>
  <c r="E227" i="63"/>
  <c r="F227" i="63"/>
  <c r="E110" i="63"/>
  <c r="F110" i="63"/>
  <c r="F175" i="65"/>
  <c r="E175" i="65"/>
  <c r="F124" i="65"/>
  <c r="E124" i="65"/>
  <c r="Q19" i="15"/>
  <c r="Q39" i="15"/>
  <c r="Q174" i="16"/>
  <c r="S174" i="16"/>
  <c r="Q34" i="16"/>
  <c r="S34" i="16"/>
  <c r="S45" i="16"/>
  <c r="R166" i="17"/>
  <c r="Q166" i="17"/>
  <c r="Q92" i="17"/>
  <c r="S92" i="17"/>
  <c r="R157" i="18"/>
  <c r="Q157" i="18"/>
  <c r="S157" i="18"/>
  <c r="R70" i="19"/>
  <c r="S70" i="19"/>
  <c r="R231" i="31"/>
  <c r="S231" i="31"/>
  <c r="S239" i="35"/>
  <c r="Q239" i="35"/>
  <c r="Q181" i="49"/>
  <c r="S181" i="49"/>
  <c r="F104" i="62"/>
  <c r="Q80" i="62"/>
  <c r="S80" i="62"/>
  <c r="Q192" i="63"/>
  <c r="S192" i="63"/>
  <c r="S94" i="63"/>
  <c r="Q94" i="63"/>
  <c r="E118" i="64"/>
  <c r="F118" i="64"/>
  <c r="Q39" i="65"/>
  <c r="S39" i="65"/>
  <c r="F219" i="9"/>
  <c r="E219" i="9"/>
  <c r="S149" i="9"/>
  <c r="F122" i="9"/>
  <c r="Q54" i="9"/>
  <c r="Q27" i="9"/>
  <c r="S34" i="9"/>
  <c r="F54" i="9"/>
  <c r="F22" i="9"/>
  <c r="Q33" i="15"/>
  <c r="S33" i="15"/>
  <c r="S24" i="15"/>
  <c r="S17" i="15"/>
  <c r="S27" i="15"/>
  <c r="Q158" i="16"/>
  <c r="S158" i="16"/>
  <c r="S144" i="16"/>
  <c r="S138" i="16"/>
  <c r="S134" i="16"/>
  <c r="S128" i="16"/>
  <c r="Q128" i="16"/>
  <c r="S112" i="16"/>
  <c r="S106" i="16"/>
  <c r="Q98" i="16"/>
  <c r="Q94" i="16"/>
  <c r="S94" i="16"/>
  <c r="Q38" i="16"/>
  <c r="S38" i="16"/>
  <c r="S19" i="16"/>
  <c r="S36" i="16"/>
  <c r="S28" i="16"/>
  <c r="Q240" i="17"/>
  <c r="S232" i="17"/>
  <c r="Q232" i="17"/>
  <c r="S214" i="17"/>
  <c r="Q206" i="17"/>
  <c r="S206" i="17"/>
  <c r="Q152" i="17"/>
  <c r="Q100" i="17"/>
  <c r="Q96" i="17"/>
  <c r="S86" i="17"/>
  <c r="Q78" i="17"/>
  <c r="S78" i="17"/>
  <c r="Q21" i="17"/>
  <c r="S21" i="17"/>
  <c r="S51" i="17"/>
  <c r="F67" i="17"/>
  <c r="F36" i="17"/>
  <c r="S183" i="18"/>
  <c r="Q183" i="18"/>
  <c r="Q153" i="18"/>
  <c r="S153" i="18"/>
  <c r="Q125" i="18"/>
  <c r="S125" i="18"/>
  <c r="Q119" i="18"/>
  <c r="S119" i="18"/>
  <c r="S111" i="18"/>
  <c r="R105" i="18"/>
  <c r="S105" i="18"/>
  <c r="Q68" i="18"/>
  <c r="Q186" i="19"/>
  <c r="S186" i="19"/>
  <c r="Q180" i="19"/>
  <c r="S180" i="19"/>
  <c r="S150" i="19"/>
  <c r="Q150" i="19"/>
  <c r="R130" i="19"/>
  <c r="S130" i="19"/>
  <c r="S126" i="19"/>
  <c r="Q126" i="19"/>
  <c r="R72" i="19"/>
  <c r="S72" i="19"/>
  <c r="Q229" i="20"/>
  <c r="S229" i="20"/>
  <c r="Q207" i="20"/>
  <c r="S207" i="20"/>
  <c r="Q204" i="20"/>
  <c r="Q135" i="20"/>
  <c r="S135" i="20"/>
  <c r="S132" i="20"/>
  <c r="Q132" i="20"/>
  <c r="Q127" i="31"/>
  <c r="Q126" i="31"/>
  <c r="S126" i="31"/>
  <c r="Q116" i="31"/>
  <c r="S116" i="31"/>
  <c r="T4" i="9"/>
  <c r="S112" i="20"/>
  <c r="Q112" i="20"/>
  <c r="S72" i="20"/>
  <c r="Q72" i="20"/>
  <c r="Q47" i="20"/>
  <c r="S47" i="20"/>
  <c r="Q148" i="31"/>
  <c r="S148" i="31"/>
  <c r="Q104" i="31"/>
  <c r="S104" i="31"/>
  <c r="Q76" i="31"/>
  <c r="S76" i="31"/>
  <c r="Q72" i="31"/>
  <c r="S72" i="31"/>
  <c r="R147" i="35"/>
  <c r="Q147" i="35"/>
  <c r="Q101" i="35"/>
  <c r="S101" i="35"/>
  <c r="Q228" i="65"/>
  <c r="S228" i="65"/>
  <c r="F149" i="65"/>
  <c r="F157" i="65"/>
  <c r="F74" i="65"/>
  <c r="F75" i="65"/>
  <c r="F93" i="65"/>
  <c r="F154" i="65"/>
  <c r="F231" i="65"/>
  <c r="F76" i="65"/>
  <c r="F78" i="65"/>
  <c r="F96" i="65"/>
  <c r="F150" i="65"/>
  <c r="F221" i="65"/>
  <c r="F226" i="65"/>
  <c r="F66" i="65"/>
  <c r="F90" i="65"/>
  <c r="F95" i="65"/>
  <c r="F162" i="65"/>
  <c r="F70" i="65"/>
  <c r="F71" i="65"/>
  <c r="F86" i="65"/>
  <c r="F224" i="65"/>
  <c r="F155" i="65"/>
  <c r="F68" i="65"/>
  <c r="F239" i="65"/>
  <c r="F222" i="65"/>
  <c r="F227" i="65"/>
  <c r="F80" i="65"/>
  <c r="F82" i="65"/>
  <c r="F83" i="65"/>
  <c r="F158" i="65"/>
  <c r="F233" i="65"/>
  <c r="F232" i="65"/>
  <c r="F195" i="9"/>
  <c r="Q87" i="9"/>
  <c r="O14" i="9"/>
  <c r="J9" i="9"/>
  <c r="Q8" i="9"/>
  <c r="Q9" i="9"/>
  <c r="Q84" i="16"/>
  <c r="S84" i="16"/>
  <c r="F33" i="16"/>
  <c r="Q196" i="17"/>
  <c r="Q142" i="17"/>
  <c r="S142" i="17"/>
  <c r="Q126" i="17"/>
  <c r="S126" i="17"/>
  <c r="Q76" i="17"/>
  <c r="S76" i="17"/>
  <c r="Q34" i="17"/>
  <c r="Q169" i="18"/>
  <c r="S169" i="18"/>
  <c r="Q175" i="20"/>
  <c r="S175" i="20"/>
  <c r="Q143" i="20"/>
  <c r="S143" i="20"/>
  <c r="Q79" i="20"/>
  <c r="S79" i="20"/>
  <c r="Q118" i="31"/>
  <c r="S118" i="31"/>
  <c r="Q22" i="31"/>
  <c r="S22" i="31"/>
  <c r="Q41" i="35"/>
  <c r="S41" i="35"/>
  <c r="Q83" i="62"/>
  <c r="S83" i="62"/>
  <c r="Q23" i="62"/>
  <c r="S23" i="62"/>
  <c r="Q208" i="63"/>
  <c r="S208" i="63"/>
  <c r="R120" i="63"/>
  <c r="S120" i="63"/>
  <c r="E115" i="63"/>
  <c r="F115" i="63"/>
  <c r="E197" i="64"/>
  <c r="F197" i="64"/>
  <c r="E185" i="64"/>
  <c r="F185" i="64"/>
  <c r="F220" i="65"/>
  <c r="O14" i="65"/>
  <c r="J8" i="65"/>
  <c r="J9" i="65"/>
  <c r="R14" i="15"/>
  <c r="Q9" i="15"/>
  <c r="F225" i="9"/>
  <c r="F201" i="9"/>
  <c r="S35" i="9"/>
  <c r="Q35" i="9"/>
  <c r="Q60" i="15"/>
  <c r="R60" i="15"/>
  <c r="Q225" i="18"/>
  <c r="S225" i="18"/>
  <c r="Q145" i="18"/>
  <c r="S145" i="18"/>
  <c r="Q87" i="18"/>
  <c r="S87" i="18"/>
  <c r="S83" i="19"/>
  <c r="Q83" i="19"/>
  <c r="Q73" i="19"/>
  <c r="S73" i="19"/>
  <c r="R114" i="20"/>
  <c r="Q114" i="20"/>
  <c r="S114" i="20"/>
  <c r="F238" i="31"/>
  <c r="F210" i="31"/>
  <c r="Q206" i="31"/>
  <c r="S206" i="31"/>
  <c r="Q33" i="33"/>
  <c r="S33" i="33"/>
  <c r="Q209" i="35"/>
  <c r="S209" i="35"/>
  <c r="S178" i="35"/>
  <c r="R178" i="35"/>
  <c r="Q173" i="35"/>
  <c r="S173" i="35"/>
  <c r="Q165" i="35"/>
  <c r="S165" i="35"/>
  <c r="F203" i="50"/>
  <c r="E203" i="50"/>
  <c r="F175" i="50"/>
  <c r="E175" i="50"/>
  <c r="F163" i="50"/>
  <c r="E163" i="50"/>
  <c r="R81" i="62"/>
  <c r="Q81" i="62"/>
  <c r="S81" i="62"/>
  <c r="Q53" i="62"/>
  <c r="R53" i="62"/>
  <c r="Q164" i="63"/>
  <c r="S164" i="63"/>
  <c r="S162" i="63"/>
  <c r="Q162" i="63"/>
  <c r="Q157" i="63"/>
  <c r="S157" i="63"/>
  <c r="Q149" i="63"/>
  <c r="S149" i="63"/>
  <c r="Q101" i="63"/>
  <c r="S101" i="63"/>
  <c r="S70" i="63"/>
  <c r="Q70" i="63"/>
  <c r="E136" i="64"/>
  <c r="F136" i="64"/>
  <c r="R53" i="65"/>
  <c r="Q53" i="65"/>
  <c r="S53" i="65"/>
  <c r="Q232" i="9"/>
  <c r="F231" i="9"/>
  <c r="S217" i="9"/>
  <c r="S207" i="9"/>
  <c r="Q189" i="9"/>
  <c r="Q139" i="9"/>
  <c r="Q109" i="9"/>
  <c r="S87" i="9"/>
  <c r="Q50" i="9"/>
  <c r="J8" i="9"/>
  <c r="S58" i="9"/>
  <c r="Q58" i="9"/>
  <c r="Q33" i="9"/>
  <c r="S31" i="9"/>
  <c r="Q31" i="9"/>
  <c r="E63" i="15"/>
  <c r="F63" i="15"/>
  <c r="Q52" i="15"/>
  <c r="R52" i="15"/>
  <c r="R48" i="15"/>
  <c r="Q38" i="15"/>
  <c r="S29" i="15"/>
  <c r="S25" i="15"/>
  <c r="Q24" i="15"/>
  <c r="Q22" i="15"/>
  <c r="S18" i="15"/>
  <c r="F50" i="15"/>
  <c r="S172" i="16"/>
  <c r="Q146" i="16"/>
  <c r="Q142" i="16"/>
  <c r="S142" i="16"/>
  <c r="Q134" i="16"/>
  <c r="Q126" i="16"/>
  <c r="S126" i="16"/>
  <c r="Q114" i="16"/>
  <c r="Q110" i="16"/>
  <c r="S110" i="16"/>
  <c r="F65" i="16"/>
  <c r="F49" i="16"/>
  <c r="S230" i="17"/>
  <c r="S224" i="17"/>
  <c r="S218" i="17"/>
  <c r="Q214" i="17"/>
  <c r="Q210" i="17"/>
  <c r="S196" i="17"/>
  <c r="S188" i="17"/>
  <c r="S172" i="17"/>
  <c r="S164" i="17"/>
  <c r="Q148" i="17"/>
  <c r="Q144" i="17"/>
  <c r="Q112" i="17"/>
  <c r="S104" i="17"/>
  <c r="Q104" i="17"/>
  <c r="Q86" i="17"/>
  <c r="Q82" i="17"/>
  <c r="S42" i="17"/>
  <c r="S38" i="17"/>
  <c r="S34" i="17"/>
  <c r="S15" i="17"/>
  <c r="Q26" i="17"/>
  <c r="Q233" i="18"/>
  <c r="S233" i="18"/>
  <c r="S215" i="18"/>
  <c r="Q215" i="18"/>
  <c r="R197" i="18"/>
  <c r="Q197" i="18"/>
  <c r="S185" i="18"/>
  <c r="Q161" i="18"/>
  <c r="S161" i="18"/>
  <c r="R129" i="18"/>
  <c r="S129" i="18"/>
  <c r="Q129" i="18"/>
  <c r="Q123" i="18"/>
  <c r="Q66" i="18"/>
  <c r="S66" i="18"/>
  <c r="S25" i="18"/>
  <c r="S61" i="18"/>
  <c r="Q61" i="18"/>
  <c r="S222" i="19"/>
  <c r="Q222" i="19"/>
  <c r="S192" i="19"/>
  <c r="Q192" i="19"/>
  <c r="Q148" i="19"/>
  <c r="Q144" i="19"/>
  <c r="S144" i="19"/>
  <c r="S99" i="19"/>
  <c r="Q99" i="19"/>
  <c r="Q87" i="19"/>
  <c r="S87" i="19"/>
  <c r="S234" i="20"/>
  <c r="Q234" i="20"/>
  <c r="Q212" i="20"/>
  <c r="S211" i="20"/>
  <c r="Q203" i="20"/>
  <c r="S203" i="20"/>
  <c r="Q133" i="20"/>
  <c r="S133" i="20"/>
  <c r="Q107" i="20"/>
  <c r="S107" i="20"/>
  <c r="Q99" i="20"/>
  <c r="S99" i="20"/>
  <c r="Q32" i="20"/>
  <c r="S32" i="20"/>
  <c r="Q144" i="31"/>
  <c r="S144" i="31"/>
  <c r="Q141" i="31"/>
  <c r="Q140" i="31"/>
  <c r="S140" i="31"/>
  <c r="S137" i="31"/>
  <c r="Q137" i="31"/>
  <c r="S130" i="31"/>
  <c r="F115" i="33"/>
  <c r="F220" i="34"/>
  <c r="E220" i="34"/>
  <c r="F213" i="34"/>
  <c r="E213" i="34"/>
  <c r="F199" i="34"/>
  <c r="E199" i="34"/>
  <c r="F147" i="34"/>
  <c r="E147" i="34"/>
  <c r="F145" i="34"/>
  <c r="E145" i="34"/>
  <c r="R227" i="35"/>
  <c r="Q227" i="35"/>
  <c r="Q206" i="35"/>
  <c r="S206" i="35"/>
  <c r="S191" i="35"/>
  <c r="Q191" i="35"/>
  <c r="S187" i="35"/>
  <c r="Q187" i="35"/>
  <c r="F166" i="9"/>
  <c r="Q238" i="17"/>
  <c r="S238" i="17"/>
  <c r="S237" i="18"/>
  <c r="Q237" i="18"/>
  <c r="S171" i="18"/>
  <c r="Q171" i="18"/>
  <c r="Q143" i="18"/>
  <c r="S143" i="18"/>
  <c r="Q109" i="20"/>
  <c r="S109" i="20"/>
  <c r="S51" i="20"/>
  <c r="Q51" i="20"/>
  <c r="S79" i="35"/>
  <c r="Q79" i="35"/>
  <c r="F218" i="9"/>
  <c r="Q20" i="16"/>
  <c r="Q44" i="17"/>
  <c r="J8" i="17"/>
  <c r="Q47" i="18"/>
  <c r="R47" i="18"/>
  <c r="Q119" i="20"/>
  <c r="S119" i="20"/>
  <c r="S34" i="31"/>
  <c r="Q34" i="31"/>
  <c r="Q66" i="62"/>
  <c r="S66" i="62"/>
  <c r="S33" i="62"/>
  <c r="Q33" i="62"/>
  <c r="S116" i="63"/>
  <c r="Q116" i="63"/>
  <c r="S66" i="63"/>
  <c r="Q66" i="63"/>
  <c r="F151" i="65"/>
  <c r="F122" i="65"/>
  <c r="E122" i="65"/>
  <c r="F84" i="65"/>
  <c r="Q77" i="65"/>
  <c r="S77" i="65"/>
  <c r="Q69" i="65"/>
  <c r="S69" i="65"/>
  <c r="Q190" i="17"/>
  <c r="S190" i="17"/>
  <c r="R93" i="19"/>
  <c r="Q93" i="19"/>
  <c r="Q212" i="31"/>
  <c r="S212" i="31"/>
  <c r="Q222" i="35"/>
  <c r="S222" i="35"/>
  <c r="Q216" i="35"/>
  <c r="S216" i="35"/>
  <c r="E239" i="9"/>
  <c r="F224" i="9"/>
  <c r="F214" i="9"/>
  <c r="E195" i="9"/>
  <c r="F134" i="9"/>
  <c r="Q97" i="9"/>
  <c r="S30" i="9"/>
  <c r="S18" i="9"/>
  <c r="S64" i="9"/>
  <c r="Q64" i="9"/>
  <c r="Q27" i="15"/>
  <c r="Q25" i="15"/>
  <c r="S19" i="15"/>
  <c r="Q14" i="15"/>
  <c r="G2" i="15"/>
  <c r="S164" i="16"/>
  <c r="S156" i="16"/>
  <c r="Q130" i="16"/>
  <c r="S92" i="16"/>
  <c r="Q40" i="16"/>
  <c r="S20" i="16"/>
  <c r="S234" i="17"/>
  <c r="Q230" i="17"/>
  <c r="Q226" i="17"/>
  <c r="Q222" i="17"/>
  <c r="S222" i="17"/>
  <c r="S180" i="17"/>
  <c r="S122" i="17"/>
  <c r="S118" i="17"/>
  <c r="S102" i="17"/>
  <c r="Q51" i="17"/>
  <c r="S46" i="17"/>
  <c r="Q45" i="17"/>
  <c r="R41" i="17"/>
  <c r="S41" i="17"/>
  <c r="Q36" i="17"/>
  <c r="Q19" i="17"/>
  <c r="S19" i="17"/>
  <c r="F34" i="17"/>
  <c r="Q209" i="18"/>
  <c r="S209" i="18"/>
  <c r="Q191" i="18"/>
  <c r="S191" i="18"/>
  <c r="Q165" i="18"/>
  <c r="S165" i="18"/>
  <c r="S75" i="18"/>
  <c r="Q75" i="18"/>
  <c r="Q72" i="18"/>
  <c r="S72" i="18"/>
  <c r="R65" i="18"/>
  <c r="S65" i="18"/>
  <c r="Q220" i="19"/>
  <c r="S220" i="19"/>
  <c r="Q152" i="19"/>
  <c r="Q113" i="19"/>
  <c r="S113" i="19"/>
  <c r="R103" i="19"/>
  <c r="S103" i="19"/>
  <c r="Q25" i="19"/>
  <c r="S25" i="19"/>
  <c r="S216" i="20"/>
  <c r="Q216" i="20"/>
  <c r="S208" i="20"/>
  <c r="Q208" i="20"/>
  <c r="Q205" i="20"/>
  <c r="S205" i="20"/>
  <c r="R178" i="20"/>
  <c r="Q178" i="20"/>
  <c r="S178" i="20"/>
  <c r="Q170" i="20"/>
  <c r="Q165" i="20"/>
  <c r="S165" i="20"/>
  <c r="S151" i="20"/>
  <c r="Q150" i="20"/>
  <c r="S150" i="20"/>
  <c r="R146" i="20"/>
  <c r="Q146" i="20"/>
  <c r="S108" i="20"/>
  <c r="Q108" i="20"/>
  <c r="Q166" i="31"/>
  <c r="S166" i="31"/>
  <c r="Q134" i="31"/>
  <c r="S134" i="31"/>
  <c r="F102" i="31"/>
  <c r="Q99" i="31"/>
  <c r="S81" i="31"/>
  <c r="Q81" i="31"/>
  <c r="F74" i="33"/>
  <c r="F68" i="33"/>
  <c r="S229" i="18"/>
  <c r="Q201" i="18"/>
  <c r="S167" i="18"/>
  <c r="S137" i="18"/>
  <c r="Q127" i="18"/>
  <c r="S127" i="18"/>
  <c r="Q85" i="18"/>
  <c r="S85" i="18"/>
  <c r="R71" i="18"/>
  <c r="S71" i="18"/>
  <c r="Q49" i="18"/>
  <c r="F70" i="18"/>
  <c r="F63" i="18"/>
  <c r="F55" i="18"/>
  <c r="F39" i="18"/>
  <c r="F31" i="18"/>
  <c r="F23" i="18"/>
  <c r="S240" i="19"/>
  <c r="S190" i="19"/>
  <c r="Q190" i="19"/>
  <c r="S158" i="19"/>
  <c r="Q158" i="19"/>
  <c r="S148" i="19"/>
  <c r="Q107" i="19"/>
  <c r="S107" i="19"/>
  <c r="Q91" i="19"/>
  <c r="S91" i="19"/>
  <c r="S81" i="19"/>
  <c r="O14" i="19"/>
  <c r="J8" i="19"/>
  <c r="J9" i="19"/>
  <c r="F51" i="19"/>
  <c r="F19" i="19"/>
  <c r="S228" i="20"/>
  <c r="Q228" i="20"/>
  <c r="S209" i="20"/>
  <c r="Q195" i="20"/>
  <c r="S195" i="20"/>
  <c r="S179" i="20"/>
  <c r="F170" i="20"/>
  <c r="Q166" i="20"/>
  <c r="S166" i="20"/>
  <c r="E160" i="20"/>
  <c r="F160" i="20"/>
  <c r="R138" i="20"/>
  <c r="S138" i="20"/>
  <c r="Q118" i="20"/>
  <c r="S118" i="20"/>
  <c r="S100" i="20"/>
  <c r="Q100" i="20"/>
  <c r="S81" i="20"/>
  <c r="Q69" i="20"/>
  <c r="S69" i="20"/>
  <c r="F239" i="31"/>
  <c r="Q220" i="31"/>
  <c r="S220" i="31"/>
  <c r="F218" i="31"/>
  <c r="F212" i="31"/>
  <c r="Q188" i="31"/>
  <c r="S188" i="31"/>
  <c r="F186" i="31"/>
  <c r="Q156" i="31"/>
  <c r="S156" i="31"/>
  <c r="F154" i="31"/>
  <c r="F148" i="31"/>
  <c r="S145" i="31"/>
  <c r="Q145" i="31"/>
  <c r="F134" i="31"/>
  <c r="Q112" i="31"/>
  <c r="S112" i="31"/>
  <c r="F86" i="31"/>
  <c r="F226" i="33"/>
  <c r="F216" i="33"/>
  <c r="F211" i="33"/>
  <c r="F175" i="33"/>
  <c r="F130" i="33"/>
  <c r="F136" i="34"/>
  <c r="E136" i="34"/>
  <c r="F131" i="34"/>
  <c r="E131" i="34"/>
  <c r="F122" i="34"/>
  <c r="E122" i="34"/>
  <c r="R201" i="35"/>
  <c r="Q201" i="35"/>
  <c r="Q197" i="35"/>
  <c r="S197" i="35"/>
  <c r="Q182" i="35"/>
  <c r="S182" i="35"/>
  <c r="R145" i="35"/>
  <c r="Q145" i="35"/>
  <c r="S145" i="35"/>
  <c r="Q140" i="35"/>
  <c r="S140" i="35"/>
  <c r="S135" i="35"/>
  <c r="Q135" i="35"/>
  <c r="Q122" i="35"/>
  <c r="S122" i="35"/>
  <c r="R115" i="35"/>
  <c r="Q115" i="35"/>
  <c r="Q102" i="35"/>
  <c r="S102" i="35"/>
  <c r="Q144" i="63"/>
  <c r="S144" i="63"/>
  <c r="Q136" i="63"/>
  <c r="S136" i="63"/>
  <c r="E123" i="63"/>
  <c r="F123" i="63"/>
  <c r="Q211" i="18"/>
  <c r="S211" i="18"/>
  <c r="S197" i="18"/>
  <c r="S187" i="18"/>
  <c r="Q105" i="18"/>
  <c r="S89" i="18"/>
  <c r="S69" i="18"/>
  <c r="Q67" i="18"/>
  <c r="S67" i="18"/>
  <c r="Q65" i="18"/>
  <c r="J8" i="18"/>
  <c r="F68" i="18"/>
  <c r="S238" i="19"/>
  <c r="Q238" i="19"/>
  <c r="Q210" i="19"/>
  <c r="S210" i="19"/>
  <c r="Q168" i="19"/>
  <c r="S168" i="19"/>
  <c r="Q156" i="19"/>
  <c r="S156" i="19"/>
  <c r="Q134" i="19"/>
  <c r="Q130" i="19"/>
  <c r="S124" i="19"/>
  <c r="S115" i="19"/>
  <c r="Q115" i="19"/>
  <c r="Q72" i="19"/>
  <c r="Q66" i="19"/>
  <c r="S66" i="19"/>
  <c r="Q24" i="19"/>
  <c r="Q214" i="20"/>
  <c r="S214" i="20"/>
  <c r="S196" i="20"/>
  <c r="Q196" i="20"/>
  <c r="S177" i="20"/>
  <c r="Q163" i="20"/>
  <c r="S163" i="20"/>
  <c r="S147" i="20"/>
  <c r="Q134" i="20"/>
  <c r="S134" i="20"/>
  <c r="E128" i="20"/>
  <c r="F128" i="20"/>
  <c r="R106" i="20"/>
  <c r="S106" i="20"/>
  <c r="Q86" i="20"/>
  <c r="S86" i="20"/>
  <c r="R63" i="20"/>
  <c r="S63" i="20"/>
  <c r="Q228" i="31"/>
  <c r="S228" i="31"/>
  <c r="F220" i="31"/>
  <c r="Q196" i="31"/>
  <c r="S196" i="31"/>
  <c r="F194" i="31"/>
  <c r="F188" i="31"/>
  <c r="Q164" i="31"/>
  <c r="S164" i="31"/>
  <c r="F156" i="31"/>
  <c r="F138" i="31"/>
  <c r="Q124" i="31"/>
  <c r="S124" i="31"/>
  <c r="S121" i="31"/>
  <c r="Q121" i="31"/>
  <c r="F71" i="33"/>
  <c r="F239" i="34"/>
  <c r="E239" i="34"/>
  <c r="F183" i="34"/>
  <c r="E183" i="34"/>
  <c r="F159" i="34"/>
  <c r="E159" i="34"/>
  <c r="Q54" i="35"/>
  <c r="S54" i="35"/>
  <c r="S231" i="49"/>
  <c r="Q231" i="49"/>
  <c r="Q219" i="49"/>
  <c r="S219" i="49"/>
  <c r="Q132" i="16"/>
  <c r="Q44" i="16"/>
  <c r="S51" i="16"/>
  <c r="M25" i="16"/>
  <c r="Q174" i="17"/>
  <c r="S174" i="17"/>
  <c r="S160" i="17"/>
  <c r="Q132" i="17"/>
  <c r="Q17" i="17"/>
  <c r="S45" i="17"/>
  <c r="Q195" i="18"/>
  <c r="S195" i="18"/>
  <c r="Q187" i="18"/>
  <c r="S181" i="18"/>
  <c r="S139" i="18"/>
  <c r="Q139" i="18"/>
  <c r="Q93" i="18"/>
  <c r="S93" i="18"/>
  <c r="Q59" i="18"/>
  <c r="R59" i="18"/>
  <c r="Q55" i="18"/>
  <c r="R55" i="18"/>
  <c r="Q45" i="18"/>
  <c r="R45" i="18"/>
  <c r="F67" i="18"/>
  <c r="S218" i="19"/>
  <c r="Q188" i="19"/>
  <c r="Q182" i="19"/>
  <c r="Q174" i="19"/>
  <c r="Q146" i="19"/>
  <c r="S146" i="19"/>
  <c r="Q109" i="19"/>
  <c r="S79" i="19"/>
  <c r="Q79" i="19"/>
  <c r="Q75" i="19"/>
  <c r="S75" i="19"/>
  <c r="E240" i="20"/>
  <c r="F240" i="20"/>
  <c r="R237" i="20"/>
  <c r="S237" i="20"/>
  <c r="R210" i="20"/>
  <c r="Q210" i="20"/>
  <c r="Q197" i="20"/>
  <c r="S197" i="20"/>
  <c r="S144" i="20"/>
  <c r="Q144" i="20"/>
  <c r="F143" i="20"/>
  <c r="Q141" i="20"/>
  <c r="S141" i="20"/>
  <c r="Q116" i="20"/>
  <c r="Q111" i="20"/>
  <c r="S111" i="20"/>
  <c r="R82" i="20"/>
  <c r="Q82" i="20"/>
  <c r="R70" i="20"/>
  <c r="Q70" i="20"/>
  <c r="S66" i="20"/>
  <c r="Q66" i="20"/>
  <c r="S139" i="31"/>
  <c r="Q139" i="31"/>
  <c r="Q136" i="31"/>
  <c r="S136" i="31"/>
  <c r="R125" i="31"/>
  <c r="Q125" i="31"/>
  <c r="S113" i="31"/>
  <c r="Q113" i="31"/>
  <c r="F100" i="31"/>
  <c r="S97" i="31"/>
  <c r="Q97" i="31"/>
  <c r="F74" i="31"/>
  <c r="Q70" i="31"/>
  <c r="S70" i="31"/>
  <c r="F176" i="33"/>
  <c r="F90" i="34"/>
  <c r="E90" i="34"/>
  <c r="F88" i="34"/>
  <c r="E88" i="34"/>
  <c r="S33" i="34"/>
  <c r="Q33" i="34"/>
  <c r="S231" i="35"/>
  <c r="Q231" i="35"/>
  <c r="Q56" i="35"/>
  <c r="S56" i="35"/>
  <c r="S36" i="17"/>
  <c r="S28" i="17"/>
  <c r="Q179" i="18"/>
  <c r="S179" i="18"/>
  <c r="Q103" i="18"/>
  <c r="S103" i="18"/>
  <c r="S24" i="18"/>
  <c r="F2" i="18"/>
  <c r="G2" i="18"/>
  <c r="S214" i="19"/>
  <c r="Q214" i="19"/>
  <c r="R204" i="19"/>
  <c r="S204" i="19"/>
  <c r="Q95" i="19"/>
  <c r="S95" i="19"/>
  <c r="Q21" i="19"/>
  <c r="R21" i="19"/>
  <c r="E234" i="20"/>
  <c r="F234" i="20"/>
  <c r="Q230" i="20"/>
  <c r="S230" i="20"/>
  <c r="E224" i="20"/>
  <c r="F224" i="20"/>
  <c r="R202" i="20"/>
  <c r="S202" i="20"/>
  <c r="Q182" i="20"/>
  <c r="S182" i="20"/>
  <c r="S164" i="20"/>
  <c r="Q164" i="20"/>
  <c r="Q131" i="20"/>
  <c r="S131" i="20"/>
  <c r="F106" i="20"/>
  <c r="Q102" i="20"/>
  <c r="S102" i="20"/>
  <c r="E96" i="20"/>
  <c r="F96" i="20"/>
  <c r="R74" i="20"/>
  <c r="S74" i="20"/>
  <c r="Q57" i="20"/>
  <c r="S57" i="20"/>
  <c r="S46" i="20"/>
  <c r="Q46" i="20"/>
  <c r="S42" i="20"/>
  <c r="Q42" i="20"/>
  <c r="M21" i="20"/>
  <c r="Q204" i="31"/>
  <c r="S204" i="31"/>
  <c r="F202" i="31"/>
  <c r="Q172" i="31"/>
  <c r="S172" i="31"/>
  <c r="Q92" i="31"/>
  <c r="S92" i="31"/>
  <c r="S89" i="31"/>
  <c r="Q89" i="31"/>
  <c r="S75" i="31"/>
  <c r="Q75" i="31"/>
  <c r="F240" i="33"/>
  <c r="F186" i="33"/>
  <c r="F143" i="33"/>
  <c r="F216" i="34"/>
  <c r="E216" i="34"/>
  <c r="F207" i="34"/>
  <c r="E207" i="34"/>
  <c r="F137" i="34"/>
  <c r="E137" i="34"/>
  <c r="F123" i="34"/>
  <c r="E123" i="34"/>
  <c r="F121" i="34"/>
  <c r="E121" i="34"/>
  <c r="F109" i="34"/>
  <c r="E109" i="34"/>
  <c r="F69" i="34"/>
  <c r="E69" i="34"/>
  <c r="F66" i="34"/>
  <c r="E66" i="34"/>
  <c r="Q37" i="34"/>
  <c r="S37" i="34"/>
  <c r="R177" i="35"/>
  <c r="Q177" i="35"/>
  <c r="S177" i="35"/>
  <c r="Q172" i="35"/>
  <c r="S172" i="35"/>
  <c r="S167" i="35"/>
  <c r="Q167" i="35"/>
  <c r="E71" i="35"/>
  <c r="F71" i="35"/>
  <c r="Q69" i="35"/>
  <c r="S69" i="35"/>
  <c r="S63" i="35"/>
  <c r="Q63" i="35"/>
  <c r="F209" i="9"/>
  <c r="F162" i="9"/>
  <c r="F150" i="9"/>
  <c r="Q132" i="9"/>
  <c r="Q108" i="9"/>
  <c r="Q62" i="15"/>
  <c r="Q54" i="15"/>
  <c r="Q28" i="15"/>
  <c r="M16" i="15"/>
  <c r="S177" i="16"/>
  <c r="F59" i="17"/>
  <c r="F51" i="17"/>
  <c r="F43" i="17"/>
  <c r="F35" i="17"/>
  <c r="F27" i="17"/>
  <c r="F19" i="17"/>
  <c r="Q17" i="18"/>
  <c r="J9" i="18"/>
  <c r="F69" i="18"/>
  <c r="S174" i="19"/>
  <c r="S117" i="19"/>
  <c r="Q41" i="19"/>
  <c r="R41" i="19"/>
  <c r="F72" i="19"/>
  <c r="F65" i="19"/>
  <c r="F57" i="19"/>
  <c r="F49" i="19"/>
  <c r="F33" i="19"/>
  <c r="F25" i="19"/>
  <c r="F17" i="19"/>
  <c r="S240" i="20"/>
  <c r="Q239" i="20"/>
  <c r="S239" i="20"/>
  <c r="S223" i="20"/>
  <c r="Q222" i="20"/>
  <c r="S222" i="20"/>
  <c r="S191" i="20"/>
  <c r="Q190" i="20"/>
  <c r="S190" i="20"/>
  <c r="S159" i="20"/>
  <c r="Q158" i="20"/>
  <c r="S158" i="20"/>
  <c r="S127" i="20"/>
  <c r="Q126" i="20"/>
  <c r="S126" i="20"/>
  <c r="S95" i="20"/>
  <c r="Q94" i="20"/>
  <c r="S94" i="20"/>
  <c r="S230" i="31"/>
  <c r="S224" i="31"/>
  <c r="S216" i="31"/>
  <c r="S208" i="31"/>
  <c r="S200" i="31"/>
  <c r="S192" i="31"/>
  <c r="S184" i="31"/>
  <c r="S176" i="31"/>
  <c r="S168" i="31"/>
  <c r="S160" i="31"/>
  <c r="S152" i="31"/>
  <c r="S132" i="31"/>
  <c r="S128" i="31"/>
  <c r="Q122" i="31"/>
  <c r="S122" i="31"/>
  <c r="S71" i="31"/>
  <c r="Q71" i="31"/>
  <c r="F207" i="33"/>
  <c r="F194" i="33"/>
  <c r="F152" i="33"/>
  <c r="F147" i="33"/>
  <c r="F122" i="33"/>
  <c r="F112" i="33"/>
  <c r="Q43" i="33"/>
  <c r="R43" i="33"/>
  <c r="S25" i="33"/>
  <c r="S29" i="33"/>
  <c r="Q29" i="33"/>
  <c r="F232" i="34"/>
  <c r="E232" i="34"/>
  <c r="F188" i="34"/>
  <c r="E188" i="34"/>
  <c r="F176" i="34"/>
  <c r="E176" i="34"/>
  <c r="F71" i="34"/>
  <c r="E71" i="34"/>
  <c r="Q226" i="35"/>
  <c r="S226" i="35"/>
  <c r="E167" i="35"/>
  <c r="F167" i="35"/>
  <c r="Q156" i="35"/>
  <c r="S156" i="35"/>
  <c r="E103" i="35"/>
  <c r="F103" i="35"/>
  <c r="F59" i="35"/>
  <c r="F37" i="35"/>
  <c r="F165" i="48"/>
  <c r="F131" i="48"/>
  <c r="Q147" i="49"/>
  <c r="S147" i="49"/>
  <c r="F128" i="50"/>
  <c r="E128" i="50"/>
  <c r="F119" i="50"/>
  <c r="E119" i="50"/>
  <c r="F107" i="50"/>
  <c r="E107" i="50"/>
  <c r="S33" i="9"/>
  <c r="S25" i="9"/>
  <c r="Q26" i="15"/>
  <c r="F71" i="17"/>
  <c r="F64" i="17"/>
  <c r="F56" i="17"/>
  <c r="F48" i="17"/>
  <c r="F40" i="17"/>
  <c r="F32" i="17"/>
  <c r="Q167" i="18"/>
  <c r="S123" i="18"/>
  <c r="Q41" i="18"/>
  <c r="R41" i="18"/>
  <c r="Q21" i="18"/>
  <c r="F66" i="18"/>
  <c r="F59" i="18"/>
  <c r="F51" i="18"/>
  <c r="F43" i="18"/>
  <c r="F35" i="18"/>
  <c r="F27" i="18"/>
  <c r="F19" i="18"/>
  <c r="Q218" i="19"/>
  <c r="S182" i="19"/>
  <c r="Q154" i="19"/>
  <c r="S109" i="19"/>
  <c r="S93" i="19"/>
  <c r="Q70" i="19"/>
  <c r="Q57" i="19"/>
  <c r="Q49" i="19"/>
  <c r="Q19" i="19"/>
  <c r="R19" i="19"/>
  <c r="S225" i="20"/>
  <c r="Q213" i="20"/>
  <c r="S213" i="20"/>
  <c r="S212" i="20"/>
  <c r="Q211" i="20"/>
  <c r="S193" i="20"/>
  <c r="Q181" i="20"/>
  <c r="S181" i="20"/>
  <c r="S180" i="20"/>
  <c r="Q179" i="20"/>
  <c r="S161" i="20"/>
  <c r="Q149" i="20"/>
  <c r="S149" i="20"/>
  <c r="S148" i="20"/>
  <c r="Q147" i="20"/>
  <c r="S129" i="20"/>
  <c r="Q117" i="20"/>
  <c r="S117" i="20"/>
  <c r="S116" i="20"/>
  <c r="Q115" i="20"/>
  <c r="S97" i="20"/>
  <c r="Q85" i="20"/>
  <c r="S85" i="20"/>
  <c r="S84" i="20"/>
  <c r="Q83" i="20"/>
  <c r="M16" i="20"/>
  <c r="F230" i="31"/>
  <c r="F222" i="31"/>
  <c r="F190" i="31"/>
  <c r="F182" i="31"/>
  <c r="F166" i="31"/>
  <c r="F158" i="31"/>
  <c r="S146" i="31"/>
  <c r="S123" i="31"/>
  <c r="Q123" i="31"/>
  <c r="F118" i="31"/>
  <c r="S114" i="31"/>
  <c r="F104" i="31"/>
  <c r="F88" i="31"/>
  <c r="F154" i="33"/>
  <c r="F135" i="33"/>
  <c r="F123" i="33"/>
  <c r="F96" i="33"/>
  <c r="F240" i="34"/>
  <c r="E240" i="34"/>
  <c r="F114" i="34"/>
  <c r="E114" i="34"/>
  <c r="F95" i="34"/>
  <c r="E95" i="34"/>
  <c r="F80" i="34"/>
  <c r="E80" i="34"/>
  <c r="F2" i="34"/>
  <c r="Q232" i="35"/>
  <c r="S232" i="35"/>
  <c r="Q210" i="35"/>
  <c r="S210" i="35"/>
  <c r="E151" i="35"/>
  <c r="F151" i="35"/>
  <c r="S136" i="35"/>
  <c r="Q118" i="35"/>
  <c r="S118" i="35"/>
  <c r="F14" i="35"/>
  <c r="F18" i="35"/>
  <c r="F22" i="35"/>
  <c r="F26" i="35"/>
  <c r="F30" i="35"/>
  <c r="F34" i="35"/>
  <c r="F38" i="35"/>
  <c r="F42" i="35"/>
  <c r="F46" i="35"/>
  <c r="F50" i="35"/>
  <c r="F54" i="35"/>
  <c r="F58" i="35"/>
  <c r="F62" i="35"/>
  <c r="F44" i="35"/>
  <c r="F40" i="35"/>
  <c r="F36" i="35"/>
  <c r="F24" i="35"/>
  <c r="F56" i="35"/>
  <c r="F60" i="35"/>
  <c r="F20" i="35"/>
  <c r="F43" i="35"/>
  <c r="F55" i="35"/>
  <c r="F32" i="35"/>
  <c r="F61" i="35"/>
  <c r="M19" i="35"/>
  <c r="F23" i="35"/>
  <c r="F52" i="35"/>
  <c r="M21" i="35"/>
  <c r="F28" i="35"/>
  <c r="F41" i="35"/>
  <c r="F48" i="35"/>
  <c r="M15" i="35"/>
  <c r="F51" i="35"/>
  <c r="M17" i="35"/>
  <c r="F102" i="48"/>
  <c r="F129" i="48"/>
  <c r="F146" i="48"/>
  <c r="F167" i="48"/>
  <c r="F191" i="48"/>
  <c r="F233" i="48"/>
  <c r="F105" i="48"/>
  <c r="F122" i="48"/>
  <c r="F142" i="48"/>
  <c r="F185" i="48"/>
  <c r="F194" i="48"/>
  <c r="F212" i="48"/>
  <c r="F218" i="48"/>
  <c r="F98" i="48"/>
  <c r="F118" i="48"/>
  <c r="F135" i="48"/>
  <c r="F145" i="48"/>
  <c r="F164" i="48"/>
  <c r="F170" i="48"/>
  <c r="F199" i="48"/>
  <c r="F223" i="48"/>
  <c r="F232" i="48"/>
  <c r="F239" i="48"/>
  <c r="F110" i="48"/>
  <c r="F137" i="48"/>
  <c r="F154" i="48"/>
  <c r="F183" i="48"/>
  <c r="F207" i="48"/>
  <c r="F138" i="48"/>
  <c r="F169" i="48"/>
  <c r="F180" i="48"/>
  <c r="F196" i="48"/>
  <c r="F217" i="48"/>
  <c r="F97" i="48"/>
  <c r="F103" i="48"/>
  <c r="F106" i="48"/>
  <c r="F126" i="48"/>
  <c r="F143" i="48"/>
  <c r="F157" i="48"/>
  <c r="F168" i="48"/>
  <c r="F150" i="48"/>
  <c r="F162" i="48"/>
  <c r="F178" i="48"/>
  <c r="F189" i="48"/>
  <c r="F202" i="48"/>
  <c r="F210" i="48"/>
  <c r="F215" i="48"/>
  <c r="F231" i="48"/>
  <c r="F234" i="48"/>
  <c r="F151" i="48"/>
  <c r="F159" i="48"/>
  <c r="F205" i="48"/>
  <c r="F228" i="48"/>
  <c r="F113" i="48"/>
  <c r="F121" i="48"/>
  <c r="F134" i="48"/>
  <c r="F201" i="48"/>
  <c r="S129" i="49"/>
  <c r="Q129" i="49"/>
  <c r="S81" i="49"/>
  <c r="Q81" i="49"/>
  <c r="Q75" i="49"/>
  <c r="S75" i="49"/>
  <c r="Q36" i="49"/>
  <c r="S36" i="49"/>
  <c r="Q25" i="9"/>
  <c r="Q58" i="15"/>
  <c r="Q50" i="15"/>
  <c r="Q36" i="15"/>
  <c r="F14" i="15"/>
  <c r="U4" i="17"/>
  <c r="F63" i="17"/>
  <c r="F55" i="17"/>
  <c r="F47" i="17"/>
  <c r="F39" i="17"/>
  <c r="F31" i="17"/>
  <c r="F23" i="17"/>
  <c r="F15" i="17"/>
  <c r="S206" i="19"/>
  <c r="Q178" i="19"/>
  <c r="S142" i="19"/>
  <c r="Q101" i="19"/>
  <c r="S77" i="19"/>
  <c r="E238" i="20"/>
  <c r="F238" i="20"/>
  <c r="Q206" i="20"/>
  <c r="S206" i="20"/>
  <c r="Q174" i="20"/>
  <c r="S174" i="20"/>
  <c r="Q142" i="20"/>
  <c r="S142" i="20"/>
  <c r="Q110" i="20"/>
  <c r="S110" i="20"/>
  <c r="Q78" i="20"/>
  <c r="S78" i="20"/>
  <c r="Q61" i="20"/>
  <c r="Q49" i="20"/>
  <c r="S49" i="20"/>
  <c r="Q44" i="20"/>
  <c r="M25" i="20"/>
  <c r="M15" i="20"/>
  <c r="S233" i="31"/>
  <c r="Q232" i="31"/>
  <c r="Q138" i="31"/>
  <c r="S138" i="31"/>
  <c r="Q120" i="31"/>
  <c r="S120" i="31"/>
  <c r="Q106" i="31"/>
  <c r="S106" i="31"/>
  <c r="Q90" i="31"/>
  <c r="S90" i="31"/>
  <c r="Q74" i="31"/>
  <c r="S74" i="31"/>
  <c r="Q68" i="31"/>
  <c r="S68" i="31"/>
  <c r="F218" i="33"/>
  <c r="F199" i="33"/>
  <c r="F187" i="33"/>
  <c r="F160" i="33"/>
  <c r="F75" i="33"/>
  <c r="Q34" i="33"/>
  <c r="Q18" i="33"/>
  <c r="F189" i="34"/>
  <c r="E189" i="34"/>
  <c r="F175" i="34"/>
  <c r="E175" i="34"/>
  <c r="F142" i="34"/>
  <c r="E142" i="34"/>
  <c r="F78" i="34"/>
  <c r="E78" i="34"/>
  <c r="Q238" i="35"/>
  <c r="S238" i="35"/>
  <c r="E231" i="35"/>
  <c r="F231" i="35"/>
  <c r="R211" i="35"/>
  <c r="Q211" i="35"/>
  <c r="S207" i="35"/>
  <c r="Q207" i="35"/>
  <c r="Q82" i="35"/>
  <c r="S82" i="35"/>
  <c r="Q78" i="35"/>
  <c r="S78" i="35"/>
  <c r="S75" i="35"/>
  <c r="Q75" i="35"/>
  <c r="S71" i="35"/>
  <c r="Q71" i="35"/>
  <c r="F33" i="35"/>
  <c r="R133" i="49"/>
  <c r="Q133" i="49"/>
  <c r="F104" i="9"/>
  <c r="Q100" i="9"/>
  <c r="Q46" i="15"/>
  <c r="Q30" i="15"/>
  <c r="Q24" i="16"/>
  <c r="Q24" i="17"/>
  <c r="F69" i="17"/>
  <c r="F62" i="17"/>
  <c r="F54" i="17"/>
  <c r="F46" i="17"/>
  <c r="F38" i="17"/>
  <c r="F30" i="17"/>
  <c r="Q63" i="18"/>
  <c r="Q43" i="18"/>
  <c r="Q19" i="18"/>
  <c r="R19" i="18"/>
  <c r="F65" i="18"/>
  <c r="F57" i="18"/>
  <c r="F49" i="18"/>
  <c r="F41" i="18"/>
  <c r="F33" i="18"/>
  <c r="F25" i="18"/>
  <c r="F17" i="18"/>
  <c r="S230" i="19"/>
  <c r="S166" i="19"/>
  <c r="Q235" i="20"/>
  <c r="S235" i="20"/>
  <c r="F223" i="20"/>
  <c r="Q221" i="20"/>
  <c r="S221" i="20"/>
  <c r="S220" i="20"/>
  <c r="Q219" i="20"/>
  <c r="F218" i="20"/>
  <c r="S201" i="20"/>
  <c r="F191" i="20"/>
  <c r="Q189" i="20"/>
  <c r="S189" i="20"/>
  <c r="S188" i="20"/>
  <c r="Q187" i="20"/>
  <c r="F186" i="20"/>
  <c r="S169" i="20"/>
  <c r="F159" i="20"/>
  <c r="Q157" i="20"/>
  <c r="S157" i="20"/>
  <c r="S156" i="20"/>
  <c r="Q155" i="20"/>
  <c r="F154" i="20"/>
  <c r="S137" i="20"/>
  <c r="F127" i="20"/>
  <c r="Q125" i="20"/>
  <c r="S125" i="20"/>
  <c r="S124" i="20"/>
  <c r="Q123" i="20"/>
  <c r="F122" i="20"/>
  <c r="S105" i="20"/>
  <c r="F95" i="20"/>
  <c r="Q93" i="20"/>
  <c r="S93" i="20"/>
  <c r="S92" i="20"/>
  <c r="Q91" i="20"/>
  <c r="F90" i="20"/>
  <c r="S73" i="20"/>
  <c r="S44" i="20"/>
  <c r="F216" i="31"/>
  <c r="F208" i="31"/>
  <c r="F192" i="31"/>
  <c r="F184" i="31"/>
  <c r="F152" i="31"/>
  <c r="F132" i="31"/>
  <c r="S129" i="31"/>
  <c r="Q129" i="31"/>
  <c r="F72" i="31"/>
  <c r="Q55" i="31"/>
  <c r="R55" i="31"/>
  <c r="Q51" i="31"/>
  <c r="R51" i="31"/>
  <c r="F224" i="33"/>
  <c r="F139" i="33"/>
  <c r="F120" i="33"/>
  <c r="F111" i="33"/>
  <c r="F208" i="34"/>
  <c r="E208" i="34"/>
  <c r="F180" i="34"/>
  <c r="E180" i="34"/>
  <c r="F168" i="34"/>
  <c r="E168" i="34"/>
  <c r="F149" i="34"/>
  <c r="E149" i="34"/>
  <c r="F103" i="34"/>
  <c r="E103" i="34"/>
  <c r="F98" i="34"/>
  <c r="E98" i="34"/>
  <c r="F93" i="34"/>
  <c r="E93" i="34"/>
  <c r="F91" i="34"/>
  <c r="E91" i="34"/>
  <c r="R233" i="35"/>
  <c r="Q233" i="35"/>
  <c r="S171" i="35"/>
  <c r="Q171" i="35"/>
  <c r="S146" i="35"/>
  <c r="R146" i="35"/>
  <c r="Q141" i="35"/>
  <c r="S141" i="35"/>
  <c r="Q133" i="35"/>
  <c r="S133" i="35"/>
  <c r="Q124" i="35"/>
  <c r="S124" i="35"/>
  <c r="S119" i="35"/>
  <c r="Q119" i="35"/>
  <c r="Q93" i="35"/>
  <c r="S93" i="35"/>
  <c r="Q86" i="35"/>
  <c r="S86" i="35"/>
  <c r="F39" i="35"/>
  <c r="F130" i="48"/>
  <c r="F127" i="48"/>
  <c r="Q229" i="49"/>
  <c r="S229" i="49"/>
  <c r="B5" i="18"/>
  <c r="F72" i="18" s="1"/>
  <c r="B5" i="19"/>
  <c r="F66" i="19" s="1"/>
  <c r="M24" i="20"/>
  <c r="G4" i="20" s="1"/>
  <c r="M14" i="20"/>
  <c r="S141" i="31"/>
  <c r="S125" i="31"/>
  <c r="S109" i="31"/>
  <c r="Q47" i="31"/>
  <c r="R47" i="31"/>
  <c r="Q36" i="31"/>
  <c r="S36" i="31"/>
  <c r="F232" i="33"/>
  <c r="F195" i="33"/>
  <c r="F191" i="33"/>
  <c r="F168" i="33"/>
  <c r="F131" i="33"/>
  <c r="F127" i="33"/>
  <c r="F104" i="33"/>
  <c r="F67" i="33"/>
  <c r="Q27" i="33"/>
  <c r="S27" i="33"/>
  <c r="Q17" i="33"/>
  <c r="F223" i="34"/>
  <c r="E223" i="34"/>
  <c r="F204" i="34"/>
  <c r="E204" i="34"/>
  <c r="F192" i="34"/>
  <c r="E192" i="34"/>
  <c r="F154" i="34"/>
  <c r="E154" i="34"/>
  <c r="F126" i="34"/>
  <c r="E126" i="34"/>
  <c r="Q228" i="35"/>
  <c r="S228" i="35"/>
  <c r="S223" i="35"/>
  <c r="Q223" i="35"/>
  <c r="E215" i="35"/>
  <c r="F215" i="35"/>
  <c r="S201" i="35"/>
  <c r="Q193" i="35"/>
  <c r="Q190" i="35"/>
  <c r="S190" i="35"/>
  <c r="S168" i="35"/>
  <c r="Q154" i="35"/>
  <c r="E135" i="35"/>
  <c r="F135" i="35"/>
  <c r="Q126" i="35"/>
  <c r="S126" i="35"/>
  <c r="S123" i="35"/>
  <c r="Q123" i="35"/>
  <c r="Q109" i="35"/>
  <c r="S109" i="35"/>
  <c r="Q90" i="35"/>
  <c r="S90" i="35"/>
  <c r="F89" i="35"/>
  <c r="Q76" i="35"/>
  <c r="S76" i="35"/>
  <c r="S72" i="35"/>
  <c r="S60" i="35"/>
  <c r="Q52" i="35"/>
  <c r="S52" i="35"/>
  <c r="Q50" i="35"/>
  <c r="S50" i="35"/>
  <c r="F65" i="35"/>
  <c r="F45" i="35"/>
  <c r="F25" i="35"/>
  <c r="F149" i="48"/>
  <c r="F144" i="48"/>
  <c r="F133" i="48"/>
  <c r="Q34" i="48"/>
  <c r="S34" i="48"/>
  <c r="Q235" i="49"/>
  <c r="S235" i="49"/>
  <c r="Q203" i="49"/>
  <c r="S203" i="49"/>
  <c r="F215" i="50"/>
  <c r="E215" i="50"/>
  <c r="F208" i="50"/>
  <c r="E208" i="50"/>
  <c r="F194" i="50"/>
  <c r="E194" i="50"/>
  <c r="F147" i="50"/>
  <c r="E147" i="50"/>
  <c r="F138" i="50"/>
  <c r="E138" i="50"/>
  <c r="F63" i="19"/>
  <c r="F55" i="19"/>
  <c r="F47" i="19"/>
  <c r="F39" i="19"/>
  <c r="F31" i="19"/>
  <c r="F23" i="19"/>
  <c r="F15" i="19"/>
  <c r="Q225" i="20"/>
  <c r="Q217" i="20"/>
  <c r="Q209" i="20"/>
  <c r="Q201" i="20"/>
  <c r="Q193" i="20"/>
  <c r="Q185" i="20"/>
  <c r="Q177" i="20"/>
  <c r="Q169" i="20"/>
  <c r="Q161" i="20"/>
  <c r="Q153" i="20"/>
  <c r="Q145" i="20"/>
  <c r="Q137" i="20"/>
  <c r="Q129" i="20"/>
  <c r="Q121" i="20"/>
  <c r="Q113" i="20"/>
  <c r="Q105" i="20"/>
  <c r="Q97" i="20"/>
  <c r="Q89" i="20"/>
  <c r="Q81" i="20"/>
  <c r="Q73" i="20"/>
  <c r="S70" i="20"/>
  <c r="M19" i="20"/>
  <c r="F66" i="20"/>
  <c r="Q230" i="31"/>
  <c r="S147" i="31"/>
  <c r="Q146" i="31"/>
  <c r="F140" i="31"/>
  <c r="S131" i="31"/>
  <c r="Q130" i="31"/>
  <c r="F126" i="31"/>
  <c r="F124" i="31"/>
  <c r="S115" i="31"/>
  <c r="Q114" i="31"/>
  <c r="F108" i="31"/>
  <c r="S99" i="31"/>
  <c r="Q98" i="31"/>
  <c r="F94" i="31"/>
  <c r="F92" i="31"/>
  <c r="S83" i="31"/>
  <c r="Q82" i="31"/>
  <c r="F76" i="31"/>
  <c r="Q61" i="31"/>
  <c r="S61" i="31"/>
  <c r="F219" i="33"/>
  <c r="F215" i="33"/>
  <c r="F192" i="33"/>
  <c r="F155" i="33"/>
  <c r="F151" i="33"/>
  <c r="F128" i="33"/>
  <c r="F91" i="33"/>
  <c r="F87" i="33"/>
  <c r="Q26" i="33"/>
  <c r="O14" i="33"/>
  <c r="S14" i="33" s="1"/>
  <c r="T3" i="33" s="1"/>
  <c r="J9" i="33"/>
  <c r="F231" i="34"/>
  <c r="E231" i="34"/>
  <c r="F212" i="34"/>
  <c r="E212" i="34"/>
  <c r="F200" i="34"/>
  <c r="E200" i="34"/>
  <c r="F167" i="34"/>
  <c r="E167" i="34"/>
  <c r="F162" i="34"/>
  <c r="E162" i="34"/>
  <c r="F150" i="34"/>
  <c r="E150" i="34"/>
  <c r="F141" i="34"/>
  <c r="E141" i="34"/>
  <c r="F113" i="34"/>
  <c r="E113" i="34"/>
  <c r="F87" i="34"/>
  <c r="E87" i="34"/>
  <c r="F58" i="34"/>
  <c r="F25" i="34"/>
  <c r="F17" i="34"/>
  <c r="Q225" i="35"/>
  <c r="S225" i="35"/>
  <c r="Q214" i="35"/>
  <c r="Q198" i="35"/>
  <c r="S198" i="35"/>
  <c r="Q188" i="35"/>
  <c r="S188" i="35"/>
  <c r="S151" i="35"/>
  <c r="Q151" i="35"/>
  <c r="R129" i="35"/>
  <c r="S129" i="35"/>
  <c r="Q106" i="35"/>
  <c r="S106" i="35"/>
  <c r="Q92" i="35"/>
  <c r="S92" i="35"/>
  <c r="S88" i="35"/>
  <c r="Q77" i="35"/>
  <c r="S77" i="35"/>
  <c r="Q62" i="35"/>
  <c r="S62" i="35"/>
  <c r="F63" i="35"/>
  <c r="F156" i="48"/>
  <c r="Q139" i="49"/>
  <c r="S139" i="49"/>
  <c r="S133" i="49"/>
  <c r="Q17" i="19"/>
  <c r="M18" i="20"/>
  <c r="G2" i="20"/>
  <c r="S229" i="31"/>
  <c r="S227" i="31"/>
  <c r="S225" i="31"/>
  <c r="S223" i="31"/>
  <c r="S221" i="31"/>
  <c r="S219" i="31"/>
  <c r="S217" i="31"/>
  <c r="S215" i="31"/>
  <c r="S213" i="31"/>
  <c r="S211" i="31"/>
  <c r="S209" i="31"/>
  <c r="S207" i="31"/>
  <c r="S205" i="31"/>
  <c r="S203" i="31"/>
  <c r="S201" i="31"/>
  <c r="S199" i="31"/>
  <c r="S197" i="31"/>
  <c r="S195" i="31"/>
  <c r="S193" i="31"/>
  <c r="S191" i="31"/>
  <c r="S189" i="31"/>
  <c r="S187" i="31"/>
  <c r="S185" i="31"/>
  <c r="S183" i="31"/>
  <c r="S181" i="31"/>
  <c r="S179" i="31"/>
  <c r="S177" i="31"/>
  <c r="S175" i="31"/>
  <c r="S173" i="31"/>
  <c r="S171" i="31"/>
  <c r="S169" i="31"/>
  <c r="S167" i="31"/>
  <c r="S165" i="31"/>
  <c r="S163" i="31"/>
  <c r="S161" i="31"/>
  <c r="S159" i="31"/>
  <c r="S157" i="31"/>
  <c r="S155" i="31"/>
  <c r="S153" i="31"/>
  <c r="S151" i="31"/>
  <c r="S149" i="31"/>
  <c r="S133" i="31"/>
  <c r="S117" i="31"/>
  <c r="Q57" i="31"/>
  <c r="F227" i="33"/>
  <c r="F223" i="33"/>
  <c r="F200" i="33"/>
  <c r="F163" i="33"/>
  <c r="F159" i="33"/>
  <c r="F136" i="33"/>
  <c r="F99" i="33"/>
  <c r="F95" i="33"/>
  <c r="F72" i="33"/>
  <c r="Q41" i="33"/>
  <c r="F236" i="34"/>
  <c r="E236" i="34"/>
  <c r="F224" i="34"/>
  <c r="E224" i="34"/>
  <c r="F191" i="34"/>
  <c r="E191" i="34"/>
  <c r="F172" i="34"/>
  <c r="E172" i="34"/>
  <c r="F155" i="34"/>
  <c r="E155" i="34"/>
  <c r="F127" i="34"/>
  <c r="E127" i="34"/>
  <c r="F118" i="34"/>
  <c r="E118" i="34"/>
  <c r="Q230" i="35"/>
  <c r="F225" i="35"/>
  <c r="Q192" i="35"/>
  <c r="S192" i="35"/>
  <c r="S183" i="35"/>
  <c r="Q183" i="35"/>
  <c r="R161" i="35"/>
  <c r="S161" i="35"/>
  <c r="Q138" i="35"/>
  <c r="S138" i="35"/>
  <c r="S107" i="35"/>
  <c r="Q107" i="35"/>
  <c r="E87" i="35"/>
  <c r="F87" i="35"/>
  <c r="Q85" i="35"/>
  <c r="S85" i="35"/>
  <c r="Q66" i="35"/>
  <c r="F230" i="48"/>
  <c r="F107" i="48"/>
  <c r="S60" i="48"/>
  <c r="Q60" i="48"/>
  <c r="Q201" i="49"/>
  <c r="S201" i="49"/>
  <c r="Q169" i="49"/>
  <c r="S169" i="49"/>
  <c r="S79" i="49"/>
  <c r="Q79" i="49"/>
  <c r="F61" i="19"/>
  <c r="F53" i="19"/>
  <c r="F45" i="19"/>
  <c r="F37" i="19"/>
  <c r="F29" i="19"/>
  <c r="F21" i="19"/>
  <c r="F227" i="20"/>
  <c r="F219" i="20"/>
  <c r="F211" i="20"/>
  <c r="F203" i="20"/>
  <c r="F195" i="20"/>
  <c r="F187" i="20"/>
  <c r="F179" i="20"/>
  <c r="F171" i="20"/>
  <c r="F163" i="20"/>
  <c r="F155" i="20"/>
  <c r="F147" i="20"/>
  <c r="F139" i="20"/>
  <c r="F131" i="20"/>
  <c r="F123" i="20"/>
  <c r="F115" i="20"/>
  <c r="F107" i="20"/>
  <c r="F99" i="20"/>
  <c r="F91" i="20"/>
  <c r="F83" i="20"/>
  <c r="F75" i="20"/>
  <c r="M17" i="20"/>
  <c r="F232" i="31"/>
  <c r="F146" i="31"/>
  <c r="F114" i="31"/>
  <c r="F112" i="31"/>
  <c r="F96" i="31"/>
  <c r="F82" i="31"/>
  <c r="F235" i="33"/>
  <c r="F231" i="33"/>
  <c r="F208" i="33"/>
  <c r="F171" i="33"/>
  <c r="F167" i="33"/>
  <c r="F144" i="33"/>
  <c r="F107" i="33"/>
  <c r="F103" i="33"/>
  <c r="F80" i="33"/>
  <c r="F215" i="34"/>
  <c r="E215" i="34"/>
  <c r="F196" i="34"/>
  <c r="E196" i="34"/>
  <c r="F184" i="34"/>
  <c r="E184" i="34"/>
  <c r="F144" i="34"/>
  <c r="E144" i="34"/>
  <c r="F104" i="34"/>
  <c r="E104" i="34"/>
  <c r="F85" i="34"/>
  <c r="E85" i="34"/>
  <c r="F76" i="34"/>
  <c r="E76" i="34"/>
  <c r="F73" i="34"/>
  <c r="E73" i="34"/>
  <c r="F218" i="35"/>
  <c r="Q170" i="35"/>
  <c r="S170" i="35"/>
  <c r="F169" i="35"/>
  <c r="S139" i="35"/>
  <c r="Q139" i="35"/>
  <c r="R113" i="35"/>
  <c r="Q113" i="35"/>
  <c r="S113" i="35"/>
  <c r="F110" i="35"/>
  <c r="Q108" i="35"/>
  <c r="S108" i="35"/>
  <c r="S103" i="35"/>
  <c r="Q103" i="35"/>
  <c r="S95" i="35"/>
  <c r="Q95" i="35"/>
  <c r="Q74" i="35"/>
  <c r="S74" i="35"/>
  <c r="F73" i="35"/>
  <c r="S48" i="35"/>
  <c r="Q48" i="35"/>
  <c r="M20" i="35"/>
  <c r="F222" i="48"/>
  <c r="F132" i="48"/>
  <c r="F99" i="48"/>
  <c r="Q227" i="49"/>
  <c r="S227" i="49"/>
  <c r="R205" i="49"/>
  <c r="S205" i="49"/>
  <c r="Q205" i="49"/>
  <c r="Q77" i="49"/>
  <c r="S77" i="49"/>
  <c r="M20" i="20"/>
  <c r="Q63" i="31"/>
  <c r="F234" i="34"/>
  <c r="F226" i="34"/>
  <c r="F218" i="34"/>
  <c r="F210" i="34"/>
  <c r="F202" i="34"/>
  <c r="F194" i="34"/>
  <c r="F186" i="34"/>
  <c r="F178" i="34"/>
  <c r="F170" i="34"/>
  <c r="F157" i="34"/>
  <c r="F152" i="34"/>
  <c r="F139" i="34"/>
  <c r="F134" i="34"/>
  <c r="F129" i="34"/>
  <c r="F111" i="34"/>
  <c r="F106" i="34"/>
  <c r="E106" i="34"/>
  <c r="F84" i="34"/>
  <c r="F77" i="34"/>
  <c r="F70" i="34"/>
  <c r="Q8" i="34"/>
  <c r="F65" i="34"/>
  <c r="F57" i="34"/>
  <c r="F49" i="34"/>
  <c r="F41" i="34"/>
  <c r="F33" i="34"/>
  <c r="F24" i="34"/>
  <c r="F16" i="34"/>
  <c r="F3" i="34" s="1"/>
  <c r="F238" i="35"/>
  <c r="S227" i="35"/>
  <c r="F222" i="35"/>
  <c r="S211" i="35"/>
  <c r="F206" i="35"/>
  <c r="Q200" i="35"/>
  <c r="S200" i="35"/>
  <c r="S199" i="35"/>
  <c r="F197" i="35"/>
  <c r="F182" i="35"/>
  <c r="Q180" i="35"/>
  <c r="S180" i="35"/>
  <c r="S179" i="35"/>
  <c r="Q178" i="35"/>
  <c r="F177" i="35"/>
  <c r="S160" i="35"/>
  <c r="F150" i="35"/>
  <c r="Q148" i="35"/>
  <c r="S148" i="35"/>
  <c r="S147" i="35"/>
  <c r="Q146" i="35"/>
  <c r="F145" i="35"/>
  <c r="S128" i="35"/>
  <c r="F118" i="35"/>
  <c r="Q116" i="35"/>
  <c r="S116" i="35"/>
  <c r="S115" i="35"/>
  <c r="Q114" i="35"/>
  <c r="F113" i="35"/>
  <c r="Q58" i="35"/>
  <c r="S58" i="35"/>
  <c r="M16" i="35"/>
  <c r="F47" i="35"/>
  <c r="F35" i="35"/>
  <c r="F177" i="48"/>
  <c r="F172" i="48"/>
  <c r="F161" i="48"/>
  <c r="F136" i="48"/>
  <c r="Q177" i="49"/>
  <c r="S177" i="49"/>
  <c r="S171" i="49"/>
  <c r="Q105" i="49"/>
  <c r="S105" i="49"/>
  <c r="Q93" i="49"/>
  <c r="S93" i="49"/>
  <c r="F95" i="62"/>
  <c r="S70" i="62"/>
  <c r="Q70" i="62"/>
  <c r="E225" i="63"/>
  <c r="F225" i="63"/>
  <c r="Q59" i="31"/>
  <c r="Q41" i="31"/>
  <c r="F235" i="34"/>
  <c r="F227" i="34"/>
  <c r="F219" i="34"/>
  <c r="F211" i="34"/>
  <c r="F203" i="34"/>
  <c r="F195" i="34"/>
  <c r="F187" i="34"/>
  <c r="F179" i="34"/>
  <c r="F171" i="34"/>
  <c r="F163" i="34"/>
  <c r="F158" i="34"/>
  <c r="F153" i="34"/>
  <c r="F130" i="34"/>
  <c r="E130" i="34"/>
  <c r="F117" i="34"/>
  <c r="F112" i="34"/>
  <c r="F99" i="34"/>
  <c r="F82" i="34"/>
  <c r="F75" i="34"/>
  <c r="F54" i="34"/>
  <c r="F38" i="34"/>
  <c r="F21" i="34"/>
  <c r="Q236" i="35"/>
  <c r="S236" i="35"/>
  <c r="Q220" i="35"/>
  <c r="S220" i="35"/>
  <c r="Q204" i="35"/>
  <c r="S204" i="35"/>
  <c r="Q196" i="35"/>
  <c r="S196" i="35"/>
  <c r="S195" i="35"/>
  <c r="Q194" i="35"/>
  <c r="Q181" i="35"/>
  <c r="S181" i="35"/>
  <c r="Q149" i="35"/>
  <c r="S149" i="35"/>
  <c r="Q117" i="35"/>
  <c r="S117" i="35"/>
  <c r="Q100" i="35"/>
  <c r="S100" i="35"/>
  <c r="S99" i="35"/>
  <c r="Q84" i="35"/>
  <c r="S84" i="35"/>
  <c r="S83" i="35"/>
  <c r="Q68" i="35"/>
  <c r="S68" i="35"/>
  <c r="S67" i="35"/>
  <c r="Q49" i="35"/>
  <c r="S49" i="35"/>
  <c r="M14" i="35"/>
  <c r="G4" i="35" s="1"/>
  <c r="F27" i="35"/>
  <c r="F21" i="35"/>
  <c r="F235" i="48"/>
  <c r="F221" i="48"/>
  <c r="F216" i="48"/>
  <c r="F187" i="48"/>
  <c r="F173" i="48"/>
  <c r="Q58" i="48"/>
  <c r="S58" i="48"/>
  <c r="R233" i="49"/>
  <c r="S233" i="49"/>
  <c r="S159" i="49"/>
  <c r="Q159" i="49"/>
  <c r="S113" i="49"/>
  <c r="Q113" i="49"/>
  <c r="F223" i="50"/>
  <c r="E223" i="50"/>
  <c r="F216" i="50"/>
  <c r="E216" i="50"/>
  <c r="F139" i="50"/>
  <c r="E139" i="50"/>
  <c r="F111" i="50"/>
  <c r="E111" i="50"/>
  <c r="F99" i="50"/>
  <c r="E99" i="50"/>
  <c r="F85" i="50"/>
  <c r="E85" i="50"/>
  <c r="F80" i="50"/>
  <c r="E80" i="50"/>
  <c r="F68" i="50"/>
  <c r="E68" i="50"/>
  <c r="F239" i="62"/>
  <c r="Q84" i="62"/>
  <c r="S84" i="62"/>
  <c r="Q210" i="63"/>
  <c r="S210" i="63"/>
  <c r="Q197" i="63"/>
  <c r="S197" i="63"/>
  <c r="Q43" i="31"/>
  <c r="B5" i="31"/>
  <c r="F120" i="31" s="1"/>
  <c r="Q47" i="33"/>
  <c r="F238" i="34"/>
  <c r="F230" i="34"/>
  <c r="F222" i="34"/>
  <c r="F214" i="34"/>
  <c r="F206" i="34"/>
  <c r="F198" i="34"/>
  <c r="F190" i="34"/>
  <c r="F182" i="34"/>
  <c r="F174" i="34"/>
  <c r="F166" i="34"/>
  <c r="F161" i="34"/>
  <c r="F138" i="34"/>
  <c r="E138" i="34"/>
  <c r="F125" i="34"/>
  <c r="F120" i="34"/>
  <c r="F107" i="34"/>
  <c r="F102" i="34"/>
  <c r="F97" i="34"/>
  <c r="F94" i="34"/>
  <c r="F89" i="34"/>
  <c r="E89" i="34"/>
  <c r="F86" i="34"/>
  <c r="F79" i="34"/>
  <c r="F68" i="34"/>
  <c r="S235" i="35"/>
  <c r="Q234" i="35"/>
  <c r="S219" i="35"/>
  <c r="Q218" i="35"/>
  <c r="S203" i="35"/>
  <c r="Q202" i="35"/>
  <c r="S176" i="35"/>
  <c r="Q164" i="35"/>
  <c r="S164" i="35"/>
  <c r="S163" i="35"/>
  <c r="Q162" i="35"/>
  <c r="S144" i="35"/>
  <c r="Q132" i="35"/>
  <c r="S132" i="35"/>
  <c r="S131" i="35"/>
  <c r="Q130" i="35"/>
  <c r="S112" i="35"/>
  <c r="S64" i="35"/>
  <c r="S55" i="35"/>
  <c r="Q55" i="35"/>
  <c r="S44" i="35"/>
  <c r="Q44" i="35"/>
  <c r="Q40" i="35"/>
  <c r="S40" i="35"/>
  <c r="F15" i="35"/>
  <c r="F200" i="48"/>
  <c r="F171" i="48"/>
  <c r="F163" i="48"/>
  <c r="F160" i="48"/>
  <c r="F140" i="48"/>
  <c r="F125" i="48"/>
  <c r="F123" i="48"/>
  <c r="G2" i="48"/>
  <c r="Q223" i="49"/>
  <c r="S223" i="49"/>
  <c r="Q195" i="49"/>
  <c r="S195" i="49"/>
  <c r="Q165" i="49"/>
  <c r="S165" i="49"/>
  <c r="Q157" i="49"/>
  <c r="S157" i="49"/>
  <c r="Q123" i="49"/>
  <c r="S123" i="49"/>
  <c r="R101" i="49"/>
  <c r="Q101" i="49"/>
  <c r="S101" i="49"/>
  <c r="F58" i="49"/>
  <c r="E65" i="49"/>
  <c r="F65" i="49"/>
  <c r="E49" i="49"/>
  <c r="F49" i="49"/>
  <c r="E41" i="49"/>
  <c r="F41" i="49"/>
  <c r="F235" i="50"/>
  <c r="E235" i="50"/>
  <c r="F151" i="50"/>
  <c r="E151" i="50"/>
  <c r="F144" i="50"/>
  <c r="E144" i="50"/>
  <c r="F130" i="50"/>
  <c r="E130" i="50"/>
  <c r="F153" i="62"/>
  <c r="Q45" i="31"/>
  <c r="Q24" i="33"/>
  <c r="J8" i="33"/>
  <c r="F233" i="34"/>
  <c r="F225" i="34"/>
  <c r="F217" i="34"/>
  <c r="F209" i="34"/>
  <c r="F201" i="34"/>
  <c r="F193" i="34"/>
  <c r="F185" i="34"/>
  <c r="F177" i="34"/>
  <c r="F169" i="34"/>
  <c r="F146" i="34"/>
  <c r="E146" i="34"/>
  <c r="F133" i="34"/>
  <c r="F128" i="34"/>
  <c r="F115" i="34"/>
  <c r="F110" i="34"/>
  <c r="F105" i="34"/>
  <c r="F92" i="34"/>
  <c r="E92" i="34"/>
  <c r="F83" i="34"/>
  <c r="F72" i="34"/>
  <c r="F60" i="34"/>
  <c r="F52" i="34"/>
  <c r="F44" i="34"/>
  <c r="F36" i="34"/>
  <c r="F27" i="34"/>
  <c r="F19" i="34"/>
  <c r="Q240" i="35"/>
  <c r="S240" i="35"/>
  <c r="F233" i="35"/>
  <c r="Q224" i="35"/>
  <c r="S224" i="35"/>
  <c r="F217" i="35"/>
  <c r="Q208" i="35"/>
  <c r="S208" i="35"/>
  <c r="Q189" i="35"/>
  <c r="Q157" i="35"/>
  <c r="S157" i="35"/>
  <c r="Q125" i="35"/>
  <c r="S125" i="35"/>
  <c r="R61" i="35"/>
  <c r="S61" i="35"/>
  <c r="S59" i="35"/>
  <c r="Q59" i="35"/>
  <c r="Q53" i="35"/>
  <c r="M18" i="35"/>
  <c r="F49" i="35"/>
  <c r="F31" i="35"/>
  <c r="F227" i="48"/>
  <c r="F224" i="48"/>
  <c r="F206" i="48"/>
  <c r="F198" i="48"/>
  <c r="F182" i="48"/>
  <c r="F120" i="48"/>
  <c r="F112" i="48"/>
  <c r="S50" i="48"/>
  <c r="Q237" i="49"/>
  <c r="S237" i="49"/>
  <c r="Q163" i="49"/>
  <c r="S163" i="49"/>
  <c r="S135" i="49"/>
  <c r="Q135" i="49"/>
  <c r="Q117" i="49"/>
  <c r="S117" i="49"/>
  <c r="Q34" i="49"/>
  <c r="R34" i="49"/>
  <c r="Q28" i="49"/>
  <c r="S28" i="49"/>
  <c r="F57" i="49"/>
  <c r="F164" i="34"/>
  <c r="F156" i="34"/>
  <c r="F148" i="34"/>
  <c r="F140" i="34"/>
  <c r="F132" i="34"/>
  <c r="F124" i="34"/>
  <c r="F116" i="34"/>
  <c r="F108" i="34"/>
  <c r="F100" i="34"/>
  <c r="F63" i="34"/>
  <c r="F55" i="34"/>
  <c r="F47" i="34"/>
  <c r="F39" i="34"/>
  <c r="F30" i="34"/>
  <c r="F22" i="34"/>
  <c r="F14" i="34"/>
  <c r="F219" i="48"/>
  <c r="F213" i="48"/>
  <c r="F204" i="48"/>
  <c r="F195" i="48"/>
  <c r="F192" i="48"/>
  <c r="F174" i="48"/>
  <c r="F147" i="48"/>
  <c r="F116" i="48"/>
  <c r="F109" i="48"/>
  <c r="Q221" i="49"/>
  <c r="S221" i="49"/>
  <c r="S193" i="49"/>
  <c r="S179" i="49"/>
  <c r="S119" i="49"/>
  <c r="Q119" i="49"/>
  <c r="S73" i="49"/>
  <c r="F184" i="50"/>
  <c r="E184" i="50"/>
  <c r="F170" i="50"/>
  <c r="E170" i="50"/>
  <c r="F114" i="50"/>
  <c r="E114" i="50"/>
  <c r="F95" i="50"/>
  <c r="E95" i="50"/>
  <c r="Q46" i="50"/>
  <c r="F211" i="62"/>
  <c r="Q71" i="62"/>
  <c r="S71" i="62"/>
  <c r="E142" i="63"/>
  <c r="F142" i="63"/>
  <c r="R129" i="63"/>
  <c r="Q129" i="63"/>
  <c r="S129" i="63"/>
  <c r="R91" i="63"/>
  <c r="S91" i="63"/>
  <c r="Q184" i="35"/>
  <c r="Q176" i="35"/>
  <c r="Q168" i="35"/>
  <c r="Q160" i="35"/>
  <c r="Q152" i="35"/>
  <c r="Q144" i="35"/>
  <c r="Q136" i="35"/>
  <c r="Q128" i="35"/>
  <c r="Q120" i="35"/>
  <c r="Q112" i="35"/>
  <c r="Q104" i="35"/>
  <c r="Q96" i="35"/>
  <c r="Q88" i="35"/>
  <c r="Q80" i="35"/>
  <c r="Q72" i="35"/>
  <c r="F229" i="48"/>
  <c r="F220" i="48"/>
  <c r="F211" i="48"/>
  <c r="F208" i="48"/>
  <c r="F190" i="48"/>
  <c r="F166" i="48"/>
  <c r="F124" i="48"/>
  <c r="F117" i="48"/>
  <c r="F104" i="48"/>
  <c r="Q50" i="48"/>
  <c r="S155" i="49"/>
  <c r="S151" i="49"/>
  <c r="Q151" i="49"/>
  <c r="R141" i="49"/>
  <c r="S141" i="49"/>
  <c r="R85" i="49"/>
  <c r="S85" i="49"/>
  <c r="Q66" i="49"/>
  <c r="S66" i="49"/>
  <c r="F42" i="49"/>
  <c r="F234" i="50"/>
  <c r="E234" i="50"/>
  <c r="F178" i="50"/>
  <c r="E178" i="50"/>
  <c r="F159" i="50"/>
  <c r="E159" i="50"/>
  <c r="F152" i="50"/>
  <c r="E152" i="50"/>
  <c r="Q40" i="50"/>
  <c r="R40" i="50"/>
  <c r="S22" i="50"/>
  <c r="Q22" i="50"/>
  <c r="F235" i="62"/>
  <c r="F59" i="34"/>
  <c r="F51" i="34"/>
  <c r="F43" i="34"/>
  <c r="F35" i="34"/>
  <c r="F26" i="34"/>
  <c r="U4" i="35"/>
  <c r="F214" i="48"/>
  <c r="F193" i="48"/>
  <c r="F155" i="48"/>
  <c r="F148" i="48"/>
  <c r="F141" i="48"/>
  <c r="F128" i="48"/>
  <c r="F115" i="48"/>
  <c r="S215" i="49"/>
  <c r="Q215" i="49"/>
  <c r="Q187" i="49"/>
  <c r="S187" i="49"/>
  <c r="Q149" i="49"/>
  <c r="Q131" i="49"/>
  <c r="S131" i="49"/>
  <c r="S125" i="49"/>
  <c r="Q26" i="49"/>
  <c r="R26" i="49"/>
  <c r="F239" i="50"/>
  <c r="E239" i="50"/>
  <c r="F227" i="50"/>
  <c r="E227" i="50"/>
  <c r="F183" i="50"/>
  <c r="E183" i="50"/>
  <c r="F171" i="50"/>
  <c r="E171" i="50"/>
  <c r="S46" i="50"/>
  <c r="F171" i="62"/>
  <c r="S78" i="62"/>
  <c r="Q78" i="62"/>
  <c r="Q180" i="63"/>
  <c r="S180" i="63"/>
  <c r="S179" i="63"/>
  <c r="Q179" i="63"/>
  <c r="S165" i="63"/>
  <c r="Q165" i="63"/>
  <c r="S132" i="63"/>
  <c r="Q132" i="63"/>
  <c r="F202" i="35"/>
  <c r="F194" i="35"/>
  <c r="F186" i="35"/>
  <c r="F178" i="35"/>
  <c r="F170" i="35"/>
  <c r="F162" i="35"/>
  <c r="F154" i="35"/>
  <c r="F146" i="35"/>
  <c r="F138" i="35"/>
  <c r="F130" i="35"/>
  <c r="F122" i="35"/>
  <c r="F114" i="35"/>
  <c r="F106" i="35"/>
  <c r="F98" i="35"/>
  <c r="F90" i="35"/>
  <c r="F82" i="35"/>
  <c r="F74" i="35"/>
  <c r="F66" i="35"/>
  <c r="S28" i="35"/>
  <c r="F203" i="48"/>
  <c r="F197" i="48"/>
  <c r="F188" i="48"/>
  <c r="F179" i="48"/>
  <c r="F176" i="48"/>
  <c r="F158" i="48"/>
  <c r="F152" i="48"/>
  <c r="F139" i="48"/>
  <c r="F108" i="48"/>
  <c r="F101" i="48"/>
  <c r="Q96" i="48"/>
  <c r="R96" i="48"/>
  <c r="Q115" i="49"/>
  <c r="Q32" i="49"/>
  <c r="R32" i="49"/>
  <c r="F211" i="50"/>
  <c r="E211" i="50"/>
  <c r="F202" i="50"/>
  <c r="E202" i="50"/>
  <c r="F120" i="50"/>
  <c r="E120" i="50"/>
  <c r="F106" i="50"/>
  <c r="E106" i="50"/>
  <c r="Q42" i="50"/>
  <c r="S42" i="50"/>
  <c r="F169" i="62"/>
  <c r="Q87" i="62"/>
  <c r="R87" i="62"/>
  <c r="F81" i="62"/>
  <c r="R14" i="62"/>
  <c r="Q9" i="62"/>
  <c r="S211" i="63"/>
  <c r="Q211" i="63"/>
  <c r="Q194" i="63"/>
  <c r="S194" i="63"/>
  <c r="Q188" i="63"/>
  <c r="S188" i="63"/>
  <c r="S187" i="63"/>
  <c r="Q187" i="63"/>
  <c r="Q234" i="48"/>
  <c r="F54" i="48"/>
  <c r="Q30" i="48"/>
  <c r="Q14" i="48"/>
  <c r="F39" i="48"/>
  <c r="S175" i="49"/>
  <c r="S91" i="49"/>
  <c r="S22" i="49"/>
  <c r="F62" i="49"/>
  <c r="F46" i="49"/>
  <c r="F218" i="50"/>
  <c r="E218" i="50"/>
  <c r="F199" i="50"/>
  <c r="E199" i="50"/>
  <c r="F187" i="50"/>
  <c r="E187" i="50"/>
  <c r="F154" i="50"/>
  <c r="E154" i="50"/>
  <c r="F135" i="50"/>
  <c r="E135" i="50"/>
  <c r="F123" i="50"/>
  <c r="E123" i="50"/>
  <c r="F73" i="50"/>
  <c r="E73" i="50"/>
  <c r="M21" i="50"/>
  <c r="S87" i="62"/>
  <c r="S213" i="63"/>
  <c r="Q172" i="63"/>
  <c r="S172" i="63"/>
  <c r="S171" i="63"/>
  <c r="Q171" i="63"/>
  <c r="S121" i="63"/>
  <c r="Q121" i="63"/>
  <c r="S74" i="63"/>
  <c r="Q74" i="63"/>
  <c r="E213" i="64"/>
  <c r="F213" i="64"/>
  <c r="S199" i="49"/>
  <c r="S183" i="49"/>
  <c r="Q167" i="49"/>
  <c r="Q155" i="49"/>
  <c r="Q125" i="49"/>
  <c r="Q99" i="49"/>
  <c r="Q95" i="49"/>
  <c r="F226" i="50"/>
  <c r="E226" i="50"/>
  <c r="F207" i="50"/>
  <c r="E207" i="50"/>
  <c r="F195" i="50"/>
  <c r="E195" i="50"/>
  <c r="F162" i="50"/>
  <c r="E162" i="50"/>
  <c r="F143" i="50"/>
  <c r="E143" i="50"/>
  <c r="F131" i="50"/>
  <c r="E131" i="50"/>
  <c r="F98" i="50"/>
  <c r="E98" i="50"/>
  <c r="F86" i="50"/>
  <c r="E86" i="50"/>
  <c r="F67" i="50"/>
  <c r="E67" i="50"/>
  <c r="F134" i="62"/>
  <c r="S74" i="62"/>
  <c r="Q74" i="62"/>
  <c r="S21" i="62"/>
  <c r="R21" i="62"/>
  <c r="T4" i="62"/>
  <c r="U4" i="62"/>
  <c r="E218" i="63"/>
  <c r="F218" i="63"/>
  <c r="Q168" i="63"/>
  <c r="S168" i="63"/>
  <c r="Q118" i="63"/>
  <c r="S118" i="63"/>
  <c r="S115" i="63"/>
  <c r="Q115" i="63"/>
  <c r="S110" i="63"/>
  <c r="Q110" i="63"/>
  <c r="R92" i="63"/>
  <c r="S92" i="63"/>
  <c r="Q92" i="63"/>
  <c r="S80" i="63"/>
  <c r="Q80" i="63"/>
  <c r="F14" i="9"/>
  <c r="F3" i="9" s="1"/>
  <c r="F65" i="48"/>
  <c r="S143" i="49"/>
  <c r="S111" i="49"/>
  <c r="Q83" i="49"/>
  <c r="S71" i="49"/>
  <c r="F54" i="49"/>
  <c r="F38" i="49"/>
  <c r="F231" i="50"/>
  <c r="E231" i="50"/>
  <c r="F219" i="50"/>
  <c r="E219" i="50"/>
  <c r="F186" i="50"/>
  <c r="E186" i="50"/>
  <c r="F167" i="50"/>
  <c r="E167" i="50"/>
  <c r="F155" i="50"/>
  <c r="E155" i="50"/>
  <c r="F122" i="50"/>
  <c r="E122" i="50"/>
  <c r="F103" i="50"/>
  <c r="E103" i="50"/>
  <c r="F91" i="50"/>
  <c r="E91" i="50"/>
  <c r="F72" i="50"/>
  <c r="E72" i="50"/>
  <c r="Q26" i="50"/>
  <c r="R26" i="50"/>
  <c r="R24" i="50"/>
  <c r="Q9" i="50"/>
  <c r="M17" i="50"/>
  <c r="F212" i="62"/>
  <c r="Q75" i="62"/>
  <c r="S75" i="62"/>
  <c r="Q69" i="62"/>
  <c r="S69" i="62"/>
  <c r="E222" i="63"/>
  <c r="F222" i="63"/>
  <c r="Q176" i="63"/>
  <c r="S176" i="63"/>
  <c r="Q160" i="63"/>
  <c r="S160" i="63"/>
  <c r="Q156" i="63"/>
  <c r="R156" i="63"/>
  <c r="S142" i="63"/>
  <c r="Q142" i="63"/>
  <c r="Q119" i="63"/>
  <c r="S119" i="63"/>
  <c r="S99" i="63"/>
  <c r="Q99" i="63"/>
  <c r="Q96" i="63"/>
  <c r="S96" i="63"/>
  <c r="F62" i="48"/>
  <c r="F36" i="48"/>
  <c r="Q109" i="49"/>
  <c r="S109" i="49"/>
  <c r="Q24" i="49"/>
  <c r="R24" i="49"/>
  <c r="B5" i="49"/>
  <c r="F68" i="49" s="1"/>
  <c r="F210" i="50"/>
  <c r="E210" i="50"/>
  <c r="F191" i="50"/>
  <c r="E191" i="50"/>
  <c r="F179" i="50"/>
  <c r="E179" i="50"/>
  <c r="F146" i="50"/>
  <c r="E146" i="50"/>
  <c r="F127" i="50"/>
  <c r="E127" i="50"/>
  <c r="F115" i="50"/>
  <c r="E115" i="50"/>
  <c r="F77" i="50"/>
  <c r="E77" i="50"/>
  <c r="Q36" i="50"/>
  <c r="R36" i="50"/>
  <c r="Q8" i="50"/>
  <c r="F119" i="62"/>
  <c r="R85" i="62"/>
  <c r="Q85" i="62"/>
  <c r="R67" i="62"/>
  <c r="Q67" i="62"/>
  <c r="Q19" i="62"/>
  <c r="R19" i="62"/>
  <c r="S195" i="63"/>
  <c r="Q195" i="63"/>
  <c r="Q184" i="63"/>
  <c r="S184" i="63"/>
  <c r="Q161" i="63"/>
  <c r="S161" i="63"/>
  <c r="E139" i="63"/>
  <c r="F139" i="63"/>
  <c r="E107" i="63"/>
  <c r="F107" i="63"/>
  <c r="R103" i="63"/>
  <c r="S103" i="63"/>
  <c r="Q69" i="49"/>
  <c r="Q40" i="49"/>
  <c r="F31" i="49"/>
  <c r="F23" i="49"/>
  <c r="F15" i="49"/>
  <c r="F237" i="50"/>
  <c r="F229" i="50"/>
  <c r="F221" i="50"/>
  <c r="F213" i="50"/>
  <c r="F205" i="50"/>
  <c r="F197" i="50"/>
  <c r="F189" i="50"/>
  <c r="F181" i="50"/>
  <c r="F173" i="50"/>
  <c r="F165" i="50"/>
  <c r="F157" i="50"/>
  <c r="F149" i="50"/>
  <c r="F141" i="50"/>
  <c r="F133" i="50"/>
  <c r="F125" i="50"/>
  <c r="F117" i="50"/>
  <c r="F109" i="50"/>
  <c r="F101" i="50"/>
  <c r="F93" i="50"/>
  <c r="F88" i="50"/>
  <c r="E88" i="50"/>
  <c r="F75" i="50"/>
  <c r="F70" i="50"/>
  <c r="F204" i="62"/>
  <c r="F92" i="62"/>
  <c r="F61" i="62"/>
  <c r="F45" i="62"/>
  <c r="F29" i="62"/>
  <c r="E237" i="63"/>
  <c r="F237" i="63"/>
  <c r="S203" i="63"/>
  <c r="Q203" i="63"/>
  <c r="R190" i="63"/>
  <c r="S190" i="63"/>
  <c r="R182" i="63"/>
  <c r="S182" i="63"/>
  <c r="R174" i="63"/>
  <c r="S174" i="63"/>
  <c r="R166" i="63"/>
  <c r="S166" i="63"/>
  <c r="S156" i="63"/>
  <c r="Q152" i="63"/>
  <c r="S152" i="63"/>
  <c r="E126" i="63"/>
  <c r="F126" i="63"/>
  <c r="S122" i="63"/>
  <c r="Q120" i="63"/>
  <c r="E104" i="63"/>
  <c r="F104" i="63"/>
  <c r="S78" i="63"/>
  <c r="Q78" i="63"/>
  <c r="F166" i="64"/>
  <c r="E100" i="64"/>
  <c r="F100" i="64"/>
  <c r="E73" i="64"/>
  <c r="F73" i="64"/>
  <c r="S221" i="65"/>
  <c r="Q221" i="65"/>
  <c r="F204" i="65"/>
  <c r="E204" i="65"/>
  <c r="F192" i="65"/>
  <c r="E192" i="65"/>
  <c r="Q67" i="49"/>
  <c r="Q44" i="49"/>
  <c r="F238" i="50"/>
  <c r="F230" i="50"/>
  <c r="F222" i="50"/>
  <c r="F214" i="50"/>
  <c r="F206" i="50"/>
  <c r="F198" i="50"/>
  <c r="F190" i="50"/>
  <c r="F182" i="50"/>
  <c r="F174" i="50"/>
  <c r="F166" i="50"/>
  <c r="F158" i="50"/>
  <c r="F150" i="50"/>
  <c r="F142" i="50"/>
  <c r="F134" i="50"/>
  <c r="F126" i="50"/>
  <c r="F118" i="50"/>
  <c r="F110" i="50"/>
  <c r="F102" i="50"/>
  <c r="F94" i="50"/>
  <c r="F81" i="50"/>
  <c r="F76" i="50"/>
  <c r="F71" i="50"/>
  <c r="Q34" i="50"/>
  <c r="F191" i="62"/>
  <c r="F116" i="62"/>
  <c r="Q17" i="62"/>
  <c r="S17" i="62"/>
  <c r="S25" i="62"/>
  <c r="Q25" i="62"/>
  <c r="O14" i="62"/>
  <c r="J8" i="62"/>
  <c r="Q205" i="63"/>
  <c r="E203" i="63"/>
  <c r="F203" i="63"/>
  <c r="S200" i="63"/>
  <c r="Q112" i="63"/>
  <c r="S112" i="63"/>
  <c r="S100" i="63"/>
  <c r="Q100" i="63"/>
  <c r="R76" i="63"/>
  <c r="S76" i="63"/>
  <c r="T4" i="63"/>
  <c r="U4" i="63"/>
  <c r="E218" i="64"/>
  <c r="F218" i="64"/>
  <c r="F35" i="49"/>
  <c r="F27" i="49"/>
  <c r="F19" i="49"/>
  <c r="F20" i="49"/>
  <c r="F233" i="50"/>
  <c r="F225" i="50"/>
  <c r="F217" i="50"/>
  <c r="F209" i="50"/>
  <c r="F201" i="50"/>
  <c r="F193" i="50"/>
  <c r="F185" i="50"/>
  <c r="F177" i="50"/>
  <c r="F169" i="50"/>
  <c r="F161" i="50"/>
  <c r="F153" i="50"/>
  <c r="F145" i="50"/>
  <c r="F137" i="50"/>
  <c r="F129" i="50"/>
  <c r="F121" i="50"/>
  <c r="F113" i="50"/>
  <c r="F105" i="50"/>
  <c r="F97" i="50"/>
  <c r="F89" i="50"/>
  <c r="F84" i="50"/>
  <c r="F79" i="50"/>
  <c r="Q32" i="50"/>
  <c r="Q30" i="50"/>
  <c r="R30" i="50"/>
  <c r="M15" i="50"/>
  <c r="F195" i="62"/>
  <c r="F101" i="62"/>
  <c r="Q79" i="62"/>
  <c r="S79" i="62"/>
  <c r="Q68" i="62"/>
  <c r="Q55" i="62"/>
  <c r="S55" i="62"/>
  <c r="Q15" i="62"/>
  <c r="R15" i="62"/>
  <c r="R209" i="63"/>
  <c r="S209" i="63"/>
  <c r="Q202" i="63"/>
  <c r="R193" i="63"/>
  <c r="S193" i="63"/>
  <c r="R186" i="63"/>
  <c r="S186" i="63"/>
  <c r="R178" i="63"/>
  <c r="S178" i="63"/>
  <c r="R170" i="63"/>
  <c r="S170" i="63"/>
  <c r="Q159" i="63"/>
  <c r="S159" i="63"/>
  <c r="Q151" i="63"/>
  <c r="S151" i="63"/>
  <c r="E102" i="63"/>
  <c r="F102" i="63"/>
  <c r="E99" i="63"/>
  <c r="F99" i="63"/>
  <c r="Q85" i="63"/>
  <c r="S85" i="63"/>
  <c r="S81" i="63"/>
  <c r="Q81" i="63"/>
  <c r="Q94" i="64"/>
  <c r="S94" i="64"/>
  <c r="F236" i="50"/>
  <c r="F228" i="50"/>
  <c r="F220" i="50"/>
  <c r="F212" i="50"/>
  <c r="F204" i="50"/>
  <c r="F196" i="50"/>
  <c r="F188" i="50"/>
  <c r="F180" i="50"/>
  <c r="F172" i="50"/>
  <c r="F164" i="50"/>
  <c r="F156" i="50"/>
  <c r="F148" i="50"/>
  <c r="F140" i="50"/>
  <c r="F132" i="50"/>
  <c r="F124" i="50"/>
  <c r="F116" i="50"/>
  <c r="F108" i="50"/>
  <c r="F100" i="50"/>
  <c r="F92" i="50"/>
  <c r="F87" i="50"/>
  <c r="F69" i="50"/>
  <c r="Q28" i="50"/>
  <c r="F207" i="62"/>
  <c r="F164" i="62"/>
  <c r="F148" i="62"/>
  <c r="F85" i="62"/>
  <c r="S39" i="62"/>
  <c r="E204" i="63"/>
  <c r="F204" i="63"/>
  <c r="S126" i="63"/>
  <c r="Q126" i="63"/>
  <c r="Q114" i="63"/>
  <c r="S114" i="63"/>
  <c r="S82" i="63"/>
  <c r="Q82" i="63"/>
  <c r="R69" i="63"/>
  <c r="S69" i="63"/>
  <c r="Q69" i="63"/>
  <c r="E238" i="64"/>
  <c r="F238" i="64"/>
  <c r="E167" i="64"/>
  <c r="F167" i="64"/>
  <c r="F230" i="65"/>
  <c r="F90" i="50"/>
  <c r="F82" i="50"/>
  <c r="F74" i="50"/>
  <c r="F66" i="50"/>
  <c r="Q38" i="50"/>
  <c r="M19" i="50"/>
  <c r="F66" i="62"/>
  <c r="Q21" i="62"/>
  <c r="B5" i="62"/>
  <c r="F239" i="63"/>
  <c r="S153" i="63"/>
  <c r="F144" i="63"/>
  <c r="E136" i="63"/>
  <c r="F136" i="63"/>
  <c r="S128" i="63"/>
  <c r="S102" i="63"/>
  <c r="E94" i="63"/>
  <c r="F94" i="63"/>
  <c r="Q91" i="63"/>
  <c r="S86" i="63"/>
  <c r="Q86" i="63"/>
  <c r="Q83" i="63"/>
  <c r="S83" i="63"/>
  <c r="E78" i="63"/>
  <c r="F78" i="63"/>
  <c r="Q75" i="63"/>
  <c r="S75" i="63"/>
  <c r="S72" i="63"/>
  <c r="Q71" i="63"/>
  <c r="S71" i="63"/>
  <c r="F113" i="64"/>
  <c r="F108" i="64"/>
  <c r="S93" i="64"/>
  <c r="Q93" i="64"/>
  <c r="R87" i="64"/>
  <c r="S87" i="64"/>
  <c r="Q87" i="64"/>
  <c r="E70" i="64"/>
  <c r="F70" i="64"/>
  <c r="F240" i="65"/>
  <c r="F182" i="65"/>
  <c r="E182" i="65"/>
  <c r="R84" i="65"/>
  <c r="S84" i="65"/>
  <c r="S67" i="62"/>
  <c r="F65" i="62"/>
  <c r="F57" i="62"/>
  <c r="F49" i="62"/>
  <c r="F41" i="62"/>
  <c r="F33" i="62"/>
  <c r="F25" i="62"/>
  <c r="F17" i="62"/>
  <c r="Q200" i="63"/>
  <c r="E152" i="63"/>
  <c r="F152" i="63"/>
  <c r="Q93" i="63"/>
  <c r="Q84" i="63"/>
  <c r="S84" i="63"/>
  <c r="Q77" i="63"/>
  <c r="E75" i="63"/>
  <c r="F75" i="63"/>
  <c r="F67" i="63"/>
  <c r="Q33" i="63"/>
  <c r="S33" i="63"/>
  <c r="S57" i="63"/>
  <c r="Q57" i="63"/>
  <c r="F229" i="64"/>
  <c r="F222" i="64"/>
  <c r="E206" i="64"/>
  <c r="F206" i="64"/>
  <c r="F203" i="64"/>
  <c r="E123" i="64"/>
  <c r="F123" i="64"/>
  <c r="Q95" i="64"/>
  <c r="S95" i="64"/>
  <c r="E93" i="64"/>
  <c r="F93" i="64"/>
  <c r="Q69" i="64"/>
  <c r="S69" i="64"/>
  <c r="S55" i="64"/>
  <c r="Q55" i="64"/>
  <c r="R227" i="65"/>
  <c r="Q227" i="65"/>
  <c r="F97" i="65"/>
  <c r="Q89" i="65"/>
  <c r="S89" i="65"/>
  <c r="F88" i="65"/>
  <c r="S85" i="65"/>
  <c r="Q85" i="65"/>
  <c r="F70" i="62"/>
  <c r="Q143" i="63"/>
  <c r="Q141" i="63"/>
  <c r="S140" i="63"/>
  <c r="Q109" i="63"/>
  <c r="Q106" i="63"/>
  <c r="S106" i="63"/>
  <c r="S105" i="63"/>
  <c r="Q104" i="63"/>
  <c r="Q95" i="63"/>
  <c r="S95" i="63"/>
  <c r="Q68" i="63"/>
  <c r="S68" i="63"/>
  <c r="E226" i="64"/>
  <c r="F226" i="64"/>
  <c r="E141" i="64"/>
  <c r="F141" i="64"/>
  <c r="Q27" i="64"/>
  <c r="R27" i="64"/>
  <c r="S220" i="65"/>
  <c r="Q61" i="62"/>
  <c r="R61" i="62"/>
  <c r="Q51" i="62"/>
  <c r="Q37" i="62"/>
  <c r="Q35" i="62"/>
  <c r="F63" i="62"/>
  <c r="F55" i="62"/>
  <c r="F47" i="62"/>
  <c r="F39" i="62"/>
  <c r="F31" i="62"/>
  <c r="F23" i="62"/>
  <c r="F15" i="62"/>
  <c r="F231" i="63"/>
  <c r="Q212" i="63"/>
  <c r="Q196" i="63"/>
  <c r="S148" i="63"/>
  <c r="S137" i="63"/>
  <c r="F128" i="63"/>
  <c r="E120" i="63"/>
  <c r="F120" i="63"/>
  <c r="Q111" i="63"/>
  <c r="S111" i="63"/>
  <c r="E92" i="63"/>
  <c r="F92" i="63"/>
  <c r="E76" i="63"/>
  <c r="F76" i="63"/>
  <c r="F68" i="63"/>
  <c r="F157" i="64"/>
  <c r="F144" i="64"/>
  <c r="S96" i="64"/>
  <c r="Q96" i="64"/>
  <c r="Q29" i="64"/>
  <c r="R29" i="64"/>
  <c r="Q223" i="65"/>
  <c r="S223" i="65"/>
  <c r="Q29" i="62"/>
  <c r="Q27" i="62"/>
  <c r="Q79" i="63"/>
  <c r="S55" i="63"/>
  <c r="Q19" i="63"/>
  <c r="F66" i="63"/>
  <c r="F70" i="63"/>
  <c r="F74" i="63"/>
  <c r="F211" i="64"/>
  <c r="F181" i="64"/>
  <c r="E174" i="64"/>
  <c r="F174" i="64"/>
  <c r="E110" i="64"/>
  <c r="F110" i="64"/>
  <c r="S90" i="64"/>
  <c r="S88" i="64"/>
  <c r="Q49" i="64"/>
  <c r="Q217" i="65"/>
  <c r="S217" i="65"/>
  <c r="F216" i="65"/>
  <c r="E216" i="65"/>
  <c r="F87" i="65"/>
  <c r="F69" i="65"/>
  <c r="S66" i="65"/>
  <c r="Q66" i="65"/>
  <c r="Q24" i="63"/>
  <c r="S24" i="63"/>
  <c r="Q15" i="63"/>
  <c r="R15" i="63"/>
  <c r="F57" i="63"/>
  <c r="F49" i="63"/>
  <c r="F25" i="63"/>
  <c r="F17" i="63"/>
  <c r="E234" i="64"/>
  <c r="F234" i="64"/>
  <c r="E202" i="64"/>
  <c r="F202" i="64"/>
  <c r="E152" i="64"/>
  <c r="F152" i="64"/>
  <c r="E143" i="64"/>
  <c r="F143" i="64"/>
  <c r="Q57" i="64"/>
  <c r="Q33" i="64"/>
  <c r="S33" i="64"/>
  <c r="J9" i="64"/>
  <c r="F238" i="65"/>
  <c r="F234" i="65"/>
  <c r="Q225" i="65"/>
  <c r="S225" i="65"/>
  <c r="F223" i="65"/>
  <c r="F191" i="65"/>
  <c r="E191" i="65"/>
  <c r="F176" i="65"/>
  <c r="E176" i="65"/>
  <c r="F174" i="65"/>
  <c r="E174" i="65"/>
  <c r="Q68" i="65"/>
  <c r="S68" i="65"/>
  <c r="Q46" i="65"/>
  <c r="Q87" i="63"/>
  <c r="Q35" i="63"/>
  <c r="R35" i="63"/>
  <c r="E170" i="64"/>
  <c r="F170" i="64"/>
  <c r="Q61" i="64"/>
  <c r="R61" i="64"/>
  <c r="O17" i="64"/>
  <c r="Q15" i="64"/>
  <c r="R15" i="64"/>
  <c r="F235" i="65"/>
  <c r="F218" i="65"/>
  <c r="F196" i="65"/>
  <c r="E196" i="65"/>
  <c r="F104" i="65"/>
  <c r="E104" i="65"/>
  <c r="S90" i="65"/>
  <c r="Q90" i="65"/>
  <c r="S86" i="65"/>
  <c r="Q86" i="65"/>
  <c r="Q76" i="65"/>
  <c r="S76" i="65"/>
  <c r="F73" i="65"/>
  <c r="F67" i="65"/>
  <c r="Q67" i="63"/>
  <c r="S67" i="63"/>
  <c r="Q53" i="63"/>
  <c r="R53" i="63"/>
  <c r="Q37" i="63"/>
  <c r="R37" i="63"/>
  <c r="S23" i="63"/>
  <c r="E210" i="64"/>
  <c r="F210" i="64"/>
  <c r="E195" i="64"/>
  <c r="F195" i="64"/>
  <c r="F150" i="64"/>
  <c r="E128" i="64"/>
  <c r="F128" i="64"/>
  <c r="Q97" i="64"/>
  <c r="R97" i="64"/>
  <c r="E72" i="64"/>
  <c r="F72" i="64"/>
  <c r="S23" i="64"/>
  <c r="Q23" i="64"/>
  <c r="F236" i="65"/>
  <c r="F229" i="65"/>
  <c r="S226" i="65"/>
  <c r="Q226" i="65"/>
  <c r="F225" i="65"/>
  <c r="F219" i="65"/>
  <c r="F160" i="65"/>
  <c r="F152" i="65"/>
  <c r="F98" i="65"/>
  <c r="F89" i="65"/>
  <c r="Q59" i="63"/>
  <c r="S227" i="65"/>
  <c r="F213" i="65"/>
  <c r="E213" i="65"/>
  <c r="F208" i="65"/>
  <c r="E208" i="65"/>
  <c r="F206" i="65"/>
  <c r="E206" i="65"/>
  <c r="F172" i="65"/>
  <c r="F146" i="65"/>
  <c r="F139" i="65"/>
  <c r="E139" i="65"/>
  <c r="F92" i="65"/>
  <c r="Q67" i="65"/>
  <c r="S67" i="65"/>
  <c r="S61" i="65"/>
  <c r="Q61" i="65"/>
  <c r="R61" i="63"/>
  <c r="Q29" i="63"/>
  <c r="Q27" i="63"/>
  <c r="F61" i="63"/>
  <c r="F53" i="63"/>
  <c r="F45" i="63"/>
  <c r="F37" i="63"/>
  <c r="F29" i="63"/>
  <c r="F21" i="63"/>
  <c r="F182" i="64"/>
  <c r="F109" i="64"/>
  <c r="F90" i="64"/>
  <c r="F84" i="64"/>
  <c r="F78" i="64"/>
  <c r="F67" i="64"/>
  <c r="Q24" i="64"/>
  <c r="S21" i="64"/>
  <c r="F77" i="64"/>
  <c r="F83" i="64"/>
  <c r="M19" i="64"/>
  <c r="F65" i="64"/>
  <c r="F57" i="64"/>
  <c r="F49" i="64"/>
  <c r="F41" i="64"/>
  <c r="G3" i="64" s="1"/>
  <c r="F33" i="64"/>
  <c r="F25" i="64"/>
  <c r="F17" i="64"/>
  <c r="F237" i="65"/>
  <c r="Q220" i="65"/>
  <c r="F128" i="65"/>
  <c r="E128" i="65"/>
  <c r="F116" i="65"/>
  <c r="E116" i="65"/>
  <c r="F100" i="65"/>
  <c r="E100" i="65"/>
  <c r="Q87" i="65"/>
  <c r="S87" i="65"/>
  <c r="F79" i="65"/>
  <c r="S74" i="65"/>
  <c r="Q74" i="65"/>
  <c r="R59" i="65"/>
  <c r="S59" i="65"/>
  <c r="Q35" i="64"/>
  <c r="R35" i="64"/>
  <c r="Q31" i="64"/>
  <c r="S31" i="64"/>
  <c r="M18" i="64"/>
  <c r="F64" i="64"/>
  <c r="F56" i="64"/>
  <c r="F48" i="64"/>
  <c r="F40" i="64"/>
  <c r="F32" i="64"/>
  <c r="F24" i="64"/>
  <c r="F16" i="64"/>
  <c r="F228" i="65"/>
  <c r="Q222" i="65"/>
  <c r="S222" i="65"/>
  <c r="F214" i="65"/>
  <c r="F209" i="65"/>
  <c r="F207" i="65"/>
  <c r="E207" i="65"/>
  <c r="F138" i="65"/>
  <c r="E138" i="65"/>
  <c r="Q51" i="63"/>
  <c r="F43" i="63"/>
  <c r="F35" i="63"/>
  <c r="F27" i="63"/>
  <c r="F19" i="63"/>
  <c r="F139" i="64"/>
  <c r="F92" i="64"/>
  <c r="Q37" i="64"/>
  <c r="R37" i="64"/>
  <c r="Q236" i="65"/>
  <c r="R236" i="65"/>
  <c r="Q233" i="65"/>
  <c r="S233" i="65"/>
  <c r="S232" i="65"/>
  <c r="Q231" i="65"/>
  <c r="F164" i="65"/>
  <c r="E164" i="65"/>
  <c r="F161" i="65"/>
  <c r="F159" i="65"/>
  <c r="F156" i="65"/>
  <c r="F131" i="65"/>
  <c r="E131" i="65"/>
  <c r="F112" i="65"/>
  <c r="E112" i="65"/>
  <c r="F91" i="65"/>
  <c r="Q88" i="65"/>
  <c r="S88" i="65"/>
  <c r="F72" i="65"/>
  <c r="Q51" i="64"/>
  <c r="Q8" i="64"/>
  <c r="M17" i="64"/>
  <c r="F63" i="64"/>
  <c r="F55" i="64"/>
  <c r="F47" i="64"/>
  <c r="F39" i="64"/>
  <c r="F31" i="64"/>
  <c r="F23" i="64"/>
  <c r="F15" i="64"/>
  <c r="F3" i="64" s="1"/>
  <c r="F211" i="65"/>
  <c r="F199" i="65"/>
  <c r="E199" i="65"/>
  <c r="F184" i="65"/>
  <c r="E184" i="65"/>
  <c r="F167" i="65"/>
  <c r="E167" i="65"/>
  <c r="F148" i="65"/>
  <c r="E148" i="65"/>
  <c r="F136" i="65"/>
  <c r="F114" i="65"/>
  <c r="F107" i="65"/>
  <c r="E107" i="65"/>
  <c r="F94" i="65"/>
  <c r="Q34" i="65"/>
  <c r="Q59" i="64"/>
  <c r="M24" i="64"/>
  <c r="M14" i="64"/>
  <c r="F60" i="64"/>
  <c r="F52" i="64"/>
  <c r="F44" i="64"/>
  <c r="F36" i="64"/>
  <c r="F28" i="64"/>
  <c r="F20" i="64"/>
  <c r="F217" i="65"/>
  <c r="F212" i="65"/>
  <c r="F190" i="65"/>
  <c r="F180" i="65"/>
  <c r="F144" i="65"/>
  <c r="F132" i="65"/>
  <c r="E132" i="65"/>
  <c r="F115" i="65"/>
  <c r="E115" i="65"/>
  <c r="F85" i="65"/>
  <c r="Q63" i="65"/>
  <c r="S63" i="65"/>
  <c r="Q54" i="65"/>
  <c r="Q37" i="65"/>
  <c r="Q27" i="65"/>
  <c r="S27" i="65"/>
  <c r="Q53" i="64"/>
  <c r="M21" i="64"/>
  <c r="F59" i="64"/>
  <c r="F51" i="64"/>
  <c r="F43" i="64"/>
  <c r="F35" i="64"/>
  <c r="F27" i="64"/>
  <c r="F19" i="64"/>
  <c r="F215" i="65"/>
  <c r="F200" i="65"/>
  <c r="E200" i="65"/>
  <c r="F183" i="65"/>
  <c r="E183" i="65"/>
  <c r="F168" i="65"/>
  <c r="E168" i="65"/>
  <c r="F153" i="65"/>
  <c r="F147" i="65"/>
  <c r="E147" i="65"/>
  <c r="F130" i="65"/>
  <c r="F120" i="65"/>
  <c r="F108" i="65"/>
  <c r="E108" i="65"/>
  <c r="F81" i="65"/>
  <c r="Q51" i="65"/>
  <c r="S51" i="65"/>
  <c r="M20" i="64"/>
  <c r="F58" i="64"/>
  <c r="F50" i="64"/>
  <c r="F42" i="64"/>
  <c r="F34" i="64"/>
  <c r="F26" i="64"/>
  <c r="F18" i="64"/>
  <c r="F198" i="65"/>
  <c r="F188" i="65"/>
  <c r="F166" i="65"/>
  <c r="F140" i="65"/>
  <c r="E140" i="65"/>
  <c r="F123" i="65"/>
  <c r="E123" i="65"/>
  <c r="F106" i="65"/>
  <c r="F99" i="65"/>
  <c r="E99" i="65"/>
  <c r="F77" i="65"/>
  <c r="Q62" i="65"/>
  <c r="Q30" i="65"/>
  <c r="Q59" i="65"/>
  <c r="Q35" i="65"/>
  <c r="F210" i="65"/>
  <c r="F202" i="65"/>
  <c r="F194" i="65"/>
  <c r="F186" i="65"/>
  <c r="F178" i="65"/>
  <c r="F170" i="65"/>
  <c r="F142" i="65"/>
  <c r="F134" i="65"/>
  <c r="F126" i="65"/>
  <c r="F118" i="65"/>
  <c r="F110" i="65"/>
  <c r="F102" i="65"/>
  <c r="Q50" i="65"/>
  <c r="Q38" i="65"/>
  <c r="F205" i="65"/>
  <c r="F197" i="65"/>
  <c r="F189" i="65"/>
  <c r="F181" i="65"/>
  <c r="F173" i="65"/>
  <c r="F165" i="65"/>
  <c r="F145" i="65"/>
  <c r="F137" i="65"/>
  <c r="F129" i="65"/>
  <c r="F121" i="65"/>
  <c r="F113" i="65"/>
  <c r="F105" i="65"/>
  <c r="Q91" i="65"/>
  <c r="Q52" i="65"/>
  <c r="Q44" i="65"/>
  <c r="Q40" i="65"/>
  <c r="Q32" i="65"/>
  <c r="Q22" i="65"/>
  <c r="F203" i="65"/>
  <c r="F195" i="65"/>
  <c r="F187" i="65"/>
  <c r="F179" i="65"/>
  <c r="F171" i="65"/>
  <c r="F163" i="65"/>
  <c r="F143" i="65"/>
  <c r="F135" i="65"/>
  <c r="F127" i="65"/>
  <c r="F119" i="65"/>
  <c r="F111" i="65"/>
  <c r="F103" i="65"/>
  <c r="Q56" i="65"/>
  <c r="Q36" i="65"/>
  <c r="M19" i="65"/>
  <c r="F201" i="65"/>
  <c r="F193" i="65"/>
  <c r="F185" i="65"/>
  <c r="F177" i="65"/>
  <c r="F169" i="65"/>
  <c r="F141" i="65"/>
  <c r="F133" i="65"/>
  <c r="F125" i="65"/>
  <c r="F117" i="65"/>
  <c r="F109" i="65"/>
  <c r="F101" i="65"/>
  <c r="Q60" i="65"/>
  <c r="M17" i="65"/>
  <c r="F4" i="65" s="1"/>
  <c r="Q193" i="9"/>
  <c r="S193" i="9"/>
  <c r="Q185" i="9"/>
  <c r="S185" i="9"/>
  <c r="Q88" i="9"/>
  <c r="R88" i="9"/>
  <c r="Q80" i="9"/>
  <c r="R80" i="9"/>
  <c r="Q72" i="9"/>
  <c r="R72" i="9"/>
  <c r="S65" i="9"/>
  <c r="Q65" i="9"/>
  <c r="S63" i="9"/>
  <c r="Q63" i="9"/>
  <c r="S61" i="9"/>
  <c r="Q61" i="9"/>
  <c r="S59" i="9"/>
  <c r="Q59" i="9"/>
  <c r="S57" i="9"/>
  <c r="Q57" i="9"/>
  <c r="S55" i="9"/>
  <c r="Q55" i="9"/>
  <c r="S53" i="9"/>
  <c r="Q53" i="9"/>
  <c r="S51" i="9"/>
  <c r="Q51" i="9"/>
  <c r="S49" i="9"/>
  <c r="Q49" i="9"/>
  <c r="S47" i="9"/>
  <c r="Q47" i="9"/>
  <c r="S45" i="9"/>
  <c r="Q45" i="9"/>
  <c r="S43" i="9"/>
  <c r="Q43" i="9"/>
  <c r="S41" i="9"/>
  <c r="Q41" i="9"/>
  <c r="S21" i="9"/>
  <c r="Q21" i="9"/>
  <c r="S19" i="9"/>
  <c r="Q19" i="9"/>
  <c r="S17" i="9"/>
  <c r="Q17" i="9"/>
  <c r="S15" i="9"/>
  <c r="Q15" i="9"/>
  <c r="Q173" i="16"/>
  <c r="S173" i="16"/>
  <c r="Q169" i="16"/>
  <c r="S169" i="16"/>
  <c r="Q165" i="16"/>
  <c r="S165" i="16"/>
  <c r="Q161" i="16"/>
  <c r="S161" i="16"/>
  <c r="Q157" i="16"/>
  <c r="S157" i="16"/>
  <c r="Q153" i="16"/>
  <c r="S153" i="16"/>
  <c r="Q149" i="16"/>
  <c r="S149" i="16"/>
  <c r="Q145" i="16"/>
  <c r="S145" i="16"/>
  <c r="Q141" i="16"/>
  <c r="S141" i="16"/>
  <c r="Q137" i="16"/>
  <c r="S137" i="16"/>
  <c r="Q133" i="16"/>
  <c r="S133" i="16"/>
  <c r="Q129" i="16"/>
  <c r="S129" i="16"/>
  <c r="Q125" i="16"/>
  <c r="S125" i="16"/>
  <c r="Q121" i="16"/>
  <c r="S121" i="16"/>
  <c r="Q117" i="16"/>
  <c r="S117" i="16"/>
  <c r="Q113" i="16"/>
  <c r="S113" i="16"/>
  <c r="Q109" i="16"/>
  <c r="S109" i="16"/>
  <c r="Q105" i="16"/>
  <c r="S105" i="16"/>
  <c r="Q101" i="16"/>
  <c r="S101" i="16"/>
  <c r="Q97" i="16"/>
  <c r="S97" i="16"/>
  <c r="Q93" i="16"/>
  <c r="S93" i="16"/>
  <c r="Q89" i="16"/>
  <c r="S89" i="16"/>
  <c r="Q85" i="16"/>
  <c r="S85" i="16"/>
  <c r="Q81" i="16"/>
  <c r="S81" i="16"/>
  <c r="Q77" i="16"/>
  <c r="S77" i="16"/>
  <c r="Q73" i="16"/>
  <c r="S73" i="16"/>
  <c r="Q71" i="16"/>
  <c r="S71" i="16"/>
  <c r="Q69" i="16"/>
  <c r="S69" i="16"/>
  <c r="Q67" i="16"/>
  <c r="S67" i="16"/>
  <c r="Q237" i="17"/>
  <c r="S237" i="17"/>
  <c r="Q233" i="17"/>
  <c r="S233" i="17"/>
  <c r="Q229" i="17"/>
  <c r="S229" i="17"/>
  <c r="Q225" i="17"/>
  <c r="S225" i="17"/>
  <c r="Q221" i="17"/>
  <c r="S221" i="17"/>
  <c r="Q217" i="17"/>
  <c r="S217" i="17"/>
  <c r="Q213" i="17"/>
  <c r="S213" i="17"/>
  <c r="Q209" i="17"/>
  <c r="S209" i="17"/>
  <c r="Q205" i="17"/>
  <c r="S205" i="17"/>
  <c r="Q201" i="17"/>
  <c r="S201" i="17"/>
  <c r="Q197" i="17"/>
  <c r="S197" i="17"/>
  <c r="Q193" i="17"/>
  <c r="S193" i="17"/>
  <c r="Q189" i="17"/>
  <c r="S189" i="17"/>
  <c r="Q185" i="17"/>
  <c r="S185" i="17"/>
  <c r="Q181" i="17"/>
  <c r="S181" i="17"/>
  <c r="Q177" i="17"/>
  <c r="S177" i="17"/>
  <c r="Q173" i="17"/>
  <c r="S173" i="17"/>
  <c r="Q169" i="17"/>
  <c r="S169" i="17"/>
  <c r="Q165" i="17"/>
  <c r="S165" i="17"/>
  <c r="Q161" i="17"/>
  <c r="S161" i="17"/>
  <c r="Q157" i="17"/>
  <c r="S157" i="17"/>
  <c r="Q153" i="17"/>
  <c r="S153" i="17"/>
  <c r="Q149" i="17"/>
  <c r="S149" i="17"/>
  <c r="Q145" i="17"/>
  <c r="S145" i="17"/>
  <c r="Q141" i="17"/>
  <c r="S141" i="17"/>
  <c r="Q137" i="17"/>
  <c r="S137" i="17"/>
  <c r="Q133" i="17"/>
  <c r="S133" i="17"/>
  <c r="Q129" i="17"/>
  <c r="S129" i="17"/>
  <c r="Q125" i="17"/>
  <c r="S125" i="17"/>
  <c r="Q121" i="17"/>
  <c r="S121" i="17"/>
  <c r="Q117" i="17"/>
  <c r="S117" i="17"/>
  <c r="Q113" i="17"/>
  <c r="S113" i="17"/>
  <c r="Q109" i="17"/>
  <c r="S109" i="17"/>
  <c r="Q105" i="17"/>
  <c r="S105" i="17"/>
  <c r="Q101" i="17"/>
  <c r="S101" i="17"/>
  <c r="Q97" i="17"/>
  <c r="S97" i="17"/>
  <c r="Q93" i="17"/>
  <c r="S93" i="17"/>
  <c r="Q89" i="17"/>
  <c r="S89" i="17"/>
  <c r="Q85" i="17"/>
  <c r="S85" i="17"/>
  <c r="Q81" i="17"/>
  <c r="S81" i="17"/>
  <c r="Q77" i="17"/>
  <c r="S77" i="17"/>
  <c r="Q73" i="17"/>
  <c r="S73" i="17"/>
  <c r="Q71" i="17"/>
  <c r="S71" i="17"/>
  <c r="Q69" i="17"/>
  <c r="S69" i="17"/>
  <c r="Q67" i="17"/>
  <c r="S67" i="17"/>
  <c r="Q65" i="17"/>
  <c r="S65" i="17"/>
  <c r="Q61" i="17"/>
  <c r="S61" i="17"/>
  <c r="Q57" i="17"/>
  <c r="S57" i="17"/>
  <c r="Q53" i="17"/>
  <c r="S53" i="17"/>
  <c r="Q49" i="17"/>
  <c r="S49" i="17"/>
  <c r="Q25" i="17"/>
  <c r="S25" i="17"/>
  <c r="Q23" i="17"/>
  <c r="S23" i="17"/>
  <c r="Q238" i="18"/>
  <c r="S238" i="18"/>
  <c r="Q234" i="18"/>
  <c r="S234" i="18"/>
  <c r="Q230" i="18"/>
  <c r="S230" i="18"/>
  <c r="Q226" i="18"/>
  <c r="S226" i="18"/>
  <c r="Q222" i="18"/>
  <c r="S222" i="18"/>
  <c r="Q218" i="18"/>
  <c r="S218" i="18"/>
  <c r="Q214" i="18"/>
  <c r="S214" i="18"/>
  <c r="Q210" i="18"/>
  <c r="S210" i="18"/>
  <c r="Q206" i="18"/>
  <c r="S206" i="18"/>
  <c r="Q202" i="18"/>
  <c r="S202" i="18"/>
  <c r="Q198" i="18"/>
  <c r="S198" i="18"/>
  <c r="Q194" i="18"/>
  <c r="S194" i="18"/>
  <c r="Q190" i="18"/>
  <c r="S190" i="18"/>
  <c r="Q186" i="18"/>
  <c r="S186" i="18"/>
  <c r="Q182" i="18"/>
  <c r="S182" i="18"/>
  <c r="Q178" i="18"/>
  <c r="S178" i="18"/>
  <c r="Q174" i="18"/>
  <c r="S174" i="18"/>
  <c r="Q170" i="18"/>
  <c r="S170" i="18"/>
  <c r="Q166" i="18"/>
  <c r="S166" i="18"/>
  <c r="Q162" i="18"/>
  <c r="S162" i="18"/>
  <c r="Q158" i="18"/>
  <c r="S158" i="18"/>
  <c r="Q154" i="18"/>
  <c r="S154" i="18"/>
  <c r="Q150" i="18"/>
  <c r="S150" i="18"/>
  <c r="Q146" i="18"/>
  <c r="S146" i="18"/>
  <c r="Q142" i="18"/>
  <c r="S142" i="18"/>
  <c r="Q138" i="18"/>
  <c r="S138" i="18"/>
  <c r="Q134" i="18"/>
  <c r="S134" i="18"/>
  <c r="Q130" i="18"/>
  <c r="S130" i="18"/>
  <c r="Q126" i="18"/>
  <c r="S126" i="18"/>
  <c r="Q122" i="18"/>
  <c r="S122" i="18"/>
  <c r="Q118" i="18"/>
  <c r="S118" i="18"/>
  <c r="Q114" i="18"/>
  <c r="S114" i="18"/>
  <c r="Q110" i="18"/>
  <c r="S110" i="18"/>
  <c r="Q106" i="18"/>
  <c r="S106" i="18"/>
  <c r="Q102" i="18"/>
  <c r="S102" i="18"/>
  <c r="Q98" i="18"/>
  <c r="S98" i="18"/>
  <c r="Q94" i="18"/>
  <c r="S94" i="18"/>
  <c r="Q90" i="18"/>
  <c r="S90" i="18"/>
  <c r="Q86" i="18"/>
  <c r="S86" i="18"/>
  <c r="Q82" i="18"/>
  <c r="S82" i="18"/>
  <c r="Q78" i="18"/>
  <c r="S78" i="18"/>
  <c r="Q74" i="18"/>
  <c r="S74" i="18"/>
  <c r="Q46" i="18"/>
  <c r="S46" i="18"/>
  <c r="Q44" i="18"/>
  <c r="S44" i="18"/>
  <c r="Q42" i="18"/>
  <c r="S42" i="18"/>
  <c r="Q40" i="18"/>
  <c r="S40" i="18"/>
  <c r="Q38" i="18"/>
  <c r="S38" i="18"/>
  <c r="Q36" i="18"/>
  <c r="S36" i="18"/>
  <c r="Q34" i="18"/>
  <c r="S34" i="18"/>
  <c r="Q32" i="18"/>
  <c r="S32" i="18"/>
  <c r="Q30" i="18"/>
  <c r="S30" i="18"/>
  <c r="Q28" i="18"/>
  <c r="S28" i="18"/>
  <c r="Q26" i="18"/>
  <c r="S26" i="18"/>
  <c r="Q20" i="18"/>
  <c r="S20" i="18"/>
  <c r="Q18" i="18"/>
  <c r="S18" i="18"/>
  <c r="Q16" i="18"/>
  <c r="S16" i="18"/>
  <c r="T2" i="18"/>
  <c r="Q237" i="19"/>
  <c r="S237" i="19"/>
  <c r="Q233" i="19"/>
  <c r="S233" i="19"/>
  <c r="Q229" i="19"/>
  <c r="S229" i="19"/>
  <c r="Q225" i="19"/>
  <c r="S225" i="19"/>
  <c r="Q221" i="19"/>
  <c r="S221" i="19"/>
  <c r="Q217" i="19"/>
  <c r="S217" i="19"/>
  <c r="Q213" i="19"/>
  <c r="S213" i="19"/>
  <c r="Q209" i="19"/>
  <c r="S209" i="19"/>
  <c r="Q205" i="19"/>
  <c r="S205" i="19"/>
  <c r="Q201" i="19"/>
  <c r="S201" i="19"/>
  <c r="Q197" i="19"/>
  <c r="S197" i="19"/>
  <c r="Q193" i="19"/>
  <c r="S193" i="19"/>
  <c r="Q189" i="19"/>
  <c r="S189" i="19"/>
  <c r="Q185" i="19"/>
  <c r="S185" i="19"/>
  <c r="Q181" i="19"/>
  <c r="S181" i="19"/>
  <c r="Q177" i="19"/>
  <c r="S177" i="19"/>
  <c r="Q173" i="19"/>
  <c r="S173" i="19"/>
  <c r="Q169" i="19"/>
  <c r="S169" i="19"/>
  <c r="Q165" i="19"/>
  <c r="S165" i="19"/>
  <c r="Q161" i="19"/>
  <c r="S161" i="19"/>
  <c r="Q157" i="19"/>
  <c r="S157" i="19"/>
  <c r="Q153" i="19"/>
  <c r="S153" i="19"/>
  <c r="Q149" i="19"/>
  <c r="S149" i="19"/>
  <c r="Q145" i="19"/>
  <c r="S145" i="19"/>
  <c r="Q141" i="19"/>
  <c r="S141" i="19"/>
  <c r="Q137" i="19"/>
  <c r="S137" i="19"/>
  <c r="Q133" i="19"/>
  <c r="S133" i="19"/>
  <c r="Q129" i="19"/>
  <c r="S129" i="19"/>
  <c r="Q125" i="19"/>
  <c r="S125" i="19"/>
  <c r="Q121" i="19"/>
  <c r="S121" i="19"/>
  <c r="S205" i="9"/>
  <c r="S183" i="9"/>
  <c r="S99" i="9"/>
  <c r="F69" i="9"/>
  <c r="Q62" i="9"/>
  <c r="Q34" i="9"/>
  <c r="Q32" i="9"/>
  <c r="Q30" i="9"/>
  <c r="Q28" i="9"/>
  <c r="Q26" i="9"/>
  <c r="Q24" i="9"/>
  <c r="Q20" i="9"/>
  <c r="Q16" i="9"/>
  <c r="Q143" i="9"/>
  <c r="S143" i="9"/>
  <c r="Q127" i="9"/>
  <c r="S127" i="9"/>
  <c r="Q117" i="9"/>
  <c r="S117" i="9"/>
  <c r="Q92" i="9"/>
  <c r="R92" i="9"/>
  <c r="Q84" i="9"/>
  <c r="R84" i="9"/>
  <c r="Q76" i="9"/>
  <c r="R76" i="9"/>
  <c r="Q68" i="9"/>
  <c r="R68" i="9"/>
  <c r="F75" i="9"/>
  <c r="F78" i="9"/>
  <c r="F82" i="9"/>
  <c r="F90" i="9"/>
  <c r="F94" i="9"/>
  <c r="F128" i="9"/>
  <c r="F130" i="9"/>
  <c r="F144" i="9"/>
  <c r="F152" i="9"/>
  <c r="F186" i="9"/>
  <c r="F194" i="9"/>
  <c r="F210" i="9"/>
  <c r="F226" i="9"/>
  <c r="S46" i="9"/>
  <c r="Q46" i="9"/>
  <c r="S44" i="9"/>
  <c r="Q44" i="9"/>
  <c r="S42" i="9"/>
  <c r="Q42" i="9"/>
  <c r="S40" i="9"/>
  <c r="Q40" i="9"/>
  <c r="S38" i="9"/>
  <c r="Q38" i="9"/>
  <c r="S22" i="9"/>
  <c r="Q22" i="9"/>
  <c r="T2" i="9"/>
  <c r="U2" i="9"/>
  <c r="Q69" i="9"/>
  <c r="S69" i="9"/>
  <c r="Q73" i="9"/>
  <c r="S73" i="9"/>
  <c r="Q77" i="9"/>
  <c r="S77" i="9"/>
  <c r="Q81" i="9"/>
  <c r="S81" i="9"/>
  <c r="Q85" i="9"/>
  <c r="S85" i="9"/>
  <c r="Q89" i="9"/>
  <c r="S89" i="9"/>
  <c r="Q93" i="9"/>
  <c r="S93" i="9"/>
  <c r="Q95" i="9"/>
  <c r="S95" i="9"/>
  <c r="Q105" i="9"/>
  <c r="S105" i="9"/>
  <c r="Q107" i="9"/>
  <c r="S107" i="9"/>
  <c r="Q119" i="9"/>
  <c r="S119" i="9"/>
  <c r="Q123" i="9"/>
  <c r="S123" i="9"/>
  <c r="Q129" i="9"/>
  <c r="S129" i="9"/>
  <c r="Q131" i="9"/>
  <c r="S131" i="9"/>
  <c r="Q135" i="9"/>
  <c r="S135" i="9"/>
  <c r="Q137" i="9"/>
  <c r="S137" i="9"/>
  <c r="Q145" i="9"/>
  <c r="S145" i="9"/>
  <c r="Q151" i="9"/>
  <c r="S151" i="9"/>
  <c r="Q153" i="9"/>
  <c r="S153" i="9"/>
  <c r="Q157" i="9"/>
  <c r="S157" i="9"/>
  <c r="Q159" i="9"/>
  <c r="S159" i="9"/>
  <c r="Q163" i="9"/>
  <c r="S163" i="9"/>
  <c r="Q167" i="9"/>
  <c r="S167" i="9"/>
  <c r="Q171" i="9"/>
  <c r="S171" i="9"/>
  <c r="Q175" i="9"/>
  <c r="S175" i="9"/>
  <c r="Q177" i="9"/>
  <c r="S177" i="9"/>
  <c r="Q179" i="9"/>
  <c r="S179" i="9"/>
  <c r="Q187" i="9"/>
  <c r="S187" i="9"/>
  <c r="Q191" i="9"/>
  <c r="S191" i="9"/>
  <c r="Q195" i="9"/>
  <c r="S195" i="9"/>
  <c r="Q199" i="9"/>
  <c r="S199" i="9"/>
  <c r="Q201" i="9"/>
  <c r="S201" i="9"/>
  <c r="Q209" i="9"/>
  <c r="S209" i="9"/>
  <c r="Q211" i="9"/>
  <c r="S211" i="9"/>
  <c r="Q215" i="9"/>
  <c r="S215" i="9"/>
  <c r="Q219" i="9"/>
  <c r="S219" i="9"/>
  <c r="Q225" i="9"/>
  <c r="S225" i="9"/>
  <c r="Q227" i="9"/>
  <c r="S227" i="9"/>
  <c r="Q231" i="9"/>
  <c r="S231" i="9"/>
  <c r="Q237" i="9"/>
  <c r="S237" i="9"/>
  <c r="Q239" i="9"/>
  <c r="S239" i="9"/>
  <c r="Q175" i="16"/>
  <c r="S175" i="16"/>
  <c r="Q171" i="16"/>
  <c r="S171" i="16"/>
  <c r="Q167" i="16"/>
  <c r="S167" i="16"/>
  <c r="Q163" i="16"/>
  <c r="S163" i="16"/>
  <c r="Q159" i="16"/>
  <c r="S159" i="16"/>
  <c r="Q155" i="16"/>
  <c r="S155" i="16"/>
  <c r="Q151" i="16"/>
  <c r="S151" i="16"/>
  <c r="Q147" i="16"/>
  <c r="S147" i="16"/>
  <c r="Q143" i="16"/>
  <c r="S143" i="16"/>
  <c r="Q139" i="16"/>
  <c r="S139" i="16"/>
  <c r="Q135" i="16"/>
  <c r="S135" i="16"/>
  <c r="Q131" i="16"/>
  <c r="S131" i="16"/>
  <c r="Q127" i="16"/>
  <c r="S127" i="16"/>
  <c r="Q123" i="16"/>
  <c r="S123" i="16"/>
  <c r="Q119" i="16"/>
  <c r="S119" i="16"/>
  <c r="Q115" i="16"/>
  <c r="S115" i="16"/>
  <c r="Q111" i="16"/>
  <c r="S111" i="16"/>
  <c r="Q107" i="16"/>
  <c r="S107" i="16"/>
  <c r="Q103" i="16"/>
  <c r="S103" i="16"/>
  <c r="Q99" i="16"/>
  <c r="S99" i="16"/>
  <c r="Q95" i="16"/>
  <c r="S95" i="16"/>
  <c r="Q91" i="16"/>
  <c r="S91" i="16"/>
  <c r="Q87" i="16"/>
  <c r="S87" i="16"/>
  <c r="Q83" i="16"/>
  <c r="S83" i="16"/>
  <c r="Q79" i="16"/>
  <c r="S79" i="16"/>
  <c r="Q75" i="16"/>
  <c r="S75" i="16"/>
  <c r="Q72" i="16"/>
  <c r="S72" i="16"/>
  <c r="Q70" i="16"/>
  <c r="S70" i="16"/>
  <c r="Q68" i="16"/>
  <c r="S68" i="16"/>
  <c r="Q66" i="16"/>
  <c r="S66" i="16"/>
  <c r="Q65" i="16"/>
  <c r="S65" i="16"/>
  <c r="Q61" i="16"/>
  <c r="S61" i="16"/>
  <c r="Q57" i="16"/>
  <c r="S57" i="16"/>
  <c r="Q53" i="16"/>
  <c r="S53" i="16"/>
  <c r="Q49" i="16"/>
  <c r="S49" i="16"/>
  <c r="Q25" i="16"/>
  <c r="S25" i="16"/>
  <c r="Q23" i="16"/>
  <c r="S23" i="16"/>
  <c r="Q239" i="17"/>
  <c r="S239" i="17"/>
  <c r="Q235" i="17"/>
  <c r="S235" i="17"/>
  <c r="Q231" i="17"/>
  <c r="S231" i="17"/>
  <c r="Q227" i="17"/>
  <c r="S227" i="17"/>
  <c r="Q223" i="17"/>
  <c r="S223" i="17"/>
  <c r="Q219" i="17"/>
  <c r="S219" i="17"/>
  <c r="Q215" i="17"/>
  <c r="S215" i="17"/>
  <c r="Q211" i="17"/>
  <c r="S211" i="17"/>
  <c r="Q207" i="17"/>
  <c r="S207" i="17"/>
  <c r="Q203" i="17"/>
  <c r="S203" i="17"/>
  <c r="Q199" i="17"/>
  <c r="S199" i="17"/>
  <c r="Q195" i="17"/>
  <c r="S195" i="17"/>
  <c r="Q191" i="17"/>
  <c r="S191" i="17"/>
  <c r="Q187" i="17"/>
  <c r="S187" i="17"/>
  <c r="Q183" i="17"/>
  <c r="S183" i="17"/>
  <c r="Q179" i="17"/>
  <c r="S179" i="17"/>
  <c r="Q175" i="17"/>
  <c r="S175" i="17"/>
  <c r="Q171" i="17"/>
  <c r="S171" i="17"/>
  <c r="Q167" i="17"/>
  <c r="S167" i="17"/>
  <c r="Q163" i="17"/>
  <c r="S163" i="17"/>
  <c r="Q159" i="17"/>
  <c r="S159" i="17"/>
  <c r="Q155" i="17"/>
  <c r="S155" i="17"/>
  <c r="Q151" i="17"/>
  <c r="S151" i="17"/>
  <c r="Q147" i="17"/>
  <c r="S147" i="17"/>
  <c r="Q143" i="17"/>
  <c r="S143" i="17"/>
  <c r="Q139" i="17"/>
  <c r="S139" i="17"/>
  <c r="Q135" i="17"/>
  <c r="S135" i="17"/>
  <c r="Q131" i="17"/>
  <c r="S131" i="17"/>
  <c r="Q127" i="17"/>
  <c r="S127" i="17"/>
  <c r="Q123" i="17"/>
  <c r="S123" i="17"/>
  <c r="Q119" i="17"/>
  <c r="S119" i="17"/>
  <c r="Q115" i="17"/>
  <c r="S115" i="17"/>
  <c r="Q111" i="17"/>
  <c r="S111" i="17"/>
  <c r="Q107" i="17"/>
  <c r="S107" i="17"/>
  <c r="Q103" i="17"/>
  <c r="S103" i="17"/>
  <c r="Q99" i="17"/>
  <c r="S99" i="17"/>
  <c r="Q95" i="17"/>
  <c r="S95" i="17"/>
  <c r="Q91" i="17"/>
  <c r="S91" i="17"/>
  <c r="Q87" i="17"/>
  <c r="S87" i="17"/>
  <c r="Q83" i="17"/>
  <c r="S83" i="17"/>
  <c r="Q79" i="17"/>
  <c r="S79" i="17"/>
  <c r="Q75" i="17"/>
  <c r="S75" i="17"/>
  <c r="Q72" i="17"/>
  <c r="S72" i="17"/>
  <c r="Q70" i="17"/>
  <c r="S70" i="17"/>
  <c r="Q68" i="17"/>
  <c r="S68" i="17"/>
  <c r="Q66" i="17"/>
  <c r="S66" i="17"/>
  <c r="Q240" i="18"/>
  <c r="S240" i="18"/>
  <c r="Q236" i="18"/>
  <c r="S236" i="18"/>
  <c r="Q232" i="18"/>
  <c r="S232" i="18"/>
  <c r="Q228" i="18"/>
  <c r="S228" i="18"/>
  <c r="Q224" i="18"/>
  <c r="S224" i="18"/>
  <c r="Q220" i="18"/>
  <c r="S220" i="18"/>
  <c r="Q216" i="18"/>
  <c r="S216" i="18"/>
  <c r="Q212" i="18"/>
  <c r="S212" i="18"/>
  <c r="Q208" i="18"/>
  <c r="S208" i="18"/>
  <c r="Q204" i="18"/>
  <c r="S204" i="18"/>
  <c r="Q200" i="18"/>
  <c r="S200" i="18"/>
  <c r="Q196" i="18"/>
  <c r="S196" i="18"/>
  <c r="Q192" i="18"/>
  <c r="S192" i="18"/>
  <c r="Q188" i="18"/>
  <c r="S188" i="18"/>
  <c r="Q184" i="18"/>
  <c r="S184" i="18"/>
  <c r="Q180" i="18"/>
  <c r="S180" i="18"/>
  <c r="Q176" i="18"/>
  <c r="S176" i="18"/>
  <c r="Q172" i="18"/>
  <c r="S172" i="18"/>
  <c r="Q168" i="18"/>
  <c r="S168" i="18"/>
  <c r="Q164" i="18"/>
  <c r="S164" i="18"/>
  <c r="Q160" i="18"/>
  <c r="S160" i="18"/>
  <c r="Q156" i="18"/>
  <c r="S156" i="18"/>
  <c r="Q152" i="18"/>
  <c r="S152" i="18"/>
  <c r="Q148" i="18"/>
  <c r="S148" i="18"/>
  <c r="Q144" i="18"/>
  <c r="S144" i="18"/>
  <c r="Q140" i="18"/>
  <c r="S140" i="18"/>
  <c r="Q136" i="18"/>
  <c r="S136" i="18"/>
  <c r="Q132" i="18"/>
  <c r="S132" i="18"/>
  <c r="Q128" i="18"/>
  <c r="S128" i="18"/>
  <c r="Q124" i="18"/>
  <c r="S124" i="18"/>
  <c r="Q120" i="18"/>
  <c r="S120" i="18"/>
  <c r="Q116" i="18"/>
  <c r="S116" i="18"/>
  <c r="Q112" i="18"/>
  <c r="S112" i="18"/>
  <c r="Q108" i="18"/>
  <c r="S108" i="18"/>
  <c r="Q104" i="18"/>
  <c r="S104" i="18"/>
  <c r="Q100" i="18"/>
  <c r="S100" i="18"/>
  <c r="Q96" i="18"/>
  <c r="S96" i="18"/>
  <c r="Q92" i="18"/>
  <c r="S92" i="18"/>
  <c r="Q88" i="18"/>
  <c r="S88" i="18"/>
  <c r="Q84" i="18"/>
  <c r="S84" i="18"/>
  <c r="Q80" i="18"/>
  <c r="S80" i="18"/>
  <c r="Q76" i="18"/>
  <c r="S76" i="18"/>
  <c r="Q239" i="19"/>
  <c r="S239" i="19"/>
  <c r="Q235" i="19"/>
  <c r="S235" i="19"/>
  <c r="Q231" i="19"/>
  <c r="S231" i="19"/>
  <c r="Q227" i="19"/>
  <c r="S227" i="19"/>
  <c r="Q223" i="19"/>
  <c r="S223" i="19"/>
  <c r="Q219" i="19"/>
  <c r="S219" i="19"/>
  <c r="Q215" i="19"/>
  <c r="S215" i="19"/>
  <c r="Q211" i="19"/>
  <c r="S211" i="19"/>
  <c r="Q207" i="19"/>
  <c r="S207" i="19"/>
  <c r="Q203" i="19"/>
  <c r="S203" i="19"/>
  <c r="Q199" i="19"/>
  <c r="S199" i="19"/>
  <c r="Q195" i="19"/>
  <c r="S195" i="19"/>
  <c r="Q191" i="19"/>
  <c r="S191" i="19"/>
  <c r="Q187" i="19"/>
  <c r="S187" i="19"/>
  <c r="Q183" i="19"/>
  <c r="S183" i="19"/>
  <c r="Q179" i="19"/>
  <c r="S179" i="19"/>
  <c r="Q175" i="19"/>
  <c r="S175" i="19"/>
  <c r="Q171" i="19"/>
  <c r="S171" i="19"/>
  <c r="Q167" i="19"/>
  <c r="S167" i="19"/>
  <c r="Q163" i="19"/>
  <c r="S163" i="19"/>
  <c r="Q159" i="19"/>
  <c r="S159" i="19"/>
  <c r="Q155" i="19"/>
  <c r="S155" i="19"/>
  <c r="Q151" i="19"/>
  <c r="S151" i="19"/>
  <c r="Q147" i="19"/>
  <c r="S147" i="19"/>
  <c r="Q143" i="19"/>
  <c r="S143" i="19"/>
  <c r="Q139" i="19"/>
  <c r="S139" i="19"/>
  <c r="Q135" i="19"/>
  <c r="S135" i="19"/>
  <c r="Q131" i="19"/>
  <c r="S131" i="19"/>
  <c r="Q127" i="19"/>
  <c r="S127" i="19"/>
  <c r="Q123" i="19"/>
  <c r="S123" i="19"/>
  <c r="Q99" i="9"/>
  <c r="Q183" i="9"/>
  <c r="Q205" i="9"/>
  <c r="Q118" i="19"/>
  <c r="S118" i="19"/>
  <c r="Q114" i="19"/>
  <c r="S114" i="19"/>
  <c r="Q110" i="19"/>
  <c r="S110" i="19"/>
  <c r="Q106" i="19"/>
  <c r="S106" i="19"/>
  <c r="Q102" i="19"/>
  <c r="S102" i="19"/>
  <c r="Q98" i="19"/>
  <c r="S98" i="19"/>
  <c r="Q94" i="19"/>
  <c r="S94" i="19"/>
  <c r="Q90" i="19"/>
  <c r="S90" i="19"/>
  <c r="Q86" i="19"/>
  <c r="S86" i="19"/>
  <c r="Q82" i="19"/>
  <c r="S82" i="19"/>
  <c r="Q78" i="19"/>
  <c r="S78" i="19"/>
  <c r="Q74" i="19"/>
  <c r="S74" i="19"/>
  <c r="Q59" i="19"/>
  <c r="S59" i="19"/>
  <c r="Q51" i="19"/>
  <c r="S51" i="19"/>
  <c r="Q46" i="19"/>
  <c r="S46" i="19"/>
  <c r="Q44" i="19"/>
  <c r="S44" i="19"/>
  <c r="Q42" i="19"/>
  <c r="S42" i="19"/>
  <c r="Q40" i="19"/>
  <c r="S40" i="19"/>
  <c r="Q38" i="19"/>
  <c r="S38" i="19"/>
  <c r="Q36" i="19"/>
  <c r="S36" i="19"/>
  <c r="Q34" i="19"/>
  <c r="S34" i="19"/>
  <c r="Q32" i="19"/>
  <c r="S32" i="19"/>
  <c r="Q30" i="19"/>
  <c r="S30" i="19"/>
  <c r="Q28" i="19"/>
  <c r="S28" i="19"/>
  <c r="Q26" i="19"/>
  <c r="S26" i="19"/>
  <c r="Q20" i="19"/>
  <c r="S20" i="19"/>
  <c r="Q18" i="19"/>
  <c r="S18" i="19"/>
  <c r="Q16" i="19"/>
  <c r="S16" i="19"/>
  <c r="T2" i="19"/>
  <c r="U2" i="19"/>
  <c r="Q177" i="16"/>
  <c r="Q39" i="16"/>
  <c r="Q37" i="16"/>
  <c r="Q35" i="16"/>
  <c r="Q33" i="16"/>
  <c r="Q31" i="16"/>
  <c r="Q29" i="16"/>
  <c r="Q27" i="16"/>
  <c r="Q39" i="17"/>
  <c r="Q37" i="17"/>
  <c r="Q35" i="17"/>
  <c r="Q33" i="17"/>
  <c r="Q31" i="17"/>
  <c r="Q29" i="17"/>
  <c r="Q27" i="17"/>
  <c r="Q116" i="19"/>
  <c r="S116" i="19"/>
  <c r="Q112" i="19"/>
  <c r="S112" i="19"/>
  <c r="Q108" i="19"/>
  <c r="S108" i="19"/>
  <c r="Q104" i="19"/>
  <c r="S104" i="19"/>
  <c r="Q100" i="19"/>
  <c r="S100" i="19"/>
  <c r="Q96" i="19"/>
  <c r="S96" i="19"/>
  <c r="Q92" i="19"/>
  <c r="S92" i="19"/>
  <c r="Q88" i="19"/>
  <c r="S88" i="19"/>
  <c r="Q84" i="19"/>
  <c r="S84" i="19"/>
  <c r="Q80" i="19"/>
  <c r="S80" i="19"/>
  <c r="Q76" i="19"/>
  <c r="S76" i="19"/>
  <c r="Q63" i="19"/>
  <c r="S63" i="19"/>
  <c r="Q55" i="19"/>
  <c r="S55" i="19"/>
  <c r="Q47" i="19"/>
  <c r="S47" i="19"/>
  <c r="Q38" i="20"/>
  <c r="S38" i="20"/>
  <c r="Q34" i="20"/>
  <c r="S34" i="20"/>
  <c r="Q30" i="20"/>
  <c r="S30" i="20"/>
  <c r="Q26" i="20"/>
  <c r="S26" i="20"/>
  <c r="Q22" i="20"/>
  <c r="S22" i="20"/>
  <c r="S14" i="20"/>
  <c r="T3" i="20" s="1"/>
  <c r="Q14" i="20"/>
  <c r="Q238" i="9"/>
  <c r="Q236" i="9"/>
  <c r="F235" i="9"/>
  <c r="F228" i="9"/>
  <c r="F223" i="9"/>
  <c r="F220" i="9"/>
  <c r="F217" i="9"/>
  <c r="Q214" i="9"/>
  <c r="F212" i="9"/>
  <c r="Q210" i="9"/>
  <c r="Q204" i="9"/>
  <c r="F203" i="9"/>
  <c r="Q200" i="9"/>
  <c r="F196" i="9"/>
  <c r="F193" i="9"/>
  <c r="Q190" i="9"/>
  <c r="F189" i="9"/>
  <c r="Q186" i="9"/>
  <c r="Q176" i="9"/>
  <c r="F172" i="9"/>
  <c r="Q170" i="9"/>
  <c r="F168" i="9"/>
  <c r="F164" i="9"/>
  <c r="Q158" i="9"/>
  <c r="Q156" i="9"/>
  <c r="F154" i="9"/>
  <c r="Q152" i="9"/>
  <c r="Q144" i="9"/>
  <c r="F138" i="9"/>
  <c r="Q134" i="9"/>
  <c r="Q130" i="9"/>
  <c r="Q128" i="9"/>
  <c r="F124" i="9"/>
  <c r="F108" i="9"/>
  <c r="Q104" i="9"/>
  <c r="Q96" i="9"/>
  <c r="Q90" i="9"/>
  <c r="Q86" i="9"/>
  <c r="Q82" i="9"/>
  <c r="Q78" i="9"/>
  <c r="Q74" i="9"/>
  <c r="F71" i="9"/>
  <c r="Q70" i="9"/>
  <c r="Q66" i="9"/>
  <c r="Q63" i="15"/>
  <c r="S62" i="15"/>
  <c r="Q61" i="15"/>
  <c r="S60" i="15"/>
  <c r="Q59" i="15"/>
  <c r="S58" i="15"/>
  <c r="Q57" i="15"/>
  <c r="S56" i="15"/>
  <c r="Q55" i="15"/>
  <c r="S54" i="15"/>
  <c r="Q53" i="15"/>
  <c r="S52" i="15"/>
  <c r="Q51" i="15"/>
  <c r="S50" i="15"/>
  <c r="Q49" i="15"/>
  <c r="S48" i="15"/>
  <c r="Q47" i="15"/>
  <c r="R46" i="15"/>
  <c r="Q45" i="15"/>
  <c r="R44" i="15"/>
  <c r="Q43" i="15"/>
  <c r="R42" i="15"/>
  <c r="Q41" i="15"/>
  <c r="R40" i="15"/>
  <c r="R38" i="15"/>
  <c r="R36" i="15"/>
  <c r="R34" i="15"/>
  <c r="R32" i="15"/>
  <c r="R30" i="15"/>
  <c r="R28" i="15"/>
  <c r="R26" i="15"/>
  <c r="R22" i="15"/>
  <c r="Q8" i="15"/>
  <c r="R177" i="16"/>
  <c r="R39" i="16"/>
  <c r="R37" i="16"/>
  <c r="R35" i="16"/>
  <c r="R33" i="16"/>
  <c r="R31" i="16"/>
  <c r="T2" i="16" s="1"/>
  <c r="R29" i="16"/>
  <c r="R27" i="16"/>
  <c r="S24" i="16"/>
  <c r="J8" i="16"/>
  <c r="F63" i="16"/>
  <c r="F59" i="16"/>
  <c r="F55" i="16"/>
  <c r="F51" i="16"/>
  <c r="F47" i="16"/>
  <c r="F43" i="16"/>
  <c r="F39" i="16"/>
  <c r="F35" i="16"/>
  <c r="F31" i="16"/>
  <c r="F27" i="16"/>
  <c r="F23" i="16"/>
  <c r="F19" i="16"/>
  <c r="F15" i="16"/>
  <c r="R39" i="17"/>
  <c r="R37" i="17"/>
  <c r="R35" i="17"/>
  <c r="R33" i="17"/>
  <c r="R31" i="17"/>
  <c r="R29" i="17"/>
  <c r="R27" i="17"/>
  <c r="S24" i="17"/>
  <c r="J9" i="17"/>
  <c r="F72" i="17"/>
  <c r="F70" i="17"/>
  <c r="F68" i="17"/>
  <c r="F66" i="17"/>
  <c r="S63" i="18"/>
  <c r="S59" i="18"/>
  <c r="S55" i="18"/>
  <c r="S51" i="18"/>
  <c r="S47" i="18"/>
  <c r="S45" i="18"/>
  <c r="S43" i="18"/>
  <c r="S41" i="18"/>
  <c r="Q39" i="18"/>
  <c r="Q37" i="18"/>
  <c r="Q35" i="18"/>
  <c r="Q33" i="18"/>
  <c r="Q31" i="18"/>
  <c r="Q29" i="18"/>
  <c r="Q27" i="18"/>
  <c r="S21" i="18"/>
  <c r="S19" i="18"/>
  <c r="S17" i="18"/>
  <c r="S15" i="18"/>
  <c r="Q9" i="18"/>
  <c r="Q8" i="18"/>
  <c r="F64" i="18"/>
  <c r="F62" i="18"/>
  <c r="F60" i="18"/>
  <c r="F58" i="18"/>
  <c r="F56" i="18"/>
  <c r="F54" i="18"/>
  <c r="F52" i="18"/>
  <c r="F50" i="18"/>
  <c r="F48" i="18"/>
  <c r="F46" i="18"/>
  <c r="F44" i="18"/>
  <c r="F42" i="18"/>
  <c r="F40" i="18"/>
  <c r="F38" i="18"/>
  <c r="F36" i="18"/>
  <c r="F34" i="18"/>
  <c r="F32" i="18"/>
  <c r="F30" i="18"/>
  <c r="Q120" i="19"/>
  <c r="R59" i="19"/>
  <c r="R51" i="19"/>
  <c r="Q239" i="31"/>
  <c r="S239" i="31"/>
  <c r="Q237" i="31"/>
  <c r="S237" i="31"/>
  <c r="Q235" i="31"/>
  <c r="S235" i="31"/>
  <c r="Q239" i="33"/>
  <c r="S239" i="33"/>
  <c r="Q237" i="33"/>
  <c r="S237" i="33"/>
  <c r="Q235" i="33"/>
  <c r="S235" i="33"/>
  <c r="Q233" i="33"/>
  <c r="S233" i="33"/>
  <c r="Q231" i="33"/>
  <c r="S231" i="33"/>
  <c r="Q229" i="33"/>
  <c r="S229" i="33"/>
  <c r="Q227" i="33"/>
  <c r="S227" i="33"/>
  <c r="Q225" i="33"/>
  <c r="S225" i="33"/>
  <c r="Q223" i="33"/>
  <c r="S223" i="33"/>
  <c r="Q221" i="33"/>
  <c r="S221" i="33"/>
  <c r="Q219" i="33"/>
  <c r="S219" i="33"/>
  <c r="Q217" i="33"/>
  <c r="S217" i="33"/>
  <c r="Q215" i="33"/>
  <c r="S215" i="33"/>
  <c r="Q213" i="33"/>
  <c r="S213" i="33"/>
  <c r="Q211" i="33"/>
  <c r="S211" i="33"/>
  <c r="Q209" i="33"/>
  <c r="S209" i="33"/>
  <c r="Q207" i="33"/>
  <c r="S207" i="33"/>
  <c r="Q205" i="33"/>
  <c r="S205" i="33"/>
  <c r="Q203" i="33"/>
  <c r="S203" i="33"/>
  <c r="Q201" i="33"/>
  <c r="S201" i="33"/>
  <c r="Q199" i="33"/>
  <c r="S199" i="33"/>
  <c r="Q197" i="33"/>
  <c r="S197" i="33"/>
  <c r="Q195" i="33"/>
  <c r="S195" i="33"/>
  <c r="Q193" i="33"/>
  <c r="S193" i="33"/>
  <c r="Q191" i="33"/>
  <c r="S191" i="33"/>
  <c r="Q189" i="33"/>
  <c r="S189" i="33"/>
  <c r="Q187" i="33"/>
  <c r="S187" i="33"/>
  <c r="Q185" i="33"/>
  <c r="S185" i="33"/>
  <c r="Q183" i="33"/>
  <c r="S183" i="33"/>
  <c r="Q181" i="33"/>
  <c r="S181" i="33"/>
  <c r="Q179" i="33"/>
  <c r="S179" i="33"/>
  <c r="Q177" i="33"/>
  <c r="S177" i="33"/>
  <c r="Q175" i="33"/>
  <c r="S175" i="33"/>
  <c r="Q173" i="33"/>
  <c r="S173" i="33"/>
  <c r="Q171" i="33"/>
  <c r="S171" i="33"/>
  <c r="Q169" i="33"/>
  <c r="S169" i="33"/>
  <c r="Q167" i="33"/>
  <c r="S167" i="33"/>
  <c r="Q165" i="33"/>
  <c r="S165" i="33"/>
  <c r="Q163" i="33"/>
  <c r="S163" i="33"/>
  <c r="Q161" i="33"/>
  <c r="S161" i="33"/>
  <c r="Q159" i="33"/>
  <c r="S159" i="33"/>
  <c r="Q157" i="33"/>
  <c r="S157" i="33"/>
  <c r="Q155" i="33"/>
  <c r="S155" i="33"/>
  <c r="Q153" i="33"/>
  <c r="S153" i="33"/>
  <c r="Q151" i="33"/>
  <c r="S151" i="33"/>
  <c r="Q149" i="33"/>
  <c r="S149" i="33"/>
  <c r="Q147" i="33"/>
  <c r="S147" i="33"/>
  <c r="Q145" i="33"/>
  <c r="S145" i="33"/>
  <c r="Q143" i="33"/>
  <c r="S143" i="33"/>
  <c r="Q141" i="33"/>
  <c r="S141" i="33"/>
  <c r="Q139" i="33"/>
  <c r="S139" i="33"/>
  <c r="Q137" i="33"/>
  <c r="S137" i="33"/>
  <c r="Q135" i="33"/>
  <c r="S135" i="33"/>
  <c r="Q133" i="33"/>
  <c r="S133" i="33"/>
  <c r="Q131" i="33"/>
  <c r="S131" i="33"/>
  <c r="Q129" i="33"/>
  <c r="S129" i="33"/>
  <c r="Q127" i="33"/>
  <c r="S127" i="33"/>
  <c r="Q125" i="33"/>
  <c r="S125" i="33"/>
  <c r="Q123" i="33"/>
  <c r="S123" i="33"/>
  <c r="Q121" i="33"/>
  <c r="S121" i="33"/>
  <c r="Q119" i="33"/>
  <c r="S119" i="33"/>
  <c r="Q117" i="33"/>
  <c r="S117" i="33"/>
  <c r="Q115" i="33"/>
  <c r="S115" i="33"/>
  <c r="Q113" i="33"/>
  <c r="S113" i="33"/>
  <c r="Q111" i="33"/>
  <c r="S111" i="33"/>
  <c r="Q109" i="33"/>
  <c r="S109" i="33"/>
  <c r="Q107" i="33"/>
  <c r="S107" i="33"/>
  <c r="Q105" i="33"/>
  <c r="S105" i="33"/>
  <c r="Q103" i="33"/>
  <c r="S103" i="33"/>
  <c r="Q101" i="33"/>
  <c r="S101" i="33"/>
  <c r="Q99" i="33"/>
  <c r="S99" i="33"/>
  <c r="Q97" i="33"/>
  <c r="S97" i="33"/>
  <c r="Q95" i="33"/>
  <c r="S95" i="33"/>
  <c r="Q93" i="33"/>
  <c r="S93" i="33"/>
  <c r="Q91" i="33"/>
  <c r="S91" i="33"/>
  <c r="Q89" i="33"/>
  <c r="S89" i="33"/>
  <c r="Q87" i="33"/>
  <c r="S87" i="33"/>
  <c r="Q85" i="33"/>
  <c r="S85" i="33"/>
  <c r="Q83" i="33"/>
  <c r="S83" i="33"/>
  <c r="Q81" i="33"/>
  <c r="S81" i="33"/>
  <c r="Q79" i="33"/>
  <c r="S79" i="33"/>
  <c r="Q77" i="33"/>
  <c r="S77" i="33"/>
  <c r="Q75" i="33"/>
  <c r="S75" i="33"/>
  <c r="Q73" i="33"/>
  <c r="S73" i="33"/>
  <c r="Q71" i="33"/>
  <c r="S71" i="33"/>
  <c r="Q69" i="33"/>
  <c r="S69" i="33"/>
  <c r="Q67" i="33"/>
  <c r="S67" i="33"/>
  <c r="Q65" i="33"/>
  <c r="S65" i="33"/>
  <c r="Q63" i="33"/>
  <c r="S63" i="33"/>
  <c r="Q61" i="33"/>
  <c r="S61" i="33"/>
  <c r="Q59" i="33"/>
  <c r="S59" i="33"/>
  <c r="Q57" i="33"/>
  <c r="S57" i="33"/>
  <c r="Q55" i="33"/>
  <c r="S55" i="33"/>
  <c r="Q53" i="33"/>
  <c r="S53" i="33"/>
  <c r="Q51" i="33"/>
  <c r="S51" i="33"/>
  <c r="Q49" i="33"/>
  <c r="S49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M14" i="33"/>
  <c r="M15" i="33"/>
  <c r="M16" i="33"/>
  <c r="M17" i="33"/>
  <c r="M18" i="33"/>
  <c r="M19" i="33"/>
  <c r="M20" i="33"/>
  <c r="M21" i="33"/>
  <c r="Q240" i="31"/>
  <c r="S240" i="31"/>
  <c r="Q238" i="31"/>
  <c r="S238" i="31"/>
  <c r="Q236" i="31"/>
  <c r="S236" i="31"/>
  <c r="Q234" i="31"/>
  <c r="S234" i="31"/>
  <c r="Q46" i="31"/>
  <c r="S46" i="31"/>
  <c r="Q44" i="31"/>
  <c r="S44" i="31"/>
  <c r="Q42" i="31"/>
  <c r="S42" i="31"/>
  <c r="Q40" i="31"/>
  <c r="S40" i="31"/>
  <c r="Q38" i="31"/>
  <c r="S38" i="31"/>
  <c r="Q32" i="31"/>
  <c r="S32" i="31"/>
  <c r="Q30" i="31"/>
  <c r="S30" i="31"/>
  <c r="F15" i="31"/>
  <c r="F19" i="31"/>
  <c r="F23" i="31"/>
  <c r="F27" i="31"/>
  <c r="F31" i="31"/>
  <c r="F35" i="31"/>
  <c r="F39" i="31"/>
  <c r="F43" i="31"/>
  <c r="F47" i="31"/>
  <c r="F51" i="31"/>
  <c r="F55" i="31"/>
  <c r="F59" i="31"/>
  <c r="F63" i="31"/>
  <c r="M14" i="31"/>
  <c r="M15" i="31"/>
  <c r="M16" i="31"/>
  <c r="F4" i="31" s="1"/>
  <c r="M17" i="31"/>
  <c r="M18" i="31"/>
  <c r="M19" i="31"/>
  <c r="M20" i="31"/>
  <c r="M21" i="31"/>
  <c r="M24" i="31"/>
  <c r="M25" i="31"/>
  <c r="F17" i="31"/>
  <c r="F21" i="31"/>
  <c r="F25" i="31"/>
  <c r="F29" i="31"/>
  <c r="F33" i="31"/>
  <c r="F37" i="31"/>
  <c r="F41" i="31"/>
  <c r="F45" i="31"/>
  <c r="F49" i="31"/>
  <c r="F53" i="31"/>
  <c r="F57" i="31"/>
  <c r="F61" i="31"/>
  <c r="F65" i="31"/>
  <c r="Q240" i="33"/>
  <c r="S240" i="33"/>
  <c r="Q238" i="33"/>
  <c r="S238" i="33"/>
  <c r="Q236" i="33"/>
  <c r="S236" i="33"/>
  <c r="Q234" i="33"/>
  <c r="S234" i="33"/>
  <c r="Q232" i="33"/>
  <c r="S232" i="33"/>
  <c r="Q230" i="33"/>
  <c r="S230" i="33"/>
  <c r="Q228" i="33"/>
  <c r="S228" i="33"/>
  <c r="Q226" i="33"/>
  <c r="S226" i="33"/>
  <c r="Q224" i="33"/>
  <c r="S224" i="33"/>
  <c r="Q222" i="33"/>
  <c r="S222" i="33"/>
  <c r="Q220" i="33"/>
  <c r="S220" i="33"/>
  <c r="Q218" i="33"/>
  <c r="S218" i="33"/>
  <c r="Q216" i="33"/>
  <c r="S216" i="33"/>
  <c r="Q214" i="33"/>
  <c r="S214" i="33"/>
  <c r="Q212" i="33"/>
  <c r="S212" i="33"/>
  <c r="Q210" i="33"/>
  <c r="S210" i="33"/>
  <c r="Q208" i="33"/>
  <c r="S208" i="33"/>
  <c r="Q206" i="33"/>
  <c r="S206" i="33"/>
  <c r="Q204" i="33"/>
  <c r="S204" i="33"/>
  <c r="Q202" i="33"/>
  <c r="S202" i="33"/>
  <c r="Q200" i="33"/>
  <c r="S200" i="33"/>
  <c r="Q198" i="33"/>
  <c r="S198" i="33"/>
  <c r="Q196" i="33"/>
  <c r="S196" i="33"/>
  <c r="Q194" i="33"/>
  <c r="S194" i="33"/>
  <c r="Q192" i="33"/>
  <c r="S192" i="33"/>
  <c r="Q190" i="33"/>
  <c r="S190" i="33"/>
  <c r="Q188" i="33"/>
  <c r="S188" i="33"/>
  <c r="Q186" i="33"/>
  <c r="S186" i="33"/>
  <c r="Q184" i="33"/>
  <c r="S184" i="33"/>
  <c r="Q182" i="33"/>
  <c r="S182" i="33"/>
  <c r="Q180" i="33"/>
  <c r="S180" i="33"/>
  <c r="Q178" i="33"/>
  <c r="S178" i="33"/>
  <c r="Q176" i="33"/>
  <c r="S176" i="33"/>
  <c r="Q174" i="33"/>
  <c r="S174" i="33"/>
  <c r="Q172" i="33"/>
  <c r="S172" i="33"/>
  <c r="Q170" i="33"/>
  <c r="S170" i="33"/>
  <c r="Q168" i="33"/>
  <c r="S168" i="33"/>
  <c r="Q166" i="33"/>
  <c r="S166" i="33"/>
  <c r="Q164" i="33"/>
  <c r="S164" i="33"/>
  <c r="Q162" i="33"/>
  <c r="S162" i="33"/>
  <c r="Q160" i="33"/>
  <c r="S160" i="33"/>
  <c r="Q158" i="33"/>
  <c r="S158" i="33"/>
  <c r="Q156" i="33"/>
  <c r="S156" i="33"/>
  <c r="Q154" i="33"/>
  <c r="S154" i="33"/>
  <c r="Q152" i="33"/>
  <c r="S152" i="33"/>
  <c r="Q150" i="33"/>
  <c r="S150" i="33"/>
  <c r="Q148" i="33"/>
  <c r="S148" i="33"/>
  <c r="Q146" i="33"/>
  <c r="S146" i="33"/>
  <c r="Q144" i="33"/>
  <c r="S144" i="33"/>
  <c r="Q142" i="33"/>
  <c r="S142" i="33"/>
  <c r="Q140" i="33"/>
  <c r="S140" i="33"/>
  <c r="Q138" i="33"/>
  <c r="S138" i="33"/>
  <c r="Q136" i="33"/>
  <c r="S136" i="33"/>
  <c r="Q134" i="33"/>
  <c r="S134" i="33"/>
  <c r="Q132" i="33"/>
  <c r="S132" i="33"/>
  <c r="Q130" i="33"/>
  <c r="S130" i="33"/>
  <c r="Q128" i="33"/>
  <c r="S128" i="33"/>
  <c r="Q126" i="33"/>
  <c r="S126" i="33"/>
  <c r="Q124" i="33"/>
  <c r="S124" i="33"/>
  <c r="Q122" i="33"/>
  <c r="S122" i="33"/>
  <c r="Q120" i="33"/>
  <c r="S120" i="33"/>
  <c r="Q118" i="33"/>
  <c r="S118" i="33"/>
  <c r="Q116" i="33"/>
  <c r="S116" i="33"/>
  <c r="Q114" i="33"/>
  <c r="S114" i="33"/>
  <c r="Q112" i="33"/>
  <c r="S112" i="33"/>
  <c r="Q110" i="33"/>
  <c r="S110" i="33"/>
  <c r="Q108" i="33"/>
  <c r="S108" i="33"/>
  <c r="Q106" i="33"/>
  <c r="S106" i="33"/>
  <c r="Q104" i="33"/>
  <c r="S104" i="33"/>
  <c r="Q102" i="33"/>
  <c r="S102" i="33"/>
  <c r="Q100" i="33"/>
  <c r="S100" i="33"/>
  <c r="Q98" i="33"/>
  <c r="S98" i="33"/>
  <c r="Q96" i="33"/>
  <c r="S96" i="33"/>
  <c r="Q94" i="33"/>
  <c r="S94" i="33"/>
  <c r="Q92" i="33"/>
  <c r="S92" i="33"/>
  <c r="Q90" i="33"/>
  <c r="S90" i="33"/>
  <c r="Q88" i="33"/>
  <c r="S88" i="33"/>
  <c r="Q86" i="33"/>
  <c r="S86" i="33"/>
  <c r="Q84" i="33"/>
  <c r="S84" i="33"/>
  <c r="Q82" i="33"/>
  <c r="S82" i="33"/>
  <c r="Q80" i="33"/>
  <c r="S80" i="33"/>
  <c r="Q78" i="33"/>
  <c r="S78" i="33"/>
  <c r="Q76" i="33"/>
  <c r="S76" i="33"/>
  <c r="Q74" i="33"/>
  <c r="S74" i="33"/>
  <c r="Q72" i="33"/>
  <c r="S72" i="33"/>
  <c r="Q70" i="33"/>
  <c r="S70" i="33"/>
  <c r="Q68" i="33"/>
  <c r="S68" i="33"/>
  <c r="Q66" i="33"/>
  <c r="S66" i="33"/>
  <c r="Q64" i="33"/>
  <c r="S64" i="33"/>
  <c r="Q62" i="33"/>
  <c r="S62" i="33"/>
  <c r="Q60" i="33"/>
  <c r="S60" i="33"/>
  <c r="Q58" i="33"/>
  <c r="S58" i="33"/>
  <c r="Q56" i="33"/>
  <c r="S56" i="33"/>
  <c r="Q54" i="33"/>
  <c r="S54" i="33"/>
  <c r="Q52" i="33"/>
  <c r="S52" i="33"/>
  <c r="Q50" i="33"/>
  <c r="S50" i="33"/>
  <c r="Q48" i="33"/>
  <c r="S48" i="33"/>
  <c r="Q43" i="34"/>
  <c r="R43" i="34"/>
  <c r="Q25" i="34"/>
  <c r="R25" i="34"/>
  <c r="T4" i="34"/>
  <c r="U4" i="34"/>
  <c r="Q38" i="35"/>
  <c r="S38" i="35"/>
  <c r="Q34" i="35"/>
  <c r="S34" i="35"/>
  <c r="Q30" i="35"/>
  <c r="S30" i="35"/>
  <c r="Q26" i="35"/>
  <c r="S26" i="35"/>
  <c r="Q22" i="35"/>
  <c r="S22" i="35"/>
  <c r="Q239" i="48"/>
  <c r="S239" i="48"/>
  <c r="Q237" i="48"/>
  <c r="S237" i="48"/>
  <c r="Q235" i="48"/>
  <c r="S235" i="48"/>
  <c r="S45" i="19"/>
  <c r="S43" i="19"/>
  <c r="S41" i="19"/>
  <c r="Q39" i="19"/>
  <c r="Q37" i="19"/>
  <c r="Q35" i="19"/>
  <c r="Q33" i="19"/>
  <c r="Q31" i="19"/>
  <c r="Q29" i="19"/>
  <c r="Q27" i="19"/>
  <c r="S21" i="19"/>
  <c r="S19" i="19"/>
  <c r="S17" i="19"/>
  <c r="S15" i="19"/>
  <c r="Q9" i="19"/>
  <c r="Q8" i="19"/>
  <c r="F64" i="19"/>
  <c r="F62" i="19"/>
  <c r="F60" i="19"/>
  <c r="F58" i="19"/>
  <c r="F56" i="19"/>
  <c r="F54" i="19"/>
  <c r="F52" i="19"/>
  <c r="F50" i="19"/>
  <c r="F48" i="19"/>
  <c r="F46" i="19"/>
  <c r="F44" i="19"/>
  <c r="F42" i="19"/>
  <c r="F40" i="19"/>
  <c r="F38" i="19"/>
  <c r="F36" i="19"/>
  <c r="F34" i="19"/>
  <c r="F32" i="19"/>
  <c r="F30" i="19"/>
  <c r="Q18" i="20"/>
  <c r="J8" i="20"/>
  <c r="U4" i="20"/>
  <c r="F73" i="20"/>
  <c r="F72" i="20"/>
  <c r="F71" i="20"/>
  <c r="F70" i="20"/>
  <c r="F69" i="20"/>
  <c r="F67" i="20"/>
  <c r="S63" i="31"/>
  <c r="S59" i="31"/>
  <c r="S55" i="31"/>
  <c r="S51" i="31"/>
  <c r="S47" i="31"/>
  <c r="S45" i="31"/>
  <c r="S43" i="31"/>
  <c r="S41" i="31"/>
  <c r="S47" i="33"/>
  <c r="Q46" i="33"/>
  <c r="S43" i="33"/>
  <c r="Q42" i="33"/>
  <c r="R34" i="33"/>
  <c r="R32" i="33"/>
  <c r="R30" i="33"/>
  <c r="R28" i="33"/>
  <c r="R26" i="33"/>
  <c r="R24" i="33"/>
  <c r="R22" i="33"/>
  <c r="U2" i="34"/>
  <c r="Q47" i="34"/>
  <c r="R47" i="34"/>
  <c r="Q39" i="34"/>
  <c r="S39" i="34"/>
  <c r="Q35" i="34"/>
  <c r="S35" i="34"/>
  <c r="Q31" i="34"/>
  <c r="S31" i="34"/>
  <c r="Q27" i="34"/>
  <c r="S27" i="34"/>
  <c r="Q23" i="34"/>
  <c r="S23" i="34"/>
  <c r="J8" i="34"/>
  <c r="J9" i="34"/>
  <c r="S14" i="35"/>
  <c r="T3" i="35" s="1"/>
  <c r="Q14" i="35"/>
  <c r="Q240" i="48"/>
  <c r="S240" i="48"/>
  <c r="Q238" i="48"/>
  <c r="S238" i="48"/>
  <c r="Q236" i="48"/>
  <c r="S236" i="48"/>
  <c r="Q64" i="20"/>
  <c r="Q62" i="20"/>
  <c r="Q60" i="20"/>
  <c r="Q58" i="20"/>
  <c r="Q56" i="20"/>
  <c r="Q54" i="20"/>
  <c r="Q52" i="20"/>
  <c r="Q50" i="20"/>
  <c r="Q48" i="20"/>
  <c r="Q24" i="20"/>
  <c r="Q20" i="20"/>
  <c r="Q16" i="20"/>
  <c r="Q44" i="33"/>
  <c r="Q233" i="48"/>
  <c r="S233" i="48"/>
  <c r="Q231" i="48"/>
  <c r="S231" i="48"/>
  <c r="Q229" i="48"/>
  <c r="S229" i="48"/>
  <c r="Q227" i="48"/>
  <c r="S227" i="48"/>
  <c r="Q225" i="48"/>
  <c r="S225" i="48"/>
  <c r="Q223" i="48"/>
  <c r="S223" i="48"/>
  <c r="Q221" i="48"/>
  <c r="S221" i="48"/>
  <c r="Q219" i="48"/>
  <c r="S219" i="48"/>
  <c r="Q217" i="48"/>
  <c r="S217" i="48"/>
  <c r="Q215" i="48"/>
  <c r="S215" i="48"/>
  <c r="Q213" i="48"/>
  <c r="S213" i="48"/>
  <c r="Q211" i="48"/>
  <c r="S211" i="48"/>
  <c r="Q209" i="48"/>
  <c r="S209" i="48"/>
  <c r="Q207" i="48"/>
  <c r="S207" i="48"/>
  <c r="Q205" i="48"/>
  <c r="S205" i="48"/>
  <c r="Q203" i="48"/>
  <c r="S203" i="48"/>
  <c r="Q201" i="48"/>
  <c r="S201" i="48"/>
  <c r="Q199" i="48"/>
  <c r="S199" i="48"/>
  <c r="Q197" i="48"/>
  <c r="S197" i="48"/>
  <c r="Q195" i="48"/>
  <c r="S195" i="48"/>
  <c r="Q193" i="48"/>
  <c r="S193" i="48"/>
  <c r="Q191" i="48"/>
  <c r="S191" i="48"/>
  <c r="Q189" i="48"/>
  <c r="S189" i="48"/>
  <c r="Q187" i="48"/>
  <c r="S187" i="48"/>
  <c r="Q185" i="48"/>
  <c r="S185" i="48"/>
  <c r="Q183" i="48"/>
  <c r="S183" i="48"/>
  <c r="Q181" i="48"/>
  <c r="S181" i="48"/>
  <c r="Q179" i="48"/>
  <c r="S179" i="48"/>
  <c r="Q177" i="48"/>
  <c r="S177" i="48"/>
  <c r="Q175" i="48"/>
  <c r="S175" i="48"/>
  <c r="Q173" i="48"/>
  <c r="S173" i="48"/>
  <c r="Q171" i="48"/>
  <c r="S171" i="48"/>
  <c r="Q169" i="48"/>
  <c r="S169" i="48"/>
  <c r="Q167" i="48"/>
  <c r="S167" i="48"/>
  <c r="Q165" i="48"/>
  <c r="S165" i="48"/>
  <c r="Q163" i="48"/>
  <c r="S163" i="48"/>
  <c r="Q161" i="48"/>
  <c r="S161" i="48"/>
  <c r="Q159" i="48"/>
  <c r="S159" i="48"/>
  <c r="Q157" i="48"/>
  <c r="S157" i="48"/>
  <c r="Q155" i="48"/>
  <c r="S155" i="48"/>
  <c r="Q153" i="48"/>
  <c r="S153" i="48"/>
  <c r="Q151" i="48"/>
  <c r="S151" i="48"/>
  <c r="Q149" i="48"/>
  <c r="S149" i="48"/>
  <c r="Q147" i="48"/>
  <c r="S147" i="48"/>
  <c r="Q145" i="48"/>
  <c r="S145" i="48"/>
  <c r="Q143" i="48"/>
  <c r="S143" i="48"/>
  <c r="Q141" i="48"/>
  <c r="S141" i="48"/>
  <c r="Q139" i="48"/>
  <c r="S139" i="48"/>
  <c r="Q137" i="48"/>
  <c r="S137" i="48"/>
  <c r="Q135" i="48"/>
  <c r="S135" i="48"/>
  <c r="Q133" i="48"/>
  <c r="S133" i="48"/>
  <c r="Q131" i="48"/>
  <c r="S131" i="48"/>
  <c r="Q129" i="48"/>
  <c r="S129" i="48"/>
  <c r="Q127" i="48"/>
  <c r="S127" i="48"/>
  <c r="Q125" i="48"/>
  <c r="S125" i="48"/>
  <c r="Q123" i="48"/>
  <c r="S123" i="48"/>
  <c r="Q121" i="48"/>
  <c r="S121" i="48"/>
  <c r="Q119" i="48"/>
  <c r="S119" i="48"/>
  <c r="Q117" i="48"/>
  <c r="S117" i="48"/>
  <c r="Q115" i="48"/>
  <c r="S115" i="48"/>
  <c r="Q113" i="48"/>
  <c r="S113" i="48"/>
  <c r="Q111" i="48"/>
  <c r="S111" i="48"/>
  <c r="Q109" i="48"/>
  <c r="S109" i="48"/>
  <c r="Q107" i="48"/>
  <c r="S107" i="48"/>
  <c r="Q105" i="48"/>
  <c r="S105" i="48"/>
  <c r="Q103" i="48"/>
  <c r="S103" i="48"/>
  <c r="Q101" i="48"/>
  <c r="S101" i="48"/>
  <c r="Q99" i="48"/>
  <c r="S99" i="48"/>
  <c r="Q97" i="48"/>
  <c r="S97" i="48"/>
  <c r="Q64" i="48"/>
  <c r="S64" i="48"/>
  <c r="Q54" i="48"/>
  <c r="S54" i="48"/>
  <c r="Q48" i="48"/>
  <c r="S48" i="48"/>
  <c r="Q39" i="48"/>
  <c r="S39" i="48"/>
  <c r="Q238" i="49"/>
  <c r="S238" i="49"/>
  <c r="Q234" i="49"/>
  <c r="S234" i="49"/>
  <c r="Q230" i="49"/>
  <c r="S230" i="49"/>
  <c r="Q226" i="49"/>
  <c r="S226" i="49"/>
  <c r="Q222" i="49"/>
  <c r="S222" i="49"/>
  <c r="Q218" i="49"/>
  <c r="S218" i="49"/>
  <c r="Q214" i="49"/>
  <c r="S214" i="49"/>
  <c r="Q210" i="49"/>
  <c r="S210" i="49"/>
  <c r="Q206" i="49"/>
  <c r="S206" i="49"/>
  <c r="Q202" i="49"/>
  <c r="S202" i="49"/>
  <c r="Q198" i="49"/>
  <c r="S198" i="49"/>
  <c r="Q194" i="49"/>
  <c r="S194" i="49"/>
  <c r="Q190" i="49"/>
  <c r="S190" i="49"/>
  <c r="Q186" i="49"/>
  <c r="S186" i="49"/>
  <c r="Q182" i="49"/>
  <c r="S182" i="49"/>
  <c r="Q178" i="49"/>
  <c r="S178" i="49"/>
  <c r="Q174" i="49"/>
  <c r="S174" i="49"/>
  <c r="Q170" i="49"/>
  <c r="S170" i="49"/>
  <c r="Q166" i="49"/>
  <c r="S166" i="49"/>
  <c r="Q162" i="49"/>
  <c r="S162" i="49"/>
  <c r="Q158" i="49"/>
  <c r="S158" i="49"/>
  <c r="Q154" i="49"/>
  <c r="S154" i="49"/>
  <c r="Q150" i="49"/>
  <c r="S150" i="49"/>
  <c r="Q146" i="49"/>
  <c r="S146" i="49"/>
  <c r="Q142" i="49"/>
  <c r="S142" i="49"/>
  <c r="Q138" i="49"/>
  <c r="S138" i="49"/>
  <c r="Q134" i="49"/>
  <c r="S134" i="49"/>
  <c r="Q130" i="49"/>
  <c r="S130" i="49"/>
  <c r="Q126" i="49"/>
  <c r="S126" i="49"/>
  <c r="Q122" i="49"/>
  <c r="S122" i="49"/>
  <c r="Q118" i="49"/>
  <c r="S118" i="49"/>
  <c r="Q114" i="49"/>
  <c r="S114" i="49"/>
  <c r="Q110" i="49"/>
  <c r="S110" i="49"/>
  <c r="Q106" i="49"/>
  <c r="S106" i="49"/>
  <c r="Q102" i="49"/>
  <c r="S102" i="49"/>
  <c r="Q98" i="49"/>
  <c r="S98" i="49"/>
  <c r="Q94" i="49"/>
  <c r="S94" i="49"/>
  <c r="Q90" i="49"/>
  <c r="S90" i="49"/>
  <c r="Q86" i="49"/>
  <c r="S86" i="49"/>
  <c r="Q82" i="49"/>
  <c r="S82" i="49"/>
  <c r="Q78" i="49"/>
  <c r="S78" i="49"/>
  <c r="Q74" i="49"/>
  <c r="S74" i="49"/>
  <c r="Q45" i="34"/>
  <c r="Q41" i="34"/>
  <c r="Q18" i="35"/>
  <c r="J8" i="35"/>
  <c r="Q232" i="48"/>
  <c r="S232" i="48"/>
  <c r="Q230" i="48"/>
  <c r="S230" i="48"/>
  <c r="Q228" i="48"/>
  <c r="S228" i="48"/>
  <c r="Q226" i="48"/>
  <c r="S226" i="48"/>
  <c r="Q224" i="48"/>
  <c r="S224" i="48"/>
  <c r="Q222" i="48"/>
  <c r="S222" i="48"/>
  <c r="Q220" i="48"/>
  <c r="S220" i="48"/>
  <c r="Q218" i="48"/>
  <c r="S218" i="48"/>
  <c r="Q216" i="48"/>
  <c r="S216" i="48"/>
  <c r="Q214" i="48"/>
  <c r="S214" i="48"/>
  <c r="Q212" i="48"/>
  <c r="S212" i="48"/>
  <c r="Q210" i="48"/>
  <c r="S210" i="48"/>
  <c r="Q208" i="48"/>
  <c r="S208" i="48"/>
  <c r="Q206" i="48"/>
  <c r="S206" i="48"/>
  <c r="Q204" i="48"/>
  <c r="S204" i="48"/>
  <c r="Q202" i="48"/>
  <c r="S202" i="48"/>
  <c r="Q200" i="48"/>
  <c r="S200" i="48"/>
  <c r="Q198" i="48"/>
  <c r="S198" i="48"/>
  <c r="Q196" i="48"/>
  <c r="S196" i="48"/>
  <c r="Q194" i="48"/>
  <c r="S194" i="48"/>
  <c r="Q192" i="48"/>
  <c r="S192" i="48"/>
  <c r="Q190" i="48"/>
  <c r="S190" i="48"/>
  <c r="Q188" i="48"/>
  <c r="S188" i="48"/>
  <c r="Q186" i="48"/>
  <c r="S186" i="48"/>
  <c r="Q184" i="48"/>
  <c r="S184" i="48"/>
  <c r="Q182" i="48"/>
  <c r="S182" i="48"/>
  <c r="Q180" i="48"/>
  <c r="S180" i="48"/>
  <c r="Q178" i="48"/>
  <c r="S178" i="48"/>
  <c r="Q176" i="48"/>
  <c r="S176" i="48"/>
  <c r="Q174" i="48"/>
  <c r="S174" i="48"/>
  <c r="Q172" i="48"/>
  <c r="S172" i="48"/>
  <c r="Q170" i="48"/>
  <c r="S170" i="48"/>
  <c r="Q168" i="48"/>
  <c r="S168" i="48"/>
  <c r="Q166" i="48"/>
  <c r="S166" i="48"/>
  <c r="Q164" i="48"/>
  <c r="S164" i="48"/>
  <c r="Q162" i="48"/>
  <c r="S162" i="48"/>
  <c r="Q160" i="48"/>
  <c r="S160" i="48"/>
  <c r="Q158" i="48"/>
  <c r="S158" i="48"/>
  <c r="Q156" i="48"/>
  <c r="S156" i="48"/>
  <c r="Q154" i="48"/>
  <c r="S154" i="48"/>
  <c r="Q152" i="48"/>
  <c r="S152" i="48"/>
  <c r="Q150" i="48"/>
  <c r="S150" i="48"/>
  <c r="Q148" i="48"/>
  <c r="S148" i="48"/>
  <c r="Q146" i="48"/>
  <c r="S146" i="48"/>
  <c r="Q144" i="48"/>
  <c r="S144" i="48"/>
  <c r="Q142" i="48"/>
  <c r="S142" i="48"/>
  <c r="Q140" i="48"/>
  <c r="S140" i="48"/>
  <c r="Q138" i="48"/>
  <c r="S138" i="48"/>
  <c r="Q136" i="48"/>
  <c r="S136" i="48"/>
  <c r="Q134" i="48"/>
  <c r="S134" i="48"/>
  <c r="Q132" i="48"/>
  <c r="S132" i="48"/>
  <c r="Q130" i="48"/>
  <c r="S130" i="48"/>
  <c r="Q128" i="48"/>
  <c r="S128" i="48"/>
  <c r="Q126" i="48"/>
  <c r="S126" i="48"/>
  <c r="Q124" i="48"/>
  <c r="S124" i="48"/>
  <c r="Q122" i="48"/>
  <c r="S122" i="48"/>
  <c r="Q120" i="48"/>
  <c r="S120" i="48"/>
  <c r="Q118" i="48"/>
  <c r="S118" i="48"/>
  <c r="Q116" i="48"/>
  <c r="S116" i="48"/>
  <c r="Q114" i="48"/>
  <c r="S114" i="48"/>
  <c r="Q112" i="48"/>
  <c r="S112" i="48"/>
  <c r="Q110" i="48"/>
  <c r="S110" i="48"/>
  <c r="Q108" i="48"/>
  <c r="S108" i="48"/>
  <c r="Q106" i="48"/>
  <c r="S106" i="48"/>
  <c r="Q104" i="48"/>
  <c r="S104" i="48"/>
  <c r="Q102" i="48"/>
  <c r="S102" i="48"/>
  <c r="Q100" i="48"/>
  <c r="S100" i="48"/>
  <c r="Q98" i="48"/>
  <c r="S98" i="48"/>
  <c r="Q62" i="48"/>
  <c r="S62" i="48"/>
  <c r="Q56" i="48"/>
  <c r="S56" i="48"/>
  <c r="Q37" i="48"/>
  <c r="S37" i="48"/>
  <c r="Q28" i="48"/>
  <c r="S28" i="48"/>
  <c r="Q22" i="48"/>
  <c r="S22" i="48"/>
  <c r="Q240" i="49"/>
  <c r="S240" i="49"/>
  <c r="Q236" i="49"/>
  <c r="S236" i="49"/>
  <c r="Q232" i="49"/>
  <c r="S232" i="49"/>
  <c r="Q228" i="49"/>
  <c r="S228" i="49"/>
  <c r="Q224" i="49"/>
  <c r="S224" i="49"/>
  <c r="Q220" i="49"/>
  <c r="S220" i="49"/>
  <c r="Q216" i="49"/>
  <c r="S216" i="49"/>
  <c r="Q212" i="49"/>
  <c r="S212" i="49"/>
  <c r="Q208" i="49"/>
  <c r="S208" i="49"/>
  <c r="Q204" i="49"/>
  <c r="S204" i="49"/>
  <c r="Q200" i="49"/>
  <c r="S200" i="49"/>
  <c r="Q196" i="49"/>
  <c r="S196" i="49"/>
  <c r="Q192" i="49"/>
  <c r="S192" i="49"/>
  <c r="Q188" i="49"/>
  <c r="S188" i="49"/>
  <c r="Q184" i="49"/>
  <c r="S184" i="49"/>
  <c r="Q180" i="49"/>
  <c r="S180" i="49"/>
  <c r="Q176" i="49"/>
  <c r="S176" i="49"/>
  <c r="Q172" i="49"/>
  <c r="S172" i="49"/>
  <c r="Q168" i="49"/>
  <c r="S168" i="49"/>
  <c r="Q164" i="49"/>
  <c r="S164" i="49"/>
  <c r="Q160" i="49"/>
  <c r="S160" i="49"/>
  <c r="Q156" i="49"/>
  <c r="S156" i="49"/>
  <c r="Q152" i="49"/>
  <c r="S152" i="49"/>
  <c r="Q148" i="49"/>
  <c r="S148" i="49"/>
  <c r="Q144" i="49"/>
  <c r="S144" i="49"/>
  <c r="Q140" i="49"/>
  <c r="S140" i="49"/>
  <c r="Q136" i="49"/>
  <c r="S136" i="49"/>
  <c r="Q132" i="49"/>
  <c r="S132" i="49"/>
  <c r="Q128" i="49"/>
  <c r="S128" i="49"/>
  <c r="Q124" i="49"/>
  <c r="S124" i="49"/>
  <c r="Q120" i="49"/>
  <c r="S120" i="49"/>
  <c r="Q116" i="49"/>
  <c r="S116" i="49"/>
  <c r="Q112" i="49"/>
  <c r="S112" i="49"/>
  <c r="Q108" i="49"/>
  <c r="S108" i="49"/>
  <c r="Q104" i="49"/>
  <c r="S104" i="49"/>
  <c r="Q100" i="49"/>
  <c r="S100" i="49"/>
  <c r="Q96" i="49"/>
  <c r="S96" i="49"/>
  <c r="Q92" i="49"/>
  <c r="S92" i="49"/>
  <c r="Q88" i="49"/>
  <c r="S88" i="49"/>
  <c r="Q84" i="49"/>
  <c r="S84" i="49"/>
  <c r="Q80" i="49"/>
  <c r="S80" i="49"/>
  <c r="Q76" i="49"/>
  <c r="S76" i="49"/>
  <c r="Q72" i="49"/>
  <c r="S72" i="49"/>
  <c r="Q70" i="49"/>
  <c r="S70" i="49"/>
  <c r="Q68" i="49"/>
  <c r="S68" i="49"/>
  <c r="Q39" i="50"/>
  <c r="S39" i="50"/>
  <c r="Q20" i="35"/>
  <c r="Q16" i="35"/>
  <c r="S234" i="48"/>
  <c r="S44" i="49"/>
  <c r="S40" i="49"/>
  <c r="S34" i="49"/>
  <c r="S32" i="49"/>
  <c r="S26" i="49"/>
  <c r="S24" i="49"/>
  <c r="F36" i="49"/>
  <c r="S26" i="50"/>
  <c r="S96" i="48"/>
  <c r="S30" i="48"/>
  <c r="F55" i="48"/>
  <c r="F33" i="48"/>
  <c r="F25" i="48"/>
  <c r="F17" i="48"/>
  <c r="S38" i="50"/>
  <c r="S36" i="50"/>
  <c r="S32" i="50"/>
  <c r="S28" i="50"/>
  <c r="S24" i="50"/>
  <c r="Q239" i="62"/>
  <c r="S239" i="62"/>
  <c r="Q237" i="62"/>
  <c r="S237" i="62"/>
  <c r="Q235" i="62"/>
  <c r="S235" i="62"/>
  <c r="Q233" i="62"/>
  <c r="S233" i="62"/>
  <c r="Q231" i="62"/>
  <c r="S231" i="62"/>
  <c r="Q229" i="62"/>
  <c r="S229" i="62"/>
  <c r="Q227" i="62"/>
  <c r="S227" i="62"/>
  <c r="Q225" i="62"/>
  <c r="S225" i="62"/>
  <c r="Q223" i="62"/>
  <c r="S223" i="62"/>
  <c r="Q221" i="62"/>
  <c r="S221" i="62"/>
  <c r="Q219" i="62"/>
  <c r="S219" i="62"/>
  <c r="Q217" i="62"/>
  <c r="S217" i="62"/>
  <c r="Q215" i="62"/>
  <c r="S215" i="62"/>
  <c r="Q213" i="62"/>
  <c r="S213" i="62"/>
  <c r="Q211" i="62"/>
  <c r="S211" i="62"/>
  <c r="Q209" i="62"/>
  <c r="S209" i="62"/>
  <c r="Q207" i="62"/>
  <c r="S207" i="62"/>
  <c r="Q205" i="62"/>
  <c r="S205" i="62"/>
  <c r="Q203" i="62"/>
  <c r="S203" i="62"/>
  <c r="Q201" i="62"/>
  <c r="S201" i="62"/>
  <c r="Q199" i="62"/>
  <c r="S199" i="62"/>
  <c r="Q197" i="62"/>
  <c r="S197" i="62"/>
  <c r="Q195" i="62"/>
  <c r="S195" i="62"/>
  <c r="Q193" i="62"/>
  <c r="S193" i="62"/>
  <c r="Q191" i="62"/>
  <c r="S191" i="62"/>
  <c r="Q189" i="62"/>
  <c r="S189" i="62"/>
  <c r="Q187" i="62"/>
  <c r="S187" i="62"/>
  <c r="Q185" i="62"/>
  <c r="S185" i="62"/>
  <c r="Q183" i="62"/>
  <c r="S183" i="62"/>
  <c r="Q240" i="62"/>
  <c r="S240" i="62"/>
  <c r="Q238" i="62"/>
  <c r="S238" i="62"/>
  <c r="Q236" i="62"/>
  <c r="S236" i="62"/>
  <c r="Q234" i="62"/>
  <c r="S234" i="62"/>
  <c r="Q232" i="62"/>
  <c r="S232" i="62"/>
  <c r="Q230" i="62"/>
  <c r="S230" i="62"/>
  <c r="Q228" i="62"/>
  <c r="S228" i="62"/>
  <c r="Q226" i="62"/>
  <c r="S226" i="62"/>
  <c r="Q224" i="62"/>
  <c r="S224" i="62"/>
  <c r="Q222" i="62"/>
  <c r="S222" i="62"/>
  <c r="Q220" i="62"/>
  <c r="S220" i="62"/>
  <c r="Q218" i="62"/>
  <c r="S218" i="62"/>
  <c r="Q216" i="62"/>
  <c r="S216" i="62"/>
  <c r="Q214" i="62"/>
  <c r="S214" i="62"/>
  <c r="Q212" i="62"/>
  <c r="S212" i="62"/>
  <c r="Q210" i="62"/>
  <c r="S210" i="62"/>
  <c r="Q208" i="62"/>
  <c r="S208" i="62"/>
  <c r="Q206" i="62"/>
  <c r="S206" i="62"/>
  <c r="Q204" i="62"/>
  <c r="S204" i="62"/>
  <c r="Q202" i="62"/>
  <c r="S202" i="62"/>
  <c r="Q200" i="62"/>
  <c r="S200" i="62"/>
  <c r="Q198" i="62"/>
  <c r="S198" i="62"/>
  <c r="Q196" i="62"/>
  <c r="S196" i="62"/>
  <c r="Q194" i="62"/>
  <c r="S194" i="62"/>
  <c r="Q192" i="62"/>
  <c r="S192" i="62"/>
  <c r="Q190" i="62"/>
  <c r="S190" i="62"/>
  <c r="Q188" i="62"/>
  <c r="S188" i="62"/>
  <c r="Q186" i="62"/>
  <c r="S186" i="62"/>
  <c r="Q184" i="62"/>
  <c r="S184" i="62"/>
  <c r="Q182" i="62"/>
  <c r="S182" i="62"/>
  <c r="Q180" i="62"/>
  <c r="S180" i="62"/>
  <c r="Q178" i="62"/>
  <c r="S178" i="62"/>
  <c r="Q176" i="62"/>
  <c r="S176" i="62"/>
  <c r="Q174" i="62"/>
  <c r="S174" i="62"/>
  <c r="Q172" i="62"/>
  <c r="S172" i="62"/>
  <c r="Q170" i="62"/>
  <c r="S170" i="62"/>
  <c r="Q168" i="62"/>
  <c r="S168" i="62"/>
  <c r="Q166" i="62"/>
  <c r="S166" i="62"/>
  <c r="Q164" i="62"/>
  <c r="S164" i="62"/>
  <c r="Q162" i="62"/>
  <c r="S162" i="62"/>
  <c r="Q160" i="62"/>
  <c r="S160" i="62"/>
  <c r="Q158" i="62"/>
  <c r="S158" i="62"/>
  <c r="Q156" i="62"/>
  <c r="S156" i="62"/>
  <c r="Q154" i="62"/>
  <c r="S154" i="62"/>
  <c r="Q152" i="62"/>
  <c r="S152" i="62"/>
  <c r="Q150" i="62"/>
  <c r="S150" i="62"/>
  <c r="Q148" i="62"/>
  <c r="S148" i="62"/>
  <c r="Q146" i="62"/>
  <c r="S146" i="62"/>
  <c r="Q144" i="62"/>
  <c r="S144" i="62"/>
  <c r="Q142" i="62"/>
  <c r="S142" i="62"/>
  <c r="Q140" i="62"/>
  <c r="S140" i="62"/>
  <c r="Q138" i="62"/>
  <c r="S138" i="62"/>
  <c r="Q136" i="62"/>
  <c r="S136" i="62"/>
  <c r="Q134" i="62"/>
  <c r="S134" i="62"/>
  <c r="Q132" i="62"/>
  <c r="S132" i="62"/>
  <c r="Q130" i="62"/>
  <c r="S130" i="62"/>
  <c r="Q128" i="62"/>
  <c r="S128" i="62"/>
  <c r="Q126" i="62"/>
  <c r="S126" i="62"/>
  <c r="Q124" i="62"/>
  <c r="S124" i="62"/>
  <c r="Q122" i="62"/>
  <c r="S122" i="62"/>
  <c r="Q120" i="62"/>
  <c r="S120" i="62"/>
  <c r="Q118" i="62"/>
  <c r="S118" i="62"/>
  <c r="Q116" i="62"/>
  <c r="S116" i="62"/>
  <c r="Q114" i="62"/>
  <c r="S114" i="62"/>
  <c r="Q112" i="62"/>
  <c r="S112" i="62"/>
  <c r="Q110" i="62"/>
  <c r="S110" i="62"/>
  <c r="Q108" i="62"/>
  <c r="S108" i="62"/>
  <c r="Q106" i="62"/>
  <c r="S106" i="62"/>
  <c r="Q104" i="62"/>
  <c r="S104" i="62"/>
  <c r="Q102" i="62"/>
  <c r="S102" i="62"/>
  <c r="Q100" i="62"/>
  <c r="S100" i="62"/>
  <c r="Q98" i="62"/>
  <c r="S98" i="62"/>
  <c r="Q96" i="62"/>
  <c r="S96" i="62"/>
  <c r="Q94" i="62"/>
  <c r="S94" i="62"/>
  <c r="Q92" i="62"/>
  <c r="S92" i="62"/>
  <c r="Q90" i="62"/>
  <c r="S90" i="62"/>
  <c r="Q88" i="62"/>
  <c r="S88" i="62"/>
  <c r="Q240" i="63"/>
  <c r="S240" i="63"/>
  <c r="Q238" i="63"/>
  <c r="S238" i="63"/>
  <c r="Q236" i="63"/>
  <c r="S236" i="63"/>
  <c r="Q234" i="63"/>
  <c r="S234" i="63"/>
  <c r="Q232" i="63"/>
  <c r="S232" i="63"/>
  <c r="Q230" i="63"/>
  <c r="S230" i="63"/>
  <c r="Q228" i="63"/>
  <c r="S228" i="63"/>
  <c r="Q226" i="63"/>
  <c r="S226" i="63"/>
  <c r="Q224" i="63"/>
  <c r="S224" i="63"/>
  <c r="Q222" i="63"/>
  <c r="S222" i="63"/>
  <c r="Q220" i="63"/>
  <c r="S220" i="63"/>
  <c r="Q218" i="63"/>
  <c r="S218" i="63"/>
  <c r="Q216" i="63"/>
  <c r="S216" i="63"/>
  <c r="Q240" i="64"/>
  <c r="S240" i="64"/>
  <c r="Q238" i="64"/>
  <c r="S238" i="64"/>
  <c r="Q236" i="64"/>
  <c r="S236" i="64"/>
  <c r="Q234" i="64"/>
  <c r="S234" i="64"/>
  <c r="Q232" i="64"/>
  <c r="S232" i="64"/>
  <c r="Q230" i="64"/>
  <c r="S230" i="64"/>
  <c r="Q228" i="64"/>
  <c r="S228" i="64"/>
  <c r="Q226" i="64"/>
  <c r="S226" i="64"/>
  <c r="Q224" i="64"/>
  <c r="S224" i="64"/>
  <c r="Q222" i="64"/>
  <c r="S222" i="64"/>
  <c r="Q220" i="64"/>
  <c r="S220" i="64"/>
  <c r="Q218" i="64"/>
  <c r="S218" i="64"/>
  <c r="Q216" i="64"/>
  <c r="S216" i="64"/>
  <c r="Q214" i="64"/>
  <c r="S214" i="64"/>
  <c r="Q212" i="64"/>
  <c r="S212" i="64"/>
  <c r="Q210" i="64"/>
  <c r="S210" i="64"/>
  <c r="Q208" i="64"/>
  <c r="S208" i="64"/>
  <c r="Q206" i="64"/>
  <c r="S206" i="64"/>
  <c r="Q204" i="64"/>
  <c r="S204" i="64"/>
  <c r="Q202" i="64"/>
  <c r="S202" i="64"/>
  <c r="Q200" i="64"/>
  <c r="S200" i="64"/>
  <c r="Q198" i="64"/>
  <c r="S198" i="64"/>
  <c r="Q196" i="64"/>
  <c r="S196" i="64"/>
  <c r="Q194" i="64"/>
  <c r="S194" i="64"/>
  <c r="Q192" i="64"/>
  <c r="S192" i="64"/>
  <c r="Q190" i="64"/>
  <c r="S190" i="64"/>
  <c r="Q188" i="64"/>
  <c r="S188" i="64"/>
  <c r="Q186" i="64"/>
  <c r="S186" i="64"/>
  <c r="Q184" i="64"/>
  <c r="S184" i="64"/>
  <c r="Q179" i="62"/>
  <c r="S179" i="62"/>
  <c r="Q177" i="62"/>
  <c r="S177" i="62"/>
  <c r="Q175" i="62"/>
  <c r="S175" i="62"/>
  <c r="Q173" i="62"/>
  <c r="S173" i="62"/>
  <c r="Q171" i="62"/>
  <c r="S171" i="62"/>
  <c r="Q169" i="62"/>
  <c r="S169" i="62"/>
  <c r="Q167" i="62"/>
  <c r="S167" i="62"/>
  <c r="Q165" i="62"/>
  <c r="S165" i="62"/>
  <c r="Q163" i="62"/>
  <c r="S163" i="62"/>
  <c r="Q161" i="62"/>
  <c r="S161" i="62"/>
  <c r="Q159" i="62"/>
  <c r="S159" i="62"/>
  <c r="Q157" i="62"/>
  <c r="S157" i="62"/>
  <c r="Q155" i="62"/>
  <c r="S155" i="62"/>
  <c r="Q153" i="62"/>
  <c r="S153" i="62"/>
  <c r="Q151" i="62"/>
  <c r="S151" i="62"/>
  <c r="Q149" i="62"/>
  <c r="S149" i="62"/>
  <c r="Q147" i="62"/>
  <c r="S147" i="62"/>
  <c r="Q145" i="62"/>
  <c r="S145" i="62"/>
  <c r="Q143" i="62"/>
  <c r="S143" i="62"/>
  <c r="Q141" i="62"/>
  <c r="S141" i="62"/>
  <c r="Q139" i="62"/>
  <c r="S139" i="62"/>
  <c r="Q137" i="62"/>
  <c r="S137" i="62"/>
  <c r="Q135" i="62"/>
  <c r="S135" i="62"/>
  <c r="Q133" i="62"/>
  <c r="S133" i="62"/>
  <c r="Q131" i="62"/>
  <c r="S131" i="62"/>
  <c r="Q129" i="62"/>
  <c r="S129" i="62"/>
  <c r="Q127" i="62"/>
  <c r="S127" i="62"/>
  <c r="Q125" i="62"/>
  <c r="S125" i="62"/>
  <c r="Q123" i="62"/>
  <c r="S123" i="62"/>
  <c r="Q121" i="62"/>
  <c r="S121" i="62"/>
  <c r="Q119" i="62"/>
  <c r="S119" i="62"/>
  <c r="Q117" i="62"/>
  <c r="S117" i="62"/>
  <c r="Q115" i="62"/>
  <c r="S115" i="62"/>
  <c r="Q113" i="62"/>
  <c r="S113" i="62"/>
  <c r="Q111" i="62"/>
  <c r="S111" i="62"/>
  <c r="Q109" i="62"/>
  <c r="S109" i="62"/>
  <c r="Q107" i="62"/>
  <c r="S107" i="62"/>
  <c r="Q105" i="62"/>
  <c r="S105" i="62"/>
  <c r="Q103" i="62"/>
  <c r="S103" i="62"/>
  <c r="Q101" i="62"/>
  <c r="S101" i="62"/>
  <c r="Q99" i="62"/>
  <c r="S99" i="62"/>
  <c r="Q97" i="62"/>
  <c r="S97" i="62"/>
  <c r="Q95" i="62"/>
  <c r="S95" i="62"/>
  <c r="Q93" i="62"/>
  <c r="S93" i="62"/>
  <c r="Q91" i="62"/>
  <c r="S91" i="62"/>
  <c r="Q89" i="62"/>
  <c r="S89" i="62"/>
  <c r="T2" i="62"/>
  <c r="U2" i="62"/>
  <c r="Q239" i="63"/>
  <c r="S239" i="63"/>
  <c r="Q237" i="63"/>
  <c r="S237" i="63"/>
  <c r="Q235" i="63"/>
  <c r="S235" i="63"/>
  <c r="Q233" i="63"/>
  <c r="S233" i="63"/>
  <c r="Q231" i="63"/>
  <c r="S231" i="63"/>
  <c r="Q229" i="63"/>
  <c r="S229" i="63"/>
  <c r="Q227" i="63"/>
  <c r="S227" i="63"/>
  <c r="Q225" i="63"/>
  <c r="S225" i="63"/>
  <c r="Q223" i="63"/>
  <c r="S223" i="63"/>
  <c r="Q221" i="63"/>
  <c r="S221" i="63"/>
  <c r="Q219" i="63"/>
  <c r="S219" i="63"/>
  <c r="Q217" i="63"/>
  <c r="S217" i="63"/>
  <c r="T2" i="63"/>
  <c r="U2" i="63"/>
  <c r="Q239" i="64"/>
  <c r="S239" i="64"/>
  <c r="Q237" i="64"/>
  <c r="S237" i="64"/>
  <c r="Q235" i="64"/>
  <c r="S235" i="64"/>
  <c r="Q233" i="64"/>
  <c r="S233" i="64"/>
  <c r="Q231" i="64"/>
  <c r="S231" i="64"/>
  <c r="Q229" i="64"/>
  <c r="S229" i="64"/>
  <c r="Q227" i="64"/>
  <c r="S227" i="64"/>
  <c r="Q225" i="64"/>
  <c r="S225" i="64"/>
  <c r="Q223" i="64"/>
  <c r="S223" i="64"/>
  <c r="Q221" i="64"/>
  <c r="S221" i="64"/>
  <c r="Q219" i="64"/>
  <c r="S219" i="64"/>
  <c r="Q217" i="64"/>
  <c r="S217" i="64"/>
  <c r="Q215" i="64"/>
  <c r="S215" i="64"/>
  <c r="Q213" i="64"/>
  <c r="S213" i="64"/>
  <c r="Q211" i="64"/>
  <c r="S211" i="64"/>
  <c r="Q209" i="64"/>
  <c r="S209" i="64"/>
  <c r="Q207" i="64"/>
  <c r="S207" i="64"/>
  <c r="Q205" i="64"/>
  <c r="S205" i="64"/>
  <c r="Q203" i="64"/>
  <c r="S203" i="64"/>
  <c r="Q201" i="64"/>
  <c r="S201" i="64"/>
  <c r="Q199" i="64"/>
  <c r="S199" i="64"/>
  <c r="Q197" i="64"/>
  <c r="S197" i="64"/>
  <c r="Q195" i="64"/>
  <c r="S195" i="64"/>
  <c r="Q193" i="64"/>
  <c r="S193" i="64"/>
  <c r="Q191" i="64"/>
  <c r="S191" i="64"/>
  <c r="Q189" i="64"/>
  <c r="S189" i="64"/>
  <c r="Q187" i="64"/>
  <c r="S187" i="64"/>
  <c r="Q185" i="64"/>
  <c r="S185" i="64"/>
  <c r="Q183" i="64"/>
  <c r="S183" i="64"/>
  <c r="S181" i="62"/>
  <c r="Q182" i="64"/>
  <c r="S182" i="64"/>
  <c r="Q180" i="64"/>
  <c r="S180" i="64"/>
  <c r="Q178" i="64"/>
  <c r="S178" i="64"/>
  <c r="Q176" i="64"/>
  <c r="S176" i="64"/>
  <c r="Q174" i="64"/>
  <c r="S174" i="64"/>
  <c r="Q172" i="64"/>
  <c r="S172" i="64"/>
  <c r="Q170" i="64"/>
  <c r="S170" i="64"/>
  <c r="Q168" i="64"/>
  <c r="S168" i="64"/>
  <c r="Q166" i="64"/>
  <c r="S166" i="64"/>
  <c r="Q164" i="64"/>
  <c r="S164" i="64"/>
  <c r="Q162" i="64"/>
  <c r="S162" i="64"/>
  <c r="Q160" i="64"/>
  <c r="S160" i="64"/>
  <c r="Q158" i="64"/>
  <c r="S158" i="64"/>
  <c r="Q156" i="64"/>
  <c r="S156" i="64"/>
  <c r="Q154" i="64"/>
  <c r="S154" i="64"/>
  <c r="Q152" i="64"/>
  <c r="S152" i="64"/>
  <c r="Q150" i="64"/>
  <c r="S150" i="64"/>
  <c r="Q148" i="64"/>
  <c r="S148" i="64"/>
  <c r="Q146" i="64"/>
  <c r="S146" i="64"/>
  <c r="Q144" i="64"/>
  <c r="S144" i="64"/>
  <c r="Q142" i="64"/>
  <c r="S142" i="64"/>
  <c r="Q140" i="64"/>
  <c r="S140" i="64"/>
  <c r="Q138" i="64"/>
  <c r="S138" i="64"/>
  <c r="Q136" i="64"/>
  <c r="S136" i="64"/>
  <c r="Q134" i="64"/>
  <c r="S134" i="64"/>
  <c r="Q132" i="64"/>
  <c r="S132" i="64"/>
  <c r="Q130" i="64"/>
  <c r="S130" i="64"/>
  <c r="Q128" i="64"/>
  <c r="S128" i="64"/>
  <c r="Q126" i="64"/>
  <c r="S126" i="64"/>
  <c r="Q124" i="64"/>
  <c r="S124" i="64"/>
  <c r="Q122" i="64"/>
  <c r="S122" i="64"/>
  <c r="Q120" i="64"/>
  <c r="S120" i="64"/>
  <c r="Q118" i="64"/>
  <c r="S118" i="64"/>
  <c r="Q116" i="64"/>
  <c r="S116" i="64"/>
  <c r="Q114" i="64"/>
  <c r="S114" i="64"/>
  <c r="Q112" i="64"/>
  <c r="S112" i="64"/>
  <c r="Q110" i="64"/>
  <c r="S110" i="64"/>
  <c r="Q108" i="64"/>
  <c r="S108" i="64"/>
  <c r="Q106" i="64"/>
  <c r="S106" i="64"/>
  <c r="Q104" i="64"/>
  <c r="S104" i="64"/>
  <c r="Q102" i="64"/>
  <c r="S102" i="64"/>
  <c r="Q100" i="64"/>
  <c r="S100" i="64"/>
  <c r="Q98" i="64"/>
  <c r="S98" i="64"/>
  <c r="S61" i="63"/>
  <c r="S59" i="63"/>
  <c r="S53" i="63"/>
  <c r="S51" i="63"/>
  <c r="S37" i="63"/>
  <c r="S35" i="63"/>
  <c r="S29" i="63"/>
  <c r="S27" i="63"/>
  <c r="S19" i="63"/>
  <c r="S15" i="63"/>
  <c r="Q9" i="63"/>
  <c r="M24" i="63"/>
  <c r="M20" i="63"/>
  <c r="M18" i="63"/>
  <c r="M16" i="63"/>
  <c r="M14" i="63"/>
  <c r="Q181" i="64"/>
  <c r="S181" i="64"/>
  <c r="Q179" i="64"/>
  <c r="S179" i="64"/>
  <c r="Q177" i="64"/>
  <c r="S177" i="64"/>
  <c r="Q175" i="64"/>
  <c r="S175" i="64"/>
  <c r="Q173" i="64"/>
  <c r="S173" i="64"/>
  <c r="Q171" i="64"/>
  <c r="S171" i="64"/>
  <c r="Q169" i="64"/>
  <c r="S169" i="64"/>
  <c r="Q167" i="64"/>
  <c r="S167" i="64"/>
  <c r="Q165" i="64"/>
  <c r="S165" i="64"/>
  <c r="Q163" i="64"/>
  <c r="S163" i="64"/>
  <c r="Q161" i="64"/>
  <c r="S161" i="64"/>
  <c r="Q159" i="64"/>
  <c r="S159" i="64"/>
  <c r="Q157" i="64"/>
  <c r="S157" i="64"/>
  <c r="Q155" i="64"/>
  <c r="S155" i="64"/>
  <c r="Q153" i="64"/>
  <c r="S153" i="64"/>
  <c r="Q151" i="64"/>
  <c r="S151" i="64"/>
  <c r="Q149" i="64"/>
  <c r="S149" i="64"/>
  <c r="Q147" i="64"/>
  <c r="S147" i="64"/>
  <c r="Q145" i="64"/>
  <c r="S145" i="64"/>
  <c r="Q143" i="64"/>
  <c r="S143" i="64"/>
  <c r="Q141" i="64"/>
  <c r="S141" i="64"/>
  <c r="Q139" i="64"/>
  <c r="S139" i="64"/>
  <c r="Q137" i="64"/>
  <c r="S137" i="64"/>
  <c r="Q135" i="64"/>
  <c r="S135" i="64"/>
  <c r="Q133" i="64"/>
  <c r="S133" i="64"/>
  <c r="Q131" i="64"/>
  <c r="S131" i="64"/>
  <c r="Q129" i="64"/>
  <c r="S129" i="64"/>
  <c r="Q127" i="64"/>
  <c r="S127" i="64"/>
  <c r="Q125" i="64"/>
  <c r="S125" i="64"/>
  <c r="Q123" i="64"/>
  <c r="S123" i="64"/>
  <c r="Q121" i="64"/>
  <c r="S121" i="64"/>
  <c r="Q119" i="64"/>
  <c r="S119" i="64"/>
  <c r="Q117" i="64"/>
  <c r="S117" i="64"/>
  <c r="Q115" i="64"/>
  <c r="S115" i="64"/>
  <c r="Q113" i="64"/>
  <c r="S113" i="64"/>
  <c r="Q111" i="64"/>
  <c r="S111" i="64"/>
  <c r="Q109" i="64"/>
  <c r="S109" i="64"/>
  <c r="Q107" i="64"/>
  <c r="S107" i="64"/>
  <c r="Q105" i="64"/>
  <c r="S105" i="64"/>
  <c r="Q103" i="64"/>
  <c r="S103" i="64"/>
  <c r="Q101" i="64"/>
  <c r="S101" i="64"/>
  <c r="Q99" i="64"/>
  <c r="S99" i="64"/>
  <c r="S61" i="62"/>
  <c r="S59" i="62"/>
  <c r="S53" i="62"/>
  <c r="S51" i="62"/>
  <c r="S37" i="62"/>
  <c r="S35" i="62"/>
  <c r="S29" i="62"/>
  <c r="S27" i="62"/>
  <c r="S19" i="62"/>
  <c r="S15" i="62"/>
  <c r="M24" i="62"/>
  <c r="M20" i="62"/>
  <c r="M18" i="62"/>
  <c r="M16" i="62"/>
  <c r="M14" i="62"/>
  <c r="Q85" i="64"/>
  <c r="S85" i="64"/>
  <c r="Q83" i="64"/>
  <c r="S83" i="64"/>
  <c r="Q81" i="64"/>
  <c r="S81" i="64"/>
  <c r="Q79" i="64"/>
  <c r="S79" i="64"/>
  <c r="Q77" i="64"/>
  <c r="S77" i="64"/>
  <c r="Q75" i="64"/>
  <c r="S75" i="64"/>
  <c r="Q73" i="64"/>
  <c r="S73" i="64"/>
  <c r="Q71" i="64"/>
  <c r="S71" i="64"/>
  <c r="Q239" i="65"/>
  <c r="S239" i="65"/>
  <c r="Q237" i="65"/>
  <c r="S237" i="65"/>
  <c r="Q160" i="65"/>
  <c r="S160" i="65"/>
  <c r="Q158" i="65"/>
  <c r="S158" i="65"/>
  <c r="Q156" i="65"/>
  <c r="S156" i="65"/>
  <c r="Q154" i="65"/>
  <c r="S154" i="65"/>
  <c r="Q152" i="65"/>
  <c r="S152" i="65"/>
  <c r="Q150" i="65"/>
  <c r="S150" i="65"/>
  <c r="Q148" i="65"/>
  <c r="S148" i="65"/>
  <c r="Q95" i="65"/>
  <c r="S95" i="65"/>
  <c r="Q93" i="65"/>
  <c r="S93" i="65"/>
  <c r="F14" i="65"/>
  <c r="F15" i="65"/>
  <c r="F16" i="65"/>
  <c r="F17" i="65"/>
  <c r="F18" i="65"/>
  <c r="F19" i="65"/>
  <c r="F20" i="65"/>
  <c r="F21" i="65"/>
  <c r="F22" i="65"/>
  <c r="F23" i="65"/>
  <c r="F24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M14" i="65"/>
  <c r="M15" i="65"/>
  <c r="Q86" i="64"/>
  <c r="S86" i="64"/>
  <c r="Q84" i="64"/>
  <c r="S84" i="64"/>
  <c r="Q82" i="64"/>
  <c r="S82" i="64"/>
  <c r="Q80" i="64"/>
  <c r="S80" i="64"/>
  <c r="Q78" i="64"/>
  <c r="S78" i="64"/>
  <c r="Q76" i="64"/>
  <c r="S76" i="64"/>
  <c r="Q74" i="64"/>
  <c r="S74" i="64"/>
  <c r="Q72" i="64"/>
  <c r="S72" i="64"/>
  <c r="Q240" i="65"/>
  <c r="S240" i="65"/>
  <c r="Q238" i="65"/>
  <c r="S238" i="65"/>
  <c r="Q161" i="65"/>
  <c r="S161" i="65"/>
  <c r="Q159" i="65"/>
  <c r="S159" i="65"/>
  <c r="Q157" i="65"/>
  <c r="S157" i="65"/>
  <c r="Q155" i="65"/>
  <c r="S155" i="65"/>
  <c r="Q153" i="65"/>
  <c r="S153" i="65"/>
  <c r="Q151" i="65"/>
  <c r="S151" i="65"/>
  <c r="Q149" i="65"/>
  <c r="S149" i="65"/>
  <c r="Q96" i="65"/>
  <c r="S96" i="65"/>
  <c r="Q94" i="65"/>
  <c r="S94" i="65"/>
  <c r="Q92" i="65"/>
  <c r="S92" i="65"/>
  <c r="S14" i="65"/>
  <c r="U3" i="65" s="1"/>
  <c r="Q14" i="65"/>
  <c r="S61" i="64"/>
  <c r="S59" i="64"/>
  <c r="S53" i="64"/>
  <c r="S51" i="64"/>
  <c r="S37" i="64"/>
  <c r="S35" i="64"/>
  <c r="S29" i="64"/>
  <c r="S27" i="64"/>
  <c r="S19" i="64"/>
  <c r="S15" i="64"/>
  <c r="Q162" i="65"/>
  <c r="Q97" i="65"/>
  <c r="R64" i="65"/>
  <c r="R62" i="65"/>
  <c r="R60" i="65"/>
  <c r="R58" i="65"/>
  <c r="R56" i="65"/>
  <c r="R54" i="65"/>
  <c r="R52" i="65"/>
  <c r="R50" i="65"/>
  <c r="R48" i="65"/>
  <c r="Q47" i="65"/>
  <c r="R46" i="65"/>
  <c r="Q45" i="65"/>
  <c r="R44" i="65"/>
  <c r="Q43" i="65"/>
  <c r="R42" i="65"/>
  <c r="Q41" i="65"/>
  <c r="R40" i="65"/>
  <c r="R38" i="65"/>
  <c r="R36" i="65"/>
  <c r="R34" i="65"/>
  <c r="R32" i="65"/>
  <c r="R30" i="65"/>
  <c r="R28" i="65"/>
  <c r="R26" i="65"/>
  <c r="R22" i="65"/>
  <c r="M24" i="65"/>
  <c r="M20" i="65"/>
  <c r="M26" i="65"/>
  <c r="F14" i="64"/>
  <c r="R162" i="65"/>
  <c r="R97" i="65"/>
  <c r="U4" i="65"/>
  <c r="M25" i="65"/>
  <c r="M21" i="65"/>
  <c r="Q240" i="15"/>
  <c r="S240" i="15"/>
  <c r="Q239" i="15"/>
  <c r="S239" i="15"/>
  <c r="Q238" i="15"/>
  <c r="S238" i="15"/>
  <c r="Q237" i="15"/>
  <c r="S237" i="15"/>
  <c r="Q236" i="15"/>
  <c r="S236" i="15"/>
  <c r="Q235" i="15"/>
  <c r="S235" i="15"/>
  <c r="Q234" i="15"/>
  <c r="S234" i="15"/>
  <c r="Q233" i="15"/>
  <c r="S233" i="15"/>
  <c r="Q232" i="15"/>
  <c r="S232" i="15"/>
  <c r="Q231" i="15"/>
  <c r="S231" i="15"/>
  <c r="Q230" i="15"/>
  <c r="S230" i="15"/>
  <c r="Q229" i="15"/>
  <c r="S229" i="15"/>
  <c r="Q228" i="15"/>
  <c r="S228" i="15"/>
  <c r="Q227" i="15"/>
  <c r="S227" i="15"/>
  <c r="Q226" i="15"/>
  <c r="S226" i="15"/>
  <c r="Q225" i="15"/>
  <c r="S225" i="15"/>
  <c r="Q224" i="15"/>
  <c r="S224" i="15"/>
  <c r="Q223" i="15"/>
  <c r="S223" i="15"/>
  <c r="Q222" i="15"/>
  <c r="S222" i="15"/>
  <c r="Q221" i="15"/>
  <c r="S221" i="15"/>
  <c r="Q220" i="15"/>
  <c r="S220" i="15"/>
  <c r="Q219" i="15"/>
  <c r="S219" i="15"/>
  <c r="Q218" i="15"/>
  <c r="S218" i="15"/>
  <c r="Q217" i="15"/>
  <c r="S217" i="15"/>
  <c r="Q216" i="15"/>
  <c r="S216" i="15"/>
  <c r="Q215" i="15"/>
  <c r="S215" i="15"/>
  <c r="Q214" i="15"/>
  <c r="S214" i="15"/>
  <c r="Q213" i="15"/>
  <c r="S213" i="15"/>
  <c r="Q212" i="15"/>
  <c r="S212" i="15"/>
  <c r="Q211" i="15"/>
  <c r="S211" i="15"/>
  <c r="Q210" i="15"/>
  <c r="S210" i="15"/>
  <c r="Q209" i="15"/>
  <c r="S209" i="15"/>
  <c r="Q208" i="15"/>
  <c r="S208" i="15"/>
  <c r="Q207" i="15"/>
  <c r="S207" i="15"/>
  <c r="Q206" i="15"/>
  <c r="S206" i="15"/>
  <c r="Q205" i="15"/>
  <c r="S205" i="15"/>
  <c r="Q204" i="15"/>
  <c r="S204" i="15"/>
  <c r="Q203" i="15"/>
  <c r="S203" i="15"/>
  <c r="Q202" i="15"/>
  <c r="S202" i="15"/>
  <c r="Q201" i="15"/>
  <c r="S201" i="15"/>
  <c r="Q200" i="15"/>
  <c r="S200" i="15"/>
  <c r="Q199" i="15"/>
  <c r="S199" i="15"/>
  <c r="Q198" i="15"/>
  <c r="S198" i="15"/>
  <c r="Q197" i="15"/>
  <c r="S197" i="15"/>
  <c r="Q196" i="15"/>
  <c r="S196" i="15"/>
  <c r="Q195" i="15"/>
  <c r="S195" i="15"/>
  <c r="Q194" i="15"/>
  <c r="S194" i="15"/>
  <c r="Q193" i="15"/>
  <c r="S193" i="15"/>
  <c r="Q192" i="15"/>
  <c r="S192" i="15"/>
  <c r="Q191" i="15"/>
  <c r="S191" i="15"/>
  <c r="Q190" i="15"/>
  <c r="S190" i="15"/>
  <c r="Q189" i="15"/>
  <c r="S189" i="15"/>
  <c r="Q188" i="15"/>
  <c r="S188" i="15"/>
  <c r="Q187" i="15"/>
  <c r="S187" i="15"/>
  <c r="Q186" i="15"/>
  <c r="S186" i="15"/>
  <c r="Q185" i="15"/>
  <c r="S185" i="15"/>
  <c r="Q184" i="15"/>
  <c r="S184" i="15"/>
  <c r="Q183" i="15"/>
  <c r="S183" i="15"/>
  <c r="Q182" i="15"/>
  <c r="S182" i="15"/>
  <c r="Q181" i="15"/>
  <c r="S181" i="15"/>
  <c r="Q180" i="15"/>
  <c r="S180" i="15"/>
  <c r="Q179" i="15"/>
  <c r="S179" i="15"/>
  <c r="Q178" i="15"/>
  <c r="S178" i="15"/>
  <c r="Q177" i="15"/>
  <c r="S177" i="15"/>
  <c r="Q176" i="15"/>
  <c r="S176" i="15"/>
  <c r="Q175" i="15"/>
  <c r="S175" i="15"/>
  <c r="Q174" i="15"/>
  <c r="S174" i="15"/>
  <c r="Q173" i="15"/>
  <c r="S173" i="15"/>
  <c r="Q172" i="15"/>
  <c r="S172" i="15"/>
  <c r="Q171" i="15"/>
  <c r="S171" i="15"/>
  <c r="Q170" i="15"/>
  <c r="S170" i="15"/>
  <c r="Q169" i="15"/>
  <c r="S169" i="15"/>
  <c r="Q168" i="15"/>
  <c r="S168" i="15"/>
  <c r="Q167" i="15"/>
  <c r="S167" i="15"/>
  <c r="Q166" i="15"/>
  <c r="S166" i="15"/>
  <c r="Q165" i="15"/>
  <c r="S165" i="15"/>
  <c r="Q164" i="15"/>
  <c r="S164" i="15"/>
  <c r="Q163" i="15"/>
  <c r="S163" i="15"/>
  <c r="Q162" i="15"/>
  <c r="S162" i="15"/>
  <c r="Q161" i="15"/>
  <c r="S161" i="15"/>
  <c r="Q160" i="15"/>
  <c r="S160" i="15"/>
  <c r="Q159" i="15"/>
  <c r="S159" i="15"/>
  <c r="Q158" i="15"/>
  <c r="S158" i="15"/>
  <c r="Q157" i="15"/>
  <c r="S157" i="15"/>
  <c r="Q156" i="15"/>
  <c r="S156" i="15"/>
  <c r="Q155" i="15"/>
  <c r="S155" i="15"/>
  <c r="Q154" i="15"/>
  <c r="S154" i="15"/>
  <c r="Q153" i="15"/>
  <c r="S153" i="15"/>
  <c r="Q152" i="15"/>
  <c r="S152" i="15"/>
  <c r="Q151" i="15"/>
  <c r="S151" i="15"/>
  <c r="Q150" i="15"/>
  <c r="S150" i="15"/>
  <c r="Q149" i="15"/>
  <c r="S149" i="15"/>
  <c r="Q148" i="15"/>
  <c r="S148" i="15"/>
  <c r="Q147" i="15"/>
  <c r="S147" i="15"/>
  <c r="Q146" i="15"/>
  <c r="S146" i="15"/>
  <c r="Q145" i="15"/>
  <c r="S145" i="15"/>
  <c r="Q144" i="15"/>
  <c r="S144" i="15"/>
  <c r="Q143" i="15"/>
  <c r="S143" i="15"/>
  <c r="Q142" i="15"/>
  <c r="S142" i="15"/>
  <c r="Q141" i="15"/>
  <c r="S141" i="15"/>
  <c r="Q140" i="15"/>
  <c r="S140" i="15"/>
  <c r="Q139" i="15"/>
  <c r="S139" i="15"/>
  <c r="Q138" i="15"/>
  <c r="S138" i="15"/>
  <c r="Q137" i="15"/>
  <c r="S137" i="15"/>
  <c r="Q136" i="15"/>
  <c r="S136" i="15"/>
  <c r="Q135" i="15"/>
  <c r="S135" i="15"/>
  <c r="Q134" i="15"/>
  <c r="S134" i="15"/>
  <c r="Q133" i="15"/>
  <c r="S133" i="15"/>
  <c r="Q132" i="15"/>
  <c r="S132" i="15"/>
  <c r="Q131" i="15"/>
  <c r="S131" i="15"/>
  <c r="Q130" i="15"/>
  <c r="S130" i="15"/>
  <c r="Q129" i="15"/>
  <c r="S129" i="15"/>
  <c r="Q128" i="15"/>
  <c r="S128" i="15"/>
  <c r="Q127" i="15"/>
  <c r="S127" i="15"/>
  <c r="Q126" i="15"/>
  <c r="S126" i="15"/>
  <c r="Q125" i="15"/>
  <c r="S125" i="15"/>
  <c r="Q124" i="15"/>
  <c r="S124" i="15"/>
  <c r="Q123" i="15"/>
  <c r="S123" i="15"/>
  <c r="Q122" i="15"/>
  <c r="S122" i="15"/>
  <c r="Q121" i="15"/>
  <c r="S121" i="15"/>
  <c r="Q120" i="15"/>
  <c r="S120" i="15"/>
  <c r="Q119" i="15"/>
  <c r="S119" i="15"/>
  <c r="Q118" i="15"/>
  <c r="S118" i="15"/>
  <c r="Q117" i="15"/>
  <c r="S117" i="15"/>
  <c r="Q116" i="15"/>
  <c r="S116" i="15"/>
  <c r="Q115" i="15"/>
  <c r="S115" i="15"/>
  <c r="Q114" i="15"/>
  <c r="S114" i="15"/>
  <c r="Q113" i="15"/>
  <c r="S113" i="15"/>
  <c r="Q112" i="15"/>
  <c r="S112" i="15"/>
  <c r="Q111" i="15"/>
  <c r="S111" i="15"/>
  <c r="Q110" i="15"/>
  <c r="S110" i="15"/>
  <c r="Q109" i="15"/>
  <c r="S109" i="15"/>
  <c r="Q108" i="15"/>
  <c r="S108" i="15"/>
  <c r="Q107" i="15"/>
  <c r="S107" i="15"/>
  <c r="Q106" i="15"/>
  <c r="S106" i="15"/>
  <c r="Q105" i="15"/>
  <c r="S105" i="15"/>
  <c r="Q104" i="15"/>
  <c r="S104" i="15"/>
  <c r="Q103" i="15"/>
  <c r="S103" i="15"/>
  <c r="Q102" i="15"/>
  <c r="S102" i="15"/>
  <c r="Q101" i="15"/>
  <c r="S101" i="15"/>
  <c r="Q100" i="15"/>
  <c r="S100" i="15"/>
  <c r="Q99" i="15"/>
  <c r="S99" i="15"/>
  <c r="Q98" i="15"/>
  <c r="S98" i="15"/>
  <c r="Q97" i="15"/>
  <c r="S97" i="15"/>
  <c r="Q96" i="15"/>
  <c r="S96" i="15"/>
  <c r="Q95" i="15"/>
  <c r="S95" i="15"/>
  <c r="Q94" i="15"/>
  <c r="S94" i="15"/>
  <c r="Q93" i="15"/>
  <c r="S93" i="15"/>
  <c r="Q92" i="15"/>
  <c r="S92" i="15"/>
  <c r="Q91" i="15"/>
  <c r="S91" i="15"/>
  <c r="Q90" i="15"/>
  <c r="S90" i="15"/>
  <c r="Q89" i="15"/>
  <c r="S89" i="15"/>
  <c r="Q88" i="15"/>
  <c r="S88" i="15"/>
  <c r="Q87" i="15"/>
  <c r="S87" i="15"/>
  <c r="Q86" i="15"/>
  <c r="S86" i="15"/>
  <c r="Q85" i="15"/>
  <c r="S85" i="15"/>
  <c r="Q84" i="15"/>
  <c r="S84" i="15"/>
  <c r="Q83" i="15"/>
  <c r="S83" i="15"/>
  <c r="Q82" i="15"/>
  <c r="S82" i="15"/>
  <c r="Q81" i="15"/>
  <c r="S81" i="15"/>
  <c r="Q80" i="15"/>
  <c r="S80" i="15"/>
  <c r="Q79" i="15"/>
  <c r="S79" i="15"/>
  <c r="Q78" i="15"/>
  <c r="S78" i="15"/>
  <c r="Q77" i="15"/>
  <c r="S77" i="15"/>
  <c r="Q76" i="15"/>
  <c r="S76" i="15"/>
  <c r="Q75" i="15"/>
  <c r="S75" i="15"/>
  <c r="Q74" i="15"/>
  <c r="S74" i="15"/>
  <c r="Q73" i="15"/>
  <c r="S73" i="15"/>
  <c r="Q72" i="15"/>
  <c r="S72" i="15"/>
  <c r="Q71" i="15"/>
  <c r="S71" i="15"/>
  <c r="Q70" i="15"/>
  <c r="S70" i="15"/>
  <c r="Q69" i="15"/>
  <c r="S69" i="15"/>
  <c r="Q68" i="15"/>
  <c r="S68" i="15"/>
  <c r="Q67" i="15"/>
  <c r="S67" i="15"/>
  <c r="Q66" i="15"/>
  <c r="S66" i="15"/>
  <c r="Q65" i="15"/>
  <c r="S65" i="15"/>
  <c r="Q64" i="15"/>
  <c r="S64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S14" i="9"/>
  <c r="Q14" i="9"/>
  <c r="Q240" i="16"/>
  <c r="S240" i="16"/>
  <c r="Q239" i="16"/>
  <c r="S239" i="16"/>
  <c r="Q238" i="16"/>
  <c r="S238" i="16"/>
  <c r="Q237" i="16"/>
  <c r="S237" i="16"/>
  <c r="Q236" i="16"/>
  <c r="S236" i="16"/>
  <c r="Q235" i="16"/>
  <c r="S235" i="16"/>
  <c r="Q234" i="16"/>
  <c r="S234" i="16"/>
  <c r="Q233" i="16"/>
  <c r="S233" i="16"/>
  <c r="Q232" i="16"/>
  <c r="S232" i="16"/>
  <c r="Q231" i="16"/>
  <c r="S231" i="16"/>
  <c r="Q230" i="16"/>
  <c r="S230" i="16"/>
  <c r="Q229" i="16"/>
  <c r="S229" i="16"/>
  <c r="Q228" i="16"/>
  <c r="S228" i="16"/>
  <c r="Q227" i="16"/>
  <c r="S227" i="16"/>
  <c r="Q226" i="16"/>
  <c r="S226" i="16"/>
  <c r="Q225" i="16"/>
  <c r="S225" i="16"/>
  <c r="Q224" i="16"/>
  <c r="S224" i="16"/>
  <c r="Q223" i="16"/>
  <c r="S223" i="16"/>
  <c r="Q222" i="16"/>
  <c r="S222" i="16"/>
  <c r="Q221" i="16"/>
  <c r="S221" i="16"/>
  <c r="Q220" i="16"/>
  <c r="S220" i="16"/>
  <c r="Q219" i="16"/>
  <c r="S219" i="16"/>
  <c r="Q218" i="16"/>
  <c r="S218" i="16"/>
  <c r="Q217" i="16"/>
  <c r="S217" i="16"/>
  <c r="Q216" i="16"/>
  <c r="S216" i="16"/>
  <c r="Q215" i="16"/>
  <c r="S215" i="16"/>
  <c r="Q214" i="16"/>
  <c r="S214" i="16"/>
  <c r="Q213" i="16"/>
  <c r="S213" i="16"/>
  <c r="Q212" i="16"/>
  <c r="S212" i="16"/>
  <c r="Q211" i="16"/>
  <c r="S211" i="16"/>
  <c r="Q210" i="16"/>
  <c r="S210" i="16"/>
  <c r="Q209" i="16"/>
  <c r="S209" i="16"/>
  <c r="Q208" i="16"/>
  <c r="S208" i="16"/>
  <c r="Q207" i="16"/>
  <c r="S207" i="16"/>
  <c r="Q206" i="16"/>
  <c r="S206" i="16"/>
  <c r="Q205" i="16"/>
  <c r="S205" i="16"/>
  <c r="Q204" i="16"/>
  <c r="S204" i="16"/>
  <c r="Q203" i="16"/>
  <c r="S203" i="16"/>
  <c r="Q202" i="16"/>
  <c r="S202" i="16"/>
  <c r="Q201" i="16"/>
  <c r="S201" i="16"/>
  <c r="Q200" i="16"/>
  <c r="S200" i="16"/>
  <c r="Q199" i="16"/>
  <c r="S199" i="16"/>
  <c r="Q198" i="16"/>
  <c r="S198" i="16"/>
  <c r="Q197" i="16"/>
  <c r="S197" i="16"/>
  <c r="Q196" i="16"/>
  <c r="S196" i="16"/>
  <c r="Q195" i="16"/>
  <c r="S195" i="16"/>
  <c r="Q194" i="16"/>
  <c r="S194" i="16"/>
  <c r="Q193" i="16"/>
  <c r="S193" i="16"/>
  <c r="Q192" i="16"/>
  <c r="S192" i="16"/>
  <c r="Q191" i="16"/>
  <c r="S191" i="16"/>
  <c r="Q190" i="16"/>
  <c r="S190" i="16"/>
  <c r="Q189" i="16"/>
  <c r="S189" i="16"/>
  <c r="Q188" i="16"/>
  <c r="S188" i="16"/>
  <c r="Q187" i="16"/>
  <c r="S187" i="16"/>
  <c r="Q186" i="16"/>
  <c r="S186" i="16"/>
  <c r="Q185" i="16"/>
  <c r="S185" i="16"/>
  <c r="Q184" i="16"/>
  <c r="S184" i="16"/>
  <c r="Q183" i="16"/>
  <c r="S183" i="16"/>
  <c r="Q182" i="16"/>
  <c r="S182" i="16"/>
  <c r="Q181" i="16"/>
  <c r="S181" i="16"/>
  <c r="Q180" i="16"/>
  <c r="S180" i="16"/>
  <c r="Q179" i="16"/>
  <c r="S179" i="16"/>
  <c r="Q178" i="16"/>
  <c r="S178" i="16"/>
  <c r="Q14" i="16"/>
  <c r="S14" i="16"/>
  <c r="F67" i="16"/>
  <c r="F69" i="16"/>
  <c r="F71" i="16"/>
  <c r="F73" i="16"/>
  <c r="F66" i="16"/>
  <c r="F68" i="16"/>
  <c r="F70" i="16"/>
  <c r="F72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Q64" i="18"/>
  <c r="S64" i="18"/>
  <c r="Q62" i="18"/>
  <c r="S62" i="18"/>
  <c r="Q60" i="18"/>
  <c r="S60" i="18"/>
  <c r="Q58" i="18"/>
  <c r="S58" i="18"/>
  <c r="Q56" i="18"/>
  <c r="S56" i="18"/>
  <c r="Q54" i="18"/>
  <c r="S54" i="18"/>
  <c r="Q52" i="18"/>
  <c r="S52" i="18"/>
  <c r="Q50" i="18"/>
  <c r="S50" i="18"/>
  <c r="Q48" i="18"/>
  <c r="S48" i="18"/>
  <c r="Q22" i="18"/>
  <c r="S22" i="18"/>
  <c r="Q14" i="18"/>
  <c r="S14" i="18"/>
  <c r="M26" i="18"/>
  <c r="M14" i="18"/>
  <c r="M15" i="18"/>
  <c r="M16" i="18"/>
  <c r="M17" i="18"/>
  <c r="M18" i="18"/>
  <c r="M19" i="18"/>
  <c r="M20" i="18"/>
  <c r="M21" i="18"/>
  <c r="M24" i="18"/>
  <c r="M25" i="18"/>
  <c r="F75" i="19"/>
  <c r="F76" i="19"/>
  <c r="F80" i="19"/>
  <c r="F81" i="19"/>
  <c r="F83" i="19"/>
  <c r="F84" i="19"/>
  <c r="F88" i="19"/>
  <c r="F89" i="19"/>
  <c r="F91" i="19"/>
  <c r="F92" i="19"/>
  <c r="F96" i="19"/>
  <c r="F97" i="19"/>
  <c r="F99" i="19"/>
  <c r="F100" i="19"/>
  <c r="F104" i="19"/>
  <c r="F105" i="19"/>
  <c r="F107" i="19"/>
  <c r="F108" i="19"/>
  <c r="F112" i="19"/>
  <c r="F113" i="19"/>
  <c r="F115" i="19"/>
  <c r="F116" i="19"/>
  <c r="F120" i="19"/>
  <c r="F121" i="19"/>
  <c r="F123" i="19"/>
  <c r="F124" i="19"/>
  <c r="F128" i="19"/>
  <c r="F129" i="19"/>
  <c r="F131" i="19"/>
  <c r="F132" i="19"/>
  <c r="F136" i="19"/>
  <c r="F137" i="19"/>
  <c r="F139" i="19"/>
  <c r="F140" i="19"/>
  <c r="F144" i="19"/>
  <c r="F145" i="19"/>
  <c r="F147" i="19"/>
  <c r="F148" i="19"/>
  <c r="F152" i="19"/>
  <c r="F153" i="19"/>
  <c r="F155" i="19"/>
  <c r="F156" i="19"/>
  <c r="F160" i="19"/>
  <c r="F161" i="19"/>
  <c r="F163" i="19"/>
  <c r="F164" i="19"/>
  <c r="F168" i="19"/>
  <c r="F169" i="19"/>
  <c r="F171" i="19"/>
  <c r="F172" i="19"/>
  <c r="F176" i="19"/>
  <c r="F177" i="19"/>
  <c r="F179" i="19"/>
  <c r="F180" i="19"/>
  <c r="F184" i="19"/>
  <c r="F185" i="19"/>
  <c r="F187" i="19"/>
  <c r="F188" i="19"/>
  <c r="F192" i="19"/>
  <c r="F193" i="19"/>
  <c r="F195" i="19"/>
  <c r="F196" i="19"/>
  <c r="F200" i="19"/>
  <c r="F201" i="19"/>
  <c r="F203" i="19"/>
  <c r="F204" i="19"/>
  <c r="F208" i="19"/>
  <c r="F209" i="19"/>
  <c r="F211" i="19"/>
  <c r="F212" i="19"/>
  <c r="F216" i="19"/>
  <c r="F217" i="19"/>
  <c r="F219" i="19"/>
  <c r="F220" i="19"/>
  <c r="F224" i="19"/>
  <c r="F225" i="19"/>
  <c r="F227" i="19"/>
  <c r="F228" i="19"/>
  <c r="F232" i="19"/>
  <c r="F233" i="19"/>
  <c r="F235" i="19"/>
  <c r="F236" i="19"/>
  <c r="F240" i="19"/>
  <c r="Q39" i="20"/>
  <c r="S39" i="20"/>
  <c r="Q37" i="20"/>
  <c r="S37" i="20"/>
  <c r="Q35" i="20"/>
  <c r="S35" i="20"/>
  <c r="Q33" i="20"/>
  <c r="S33" i="20"/>
  <c r="Q31" i="20"/>
  <c r="S31" i="20"/>
  <c r="Q29" i="20"/>
  <c r="S29" i="20"/>
  <c r="Q27" i="20"/>
  <c r="S27" i="20"/>
  <c r="Q25" i="20"/>
  <c r="S25" i="20"/>
  <c r="Q23" i="20"/>
  <c r="S23" i="20"/>
  <c r="Q21" i="20"/>
  <c r="S21" i="20"/>
  <c r="Q19" i="20"/>
  <c r="S19" i="20"/>
  <c r="Q17" i="20"/>
  <c r="S17" i="20"/>
  <c r="F15" i="20"/>
  <c r="F17" i="20"/>
  <c r="F19" i="20"/>
  <c r="F21" i="20"/>
  <c r="F23" i="20"/>
  <c r="F25" i="20"/>
  <c r="F27" i="20"/>
  <c r="F29" i="20"/>
  <c r="F31" i="20"/>
  <c r="F33" i="20"/>
  <c r="F35" i="20"/>
  <c r="F37" i="20"/>
  <c r="F39" i="20"/>
  <c r="F41" i="20"/>
  <c r="F43" i="20"/>
  <c r="F45" i="20"/>
  <c r="F47" i="20"/>
  <c r="F49" i="20"/>
  <c r="F51" i="20"/>
  <c r="F53" i="20"/>
  <c r="F55" i="20"/>
  <c r="F57" i="20"/>
  <c r="F59" i="20"/>
  <c r="F61" i="20"/>
  <c r="F63" i="20"/>
  <c r="F65" i="20"/>
  <c r="F14" i="20"/>
  <c r="F16" i="20"/>
  <c r="F18" i="20"/>
  <c r="F20" i="20"/>
  <c r="F22" i="20"/>
  <c r="F24" i="20"/>
  <c r="F26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56" i="20"/>
  <c r="F58" i="20"/>
  <c r="F60" i="20"/>
  <c r="F62" i="20"/>
  <c r="F64" i="20"/>
  <c r="R238" i="9"/>
  <c r="R236" i="9"/>
  <c r="R232" i="9"/>
  <c r="R228" i="9"/>
  <c r="R222" i="9"/>
  <c r="R214" i="9"/>
  <c r="R210" i="9"/>
  <c r="R206" i="9"/>
  <c r="R204" i="9"/>
  <c r="R200" i="9"/>
  <c r="R190" i="9"/>
  <c r="R186" i="9"/>
  <c r="R184" i="9"/>
  <c r="R180" i="9"/>
  <c r="R176" i="9"/>
  <c r="R170" i="9"/>
  <c r="R164" i="9"/>
  <c r="R158" i="9"/>
  <c r="R156" i="9"/>
  <c r="R152" i="9"/>
  <c r="R144" i="9"/>
  <c r="R142" i="9"/>
  <c r="R134" i="9"/>
  <c r="R132" i="9"/>
  <c r="R130" i="9"/>
  <c r="R128" i="9"/>
  <c r="R124" i="9"/>
  <c r="R108" i="9"/>
  <c r="R104" i="9"/>
  <c r="R100" i="9"/>
  <c r="S240" i="9"/>
  <c r="Q240" i="9"/>
  <c r="S238" i="9"/>
  <c r="S236" i="9"/>
  <c r="S234" i="9"/>
  <c r="Q234" i="9"/>
  <c r="S232" i="9"/>
  <c r="S230" i="9"/>
  <c r="Q230" i="9"/>
  <c r="S228" i="9"/>
  <c r="S226" i="9"/>
  <c r="Q226" i="9"/>
  <c r="S224" i="9"/>
  <c r="Q224" i="9"/>
  <c r="S222" i="9"/>
  <c r="S220" i="9"/>
  <c r="Q220" i="9"/>
  <c r="S218" i="9"/>
  <c r="Q218" i="9"/>
  <c r="S216" i="9"/>
  <c r="Q216" i="9"/>
  <c r="S214" i="9"/>
  <c r="S212" i="9"/>
  <c r="Q212" i="9"/>
  <c r="S210" i="9"/>
  <c r="S208" i="9"/>
  <c r="Q208" i="9"/>
  <c r="S206" i="9"/>
  <c r="S204" i="9"/>
  <c r="S202" i="9"/>
  <c r="Q202" i="9"/>
  <c r="S200" i="9"/>
  <c r="S198" i="9"/>
  <c r="Q198" i="9"/>
  <c r="S196" i="9"/>
  <c r="Q196" i="9"/>
  <c r="S194" i="9"/>
  <c r="Q194" i="9"/>
  <c r="S192" i="9"/>
  <c r="Q192" i="9"/>
  <c r="S190" i="9"/>
  <c r="S188" i="9"/>
  <c r="Q188" i="9"/>
  <c r="F187" i="9"/>
  <c r="S186" i="9"/>
  <c r="S184" i="9"/>
  <c r="F183" i="9"/>
  <c r="S182" i="9"/>
  <c r="Q182" i="9"/>
  <c r="S180" i="9"/>
  <c r="F179" i="9"/>
  <c r="S178" i="9"/>
  <c r="Q178" i="9"/>
  <c r="F177" i="9"/>
  <c r="S176" i="9"/>
  <c r="S174" i="9"/>
  <c r="Q174" i="9"/>
  <c r="F173" i="9"/>
  <c r="S172" i="9"/>
  <c r="Q172" i="9"/>
  <c r="F171" i="9"/>
  <c r="S170" i="9"/>
  <c r="S168" i="9"/>
  <c r="Q168" i="9"/>
  <c r="F167" i="9"/>
  <c r="S166" i="9"/>
  <c r="Q166" i="9"/>
  <c r="F165" i="9"/>
  <c r="S164" i="9"/>
  <c r="S162" i="9"/>
  <c r="Q162" i="9"/>
  <c r="F161" i="9"/>
  <c r="S160" i="9"/>
  <c r="Q160" i="9"/>
  <c r="F159" i="9"/>
  <c r="S158" i="9"/>
  <c r="S156" i="9"/>
  <c r="F155" i="9"/>
  <c r="S154" i="9"/>
  <c r="Q154" i="9"/>
  <c r="F153" i="9"/>
  <c r="S152" i="9"/>
  <c r="S150" i="9"/>
  <c r="Q150" i="9"/>
  <c r="F149" i="9"/>
  <c r="S148" i="9"/>
  <c r="Q148" i="9"/>
  <c r="F147" i="9"/>
  <c r="S146" i="9"/>
  <c r="Q146" i="9"/>
  <c r="S144" i="9"/>
  <c r="F143" i="9"/>
  <c r="S142" i="9"/>
  <c r="S140" i="9"/>
  <c r="Q140" i="9"/>
  <c r="S138" i="9"/>
  <c r="Q138" i="9"/>
  <c r="F137" i="9"/>
  <c r="S136" i="9"/>
  <c r="Q136" i="9"/>
  <c r="F135" i="9"/>
  <c r="S134" i="9"/>
  <c r="S132" i="9"/>
  <c r="S130" i="9"/>
  <c r="F129" i="9"/>
  <c r="S128" i="9"/>
  <c r="F127" i="9"/>
  <c r="S126" i="9"/>
  <c r="Q126" i="9"/>
  <c r="S124" i="9"/>
  <c r="F123" i="9"/>
  <c r="S122" i="9"/>
  <c r="Q122" i="9"/>
  <c r="F121" i="9"/>
  <c r="S120" i="9"/>
  <c r="Q120" i="9"/>
  <c r="S118" i="9"/>
  <c r="Q118" i="9"/>
  <c r="F117" i="9"/>
  <c r="S116" i="9"/>
  <c r="Q116" i="9"/>
  <c r="F115" i="9"/>
  <c r="S114" i="9"/>
  <c r="Q114" i="9"/>
  <c r="S112" i="9"/>
  <c r="Q112" i="9"/>
  <c r="S110" i="9"/>
  <c r="Q110" i="9"/>
  <c r="S108" i="9"/>
  <c r="S106" i="9"/>
  <c r="Q106" i="9"/>
  <c r="S104" i="9"/>
  <c r="F103" i="9"/>
  <c r="S102" i="9"/>
  <c r="Q102" i="9"/>
  <c r="S100" i="9"/>
  <c r="F99" i="9"/>
  <c r="S98" i="9"/>
  <c r="Q98" i="9"/>
  <c r="F97" i="9"/>
  <c r="S96" i="9"/>
  <c r="S94" i="9"/>
  <c r="Q94" i="9"/>
  <c r="F93" i="9"/>
  <c r="S92" i="9"/>
  <c r="F91" i="9"/>
  <c r="S90" i="9"/>
  <c r="S88" i="9"/>
  <c r="S86" i="9"/>
  <c r="F85" i="9"/>
  <c r="S84" i="9"/>
  <c r="F83" i="9"/>
  <c r="S82" i="9"/>
  <c r="S80" i="9"/>
  <c r="S78" i="9"/>
  <c r="F77" i="9"/>
  <c r="S76" i="9"/>
  <c r="S74" i="9"/>
  <c r="S72" i="9"/>
  <c r="S70" i="9"/>
  <c r="S68" i="9"/>
  <c r="S66" i="9"/>
  <c r="B1" i="12"/>
  <c r="S63" i="15"/>
  <c r="S61" i="15"/>
  <c r="S59" i="15"/>
  <c r="S57" i="15"/>
  <c r="S55" i="15"/>
  <c r="S53" i="15"/>
  <c r="S51" i="15"/>
  <c r="S49" i="15"/>
  <c r="S47" i="15"/>
  <c r="S46" i="15"/>
  <c r="S45" i="15"/>
  <c r="S44" i="15"/>
  <c r="S43" i="15"/>
  <c r="S42" i="15"/>
  <c r="S41" i="15"/>
  <c r="S40" i="15"/>
  <c r="S38" i="15"/>
  <c r="S36" i="15"/>
  <c r="S34" i="15"/>
  <c r="S32" i="15"/>
  <c r="S30" i="15"/>
  <c r="S28" i="15"/>
  <c r="S26" i="15"/>
  <c r="S22" i="15"/>
  <c r="F4" i="15"/>
  <c r="G2" i="16"/>
  <c r="F28" i="17"/>
  <c r="F26" i="17"/>
  <c r="F24" i="17"/>
  <c r="F22" i="17"/>
  <c r="F20" i="17"/>
  <c r="F18" i="17"/>
  <c r="F16" i="17"/>
  <c r="F14" i="17"/>
  <c r="F28" i="19"/>
  <c r="F26" i="19"/>
  <c r="F24" i="19"/>
  <c r="F22" i="19"/>
  <c r="F20" i="19"/>
  <c r="F18" i="19"/>
  <c r="F16" i="19"/>
  <c r="F14" i="19"/>
  <c r="F2" i="20"/>
  <c r="J8" i="15"/>
  <c r="J9" i="15"/>
  <c r="O15" i="15"/>
  <c r="F15" i="15"/>
  <c r="F17" i="15"/>
  <c r="F19" i="15"/>
  <c r="F21" i="15"/>
  <c r="F23" i="15"/>
  <c r="F25" i="15"/>
  <c r="F27" i="15"/>
  <c r="F29" i="15"/>
  <c r="F31" i="15"/>
  <c r="F33" i="15"/>
  <c r="F35" i="15"/>
  <c r="F37" i="15"/>
  <c r="F39" i="15"/>
  <c r="F41" i="15"/>
  <c r="F43" i="15"/>
  <c r="F45" i="15"/>
  <c r="F47" i="15"/>
  <c r="F49" i="15"/>
  <c r="F51" i="15"/>
  <c r="F53" i="15"/>
  <c r="F55" i="15"/>
  <c r="F57" i="15"/>
  <c r="F59" i="15"/>
  <c r="F61" i="15"/>
  <c r="Q64" i="16"/>
  <c r="S64" i="16"/>
  <c r="Q62" i="16"/>
  <c r="S62" i="16"/>
  <c r="Q60" i="16"/>
  <c r="S60" i="16"/>
  <c r="Q58" i="16"/>
  <c r="S58" i="16"/>
  <c r="Q56" i="16"/>
  <c r="S56" i="16"/>
  <c r="Q54" i="16"/>
  <c r="S54" i="16"/>
  <c r="Q52" i="16"/>
  <c r="S52" i="16"/>
  <c r="Q50" i="16"/>
  <c r="S50" i="16"/>
  <c r="Q48" i="16"/>
  <c r="S48" i="16"/>
  <c r="Q22" i="16"/>
  <c r="S22" i="16"/>
  <c r="Q64" i="17"/>
  <c r="S64" i="17"/>
  <c r="Q62" i="17"/>
  <c r="S62" i="17"/>
  <c r="Q60" i="17"/>
  <c r="S60" i="17"/>
  <c r="Q58" i="17"/>
  <c r="S58" i="17"/>
  <c r="Q56" i="17"/>
  <c r="S56" i="17"/>
  <c r="Q54" i="17"/>
  <c r="S54" i="17"/>
  <c r="Q52" i="17"/>
  <c r="S52" i="17"/>
  <c r="Q50" i="17"/>
  <c r="S50" i="17"/>
  <c r="Q48" i="17"/>
  <c r="S48" i="17"/>
  <c r="Q22" i="17"/>
  <c r="S22" i="17"/>
  <c r="Q14" i="17"/>
  <c r="S14" i="17"/>
  <c r="M26" i="17"/>
  <c r="M14" i="17"/>
  <c r="M15" i="17"/>
  <c r="M16" i="17"/>
  <c r="M17" i="17"/>
  <c r="M18" i="17"/>
  <c r="M19" i="17"/>
  <c r="M20" i="17"/>
  <c r="M21" i="17"/>
  <c r="M24" i="17"/>
  <c r="M25" i="17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Q64" i="19"/>
  <c r="S64" i="19"/>
  <c r="Q62" i="19"/>
  <c r="S62" i="19"/>
  <c r="Q60" i="19"/>
  <c r="S60" i="19"/>
  <c r="Q58" i="19"/>
  <c r="S58" i="19"/>
  <c r="Q56" i="19"/>
  <c r="S56" i="19"/>
  <c r="Q54" i="19"/>
  <c r="S54" i="19"/>
  <c r="Q52" i="19"/>
  <c r="S52" i="19"/>
  <c r="Q50" i="19"/>
  <c r="S50" i="19"/>
  <c r="Q48" i="19"/>
  <c r="S48" i="19"/>
  <c r="Q22" i="19"/>
  <c r="S22" i="19"/>
  <c r="Q14" i="19"/>
  <c r="S14" i="19"/>
  <c r="M26" i="19"/>
  <c r="M14" i="19"/>
  <c r="M15" i="19"/>
  <c r="M16" i="19"/>
  <c r="M17" i="19"/>
  <c r="M18" i="19"/>
  <c r="M19" i="19"/>
  <c r="M20" i="19"/>
  <c r="M21" i="19"/>
  <c r="M24" i="19"/>
  <c r="M25" i="19"/>
  <c r="G4" i="15"/>
  <c r="T3" i="15"/>
  <c r="F2" i="15"/>
  <c r="F2" i="16"/>
  <c r="F28" i="18"/>
  <c r="F26" i="18"/>
  <c r="F24" i="18"/>
  <c r="F22" i="18"/>
  <c r="F20" i="18"/>
  <c r="F18" i="18"/>
  <c r="F16" i="18"/>
  <c r="F14" i="18"/>
  <c r="S39" i="16"/>
  <c r="S37" i="16"/>
  <c r="S35" i="16"/>
  <c r="S33" i="16"/>
  <c r="S31" i="16"/>
  <c r="S29" i="16"/>
  <c r="S27" i="16"/>
  <c r="M26" i="16"/>
  <c r="Q9" i="16"/>
  <c r="Q8" i="16"/>
  <c r="F64" i="16"/>
  <c r="F62" i="16"/>
  <c r="F60" i="16"/>
  <c r="F58" i="16"/>
  <c r="F56" i="16"/>
  <c r="F54" i="16"/>
  <c r="F52" i="16"/>
  <c r="F50" i="16"/>
  <c r="F48" i="16"/>
  <c r="F46" i="16"/>
  <c r="F44" i="16"/>
  <c r="F42" i="16"/>
  <c r="F40" i="16"/>
  <c r="F38" i="16"/>
  <c r="F36" i="16"/>
  <c r="F34" i="16"/>
  <c r="F32" i="16"/>
  <c r="F30" i="16"/>
  <c r="F28" i="16"/>
  <c r="F26" i="16"/>
  <c r="F24" i="16"/>
  <c r="F22" i="16"/>
  <c r="F20" i="16"/>
  <c r="F18" i="16"/>
  <c r="F16" i="16"/>
  <c r="S39" i="17"/>
  <c r="S37" i="17"/>
  <c r="S35" i="17"/>
  <c r="S33" i="17"/>
  <c r="S31" i="17"/>
  <c r="S29" i="17"/>
  <c r="S27" i="17"/>
  <c r="S39" i="18"/>
  <c r="S37" i="18"/>
  <c r="S35" i="18"/>
  <c r="S33" i="18"/>
  <c r="S31" i="18"/>
  <c r="S29" i="18"/>
  <c r="S27" i="18"/>
  <c r="S39" i="19"/>
  <c r="S37" i="19"/>
  <c r="S35" i="19"/>
  <c r="S33" i="19"/>
  <c r="S31" i="19"/>
  <c r="S29" i="19"/>
  <c r="S27" i="19"/>
  <c r="S64" i="20"/>
  <c r="S62" i="20"/>
  <c r="S60" i="20"/>
  <c r="S58" i="20"/>
  <c r="S56" i="20"/>
  <c r="S54" i="20"/>
  <c r="S52" i="20"/>
  <c r="S50" i="20"/>
  <c r="S48" i="20"/>
  <c r="S24" i="20"/>
  <c r="S20" i="20"/>
  <c r="S18" i="20"/>
  <c r="S16" i="20"/>
  <c r="O15" i="20"/>
  <c r="J9" i="20"/>
  <c r="F68" i="20"/>
  <c r="Q64" i="31"/>
  <c r="S64" i="31"/>
  <c r="R64" i="31"/>
  <c r="Q60" i="31"/>
  <c r="S60" i="31"/>
  <c r="R60" i="31"/>
  <c r="Q56" i="31"/>
  <c r="S56" i="31"/>
  <c r="R56" i="31"/>
  <c r="Q52" i="31"/>
  <c r="S52" i="31"/>
  <c r="R52" i="31"/>
  <c r="Q48" i="31"/>
  <c r="S48" i="31"/>
  <c r="R48" i="31"/>
  <c r="S14" i="31"/>
  <c r="Q14" i="31"/>
  <c r="E64" i="31"/>
  <c r="F64" i="31"/>
  <c r="E62" i="31"/>
  <c r="F62" i="31"/>
  <c r="E60" i="31"/>
  <c r="F60" i="31"/>
  <c r="E58" i="31"/>
  <c r="F58" i="31"/>
  <c r="E56" i="31"/>
  <c r="F56" i="31"/>
  <c r="E54" i="31"/>
  <c r="F54" i="31"/>
  <c r="E52" i="31"/>
  <c r="F52" i="31"/>
  <c r="E50" i="31"/>
  <c r="F50" i="31"/>
  <c r="E48" i="31"/>
  <c r="F48" i="31"/>
  <c r="E46" i="31"/>
  <c r="F46" i="31"/>
  <c r="E44" i="31"/>
  <c r="F44" i="31"/>
  <c r="E42" i="31"/>
  <c r="F42" i="31"/>
  <c r="E40" i="31"/>
  <c r="F40" i="31"/>
  <c r="E38" i="31"/>
  <c r="F38" i="31"/>
  <c r="E36" i="31"/>
  <c r="F36" i="31"/>
  <c r="E34" i="31"/>
  <c r="F34" i="31"/>
  <c r="E32" i="31"/>
  <c r="F32" i="31"/>
  <c r="E30" i="31"/>
  <c r="F30" i="31"/>
  <c r="E28" i="31"/>
  <c r="F28" i="31"/>
  <c r="E26" i="31"/>
  <c r="F26" i="31"/>
  <c r="E24" i="31"/>
  <c r="F24" i="31"/>
  <c r="E22" i="31"/>
  <c r="F22" i="31"/>
  <c r="E20" i="31"/>
  <c r="F20" i="31"/>
  <c r="E18" i="31"/>
  <c r="F18" i="31"/>
  <c r="E16" i="31"/>
  <c r="F16" i="31"/>
  <c r="E14" i="31"/>
  <c r="F14" i="31"/>
  <c r="Q40" i="33"/>
  <c r="S40" i="33"/>
  <c r="Q38" i="33"/>
  <c r="S38" i="33"/>
  <c r="Q36" i="33"/>
  <c r="S36" i="33"/>
  <c r="U2" i="33"/>
  <c r="T2" i="33"/>
  <c r="G2" i="33"/>
  <c r="F2" i="33"/>
  <c r="Q64" i="34"/>
  <c r="S64" i="34"/>
  <c r="Q62" i="34"/>
  <c r="S62" i="34"/>
  <c r="Q60" i="34"/>
  <c r="S60" i="34"/>
  <c r="Q58" i="34"/>
  <c r="S58" i="34"/>
  <c r="Q56" i="34"/>
  <c r="S56" i="34"/>
  <c r="Q54" i="34"/>
  <c r="S54" i="34"/>
  <c r="Q52" i="34"/>
  <c r="S52" i="34"/>
  <c r="Q50" i="34"/>
  <c r="S50" i="34"/>
  <c r="Q48" i="34"/>
  <c r="S48" i="34"/>
  <c r="Q62" i="31"/>
  <c r="S62" i="31"/>
  <c r="R62" i="31"/>
  <c r="Q58" i="31"/>
  <c r="S58" i="31"/>
  <c r="R58" i="31"/>
  <c r="Q54" i="31"/>
  <c r="S54" i="31"/>
  <c r="R54" i="31"/>
  <c r="Q50" i="31"/>
  <c r="S50" i="31"/>
  <c r="R50" i="31"/>
  <c r="Q24" i="31"/>
  <c r="S24" i="31"/>
  <c r="R24" i="31"/>
  <c r="Q20" i="31"/>
  <c r="S20" i="31"/>
  <c r="R20" i="31"/>
  <c r="Q16" i="31"/>
  <c r="S16" i="31"/>
  <c r="R16" i="31"/>
  <c r="Q18" i="31"/>
  <c r="S18" i="31"/>
  <c r="Q39" i="31"/>
  <c r="S39" i="31"/>
  <c r="Q37" i="31"/>
  <c r="S37" i="31"/>
  <c r="Q35" i="31"/>
  <c r="S35" i="31"/>
  <c r="Q33" i="31"/>
  <c r="S33" i="31"/>
  <c r="Q31" i="31"/>
  <c r="S31" i="31"/>
  <c r="Q29" i="31"/>
  <c r="S29" i="31"/>
  <c r="Q27" i="31"/>
  <c r="S27" i="31"/>
  <c r="Q25" i="31"/>
  <c r="S25" i="31"/>
  <c r="Q23" i="31"/>
  <c r="S23" i="31"/>
  <c r="Q21" i="31"/>
  <c r="S21" i="31"/>
  <c r="Q19" i="31"/>
  <c r="S19" i="31"/>
  <c r="Q17" i="31"/>
  <c r="S17" i="31"/>
  <c r="J8" i="31"/>
  <c r="J9" i="31"/>
  <c r="O15" i="31"/>
  <c r="Q39" i="33"/>
  <c r="S39" i="33"/>
  <c r="Q37" i="33"/>
  <c r="S37" i="33"/>
  <c r="Q35" i="33"/>
  <c r="S35" i="33"/>
  <c r="Q240" i="34"/>
  <c r="S240" i="34"/>
  <c r="Q239" i="34"/>
  <c r="S239" i="34"/>
  <c r="Q238" i="34"/>
  <c r="S238" i="34"/>
  <c r="Q237" i="34"/>
  <c r="S237" i="34"/>
  <c r="Q236" i="34"/>
  <c r="S236" i="34"/>
  <c r="Q235" i="34"/>
  <c r="S235" i="34"/>
  <c r="Q234" i="34"/>
  <c r="S234" i="34"/>
  <c r="Q233" i="34"/>
  <c r="S233" i="34"/>
  <c r="Q232" i="34"/>
  <c r="S232" i="34"/>
  <c r="Q231" i="34"/>
  <c r="S231" i="34"/>
  <c r="Q230" i="34"/>
  <c r="S230" i="34"/>
  <c r="Q229" i="34"/>
  <c r="S229" i="34"/>
  <c r="Q228" i="34"/>
  <c r="S228" i="34"/>
  <c r="Q227" i="34"/>
  <c r="S227" i="34"/>
  <c r="Q226" i="34"/>
  <c r="S226" i="34"/>
  <c r="Q225" i="34"/>
  <c r="S225" i="34"/>
  <c r="Q224" i="34"/>
  <c r="S224" i="34"/>
  <c r="Q223" i="34"/>
  <c r="S223" i="34"/>
  <c r="Q222" i="34"/>
  <c r="S222" i="34"/>
  <c r="Q221" i="34"/>
  <c r="S221" i="34"/>
  <c r="Q220" i="34"/>
  <c r="S220" i="34"/>
  <c r="Q219" i="34"/>
  <c r="S219" i="34"/>
  <c r="Q218" i="34"/>
  <c r="S218" i="34"/>
  <c r="Q217" i="34"/>
  <c r="S217" i="34"/>
  <c r="Q216" i="34"/>
  <c r="S216" i="34"/>
  <c r="Q215" i="34"/>
  <c r="S215" i="34"/>
  <c r="Q214" i="34"/>
  <c r="S214" i="34"/>
  <c r="Q213" i="34"/>
  <c r="S213" i="34"/>
  <c r="Q212" i="34"/>
  <c r="S212" i="34"/>
  <c r="Q211" i="34"/>
  <c r="S211" i="34"/>
  <c r="Q210" i="34"/>
  <c r="S210" i="34"/>
  <c r="Q209" i="34"/>
  <c r="S209" i="34"/>
  <c r="Q208" i="34"/>
  <c r="S208" i="34"/>
  <c r="Q207" i="34"/>
  <c r="S207" i="34"/>
  <c r="Q206" i="34"/>
  <c r="S206" i="34"/>
  <c r="Q205" i="34"/>
  <c r="S205" i="34"/>
  <c r="Q204" i="34"/>
  <c r="S204" i="34"/>
  <c r="Q203" i="34"/>
  <c r="S203" i="34"/>
  <c r="Q202" i="34"/>
  <c r="S202" i="34"/>
  <c r="Q201" i="34"/>
  <c r="S201" i="34"/>
  <c r="Q200" i="34"/>
  <c r="S200" i="34"/>
  <c r="Q199" i="34"/>
  <c r="S199" i="34"/>
  <c r="Q198" i="34"/>
  <c r="S198" i="34"/>
  <c r="Q197" i="34"/>
  <c r="S197" i="34"/>
  <c r="Q196" i="34"/>
  <c r="S196" i="34"/>
  <c r="Q195" i="34"/>
  <c r="S195" i="34"/>
  <c r="Q194" i="34"/>
  <c r="S194" i="34"/>
  <c r="Q193" i="34"/>
  <c r="S193" i="34"/>
  <c r="Q192" i="34"/>
  <c r="S192" i="34"/>
  <c r="Q191" i="34"/>
  <c r="S191" i="34"/>
  <c r="Q190" i="34"/>
  <c r="S190" i="34"/>
  <c r="Q189" i="34"/>
  <c r="S189" i="34"/>
  <c r="Q188" i="34"/>
  <c r="S188" i="34"/>
  <c r="Q187" i="34"/>
  <c r="S187" i="34"/>
  <c r="Q186" i="34"/>
  <c r="S186" i="34"/>
  <c r="Q185" i="34"/>
  <c r="S185" i="34"/>
  <c r="Q184" i="34"/>
  <c r="S184" i="34"/>
  <c r="Q183" i="34"/>
  <c r="S183" i="34"/>
  <c r="Q182" i="34"/>
  <c r="S182" i="34"/>
  <c r="Q181" i="34"/>
  <c r="S181" i="34"/>
  <c r="Q180" i="34"/>
  <c r="S180" i="34"/>
  <c r="Q179" i="34"/>
  <c r="S179" i="34"/>
  <c r="Q178" i="34"/>
  <c r="S178" i="34"/>
  <c r="Q177" i="34"/>
  <c r="S177" i="34"/>
  <c r="Q176" i="34"/>
  <c r="S176" i="34"/>
  <c r="Q175" i="34"/>
  <c r="S175" i="34"/>
  <c r="Q174" i="34"/>
  <c r="S174" i="34"/>
  <c r="Q173" i="34"/>
  <c r="S173" i="34"/>
  <c r="Q172" i="34"/>
  <c r="S172" i="34"/>
  <c r="Q171" i="34"/>
  <c r="S171" i="34"/>
  <c r="Q170" i="34"/>
  <c r="S170" i="34"/>
  <c r="Q169" i="34"/>
  <c r="S169" i="34"/>
  <c r="Q168" i="34"/>
  <c r="S168" i="34"/>
  <c r="Q167" i="34"/>
  <c r="S167" i="34"/>
  <c r="Q166" i="34"/>
  <c r="S166" i="34"/>
  <c r="Q165" i="34"/>
  <c r="S165" i="34"/>
  <c r="Q164" i="34"/>
  <c r="S164" i="34"/>
  <c r="Q163" i="34"/>
  <c r="S163" i="34"/>
  <c r="Q162" i="34"/>
  <c r="S162" i="34"/>
  <c r="Q161" i="34"/>
  <c r="S161" i="34"/>
  <c r="Q160" i="34"/>
  <c r="S160" i="34"/>
  <c r="Q159" i="34"/>
  <c r="S159" i="34"/>
  <c r="Q158" i="34"/>
  <c r="S158" i="34"/>
  <c r="Q157" i="34"/>
  <c r="S157" i="34"/>
  <c r="Q156" i="34"/>
  <c r="S156" i="34"/>
  <c r="Q155" i="34"/>
  <c r="S155" i="34"/>
  <c r="Q154" i="34"/>
  <c r="S154" i="34"/>
  <c r="Q153" i="34"/>
  <c r="S153" i="34"/>
  <c r="Q152" i="34"/>
  <c r="S152" i="34"/>
  <c r="Q151" i="34"/>
  <c r="S151" i="34"/>
  <c r="Q150" i="34"/>
  <c r="S150" i="34"/>
  <c r="Q149" i="34"/>
  <c r="S149" i="34"/>
  <c r="Q148" i="34"/>
  <c r="S148" i="34"/>
  <c r="Q147" i="34"/>
  <c r="S147" i="34"/>
  <c r="Q146" i="34"/>
  <c r="S146" i="34"/>
  <c r="Q145" i="34"/>
  <c r="S145" i="34"/>
  <c r="Q144" i="34"/>
  <c r="S144" i="34"/>
  <c r="Q143" i="34"/>
  <c r="S143" i="34"/>
  <c r="Q142" i="34"/>
  <c r="S142" i="34"/>
  <c r="Q141" i="34"/>
  <c r="S141" i="34"/>
  <c r="Q140" i="34"/>
  <c r="S140" i="34"/>
  <c r="Q139" i="34"/>
  <c r="S139" i="34"/>
  <c r="Q138" i="34"/>
  <c r="S138" i="34"/>
  <c r="Q137" i="34"/>
  <c r="S137" i="34"/>
  <c r="Q136" i="34"/>
  <c r="S136" i="34"/>
  <c r="Q135" i="34"/>
  <c r="S135" i="34"/>
  <c r="Q134" i="34"/>
  <c r="S134" i="34"/>
  <c r="Q133" i="34"/>
  <c r="S133" i="34"/>
  <c r="Q132" i="34"/>
  <c r="S132" i="34"/>
  <c r="Q131" i="34"/>
  <c r="S131" i="34"/>
  <c r="Q130" i="34"/>
  <c r="S130" i="34"/>
  <c r="Q129" i="34"/>
  <c r="S129" i="34"/>
  <c r="Q128" i="34"/>
  <c r="S128" i="34"/>
  <c r="Q127" i="34"/>
  <c r="S127" i="34"/>
  <c r="Q126" i="34"/>
  <c r="S126" i="34"/>
  <c r="Q125" i="34"/>
  <c r="S125" i="34"/>
  <c r="Q124" i="34"/>
  <c r="S124" i="34"/>
  <c r="Q123" i="34"/>
  <c r="S123" i="34"/>
  <c r="Q122" i="34"/>
  <c r="S122" i="34"/>
  <c r="Q121" i="34"/>
  <c r="S121" i="34"/>
  <c r="Q120" i="34"/>
  <c r="S120" i="34"/>
  <c r="Q119" i="34"/>
  <c r="S119" i="34"/>
  <c r="Q118" i="34"/>
  <c r="S118" i="34"/>
  <c r="Q117" i="34"/>
  <c r="S117" i="34"/>
  <c r="Q116" i="34"/>
  <c r="S116" i="34"/>
  <c r="Q115" i="34"/>
  <c r="S115" i="34"/>
  <c r="Q114" i="34"/>
  <c r="S114" i="34"/>
  <c r="Q113" i="34"/>
  <c r="S113" i="34"/>
  <c r="Q112" i="34"/>
  <c r="S112" i="34"/>
  <c r="Q111" i="34"/>
  <c r="S111" i="34"/>
  <c r="Q110" i="34"/>
  <c r="S110" i="34"/>
  <c r="Q109" i="34"/>
  <c r="S109" i="34"/>
  <c r="Q108" i="34"/>
  <c r="S108" i="34"/>
  <c r="Q107" i="34"/>
  <c r="S107" i="34"/>
  <c r="Q106" i="34"/>
  <c r="S106" i="34"/>
  <c r="Q105" i="34"/>
  <c r="S105" i="34"/>
  <c r="Q104" i="34"/>
  <c r="S104" i="34"/>
  <c r="Q103" i="34"/>
  <c r="S103" i="34"/>
  <c r="Q102" i="34"/>
  <c r="S102" i="34"/>
  <c r="Q101" i="34"/>
  <c r="S101" i="34"/>
  <c r="Q100" i="34"/>
  <c r="S100" i="34"/>
  <c r="Q99" i="34"/>
  <c r="S99" i="34"/>
  <c r="Q98" i="34"/>
  <c r="S98" i="34"/>
  <c r="Q97" i="34"/>
  <c r="S97" i="34"/>
  <c r="Q96" i="34"/>
  <c r="S96" i="34"/>
  <c r="Q95" i="34"/>
  <c r="S95" i="34"/>
  <c r="Q94" i="34"/>
  <c r="S94" i="34"/>
  <c r="Q93" i="34"/>
  <c r="S93" i="34"/>
  <c r="Q92" i="34"/>
  <c r="S92" i="34"/>
  <c r="Q91" i="34"/>
  <c r="S91" i="34"/>
  <c r="Q90" i="34"/>
  <c r="S90" i="34"/>
  <c r="Q89" i="34"/>
  <c r="S89" i="34"/>
  <c r="Q88" i="34"/>
  <c r="S88" i="34"/>
  <c r="Q87" i="34"/>
  <c r="S87" i="34"/>
  <c r="Q86" i="34"/>
  <c r="S86" i="34"/>
  <c r="Q85" i="34"/>
  <c r="S85" i="34"/>
  <c r="Q84" i="34"/>
  <c r="S84" i="34"/>
  <c r="Q83" i="34"/>
  <c r="S83" i="34"/>
  <c r="Q82" i="34"/>
  <c r="S82" i="34"/>
  <c r="Q81" i="34"/>
  <c r="S81" i="34"/>
  <c r="Q80" i="34"/>
  <c r="S80" i="34"/>
  <c r="Q79" i="34"/>
  <c r="S79" i="34"/>
  <c r="Q78" i="34"/>
  <c r="S78" i="34"/>
  <c r="Q77" i="34"/>
  <c r="S77" i="34"/>
  <c r="Q76" i="34"/>
  <c r="S76" i="34"/>
  <c r="Q75" i="34"/>
  <c r="S75" i="34"/>
  <c r="Q74" i="34"/>
  <c r="S74" i="34"/>
  <c r="Q73" i="34"/>
  <c r="S73" i="34"/>
  <c r="Q72" i="34"/>
  <c r="S72" i="34"/>
  <c r="Q71" i="34"/>
  <c r="S71" i="34"/>
  <c r="Q70" i="34"/>
  <c r="S70" i="34"/>
  <c r="Q69" i="34"/>
  <c r="S69" i="34"/>
  <c r="Q68" i="34"/>
  <c r="S68" i="34"/>
  <c r="Q67" i="34"/>
  <c r="S67" i="34"/>
  <c r="Q66" i="34"/>
  <c r="S66" i="34"/>
  <c r="Q65" i="34"/>
  <c r="S65" i="34"/>
  <c r="Q63" i="34"/>
  <c r="S63" i="34"/>
  <c r="Q61" i="34"/>
  <c r="S61" i="34"/>
  <c r="Q59" i="34"/>
  <c r="S59" i="34"/>
  <c r="Q57" i="34"/>
  <c r="S57" i="34"/>
  <c r="Q55" i="34"/>
  <c r="S55" i="34"/>
  <c r="Q53" i="34"/>
  <c r="S53" i="34"/>
  <c r="Q51" i="34"/>
  <c r="S51" i="34"/>
  <c r="Q49" i="34"/>
  <c r="S49" i="34"/>
  <c r="Q46" i="34"/>
  <c r="S46" i="34"/>
  <c r="Q44" i="34"/>
  <c r="S44" i="34"/>
  <c r="Q42" i="34"/>
  <c r="S42" i="34"/>
  <c r="Q40" i="34"/>
  <c r="S40" i="34"/>
  <c r="Q38" i="34"/>
  <c r="S38" i="34"/>
  <c r="Q36" i="34"/>
  <c r="S36" i="34"/>
  <c r="Q34" i="34"/>
  <c r="S34" i="34"/>
  <c r="Q32" i="34"/>
  <c r="S32" i="34"/>
  <c r="Q30" i="34"/>
  <c r="S30" i="34"/>
  <c r="Q28" i="34"/>
  <c r="S28" i="34"/>
  <c r="Q26" i="34"/>
  <c r="S26" i="34"/>
  <c r="Q24" i="34"/>
  <c r="S24" i="34"/>
  <c r="Q22" i="34"/>
  <c r="S22" i="34"/>
  <c r="G4" i="34"/>
  <c r="F4" i="34"/>
  <c r="Q14" i="34"/>
  <c r="S14" i="34"/>
  <c r="Q39" i="35"/>
  <c r="S39" i="35"/>
  <c r="Q37" i="35"/>
  <c r="S37" i="35"/>
  <c r="Q35" i="35"/>
  <c r="S35" i="35"/>
  <c r="Q33" i="35"/>
  <c r="S33" i="35"/>
  <c r="Q31" i="35"/>
  <c r="S31" i="35"/>
  <c r="Q29" i="35"/>
  <c r="S29" i="35"/>
  <c r="Q27" i="35"/>
  <c r="S27" i="35"/>
  <c r="Q25" i="35"/>
  <c r="S25" i="35"/>
  <c r="Q23" i="35"/>
  <c r="S23" i="35"/>
  <c r="Q21" i="35"/>
  <c r="S21" i="35"/>
  <c r="Q19" i="35"/>
  <c r="S19" i="35"/>
  <c r="Q17" i="35"/>
  <c r="S17" i="35"/>
  <c r="U3" i="35"/>
  <c r="U2" i="35"/>
  <c r="T2" i="35"/>
  <c r="G2" i="35"/>
  <c r="F2" i="35"/>
  <c r="G2" i="9"/>
  <c r="F2" i="9"/>
  <c r="G3" i="9"/>
  <c r="S46" i="33"/>
  <c r="S44" i="33"/>
  <c r="S42" i="33"/>
  <c r="S34" i="33"/>
  <c r="S32" i="33"/>
  <c r="S30" i="33"/>
  <c r="S28" i="33"/>
  <c r="S26" i="33"/>
  <c r="S24" i="33"/>
  <c r="S22" i="33"/>
  <c r="Q9" i="33"/>
  <c r="Q8" i="33"/>
  <c r="S47" i="34"/>
  <c r="S45" i="34"/>
  <c r="S43" i="34"/>
  <c r="S41" i="34"/>
  <c r="S25" i="34"/>
  <c r="S20" i="35"/>
  <c r="S18" i="35"/>
  <c r="S16" i="35"/>
  <c r="O15" i="35"/>
  <c r="J9" i="35"/>
  <c r="Q95" i="48"/>
  <c r="S95" i="48"/>
  <c r="Q94" i="48"/>
  <c r="S94" i="48"/>
  <c r="Q93" i="48"/>
  <c r="S93" i="48"/>
  <c r="Q92" i="48"/>
  <c r="S92" i="48"/>
  <c r="Q91" i="48"/>
  <c r="S91" i="48"/>
  <c r="Q90" i="48"/>
  <c r="S90" i="48"/>
  <c r="Q89" i="48"/>
  <c r="S89" i="48"/>
  <c r="Q88" i="48"/>
  <c r="S88" i="48"/>
  <c r="Q87" i="48"/>
  <c r="S87" i="48"/>
  <c r="Q86" i="48"/>
  <c r="S86" i="48"/>
  <c r="Q85" i="48"/>
  <c r="S85" i="48"/>
  <c r="Q84" i="48"/>
  <c r="S84" i="48"/>
  <c r="Q83" i="48"/>
  <c r="S83" i="48"/>
  <c r="Q82" i="48"/>
  <c r="S82" i="48"/>
  <c r="Q81" i="48"/>
  <c r="S81" i="48"/>
  <c r="Q80" i="48"/>
  <c r="S80" i="48"/>
  <c r="Q79" i="48"/>
  <c r="S79" i="48"/>
  <c r="Q78" i="48"/>
  <c r="S78" i="48"/>
  <c r="Q77" i="48"/>
  <c r="S77" i="48"/>
  <c r="Q76" i="48"/>
  <c r="S76" i="48"/>
  <c r="Q75" i="48"/>
  <c r="S75" i="48"/>
  <c r="Q74" i="48"/>
  <c r="S74" i="48"/>
  <c r="Q73" i="48"/>
  <c r="S73" i="48"/>
  <c r="Q72" i="48"/>
  <c r="S72" i="48"/>
  <c r="Q71" i="48"/>
  <c r="S71" i="48"/>
  <c r="Q70" i="48"/>
  <c r="S70" i="48"/>
  <c r="Q69" i="48"/>
  <c r="S69" i="48"/>
  <c r="Q68" i="48"/>
  <c r="S68" i="48"/>
  <c r="Q67" i="48"/>
  <c r="S67" i="48"/>
  <c r="Q66" i="48"/>
  <c r="S66" i="48"/>
  <c r="Q65" i="48"/>
  <c r="S65" i="48"/>
  <c r="Q61" i="48"/>
  <c r="S61" i="48"/>
  <c r="Q53" i="48"/>
  <c r="S53" i="48"/>
  <c r="Q47" i="48"/>
  <c r="S47" i="48"/>
  <c r="R47" i="48"/>
  <c r="Q43" i="48"/>
  <c r="S43" i="48"/>
  <c r="R43" i="48"/>
  <c r="Q36" i="48"/>
  <c r="S36" i="48"/>
  <c r="R14" i="48"/>
  <c r="Q8" i="48"/>
  <c r="F37" i="48"/>
  <c r="F41" i="48"/>
  <c r="F45" i="48"/>
  <c r="M14" i="48"/>
  <c r="M15" i="48"/>
  <c r="M16" i="48"/>
  <c r="M17" i="48"/>
  <c r="M18" i="48"/>
  <c r="M19" i="48"/>
  <c r="M20" i="48"/>
  <c r="M21" i="48"/>
  <c r="M24" i="48"/>
  <c r="M25" i="48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3" i="49"/>
  <c r="F84" i="49"/>
  <c r="F85" i="49"/>
  <c r="F86" i="49"/>
  <c r="F87" i="49"/>
  <c r="F88" i="49"/>
  <c r="F89" i="49"/>
  <c r="F90" i="49"/>
  <c r="F91" i="49"/>
  <c r="F92" i="49"/>
  <c r="F93" i="49"/>
  <c r="F94" i="49"/>
  <c r="F95" i="49"/>
  <c r="F96" i="49"/>
  <c r="F97" i="49"/>
  <c r="F98" i="49"/>
  <c r="F99" i="49"/>
  <c r="F100" i="49"/>
  <c r="F101" i="49"/>
  <c r="F102" i="49"/>
  <c r="F103" i="49"/>
  <c r="F104" i="49"/>
  <c r="F105" i="49"/>
  <c r="F106" i="49"/>
  <c r="F107" i="49"/>
  <c r="F108" i="49"/>
  <c r="F109" i="49"/>
  <c r="F110" i="49"/>
  <c r="F111" i="49"/>
  <c r="F112" i="49"/>
  <c r="F113" i="49"/>
  <c r="F114" i="49"/>
  <c r="F115" i="49"/>
  <c r="F116" i="49"/>
  <c r="F117" i="49"/>
  <c r="F118" i="49"/>
  <c r="F119" i="49"/>
  <c r="F120" i="49"/>
  <c r="F121" i="49"/>
  <c r="F122" i="49"/>
  <c r="F123" i="49"/>
  <c r="F124" i="49"/>
  <c r="F125" i="49"/>
  <c r="F126" i="49"/>
  <c r="F127" i="49"/>
  <c r="F128" i="49"/>
  <c r="F129" i="49"/>
  <c r="F130" i="49"/>
  <c r="F131" i="49"/>
  <c r="F132" i="49"/>
  <c r="F133" i="49"/>
  <c r="F134" i="49"/>
  <c r="F135" i="49"/>
  <c r="F136" i="49"/>
  <c r="F137" i="49"/>
  <c r="F138" i="49"/>
  <c r="F139" i="49"/>
  <c r="F140" i="49"/>
  <c r="F141" i="49"/>
  <c r="F142" i="49"/>
  <c r="F143" i="49"/>
  <c r="F144" i="49"/>
  <c r="F145" i="49"/>
  <c r="F146" i="49"/>
  <c r="F147" i="49"/>
  <c r="F148" i="49"/>
  <c r="F149" i="49"/>
  <c r="F150" i="49"/>
  <c r="F151" i="49"/>
  <c r="F152" i="49"/>
  <c r="F153" i="49"/>
  <c r="F154" i="49"/>
  <c r="F155" i="49"/>
  <c r="F156" i="49"/>
  <c r="F157" i="49"/>
  <c r="F158" i="49"/>
  <c r="F159" i="49"/>
  <c r="F160" i="49"/>
  <c r="F161" i="49"/>
  <c r="F162" i="49"/>
  <c r="F163" i="49"/>
  <c r="F164" i="49"/>
  <c r="F165" i="49"/>
  <c r="F166" i="49"/>
  <c r="F167" i="49"/>
  <c r="F168" i="49"/>
  <c r="F169" i="49"/>
  <c r="F170" i="49"/>
  <c r="F171" i="49"/>
  <c r="F172" i="49"/>
  <c r="F173" i="49"/>
  <c r="F174" i="49"/>
  <c r="F175" i="49"/>
  <c r="F176" i="49"/>
  <c r="F177" i="49"/>
  <c r="F178" i="49"/>
  <c r="F179" i="49"/>
  <c r="F180" i="49"/>
  <c r="F181" i="49"/>
  <c r="F182" i="49"/>
  <c r="F183" i="49"/>
  <c r="F184" i="49"/>
  <c r="F185" i="49"/>
  <c r="F186" i="49"/>
  <c r="F187" i="49"/>
  <c r="F188" i="49"/>
  <c r="F189" i="49"/>
  <c r="F190" i="49"/>
  <c r="F191" i="49"/>
  <c r="F192" i="49"/>
  <c r="F193" i="49"/>
  <c r="F194" i="49"/>
  <c r="F195" i="49"/>
  <c r="F196" i="49"/>
  <c r="F197" i="49"/>
  <c r="F198" i="49"/>
  <c r="F199" i="49"/>
  <c r="F200" i="49"/>
  <c r="F201" i="49"/>
  <c r="F202" i="49"/>
  <c r="F203" i="49"/>
  <c r="F204" i="49"/>
  <c r="F205" i="49"/>
  <c r="F206" i="49"/>
  <c r="F207" i="49"/>
  <c r="F208" i="49"/>
  <c r="F209" i="49"/>
  <c r="F210" i="49"/>
  <c r="F211" i="49"/>
  <c r="F212" i="49"/>
  <c r="F213" i="49"/>
  <c r="F214" i="49"/>
  <c r="F215" i="49"/>
  <c r="F216" i="49"/>
  <c r="F217" i="49"/>
  <c r="F218" i="49"/>
  <c r="F219" i="49"/>
  <c r="F220" i="49"/>
  <c r="F221" i="49"/>
  <c r="F222" i="49"/>
  <c r="F223" i="49"/>
  <c r="F224" i="49"/>
  <c r="F225" i="49"/>
  <c r="F226" i="49"/>
  <c r="F227" i="49"/>
  <c r="F228" i="49"/>
  <c r="F229" i="49"/>
  <c r="F230" i="49"/>
  <c r="F231" i="49"/>
  <c r="F232" i="49"/>
  <c r="F233" i="49"/>
  <c r="F234" i="49"/>
  <c r="F235" i="49"/>
  <c r="F236" i="49"/>
  <c r="F237" i="49"/>
  <c r="F238" i="49"/>
  <c r="F239" i="49"/>
  <c r="F240" i="49"/>
  <c r="F14" i="49"/>
  <c r="F18" i="49"/>
  <c r="F22" i="49"/>
  <c r="F26" i="49"/>
  <c r="F30" i="49"/>
  <c r="F34" i="49"/>
  <c r="Q47" i="50"/>
  <c r="S47" i="50"/>
  <c r="R47" i="50"/>
  <c r="Q45" i="50"/>
  <c r="S45" i="50"/>
  <c r="R45" i="50"/>
  <c r="Q43" i="50"/>
  <c r="S43" i="50"/>
  <c r="R43" i="50"/>
  <c r="Q41" i="50"/>
  <c r="S41" i="50"/>
  <c r="R41" i="50"/>
  <c r="Q37" i="50"/>
  <c r="S37" i="50"/>
  <c r="R37" i="50"/>
  <c r="Q33" i="50"/>
  <c r="S33" i="50"/>
  <c r="R33" i="50"/>
  <c r="Q29" i="50"/>
  <c r="S29" i="50"/>
  <c r="R29" i="50"/>
  <c r="Q25" i="50"/>
  <c r="S25" i="50"/>
  <c r="R25" i="50"/>
  <c r="Q21" i="50"/>
  <c r="S21" i="50"/>
  <c r="R21" i="50"/>
  <c r="Q17" i="50"/>
  <c r="S17" i="50"/>
  <c r="R17" i="50"/>
  <c r="U2" i="50" s="1"/>
  <c r="T2" i="50"/>
  <c r="F38" i="50"/>
  <c r="F42" i="50"/>
  <c r="F44" i="50"/>
  <c r="F46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15" i="50"/>
  <c r="F19" i="50"/>
  <c r="F23" i="50"/>
  <c r="F39" i="50"/>
  <c r="F40" i="50"/>
  <c r="F41" i="50"/>
  <c r="F43" i="50"/>
  <c r="F45" i="50"/>
  <c r="F47" i="50"/>
  <c r="F29" i="48"/>
  <c r="F21" i="48"/>
  <c r="G2" i="50"/>
  <c r="F2" i="50"/>
  <c r="Q63" i="48"/>
  <c r="S63" i="48"/>
  <c r="Q57" i="48"/>
  <c r="S57" i="48"/>
  <c r="Q49" i="48"/>
  <c r="S49" i="48"/>
  <c r="Q45" i="48"/>
  <c r="S45" i="48"/>
  <c r="R45" i="48"/>
  <c r="Q41" i="48"/>
  <c r="S41" i="48"/>
  <c r="R41" i="48"/>
  <c r="Q40" i="48"/>
  <c r="S40" i="48"/>
  <c r="Q18" i="48"/>
  <c r="S18" i="48"/>
  <c r="R18" i="48"/>
  <c r="Q33" i="48"/>
  <c r="S33" i="48"/>
  <c r="Q31" i="48"/>
  <c r="S31" i="48"/>
  <c r="Q29" i="48"/>
  <c r="S29" i="48"/>
  <c r="Q27" i="48"/>
  <c r="S27" i="48"/>
  <c r="Q25" i="48"/>
  <c r="S25" i="48"/>
  <c r="Q23" i="48"/>
  <c r="S23" i="48"/>
  <c r="Q21" i="48"/>
  <c r="S21" i="48"/>
  <c r="Q19" i="48"/>
  <c r="S19" i="48"/>
  <c r="Q17" i="48"/>
  <c r="S17" i="48"/>
  <c r="J8" i="48"/>
  <c r="J9" i="48"/>
  <c r="O1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3" i="48"/>
  <c r="F84" i="48"/>
  <c r="F85" i="48"/>
  <c r="F86" i="48"/>
  <c r="F87" i="48"/>
  <c r="F88" i="48"/>
  <c r="F89" i="48"/>
  <c r="F90" i="48"/>
  <c r="F91" i="48"/>
  <c r="F92" i="48"/>
  <c r="F93" i="48"/>
  <c r="F94" i="48"/>
  <c r="F95" i="48"/>
  <c r="F96" i="48"/>
  <c r="Q18" i="49"/>
  <c r="S18" i="49"/>
  <c r="R18" i="49"/>
  <c r="Q65" i="49"/>
  <c r="S65" i="49"/>
  <c r="Q63" i="49"/>
  <c r="S63" i="49"/>
  <c r="Q61" i="49"/>
  <c r="S61" i="49"/>
  <c r="Q59" i="49"/>
  <c r="S59" i="49"/>
  <c r="Q57" i="49"/>
  <c r="S57" i="49"/>
  <c r="Q55" i="49"/>
  <c r="S55" i="49"/>
  <c r="Q53" i="49"/>
  <c r="S53" i="49"/>
  <c r="Q51" i="49"/>
  <c r="S51" i="49"/>
  <c r="Q49" i="49"/>
  <c r="S49" i="49"/>
  <c r="Q47" i="49"/>
  <c r="S47" i="49"/>
  <c r="Q45" i="49"/>
  <c r="S45" i="49"/>
  <c r="Q43" i="49"/>
  <c r="S43" i="49"/>
  <c r="Q41" i="49"/>
  <c r="S41" i="49"/>
  <c r="Q39" i="49"/>
  <c r="S39" i="49"/>
  <c r="Q37" i="49"/>
  <c r="S37" i="49"/>
  <c r="Q35" i="49"/>
  <c r="S35" i="49"/>
  <c r="Q33" i="49"/>
  <c r="S33" i="49"/>
  <c r="Q31" i="49"/>
  <c r="S31" i="49"/>
  <c r="Q29" i="49"/>
  <c r="S29" i="49"/>
  <c r="Q27" i="49"/>
  <c r="S27" i="49"/>
  <c r="Q25" i="49"/>
  <c r="S25" i="49"/>
  <c r="Q23" i="49"/>
  <c r="S23" i="49"/>
  <c r="Q21" i="49"/>
  <c r="S21" i="49"/>
  <c r="Q19" i="49"/>
  <c r="S19" i="49"/>
  <c r="Q17" i="49"/>
  <c r="S17" i="49"/>
  <c r="J8" i="49"/>
  <c r="J9" i="49"/>
  <c r="O15" i="49"/>
  <c r="R14" i="49"/>
  <c r="Q8" i="49"/>
  <c r="Q35" i="50"/>
  <c r="S35" i="50"/>
  <c r="R35" i="50"/>
  <c r="Q31" i="50"/>
  <c r="S31" i="50"/>
  <c r="R31" i="50"/>
  <c r="Q27" i="50"/>
  <c r="S27" i="50"/>
  <c r="R27" i="50"/>
  <c r="Q23" i="50"/>
  <c r="S23" i="50"/>
  <c r="R23" i="50"/>
  <c r="T4" i="50"/>
  <c r="U4" i="50"/>
  <c r="F64" i="48"/>
  <c r="F58" i="48"/>
  <c r="F57" i="48"/>
  <c r="F50" i="48"/>
  <c r="F49" i="48"/>
  <c r="F40" i="48"/>
  <c r="F59" i="48"/>
  <c r="F51" i="48"/>
  <c r="F43" i="48"/>
  <c r="F31" i="48"/>
  <c r="F27" i="48"/>
  <c r="F23" i="48"/>
  <c r="F19" i="48"/>
  <c r="F15" i="48"/>
  <c r="M20" i="49"/>
  <c r="M18" i="49"/>
  <c r="M16" i="49"/>
  <c r="M14" i="49"/>
  <c r="F32" i="49"/>
  <c r="F24" i="49"/>
  <c r="F16" i="49"/>
  <c r="F37" i="50"/>
  <c r="F35" i="50"/>
  <c r="F33" i="50"/>
  <c r="F31" i="50"/>
  <c r="F29" i="50"/>
  <c r="F27" i="50"/>
  <c r="F25" i="50"/>
  <c r="F17" i="50"/>
  <c r="Q59" i="48"/>
  <c r="S59" i="48"/>
  <c r="Q55" i="48"/>
  <c r="S55" i="48"/>
  <c r="Q51" i="48"/>
  <c r="S51" i="48"/>
  <c r="Q46" i="48"/>
  <c r="S46" i="48"/>
  <c r="Q44" i="48"/>
  <c r="S44" i="48"/>
  <c r="Q42" i="48"/>
  <c r="S42" i="48"/>
  <c r="Q38" i="48"/>
  <c r="S38" i="48"/>
  <c r="Q24" i="48"/>
  <c r="S24" i="48"/>
  <c r="Q20" i="48"/>
  <c r="S20" i="48"/>
  <c r="Q16" i="48"/>
  <c r="S16" i="48"/>
  <c r="Q64" i="49"/>
  <c r="S64" i="49"/>
  <c r="Q62" i="49"/>
  <c r="S62" i="49"/>
  <c r="Q60" i="49"/>
  <c r="S60" i="49"/>
  <c r="Q58" i="49"/>
  <c r="S58" i="49"/>
  <c r="Q56" i="49"/>
  <c r="S56" i="49"/>
  <c r="Q54" i="49"/>
  <c r="S54" i="49"/>
  <c r="Q52" i="49"/>
  <c r="S52" i="49"/>
  <c r="Q50" i="49"/>
  <c r="S50" i="49"/>
  <c r="Q48" i="49"/>
  <c r="S48" i="49"/>
  <c r="Q20" i="49"/>
  <c r="S20" i="49"/>
  <c r="Q16" i="49"/>
  <c r="S16" i="49"/>
  <c r="G2" i="49"/>
  <c r="F2" i="49"/>
  <c r="Q240" i="50"/>
  <c r="S240" i="50"/>
  <c r="Q239" i="50"/>
  <c r="S239" i="50"/>
  <c r="Q238" i="50"/>
  <c r="S238" i="50"/>
  <c r="Q237" i="50"/>
  <c r="S237" i="50"/>
  <c r="Q236" i="50"/>
  <c r="S236" i="50"/>
  <c r="Q235" i="50"/>
  <c r="S235" i="50"/>
  <c r="Q234" i="50"/>
  <c r="S234" i="50"/>
  <c r="Q233" i="50"/>
  <c r="S233" i="50"/>
  <c r="Q232" i="50"/>
  <c r="S232" i="50"/>
  <c r="Q231" i="50"/>
  <c r="S231" i="50"/>
  <c r="Q230" i="50"/>
  <c r="S230" i="50"/>
  <c r="Q229" i="50"/>
  <c r="S229" i="50"/>
  <c r="Q228" i="50"/>
  <c r="S228" i="50"/>
  <c r="Q227" i="50"/>
  <c r="S227" i="50"/>
  <c r="Q226" i="50"/>
  <c r="S226" i="50"/>
  <c r="Q225" i="50"/>
  <c r="S225" i="50"/>
  <c r="Q224" i="50"/>
  <c r="S224" i="50"/>
  <c r="Q223" i="50"/>
  <c r="S223" i="50"/>
  <c r="Q222" i="50"/>
  <c r="S222" i="50"/>
  <c r="Q221" i="50"/>
  <c r="S221" i="50"/>
  <c r="Q220" i="50"/>
  <c r="S220" i="50"/>
  <c r="Q219" i="50"/>
  <c r="S219" i="50"/>
  <c r="Q218" i="50"/>
  <c r="S218" i="50"/>
  <c r="Q217" i="50"/>
  <c r="S217" i="50"/>
  <c r="Q216" i="50"/>
  <c r="S216" i="50"/>
  <c r="Q215" i="50"/>
  <c r="S215" i="50"/>
  <c r="Q214" i="50"/>
  <c r="S214" i="50"/>
  <c r="Q213" i="50"/>
  <c r="S213" i="50"/>
  <c r="Q212" i="50"/>
  <c r="S212" i="50"/>
  <c r="Q211" i="50"/>
  <c r="S211" i="50"/>
  <c r="Q210" i="50"/>
  <c r="S210" i="50"/>
  <c r="Q209" i="50"/>
  <c r="S209" i="50"/>
  <c r="Q208" i="50"/>
  <c r="S208" i="50"/>
  <c r="Q207" i="50"/>
  <c r="S207" i="50"/>
  <c r="Q206" i="50"/>
  <c r="S206" i="50"/>
  <c r="Q205" i="50"/>
  <c r="S205" i="50"/>
  <c r="Q204" i="50"/>
  <c r="S204" i="50"/>
  <c r="Q203" i="50"/>
  <c r="S203" i="50"/>
  <c r="Q202" i="50"/>
  <c r="S202" i="50"/>
  <c r="Q201" i="50"/>
  <c r="S201" i="50"/>
  <c r="Q200" i="50"/>
  <c r="S200" i="50"/>
  <c r="Q199" i="50"/>
  <c r="S199" i="50"/>
  <c r="Q198" i="50"/>
  <c r="S198" i="50"/>
  <c r="Q197" i="50"/>
  <c r="S197" i="50"/>
  <c r="Q196" i="50"/>
  <c r="S196" i="50"/>
  <c r="Q195" i="50"/>
  <c r="S195" i="50"/>
  <c r="Q194" i="50"/>
  <c r="S194" i="50"/>
  <c r="Q193" i="50"/>
  <c r="S193" i="50"/>
  <c r="Q192" i="50"/>
  <c r="S192" i="50"/>
  <c r="Q191" i="50"/>
  <c r="S191" i="50"/>
  <c r="Q190" i="50"/>
  <c r="S190" i="50"/>
  <c r="Q189" i="50"/>
  <c r="S189" i="50"/>
  <c r="Q188" i="50"/>
  <c r="S188" i="50"/>
  <c r="Q187" i="50"/>
  <c r="S187" i="50"/>
  <c r="Q186" i="50"/>
  <c r="S186" i="50"/>
  <c r="Q185" i="50"/>
  <c r="S185" i="50"/>
  <c r="Q184" i="50"/>
  <c r="S184" i="50"/>
  <c r="Q183" i="50"/>
  <c r="S183" i="50"/>
  <c r="Q182" i="50"/>
  <c r="S182" i="50"/>
  <c r="Q181" i="50"/>
  <c r="S181" i="50"/>
  <c r="Q180" i="50"/>
  <c r="S180" i="50"/>
  <c r="Q179" i="50"/>
  <c r="S179" i="50"/>
  <c r="Q178" i="50"/>
  <c r="S178" i="50"/>
  <c r="Q177" i="50"/>
  <c r="S177" i="50"/>
  <c r="Q176" i="50"/>
  <c r="S176" i="50"/>
  <c r="Q175" i="50"/>
  <c r="S175" i="50"/>
  <c r="Q174" i="50"/>
  <c r="S174" i="50"/>
  <c r="Q173" i="50"/>
  <c r="S173" i="50"/>
  <c r="Q172" i="50"/>
  <c r="S172" i="50"/>
  <c r="Q171" i="50"/>
  <c r="S171" i="50"/>
  <c r="Q170" i="50"/>
  <c r="S170" i="50"/>
  <c r="Q169" i="50"/>
  <c r="S169" i="50"/>
  <c r="Q168" i="50"/>
  <c r="S168" i="50"/>
  <c r="Q167" i="50"/>
  <c r="S167" i="50"/>
  <c r="Q166" i="50"/>
  <c r="S166" i="50"/>
  <c r="Q165" i="50"/>
  <c r="S165" i="50"/>
  <c r="Q164" i="50"/>
  <c r="S164" i="50"/>
  <c r="Q163" i="50"/>
  <c r="S163" i="50"/>
  <c r="Q162" i="50"/>
  <c r="S162" i="50"/>
  <c r="Q161" i="50"/>
  <c r="S161" i="50"/>
  <c r="Q160" i="50"/>
  <c r="S160" i="50"/>
  <c r="Q159" i="50"/>
  <c r="S159" i="50"/>
  <c r="Q158" i="50"/>
  <c r="S158" i="50"/>
  <c r="Q157" i="50"/>
  <c r="S157" i="50"/>
  <c r="Q156" i="50"/>
  <c r="S156" i="50"/>
  <c r="Q155" i="50"/>
  <c r="S155" i="50"/>
  <c r="Q154" i="50"/>
  <c r="S154" i="50"/>
  <c r="Q153" i="50"/>
  <c r="S153" i="50"/>
  <c r="Q152" i="50"/>
  <c r="S152" i="50"/>
  <c r="Q151" i="50"/>
  <c r="S151" i="50"/>
  <c r="Q150" i="50"/>
  <c r="S150" i="50"/>
  <c r="Q149" i="50"/>
  <c r="S149" i="50"/>
  <c r="Q148" i="50"/>
  <c r="S148" i="50"/>
  <c r="Q147" i="50"/>
  <c r="S147" i="50"/>
  <c r="Q146" i="50"/>
  <c r="S146" i="50"/>
  <c r="Q145" i="50"/>
  <c r="S145" i="50"/>
  <c r="Q144" i="50"/>
  <c r="S144" i="50"/>
  <c r="Q143" i="50"/>
  <c r="S143" i="50"/>
  <c r="Q142" i="50"/>
  <c r="S142" i="50"/>
  <c r="Q141" i="50"/>
  <c r="S141" i="50"/>
  <c r="Q140" i="50"/>
  <c r="S140" i="50"/>
  <c r="Q139" i="50"/>
  <c r="S139" i="50"/>
  <c r="Q138" i="50"/>
  <c r="S138" i="50"/>
  <c r="Q137" i="50"/>
  <c r="S137" i="50"/>
  <c r="Q136" i="50"/>
  <c r="S136" i="50"/>
  <c r="Q135" i="50"/>
  <c r="S135" i="50"/>
  <c r="Q134" i="50"/>
  <c r="S134" i="50"/>
  <c r="Q133" i="50"/>
  <c r="S133" i="50"/>
  <c r="Q132" i="50"/>
  <c r="S132" i="50"/>
  <c r="Q131" i="50"/>
  <c r="S131" i="50"/>
  <c r="Q130" i="50"/>
  <c r="S130" i="50"/>
  <c r="Q129" i="50"/>
  <c r="S129" i="50"/>
  <c r="Q128" i="50"/>
  <c r="S128" i="50"/>
  <c r="Q127" i="50"/>
  <c r="S127" i="50"/>
  <c r="Q126" i="50"/>
  <c r="S126" i="50"/>
  <c r="Q125" i="50"/>
  <c r="S125" i="50"/>
  <c r="Q124" i="50"/>
  <c r="S124" i="50"/>
  <c r="Q123" i="50"/>
  <c r="S123" i="50"/>
  <c r="Q122" i="50"/>
  <c r="S122" i="50"/>
  <c r="Q121" i="50"/>
  <c r="S121" i="50"/>
  <c r="Q120" i="50"/>
  <c r="S120" i="50"/>
  <c r="Q119" i="50"/>
  <c r="S119" i="50"/>
  <c r="Q118" i="50"/>
  <c r="S118" i="50"/>
  <c r="Q117" i="50"/>
  <c r="S117" i="50"/>
  <c r="Q116" i="50"/>
  <c r="S116" i="50"/>
  <c r="Q115" i="50"/>
  <c r="S115" i="50"/>
  <c r="Q114" i="50"/>
  <c r="S114" i="50"/>
  <c r="Q113" i="50"/>
  <c r="S113" i="50"/>
  <c r="Q112" i="50"/>
  <c r="S112" i="50"/>
  <c r="Q111" i="50"/>
  <c r="S111" i="50"/>
  <c r="Q110" i="50"/>
  <c r="S110" i="50"/>
  <c r="Q109" i="50"/>
  <c r="S109" i="50"/>
  <c r="Q108" i="50"/>
  <c r="S108" i="50"/>
  <c r="Q107" i="50"/>
  <c r="S107" i="50"/>
  <c r="Q106" i="50"/>
  <c r="S106" i="50"/>
  <c r="Q105" i="50"/>
  <c r="S105" i="50"/>
  <c r="Q104" i="50"/>
  <c r="S104" i="50"/>
  <c r="Q103" i="50"/>
  <c r="S103" i="50"/>
  <c r="Q102" i="50"/>
  <c r="S102" i="50"/>
  <c r="Q101" i="50"/>
  <c r="S101" i="50"/>
  <c r="Q100" i="50"/>
  <c r="S100" i="50"/>
  <c r="Q99" i="50"/>
  <c r="S99" i="50"/>
  <c r="Q98" i="50"/>
  <c r="S98" i="50"/>
  <c r="Q97" i="50"/>
  <c r="S97" i="50"/>
  <c r="Q96" i="50"/>
  <c r="S96" i="50"/>
  <c r="Q95" i="50"/>
  <c r="S95" i="50"/>
  <c r="Q94" i="50"/>
  <c r="S94" i="50"/>
  <c r="Q93" i="50"/>
  <c r="S93" i="50"/>
  <c r="Q92" i="50"/>
  <c r="S92" i="50"/>
  <c r="Q91" i="50"/>
  <c r="S91" i="50"/>
  <c r="Q90" i="50"/>
  <c r="S90" i="50"/>
  <c r="Q89" i="50"/>
  <c r="S89" i="50"/>
  <c r="Q88" i="50"/>
  <c r="S88" i="50"/>
  <c r="Q87" i="50"/>
  <c r="S87" i="50"/>
  <c r="Q86" i="50"/>
  <c r="S86" i="50"/>
  <c r="Q85" i="50"/>
  <c r="S85" i="50"/>
  <c r="Q84" i="50"/>
  <c r="S84" i="50"/>
  <c r="Q83" i="50"/>
  <c r="S83" i="50"/>
  <c r="Q82" i="50"/>
  <c r="S82" i="50"/>
  <c r="Q81" i="50"/>
  <c r="S81" i="50"/>
  <c r="Q80" i="50"/>
  <c r="S80" i="50"/>
  <c r="Q79" i="50"/>
  <c r="S79" i="50"/>
  <c r="Q78" i="50"/>
  <c r="S78" i="50"/>
  <c r="Q77" i="50"/>
  <c r="S77" i="50"/>
  <c r="Q76" i="50"/>
  <c r="S76" i="50"/>
  <c r="Q75" i="50"/>
  <c r="S75" i="50"/>
  <c r="Q74" i="50"/>
  <c r="S74" i="50"/>
  <c r="Q73" i="50"/>
  <c r="S73" i="50"/>
  <c r="Q72" i="50"/>
  <c r="S72" i="50"/>
  <c r="Q71" i="50"/>
  <c r="S71" i="50"/>
  <c r="Q70" i="50"/>
  <c r="S70" i="50"/>
  <c r="Q69" i="50"/>
  <c r="S69" i="50"/>
  <c r="Q68" i="50"/>
  <c r="S68" i="50"/>
  <c r="Q67" i="50"/>
  <c r="S67" i="50"/>
  <c r="Q66" i="50"/>
  <c r="S66" i="50"/>
  <c r="Q65" i="50"/>
  <c r="S65" i="50"/>
  <c r="Q64" i="50"/>
  <c r="S64" i="50"/>
  <c r="Q63" i="50"/>
  <c r="S63" i="50"/>
  <c r="Q62" i="50"/>
  <c r="S62" i="50"/>
  <c r="Q61" i="50"/>
  <c r="S61" i="50"/>
  <c r="Q60" i="50"/>
  <c r="S60" i="50"/>
  <c r="Q59" i="50"/>
  <c r="S59" i="50"/>
  <c r="Q58" i="50"/>
  <c r="S58" i="50"/>
  <c r="Q57" i="50"/>
  <c r="S57" i="50"/>
  <c r="Q56" i="50"/>
  <c r="S56" i="50"/>
  <c r="Q55" i="50"/>
  <c r="S55" i="50"/>
  <c r="Q54" i="50"/>
  <c r="S54" i="50"/>
  <c r="Q53" i="50"/>
  <c r="S53" i="50"/>
  <c r="Q52" i="50"/>
  <c r="S52" i="50"/>
  <c r="Q51" i="50"/>
  <c r="S51" i="50"/>
  <c r="Q50" i="50"/>
  <c r="S50" i="50"/>
  <c r="Q49" i="50"/>
  <c r="S49" i="50"/>
  <c r="Q48" i="50"/>
  <c r="S48" i="50"/>
  <c r="Q19" i="50"/>
  <c r="S19" i="50"/>
  <c r="Q15" i="50"/>
  <c r="S15" i="50"/>
  <c r="Q20" i="50"/>
  <c r="S20" i="50"/>
  <c r="Q18" i="50"/>
  <c r="S18" i="50"/>
  <c r="Q16" i="50"/>
  <c r="S16" i="50"/>
  <c r="O14" i="50"/>
  <c r="J8" i="50"/>
  <c r="J9" i="50"/>
  <c r="F60" i="48"/>
  <c r="F56" i="48"/>
  <c r="F52" i="48"/>
  <c r="F48" i="48"/>
  <c r="F46" i="48"/>
  <c r="F44" i="48"/>
  <c r="F42" i="48"/>
  <c r="F38" i="48"/>
  <c r="S14" i="48"/>
  <c r="F34" i="48"/>
  <c r="F32" i="48"/>
  <c r="F30" i="48"/>
  <c r="F28" i="48"/>
  <c r="F26" i="48"/>
  <c r="F24" i="48"/>
  <c r="F22" i="48"/>
  <c r="F20" i="48"/>
  <c r="F18" i="48"/>
  <c r="F16" i="48"/>
  <c r="F14" i="48"/>
  <c r="F2" i="48"/>
  <c r="M21" i="49"/>
  <c r="M19" i="49"/>
  <c r="M17" i="49"/>
  <c r="M15" i="49"/>
  <c r="M20" i="50"/>
  <c r="M18" i="50"/>
  <c r="M16" i="50"/>
  <c r="M14" i="50"/>
  <c r="F36" i="50"/>
  <c r="F34" i="50"/>
  <c r="F32" i="50"/>
  <c r="F30" i="50"/>
  <c r="F28" i="50"/>
  <c r="F26" i="50"/>
  <c r="F24" i="50"/>
  <c r="F22" i="50"/>
  <c r="F20" i="50"/>
  <c r="F18" i="50"/>
  <c r="F16" i="50"/>
  <c r="F14" i="50"/>
  <c r="Q47" i="62"/>
  <c r="S47" i="62"/>
  <c r="R47" i="62"/>
  <c r="Q43" i="62"/>
  <c r="S43" i="62"/>
  <c r="R43" i="62"/>
  <c r="Q64" i="62"/>
  <c r="S64" i="62"/>
  <c r="Q62" i="62"/>
  <c r="S62" i="62"/>
  <c r="Q60" i="62"/>
  <c r="S60" i="62"/>
  <c r="Q58" i="62"/>
  <c r="S58" i="62"/>
  <c r="Q56" i="62"/>
  <c r="S56" i="62"/>
  <c r="Q54" i="62"/>
  <c r="S54" i="62"/>
  <c r="Q52" i="62"/>
  <c r="S52" i="62"/>
  <c r="Q50" i="62"/>
  <c r="S50" i="62"/>
  <c r="Q48" i="62"/>
  <c r="S48" i="62"/>
  <c r="Q46" i="62"/>
  <c r="S46" i="62"/>
  <c r="Q44" i="62"/>
  <c r="S44" i="62"/>
  <c r="Q42" i="62"/>
  <c r="S42" i="62"/>
  <c r="Q40" i="62"/>
  <c r="S40" i="62"/>
  <c r="Q38" i="62"/>
  <c r="S38" i="62"/>
  <c r="Q36" i="62"/>
  <c r="S36" i="62"/>
  <c r="Q34" i="62"/>
  <c r="S34" i="62"/>
  <c r="Q32" i="62"/>
  <c r="S32" i="62"/>
  <c r="Q30" i="62"/>
  <c r="S30" i="62"/>
  <c r="Q28" i="62"/>
  <c r="S28" i="62"/>
  <c r="Q26" i="62"/>
  <c r="S26" i="62"/>
  <c r="Q22" i="62"/>
  <c r="S22" i="62"/>
  <c r="Q20" i="62"/>
  <c r="S20" i="62"/>
  <c r="Q18" i="62"/>
  <c r="S18" i="62"/>
  <c r="Q16" i="62"/>
  <c r="S16" i="62"/>
  <c r="Q14" i="63"/>
  <c r="S14" i="63"/>
  <c r="F2" i="63"/>
  <c r="G2" i="63"/>
  <c r="Q47" i="64"/>
  <c r="S47" i="64"/>
  <c r="R47" i="64"/>
  <c r="Q43" i="64"/>
  <c r="S43" i="64"/>
  <c r="R43" i="64"/>
  <c r="Q64" i="64"/>
  <c r="S64" i="64"/>
  <c r="Q62" i="64"/>
  <c r="S62" i="64"/>
  <c r="Q60" i="64"/>
  <c r="S60" i="64"/>
  <c r="Q58" i="64"/>
  <c r="S58" i="64"/>
  <c r="Q56" i="64"/>
  <c r="S56" i="64"/>
  <c r="Q54" i="64"/>
  <c r="S54" i="64"/>
  <c r="Q52" i="64"/>
  <c r="S52" i="64"/>
  <c r="Q50" i="64"/>
  <c r="S50" i="64"/>
  <c r="Q48" i="64"/>
  <c r="S48" i="64"/>
  <c r="Q46" i="64"/>
  <c r="S46" i="64"/>
  <c r="Q44" i="64"/>
  <c r="S44" i="64"/>
  <c r="Q42" i="64"/>
  <c r="S42" i="64"/>
  <c r="Q40" i="64"/>
  <c r="S40" i="64"/>
  <c r="Q38" i="64"/>
  <c r="S38" i="64"/>
  <c r="Q36" i="64"/>
  <c r="S36" i="64"/>
  <c r="Q34" i="64"/>
  <c r="S34" i="64"/>
  <c r="Q32" i="64"/>
  <c r="S32" i="64"/>
  <c r="Q30" i="64"/>
  <c r="S30" i="64"/>
  <c r="Q28" i="64"/>
  <c r="S28" i="64"/>
  <c r="Q26" i="64"/>
  <c r="S26" i="64"/>
  <c r="Q22" i="64"/>
  <c r="S22" i="64"/>
  <c r="Q20" i="64"/>
  <c r="S20" i="64"/>
  <c r="Q18" i="64"/>
  <c r="S18" i="64"/>
  <c r="Q16" i="64"/>
  <c r="S16" i="64"/>
  <c r="T2" i="64"/>
  <c r="U2" i="64"/>
  <c r="F2" i="64"/>
  <c r="G2" i="64"/>
  <c r="G4" i="64"/>
  <c r="Q14" i="62"/>
  <c r="S14" i="62"/>
  <c r="F2" i="62"/>
  <c r="G2" i="62"/>
  <c r="Q47" i="63"/>
  <c r="S47" i="63"/>
  <c r="R47" i="63"/>
  <c r="Q43" i="63"/>
  <c r="S43" i="63"/>
  <c r="R43" i="63"/>
  <c r="Q64" i="63"/>
  <c r="S64" i="63"/>
  <c r="Q62" i="63"/>
  <c r="S62" i="63"/>
  <c r="Q60" i="63"/>
  <c r="S60" i="63"/>
  <c r="Q58" i="63"/>
  <c r="S58" i="63"/>
  <c r="Q56" i="63"/>
  <c r="S56" i="63"/>
  <c r="Q54" i="63"/>
  <c r="S54" i="63"/>
  <c r="Q52" i="63"/>
  <c r="S52" i="63"/>
  <c r="Q50" i="63"/>
  <c r="S50" i="63"/>
  <c r="Q48" i="63"/>
  <c r="S48" i="63"/>
  <c r="Q46" i="63"/>
  <c r="S46" i="63"/>
  <c r="Q44" i="63"/>
  <c r="S44" i="63"/>
  <c r="Q42" i="63"/>
  <c r="S42" i="63"/>
  <c r="Q40" i="63"/>
  <c r="S40" i="63"/>
  <c r="Q38" i="63"/>
  <c r="S38" i="63"/>
  <c r="Q36" i="63"/>
  <c r="S36" i="63"/>
  <c r="Q34" i="63"/>
  <c r="S34" i="63"/>
  <c r="Q32" i="63"/>
  <c r="S32" i="63"/>
  <c r="Q30" i="63"/>
  <c r="S30" i="63"/>
  <c r="Q28" i="63"/>
  <c r="S28" i="63"/>
  <c r="Q26" i="63"/>
  <c r="S26" i="63"/>
  <c r="Q22" i="63"/>
  <c r="S22" i="63"/>
  <c r="Q20" i="63"/>
  <c r="S20" i="63"/>
  <c r="Q18" i="63"/>
  <c r="S18" i="63"/>
  <c r="Q16" i="63"/>
  <c r="S16" i="63"/>
  <c r="Q14" i="64"/>
  <c r="S14" i="64"/>
  <c r="J9" i="63"/>
  <c r="J8" i="63"/>
  <c r="Q45" i="62"/>
  <c r="S45" i="62"/>
  <c r="Q41" i="62"/>
  <c r="S41" i="62"/>
  <c r="Q45" i="63"/>
  <c r="S45" i="63"/>
  <c r="Q41" i="63"/>
  <c r="S41" i="63"/>
  <c r="Q45" i="64"/>
  <c r="S45" i="64"/>
  <c r="Q41" i="64"/>
  <c r="S41" i="64"/>
  <c r="Q216" i="65"/>
  <c r="S216" i="65"/>
  <c r="Q215" i="65"/>
  <c r="S215" i="65"/>
  <c r="Q214" i="65"/>
  <c r="S214" i="65"/>
  <c r="Q213" i="65"/>
  <c r="S213" i="65"/>
  <c r="Q212" i="65"/>
  <c r="S212" i="65"/>
  <c r="Q211" i="65"/>
  <c r="S211" i="65"/>
  <c r="Q210" i="65"/>
  <c r="S210" i="65"/>
  <c r="Q209" i="65"/>
  <c r="S209" i="65"/>
  <c r="Q208" i="65"/>
  <c r="S208" i="65"/>
  <c r="Q207" i="65"/>
  <c r="S207" i="65"/>
  <c r="Q206" i="65"/>
  <c r="S206" i="65"/>
  <c r="Q205" i="65"/>
  <c r="S205" i="65"/>
  <c r="Q204" i="65"/>
  <c r="S204" i="65"/>
  <c r="Q203" i="65"/>
  <c r="S203" i="65"/>
  <c r="Q202" i="65"/>
  <c r="S202" i="65"/>
  <c r="Q201" i="65"/>
  <c r="S201" i="65"/>
  <c r="Q200" i="65"/>
  <c r="S200" i="65"/>
  <c r="Q199" i="65"/>
  <c r="S199" i="65"/>
  <c r="Q198" i="65"/>
  <c r="S198" i="65"/>
  <c r="Q197" i="65"/>
  <c r="S197" i="65"/>
  <c r="Q196" i="65"/>
  <c r="S196" i="65"/>
  <c r="Q195" i="65"/>
  <c r="S195" i="65"/>
  <c r="Q194" i="65"/>
  <c r="S194" i="65"/>
  <c r="Q193" i="65"/>
  <c r="S193" i="65"/>
  <c r="Q192" i="65"/>
  <c r="S192" i="65"/>
  <c r="Q191" i="65"/>
  <c r="S191" i="65"/>
  <c r="Q190" i="65"/>
  <c r="S190" i="65"/>
  <c r="Q189" i="65"/>
  <c r="S189" i="65"/>
  <c r="Q188" i="65"/>
  <c r="S188" i="65"/>
  <c r="Q187" i="65"/>
  <c r="S187" i="65"/>
  <c r="Q186" i="65"/>
  <c r="S186" i="65"/>
  <c r="Q185" i="65"/>
  <c r="S185" i="65"/>
  <c r="Q184" i="65"/>
  <c r="S184" i="65"/>
  <c r="Q183" i="65"/>
  <c r="S183" i="65"/>
  <c r="Q182" i="65"/>
  <c r="S182" i="65"/>
  <c r="Q181" i="65"/>
  <c r="S181" i="65"/>
  <c r="Q180" i="65"/>
  <c r="S180" i="65"/>
  <c r="Q179" i="65"/>
  <c r="S179" i="65"/>
  <c r="Q178" i="65"/>
  <c r="S178" i="65"/>
  <c r="Q177" i="65"/>
  <c r="S177" i="65"/>
  <c r="Q176" i="65"/>
  <c r="S176" i="65"/>
  <c r="Q175" i="65"/>
  <c r="S175" i="65"/>
  <c r="Q174" i="65"/>
  <c r="S174" i="65"/>
  <c r="Q173" i="65"/>
  <c r="S173" i="65"/>
  <c r="Q172" i="65"/>
  <c r="S172" i="65"/>
  <c r="Q171" i="65"/>
  <c r="S171" i="65"/>
  <c r="Q170" i="65"/>
  <c r="S170" i="65"/>
  <c r="Q169" i="65"/>
  <c r="S169" i="65"/>
  <c r="Q168" i="65"/>
  <c r="S168" i="65"/>
  <c r="Q167" i="65"/>
  <c r="S167" i="65"/>
  <c r="Q166" i="65"/>
  <c r="S166" i="65"/>
  <c r="Q165" i="65"/>
  <c r="S165" i="65"/>
  <c r="Q164" i="65"/>
  <c r="S164" i="65"/>
  <c r="Q163" i="65"/>
  <c r="S163" i="65"/>
  <c r="M25" i="62"/>
  <c r="M21" i="62"/>
  <c r="M19" i="62"/>
  <c r="M17" i="62"/>
  <c r="M15" i="62"/>
  <c r="F4" i="62" s="1"/>
  <c r="F64" i="62"/>
  <c r="F62" i="62"/>
  <c r="F60" i="62"/>
  <c r="F58" i="62"/>
  <c r="F56" i="62"/>
  <c r="F54" i="62"/>
  <c r="F52" i="62"/>
  <c r="F50" i="62"/>
  <c r="F48" i="62"/>
  <c r="F46" i="62"/>
  <c r="F44" i="62"/>
  <c r="F42" i="62"/>
  <c r="F40" i="62"/>
  <c r="F38" i="62"/>
  <c r="F36" i="62"/>
  <c r="F34" i="62"/>
  <c r="F32" i="62"/>
  <c r="F30" i="62"/>
  <c r="F28" i="62"/>
  <c r="F26" i="62"/>
  <c r="F24" i="62"/>
  <c r="F22" i="62"/>
  <c r="F20" i="62"/>
  <c r="F18" i="62"/>
  <c r="F16" i="62"/>
  <c r="F14" i="62"/>
  <c r="M25" i="63"/>
  <c r="M21" i="63"/>
  <c r="M19" i="63"/>
  <c r="M17" i="63"/>
  <c r="M15" i="63"/>
  <c r="F64" i="63"/>
  <c r="F62" i="63"/>
  <c r="F60" i="63"/>
  <c r="F58" i="63"/>
  <c r="F56" i="63"/>
  <c r="F54" i="63"/>
  <c r="F52" i="63"/>
  <c r="F50" i="63"/>
  <c r="F48" i="63"/>
  <c r="F46" i="63"/>
  <c r="F44" i="63"/>
  <c r="F42" i="63"/>
  <c r="F40" i="63"/>
  <c r="F38" i="63"/>
  <c r="F36" i="63"/>
  <c r="F34" i="63"/>
  <c r="F32" i="63"/>
  <c r="F30" i="63"/>
  <c r="F28" i="63"/>
  <c r="F26" i="63"/>
  <c r="F24" i="63"/>
  <c r="F22" i="63"/>
  <c r="F20" i="63"/>
  <c r="F18" i="63"/>
  <c r="F16" i="63"/>
  <c r="F14" i="63"/>
  <c r="G4" i="65"/>
  <c r="U2" i="65"/>
  <c r="T2" i="65"/>
  <c r="G2" i="65"/>
  <c r="F2" i="65"/>
  <c r="S162" i="65"/>
  <c r="Q147" i="65"/>
  <c r="S147" i="65"/>
  <c r="Q146" i="65"/>
  <c r="S146" i="65"/>
  <c r="Q145" i="65"/>
  <c r="S145" i="65"/>
  <c r="Q144" i="65"/>
  <c r="S144" i="65"/>
  <c r="Q143" i="65"/>
  <c r="S143" i="65"/>
  <c r="Q142" i="65"/>
  <c r="S142" i="65"/>
  <c r="Q141" i="65"/>
  <c r="S141" i="65"/>
  <c r="Q140" i="65"/>
  <c r="S140" i="65"/>
  <c r="Q139" i="65"/>
  <c r="S139" i="65"/>
  <c r="Q138" i="65"/>
  <c r="S138" i="65"/>
  <c r="Q137" i="65"/>
  <c r="S137" i="65"/>
  <c r="Q136" i="65"/>
  <c r="S136" i="65"/>
  <c r="Q135" i="65"/>
  <c r="S135" i="65"/>
  <c r="Q134" i="65"/>
  <c r="S134" i="65"/>
  <c r="Q133" i="65"/>
  <c r="S133" i="65"/>
  <c r="Q132" i="65"/>
  <c r="S132" i="65"/>
  <c r="Q131" i="65"/>
  <c r="S131" i="65"/>
  <c r="Q130" i="65"/>
  <c r="S130" i="65"/>
  <c r="Q129" i="65"/>
  <c r="S129" i="65"/>
  <c r="Q128" i="65"/>
  <c r="S128" i="65"/>
  <c r="Q127" i="65"/>
  <c r="S127" i="65"/>
  <c r="Q126" i="65"/>
  <c r="S126" i="65"/>
  <c r="Q125" i="65"/>
  <c r="S125" i="65"/>
  <c r="Q124" i="65"/>
  <c r="S124" i="65"/>
  <c r="Q123" i="65"/>
  <c r="S123" i="65"/>
  <c r="Q122" i="65"/>
  <c r="S122" i="65"/>
  <c r="Q121" i="65"/>
  <c r="S121" i="65"/>
  <c r="Q120" i="65"/>
  <c r="S120" i="65"/>
  <c r="Q119" i="65"/>
  <c r="S119" i="65"/>
  <c r="Q118" i="65"/>
  <c r="S118" i="65"/>
  <c r="Q117" i="65"/>
  <c r="S117" i="65"/>
  <c r="Q116" i="65"/>
  <c r="S116" i="65"/>
  <c r="Q115" i="65"/>
  <c r="S115" i="65"/>
  <c r="Q114" i="65"/>
  <c r="S114" i="65"/>
  <c r="Q113" i="65"/>
  <c r="S113" i="65"/>
  <c r="Q112" i="65"/>
  <c r="S112" i="65"/>
  <c r="Q111" i="65"/>
  <c r="S111" i="65"/>
  <c r="Q110" i="65"/>
  <c r="S110" i="65"/>
  <c r="Q109" i="65"/>
  <c r="S109" i="65"/>
  <c r="Q108" i="65"/>
  <c r="S108" i="65"/>
  <c r="Q107" i="65"/>
  <c r="S107" i="65"/>
  <c r="Q106" i="65"/>
  <c r="S106" i="65"/>
  <c r="Q105" i="65"/>
  <c r="S105" i="65"/>
  <c r="Q104" i="65"/>
  <c r="S104" i="65"/>
  <c r="Q103" i="65"/>
  <c r="S103" i="65"/>
  <c r="Q102" i="65"/>
  <c r="S102" i="65"/>
  <c r="Q101" i="65"/>
  <c r="S101" i="65"/>
  <c r="Q100" i="65"/>
  <c r="S100" i="65"/>
  <c r="Q99" i="65"/>
  <c r="S99" i="65"/>
  <c r="Q98" i="65"/>
  <c r="S98" i="65"/>
  <c r="S64" i="65"/>
  <c r="S62" i="65"/>
  <c r="S60" i="65"/>
  <c r="S58" i="65"/>
  <c r="S56" i="65"/>
  <c r="S54" i="65"/>
  <c r="S52" i="65"/>
  <c r="S50" i="65"/>
  <c r="S48" i="65"/>
  <c r="S47" i="65"/>
  <c r="S46" i="65"/>
  <c r="S45" i="65"/>
  <c r="S44" i="65"/>
  <c r="S43" i="65"/>
  <c r="S42" i="65"/>
  <c r="S41" i="65"/>
  <c r="S40" i="65"/>
  <c r="S38" i="65"/>
  <c r="S36" i="65"/>
  <c r="S34" i="65"/>
  <c r="S32" i="65"/>
  <c r="S30" i="65"/>
  <c r="S28" i="65"/>
  <c r="S26" i="65"/>
  <c r="S22" i="65"/>
  <c r="T3" i="49" l="1"/>
  <c r="U2" i="20"/>
  <c r="U3" i="20"/>
  <c r="U2" i="18"/>
  <c r="T2" i="17"/>
  <c r="U2" i="17"/>
  <c r="U2" i="16"/>
  <c r="U2" i="15"/>
  <c r="T2" i="15"/>
  <c r="G3" i="35"/>
  <c r="F3" i="35"/>
  <c r="G4" i="16"/>
  <c r="F4" i="64"/>
  <c r="F67" i="62"/>
  <c r="F69" i="62"/>
  <c r="F74" i="62"/>
  <c r="F78" i="62"/>
  <c r="F82" i="62"/>
  <c r="F86" i="62"/>
  <c r="F91" i="62"/>
  <c r="F99" i="62"/>
  <c r="F107" i="62"/>
  <c r="F115" i="62"/>
  <c r="F123" i="62"/>
  <c r="F131" i="62"/>
  <c r="F136" i="62"/>
  <c r="F147" i="62"/>
  <c r="F152" i="62"/>
  <c r="F163" i="62"/>
  <c r="F168" i="62"/>
  <c r="F179" i="62"/>
  <c r="F186" i="62"/>
  <c r="F194" i="62"/>
  <c r="F202" i="62"/>
  <c r="F210" i="62"/>
  <c r="F218" i="62"/>
  <c r="F226" i="62"/>
  <c r="F234" i="62"/>
  <c r="F110" i="62"/>
  <c r="F122" i="62"/>
  <c r="F129" i="62"/>
  <c r="F133" i="62"/>
  <c r="F149" i="62"/>
  <c r="F165" i="62"/>
  <c r="F181" i="62"/>
  <c r="F193" i="62"/>
  <c r="F200" i="62"/>
  <c r="F87" i="62"/>
  <c r="F102" i="62"/>
  <c r="F114" i="62"/>
  <c r="F121" i="62"/>
  <c r="F138" i="62"/>
  <c r="F154" i="62"/>
  <c r="F170" i="62"/>
  <c r="F185" i="62"/>
  <c r="F192" i="62"/>
  <c r="F237" i="62"/>
  <c r="F75" i="62"/>
  <c r="F84" i="62"/>
  <c r="F94" i="62"/>
  <c r="F106" i="62"/>
  <c r="F113" i="62"/>
  <c r="F184" i="62"/>
  <c r="F214" i="62"/>
  <c r="F229" i="62"/>
  <c r="F71" i="62"/>
  <c r="F89" i="62"/>
  <c r="F140" i="62"/>
  <c r="F156" i="62"/>
  <c r="F172" i="62"/>
  <c r="F205" i="62"/>
  <c r="F217" i="62"/>
  <c r="F224" i="62"/>
  <c r="F97" i="62"/>
  <c r="F160" i="62"/>
  <c r="F206" i="62"/>
  <c r="F79" i="62"/>
  <c r="F83" i="62"/>
  <c r="F135" i="62"/>
  <c r="F146" i="62"/>
  <c r="F157" i="62"/>
  <c r="F213" i="62"/>
  <c r="F240" i="62"/>
  <c r="F72" i="62"/>
  <c r="F189" i="62"/>
  <c r="F216" i="62"/>
  <c r="F225" i="62"/>
  <c r="F105" i="62"/>
  <c r="F144" i="62"/>
  <c r="F182" i="62"/>
  <c r="F197" i="62"/>
  <c r="F201" i="62"/>
  <c r="F233" i="62"/>
  <c r="F98" i="62"/>
  <c r="F139" i="62"/>
  <c r="F167" i="62"/>
  <c r="F155" i="62"/>
  <c r="F238" i="62"/>
  <c r="F118" i="62"/>
  <c r="F111" i="62"/>
  <c r="F162" i="62"/>
  <c r="F208" i="62"/>
  <c r="F126" i="62"/>
  <c r="F221" i="62"/>
  <c r="F151" i="62"/>
  <c r="F209" i="62"/>
  <c r="F232" i="62"/>
  <c r="F176" i="62"/>
  <c r="F90" i="62"/>
  <c r="F141" i="62"/>
  <c r="F178" i="62"/>
  <c r="F130" i="62"/>
  <c r="F198" i="62"/>
  <c r="F173" i="62"/>
  <c r="F158" i="62"/>
  <c r="F124" i="62"/>
  <c r="F120" i="62"/>
  <c r="F227" i="62"/>
  <c r="F88" i="62"/>
  <c r="F127" i="62"/>
  <c r="F191" i="9"/>
  <c r="F204" i="9"/>
  <c r="F230" i="9"/>
  <c r="F215" i="9"/>
  <c r="F105" i="9"/>
  <c r="F111" i="9"/>
  <c r="F141" i="9"/>
  <c r="F185" i="9"/>
  <c r="F234" i="19"/>
  <c r="F226" i="19"/>
  <c r="F218" i="19"/>
  <c r="F210" i="19"/>
  <c r="F202" i="19"/>
  <c r="F194" i="19"/>
  <c r="F186" i="19"/>
  <c r="F178" i="19"/>
  <c r="F170" i="19"/>
  <c r="F162" i="19"/>
  <c r="F154" i="19"/>
  <c r="F146" i="19"/>
  <c r="F138" i="19"/>
  <c r="F130" i="19"/>
  <c r="F122" i="19"/>
  <c r="F114" i="19"/>
  <c r="F106" i="19"/>
  <c r="F98" i="19"/>
  <c r="F90" i="19"/>
  <c r="F82" i="19"/>
  <c r="F74" i="19"/>
  <c r="F4" i="35"/>
  <c r="F120" i="9"/>
  <c r="F146" i="9"/>
  <c r="F192" i="9"/>
  <c r="F207" i="9"/>
  <c r="F221" i="9"/>
  <c r="F200" i="9"/>
  <c r="F136" i="9"/>
  <c r="F86" i="9"/>
  <c r="F161" i="62"/>
  <c r="F128" i="62"/>
  <c r="F187" i="62"/>
  <c r="F231" i="62"/>
  <c r="F100" i="62"/>
  <c r="F137" i="62"/>
  <c r="F77" i="62"/>
  <c r="F103" i="62"/>
  <c r="F125" i="62"/>
  <c r="F67" i="49"/>
  <c r="F98" i="31"/>
  <c r="F200" i="31"/>
  <c r="F174" i="31"/>
  <c r="F199" i="9"/>
  <c r="F196" i="31"/>
  <c r="F236" i="9"/>
  <c r="F98" i="9"/>
  <c r="F190" i="9"/>
  <c r="F237" i="9"/>
  <c r="F228" i="62"/>
  <c r="F166" i="62"/>
  <c r="F222" i="62"/>
  <c r="F150" i="62"/>
  <c r="F223" i="62"/>
  <c r="G4" i="31"/>
  <c r="G3" i="34"/>
  <c r="U3" i="33"/>
  <c r="F4" i="20"/>
  <c r="F79" i="9"/>
  <c r="F87" i="9"/>
  <c r="F101" i="9"/>
  <c r="F107" i="9"/>
  <c r="F113" i="9"/>
  <c r="F131" i="9"/>
  <c r="F181" i="9"/>
  <c r="F239" i="19"/>
  <c r="F231" i="19"/>
  <c r="F223" i="19"/>
  <c r="F215" i="19"/>
  <c r="F207" i="19"/>
  <c r="F199" i="19"/>
  <c r="F191" i="19"/>
  <c r="F183" i="19"/>
  <c r="F175" i="19"/>
  <c r="F167" i="19"/>
  <c r="F159" i="19"/>
  <c r="F151" i="19"/>
  <c r="F143" i="19"/>
  <c r="F135" i="19"/>
  <c r="F127" i="19"/>
  <c r="F119" i="19"/>
  <c r="F111" i="19"/>
  <c r="F103" i="19"/>
  <c r="F95" i="19"/>
  <c r="F87" i="19"/>
  <c r="F79" i="19"/>
  <c r="F180" i="9"/>
  <c r="F197" i="9"/>
  <c r="F213" i="9"/>
  <c r="F229" i="9"/>
  <c r="F178" i="9"/>
  <c r="F118" i="9"/>
  <c r="F74" i="9"/>
  <c r="F132" i="62"/>
  <c r="F177" i="62"/>
  <c r="F73" i="62"/>
  <c r="F236" i="62"/>
  <c r="F143" i="62"/>
  <c r="F219" i="62"/>
  <c r="F188" i="62"/>
  <c r="F112" i="62"/>
  <c r="F80" i="62"/>
  <c r="F128" i="31"/>
  <c r="F68" i="19"/>
  <c r="F3" i="19" s="1"/>
  <c r="F78" i="31"/>
  <c r="F110" i="31"/>
  <c r="F142" i="31"/>
  <c r="F73" i="19"/>
  <c r="F160" i="31"/>
  <c r="F224" i="31"/>
  <c r="F67" i="19"/>
  <c r="F198" i="31"/>
  <c r="F136" i="31"/>
  <c r="F162" i="31"/>
  <c r="F226" i="31"/>
  <c r="F190" i="62"/>
  <c r="F90" i="31"/>
  <c r="F106" i="31"/>
  <c r="F148" i="9"/>
  <c r="F71" i="18"/>
  <c r="F3" i="18" s="1"/>
  <c r="F122" i="31"/>
  <c r="F156" i="9"/>
  <c r="F227" i="9"/>
  <c r="F109" i="62"/>
  <c r="F199" i="62"/>
  <c r="F96" i="62"/>
  <c r="F76" i="62"/>
  <c r="F71" i="19"/>
  <c r="T3" i="65"/>
  <c r="F95" i="9"/>
  <c r="F119" i="9"/>
  <c r="F125" i="9"/>
  <c r="F145" i="9"/>
  <c r="F157" i="9"/>
  <c r="F163" i="9"/>
  <c r="F169" i="9"/>
  <c r="F175" i="9"/>
  <c r="F238" i="19"/>
  <c r="F230" i="19"/>
  <c r="F222" i="19"/>
  <c r="F214" i="19"/>
  <c r="F206" i="19"/>
  <c r="F198" i="19"/>
  <c r="F190" i="19"/>
  <c r="F182" i="19"/>
  <c r="F174" i="19"/>
  <c r="F166" i="19"/>
  <c r="F158" i="19"/>
  <c r="F150" i="19"/>
  <c r="F142" i="19"/>
  <c r="F134" i="19"/>
  <c r="F126" i="19"/>
  <c r="F118" i="19"/>
  <c r="F110" i="19"/>
  <c r="F102" i="19"/>
  <c r="F94" i="19"/>
  <c r="F86" i="19"/>
  <c r="F78" i="19"/>
  <c r="F132" i="9"/>
  <c r="F232" i="9"/>
  <c r="F240" i="9"/>
  <c r="F176" i="9"/>
  <c r="F106" i="9"/>
  <c r="F70" i="9"/>
  <c r="F142" i="62"/>
  <c r="F180" i="62"/>
  <c r="F159" i="62"/>
  <c r="F230" i="62"/>
  <c r="F117" i="62"/>
  <c r="F66" i="49"/>
  <c r="F215" i="62"/>
  <c r="F130" i="31"/>
  <c r="F70" i="31"/>
  <c r="F168" i="31"/>
  <c r="F237" i="31"/>
  <c r="F73" i="9"/>
  <c r="F206" i="31"/>
  <c r="F68" i="31"/>
  <c r="F164" i="31"/>
  <c r="F228" i="31"/>
  <c r="F182" i="9"/>
  <c r="F114" i="9"/>
  <c r="F205" i="9"/>
  <c r="F174" i="9"/>
  <c r="F110" i="9"/>
  <c r="F174" i="62"/>
  <c r="F183" i="62"/>
  <c r="F72" i="9"/>
  <c r="F76" i="9"/>
  <c r="F88" i="9"/>
  <c r="F80" i="9"/>
  <c r="F112" i="9"/>
  <c r="F184" i="9"/>
  <c r="F234" i="9"/>
  <c r="F68" i="9"/>
  <c r="F100" i="9"/>
  <c r="F84" i="9"/>
  <c r="F116" i="9"/>
  <c r="F140" i="9"/>
  <c r="F222" i="9"/>
  <c r="F102" i="9"/>
  <c r="F142" i="9"/>
  <c r="Q14" i="33"/>
  <c r="F81" i="9"/>
  <c r="F89" i="9"/>
  <c r="F109" i="9"/>
  <c r="F133" i="9"/>
  <c r="F139" i="9"/>
  <c r="F151" i="9"/>
  <c r="F237" i="19"/>
  <c r="F229" i="19"/>
  <c r="F221" i="19"/>
  <c r="F213" i="19"/>
  <c r="F205" i="19"/>
  <c r="F197" i="19"/>
  <c r="F189" i="19"/>
  <c r="F181" i="19"/>
  <c r="F173" i="19"/>
  <c r="F165" i="19"/>
  <c r="F157" i="19"/>
  <c r="F149" i="19"/>
  <c r="F141" i="19"/>
  <c r="F133" i="19"/>
  <c r="F125" i="19"/>
  <c r="F117" i="19"/>
  <c r="F109" i="19"/>
  <c r="F101" i="19"/>
  <c r="F93" i="19"/>
  <c r="F85" i="19"/>
  <c r="F77" i="19"/>
  <c r="F67" i="9"/>
  <c r="F160" i="9"/>
  <c r="F188" i="9"/>
  <c r="F202" i="9"/>
  <c r="F216" i="9"/>
  <c r="F233" i="9"/>
  <c r="F238" i="9"/>
  <c r="F158" i="9"/>
  <c r="F96" i="9"/>
  <c r="F66" i="9"/>
  <c r="Q17" i="64"/>
  <c r="S17" i="64"/>
  <c r="F145" i="62"/>
  <c r="F203" i="62"/>
  <c r="F93" i="62"/>
  <c r="F175" i="62"/>
  <c r="F68" i="62"/>
  <c r="F196" i="62"/>
  <c r="F220" i="62"/>
  <c r="F108" i="62"/>
  <c r="F85" i="31"/>
  <c r="F101" i="31"/>
  <c r="F117" i="31"/>
  <c r="F133" i="31"/>
  <c r="F149" i="31"/>
  <c r="F151" i="31"/>
  <c r="F153" i="31"/>
  <c r="F155" i="31"/>
  <c r="F157" i="31"/>
  <c r="F159" i="31"/>
  <c r="F161" i="31"/>
  <c r="F163" i="31"/>
  <c r="F165" i="31"/>
  <c r="F167" i="31"/>
  <c r="F169" i="31"/>
  <c r="F171" i="31"/>
  <c r="F173" i="31"/>
  <c r="F175" i="31"/>
  <c r="F177" i="31"/>
  <c r="F179" i="31"/>
  <c r="F181" i="31"/>
  <c r="F183" i="31"/>
  <c r="F185" i="31"/>
  <c r="F187" i="31"/>
  <c r="F189" i="31"/>
  <c r="F191" i="31"/>
  <c r="F193" i="31"/>
  <c r="F195" i="31"/>
  <c r="F197" i="31"/>
  <c r="F199" i="31"/>
  <c r="F201" i="31"/>
  <c r="F203" i="31"/>
  <c r="F205" i="31"/>
  <c r="F207" i="31"/>
  <c r="F209" i="31"/>
  <c r="F211" i="31"/>
  <c r="F213" i="31"/>
  <c r="F215" i="31"/>
  <c r="F217" i="31"/>
  <c r="F219" i="31"/>
  <c r="F221" i="31"/>
  <c r="F223" i="31"/>
  <c r="F225" i="31"/>
  <c r="F227" i="31"/>
  <c r="F229" i="31"/>
  <c r="F83" i="31"/>
  <c r="F99" i="31"/>
  <c r="F115" i="31"/>
  <c r="F131" i="31"/>
  <c r="F147" i="31"/>
  <c r="F81" i="31"/>
  <c r="F97" i="31"/>
  <c r="F113" i="31"/>
  <c r="F129" i="31"/>
  <c r="F145" i="31"/>
  <c r="F73" i="31"/>
  <c r="F75" i="31"/>
  <c r="F91" i="31"/>
  <c r="F107" i="31"/>
  <c r="F123" i="31"/>
  <c r="F139" i="31"/>
  <c r="F79" i="31"/>
  <c r="F95" i="31"/>
  <c r="F233" i="31"/>
  <c r="F67" i="31"/>
  <c r="F77" i="31"/>
  <c r="F93" i="31"/>
  <c r="F109" i="31"/>
  <c r="F141" i="31"/>
  <c r="F89" i="31"/>
  <c r="F105" i="31"/>
  <c r="F119" i="31"/>
  <c r="F137" i="31"/>
  <c r="F87" i="31"/>
  <c r="F103" i="31"/>
  <c r="F125" i="31"/>
  <c r="F69" i="31"/>
  <c r="F143" i="31"/>
  <c r="F234" i="31"/>
  <c r="F121" i="31"/>
  <c r="F127" i="31"/>
  <c r="F240" i="31"/>
  <c r="F71" i="31"/>
  <c r="F235" i="31"/>
  <c r="F135" i="31"/>
  <c r="F111" i="31"/>
  <c r="F80" i="31"/>
  <c r="F144" i="31"/>
  <c r="F69" i="19"/>
  <c r="F70" i="19"/>
  <c r="F73" i="18"/>
  <c r="F66" i="31"/>
  <c r="F176" i="31"/>
  <c r="F231" i="31"/>
  <c r="F150" i="31"/>
  <c r="F214" i="31"/>
  <c r="F170" i="31"/>
  <c r="F116" i="31"/>
  <c r="F180" i="31"/>
  <c r="F236" i="31"/>
  <c r="F211" i="9"/>
  <c r="F208" i="9"/>
  <c r="F172" i="31"/>
  <c r="F206" i="9"/>
  <c r="Q15" i="16"/>
  <c r="S15" i="16"/>
  <c r="F198" i="9"/>
  <c r="F3" i="15"/>
  <c r="F3" i="65"/>
  <c r="F4" i="33"/>
  <c r="G4" i="33"/>
  <c r="F3" i="33"/>
  <c r="G3" i="33"/>
  <c r="G3" i="16"/>
  <c r="G3" i="65"/>
  <c r="G3" i="63"/>
  <c r="F3" i="63"/>
  <c r="G3" i="50"/>
  <c r="F3" i="50"/>
  <c r="G4" i="50"/>
  <c r="F4" i="50"/>
  <c r="U3" i="48"/>
  <c r="T3" i="48"/>
  <c r="G4" i="49"/>
  <c r="F4" i="49"/>
  <c r="Q15" i="49"/>
  <c r="S15" i="49"/>
  <c r="U2" i="48"/>
  <c r="T2" i="48"/>
  <c r="Q15" i="35"/>
  <c r="S15" i="35"/>
  <c r="T3" i="34"/>
  <c r="U3" i="34"/>
  <c r="Q15" i="31"/>
  <c r="S15" i="31"/>
  <c r="F3" i="31"/>
  <c r="G3" i="31"/>
  <c r="F4" i="19"/>
  <c r="G4" i="19"/>
  <c r="T3" i="19"/>
  <c r="U3" i="19"/>
  <c r="F4" i="17"/>
  <c r="G4" i="17"/>
  <c r="T3" i="17"/>
  <c r="U3" i="17"/>
  <c r="Q15" i="15"/>
  <c r="S15" i="15"/>
  <c r="G3" i="19"/>
  <c r="G3" i="17"/>
  <c r="F3" i="17"/>
  <c r="F4" i="18"/>
  <c r="G4" i="18"/>
  <c r="T3" i="18"/>
  <c r="U3" i="18"/>
  <c r="T3" i="16"/>
  <c r="U3" i="16"/>
  <c r="F4" i="63"/>
  <c r="G4" i="62"/>
  <c r="F3" i="16"/>
  <c r="G3" i="15"/>
  <c r="G3" i="62"/>
  <c r="F3" i="62"/>
  <c r="T3" i="64"/>
  <c r="U3" i="64"/>
  <c r="T3" i="62"/>
  <c r="U3" i="62"/>
  <c r="T3" i="63"/>
  <c r="U3" i="63"/>
  <c r="F3" i="48"/>
  <c r="G3" i="48"/>
  <c r="Q14" i="50"/>
  <c r="S14" i="50"/>
  <c r="U2" i="49"/>
  <c r="T2" i="49"/>
  <c r="Q15" i="48"/>
  <c r="S15" i="48"/>
  <c r="G3" i="49"/>
  <c r="F3" i="49"/>
  <c r="F4" i="48"/>
  <c r="G4" i="48"/>
  <c r="G2" i="31"/>
  <c r="F2" i="31"/>
  <c r="U3" i="31"/>
  <c r="T3" i="31"/>
  <c r="Q15" i="20"/>
  <c r="S15" i="20"/>
  <c r="G3" i="18"/>
  <c r="F3" i="20"/>
  <c r="G3" i="20"/>
  <c r="U3" i="9"/>
  <c r="T3" i="9"/>
  <c r="G4" i="63"/>
  <c r="T3" i="50" l="1"/>
  <c r="U3" i="50"/>
</calcChain>
</file>

<file path=xl/comments1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If other center point is wanted, the squares to the right have to be filled!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cross check of formula 3:17 in Galbraith (2005). He gets 219 Ma and I get 229 Ma. Error in writing?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Change Zo to Zo_man if other center point in the radial plot is wanted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not corrected with 3/8 (cf Galbraith 2005)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Change Z_man to Zo if wanted</t>
        </r>
      </text>
    </comment>
  </commentList>
</comments>
</file>

<file path=xl/comments10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11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12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13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14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15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16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17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18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2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3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4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5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6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7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8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comments9.xml><?xml version="1.0" encoding="utf-8"?>
<comments xmlns="http://schemas.openxmlformats.org/spreadsheetml/2006/main">
  <authors>
    <author>cederbom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om annan mittpunkt önskas maste rutorna till höger fyllas i. Alder i Ma!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check av formel efter 3:17 i Galbraith (2005). Han far 219 Ma och jag far 229 Ma. Felskrivning?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Zo till Zo_man om annan mittpunkt i radial plotten önskas
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Ej korrigerad med 3/8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cederbom:</t>
        </r>
        <r>
          <rPr>
            <sz val="8"/>
            <color indexed="81"/>
            <rFont val="Tahoma"/>
            <family val="2"/>
          </rPr>
          <t xml:space="preserve">
Ändra Z_man till Zo om sa önskas</t>
        </r>
      </text>
    </comment>
  </commentList>
</comments>
</file>

<file path=xl/sharedStrings.xml><?xml version="1.0" encoding="utf-8"?>
<sst xmlns="http://schemas.openxmlformats.org/spreadsheetml/2006/main" count="1416" uniqueCount="141">
  <si>
    <t>Ns</t>
  </si>
  <si>
    <t>Ni</t>
  </si>
  <si>
    <t>Nd</t>
  </si>
  <si>
    <t>x</t>
  </si>
  <si>
    <t>y</t>
  </si>
  <si>
    <t>Zj</t>
  </si>
  <si>
    <t>Zo</t>
  </si>
  <si>
    <t>SIGMA</t>
  </si>
  <si>
    <t>total Ns</t>
  </si>
  <si>
    <t>total Ni</t>
  </si>
  <si>
    <t>Sample</t>
  </si>
  <si>
    <t>rel S.E.</t>
  </si>
  <si>
    <t>zeta</t>
  </si>
  <si>
    <t>zeta_se</t>
  </si>
  <si>
    <t>grain age</t>
  </si>
  <si>
    <t>x range</t>
  </si>
  <si>
    <t>y range</t>
  </si>
  <si>
    <t>fyll i exakt omr för varje!</t>
  </si>
  <si>
    <t>~pooled age</t>
  </si>
  <si>
    <t>Zo_man</t>
  </si>
  <si>
    <t>Ns/Ni</t>
  </si>
  <si>
    <t>lamD</t>
  </si>
  <si>
    <t>Myr-1</t>
  </si>
  <si>
    <t>ändra?!!</t>
  </si>
  <si>
    <t>rho_std</t>
  </si>
  <si>
    <t>millions of tracks per cm2</t>
  </si>
  <si>
    <t>g_age_min</t>
  </si>
  <si>
    <t>age labels</t>
  </si>
  <si>
    <t>z-axis</t>
  </si>
  <si>
    <t>g age max</t>
  </si>
  <si>
    <t>FT age</t>
  </si>
  <si>
    <t>min_y_axis</t>
  </si>
  <si>
    <t>max_x_axis</t>
  </si>
  <si>
    <t>peaks</t>
  </si>
  <si>
    <t>z range</t>
  </si>
  <si>
    <t>center_age</t>
  </si>
  <si>
    <t>Irr no:</t>
  </si>
  <si>
    <t>max_x_r</t>
  </si>
  <si>
    <t>S.E.</t>
  </si>
  <si>
    <t>manual center age</t>
  </si>
  <si>
    <t>Natural log (som Brandon's resp Dunkl's radial plot)</t>
  </si>
  <si>
    <t>Angular transformation (Galbraith 2005)</t>
  </si>
  <si>
    <t>no of tracks</t>
  </si>
  <si>
    <t>x-axis label</t>
  </si>
  <si>
    <t>rel SE</t>
  </si>
  <si>
    <t>min rel S.E.</t>
  </si>
  <si>
    <t>max rel S.E.</t>
  </si>
  <si>
    <t>min_y_r</t>
  </si>
  <si>
    <t>should correspond to peak min y too!</t>
  </si>
  <si>
    <t>should correspond to x-axis label max x too!</t>
  </si>
  <si>
    <t>La10</t>
  </si>
  <si>
    <t>Th8</t>
  </si>
  <si>
    <t>Ch1</t>
  </si>
  <si>
    <t>WS107</t>
  </si>
  <si>
    <t>E2-1</t>
  </si>
  <si>
    <t>E2-2</t>
  </si>
  <si>
    <t>Le4</t>
  </si>
  <si>
    <t>Le7</t>
  </si>
  <si>
    <t>Sa2</t>
  </si>
  <si>
    <t>Sa6</t>
  </si>
  <si>
    <t>Sa10</t>
  </si>
  <si>
    <t>Tg15</t>
  </si>
  <si>
    <t>WS109</t>
  </si>
  <si>
    <t>A193</t>
  </si>
  <si>
    <t>A860</t>
  </si>
  <si>
    <t>A956</t>
  </si>
  <si>
    <t>A1190</t>
  </si>
  <si>
    <t>A1281</t>
  </si>
  <si>
    <t>Ch2</t>
  </si>
  <si>
    <t>Ch3</t>
  </si>
  <si>
    <t>Ch4</t>
  </si>
  <si>
    <t>Ch5</t>
  </si>
  <si>
    <t>Ch6</t>
  </si>
  <si>
    <t>La2</t>
  </si>
  <si>
    <t>La3</t>
  </si>
  <si>
    <t>La5</t>
  </si>
  <si>
    <t>La6</t>
  </si>
  <si>
    <t>La8</t>
  </si>
  <si>
    <t>Le1</t>
  </si>
  <si>
    <t>Le2</t>
  </si>
  <si>
    <t>Le3</t>
  </si>
  <si>
    <t>Le5</t>
  </si>
  <si>
    <t>Le6</t>
  </si>
  <si>
    <t>WS110</t>
  </si>
  <si>
    <t>R1</t>
  </si>
  <si>
    <t>R2</t>
  </si>
  <si>
    <t>R3</t>
  </si>
  <si>
    <t>R4</t>
  </si>
  <si>
    <t>R5</t>
  </si>
  <si>
    <t>R6</t>
  </si>
  <si>
    <t>R7</t>
  </si>
  <si>
    <t>Sa1</t>
  </si>
  <si>
    <t>Sa3</t>
  </si>
  <si>
    <t>Sa5</t>
  </si>
  <si>
    <t>Sa7</t>
  </si>
  <si>
    <t>Sa8</t>
  </si>
  <si>
    <t>Sa9</t>
  </si>
  <si>
    <t>Sa11</t>
  </si>
  <si>
    <t>Tg2+3</t>
  </si>
  <si>
    <t>Tg11</t>
  </si>
  <si>
    <t>Th1</t>
  </si>
  <si>
    <t>Th2</t>
  </si>
  <si>
    <t>Th3</t>
  </si>
  <si>
    <t>Th4</t>
  </si>
  <si>
    <t>Th5</t>
  </si>
  <si>
    <t>Th6</t>
  </si>
  <si>
    <t>Th7</t>
  </si>
  <si>
    <t>WS051rec</t>
  </si>
  <si>
    <t>B9</t>
  </si>
  <si>
    <t>H10</t>
  </si>
  <si>
    <t>E14</t>
  </si>
  <si>
    <t>E42</t>
  </si>
  <si>
    <t>E8</t>
  </si>
  <si>
    <t>E20</t>
  </si>
  <si>
    <t>E26</t>
  </si>
  <si>
    <t>E32</t>
  </si>
  <si>
    <t>E36</t>
  </si>
  <si>
    <t>max Ni</t>
  </si>
  <si>
    <t>WS051-03</t>
  </si>
  <si>
    <t>E1-8</t>
  </si>
  <si>
    <t>WS051-05</t>
  </si>
  <si>
    <t>E1-20</t>
  </si>
  <si>
    <t>WS051-06</t>
  </si>
  <si>
    <t>E1-26</t>
  </si>
  <si>
    <t>WS051-07</t>
  </si>
  <si>
    <t>E1-32</t>
  </si>
  <si>
    <t>E1-36</t>
  </si>
  <si>
    <t>WS051-08</t>
  </si>
  <si>
    <t>WS051-09</t>
  </si>
  <si>
    <t>E1-42</t>
  </si>
  <si>
    <t>WS109-15</t>
  </si>
  <si>
    <t>051-15</t>
  </si>
  <si>
    <t>WS109-11</t>
  </si>
  <si>
    <t>WS109-13</t>
  </si>
  <si>
    <t>WS109-14</t>
  </si>
  <si>
    <t>WS107-06</t>
  </si>
  <si>
    <t>WS107-03</t>
  </si>
  <si>
    <t>WS107-04</t>
  </si>
  <si>
    <t>WS109-05</t>
  </si>
  <si>
    <t>WS109-06</t>
  </si>
  <si>
    <t>fill in exact area for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</si>
</sst>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"/>
  </numFmts>
  <fonts count="19" x14ac:knownFonts="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Tms Rmn"/>
    </font>
    <font>
      <sz val="9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8"/>
      <color indexed="51"/>
      <name val="Arial"/>
      <family val="2"/>
    </font>
    <font>
      <b/>
      <sz val="8"/>
      <color indexed="12"/>
      <name val="Arial"/>
      <family val="2"/>
    </font>
    <font>
      <sz val="9"/>
      <name val="Arial"/>
      <family val="2"/>
    </font>
    <font>
      <b/>
      <sz val="9"/>
      <color indexed="51"/>
      <name val="Arial"/>
      <family val="2"/>
    </font>
    <font>
      <b/>
      <sz val="9"/>
      <color indexed="50"/>
      <name val="Arial"/>
      <family val="2"/>
    </font>
    <font>
      <sz val="9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1" xfId="0" applyFont="1" applyBorder="1"/>
    <xf numFmtId="0" fontId="12" fillId="0" borderId="0" xfId="0" applyFont="1"/>
    <xf numFmtId="2" fontId="12" fillId="0" borderId="2" xfId="0" applyNumberFormat="1" applyFont="1" applyBorder="1"/>
    <xf numFmtId="2" fontId="12" fillId="0" borderId="3" xfId="0" applyNumberFormat="1" applyFont="1" applyBorder="1"/>
    <xf numFmtId="0" fontId="5" fillId="0" borderId="0" xfId="0" applyFont="1" applyBorder="1"/>
    <xf numFmtId="0" fontId="13" fillId="0" borderId="0" xfId="0" applyFont="1"/>
    <xf numFmtId="0" fontId="12" fillId="0" borderId="4" xfId="0" applyFont="1" applyBorder="1"/>
    <xf numFmtId="0" fontId="12" fillId="0" borderId="0" xfId="0" applyFont="1" applyBorder="1"/>
    <xf numFmtId="2" fontId="12" fillId="0" borderId="5" xfId="0" applyNumberFormat="1" applyFont="1" applyBorder="1"/>
    <xf numFmtId="2" fontId="12" fillId="0" borderId="6" xfId="0" applyNumberFormat="1" applyFont="1" applyBorder="1"/>
    <xf numFmtId="0" fontId="12" fillId="0" borderId="7" xfId="0" applyFont="1" applyBorder="1"/>
    <xf numFmtId="0" fontId="12" fillId="0" borderId="8" xfId="0" applyFont="1" applyBorder="1"/>
    <xf numFmtId="11" fontId="12" fillId="0" borderId="0" xfId="0" applyNumberFormat="1" applyFont="1" applyBorder="1"/>
    <xf numFmtId="165" fontId="12" fillId="0" borderId="0" xfId="0" applyNumberFormat="1" applyFont="1"/>
    <xf numFmtId="0" fontId="14" fillId="0" borderId="0" xfId="0" applyFont="1"/>
    <xf numFmtId="0" fontId="15" fillId="0" borderId="0" xfId="0" applyFont="1"/>
    <xf numFmtId="2" fontId="12" fillId="0" borderId="0" xfId="0" applyNumberFormat="1" applyFont="1"/>
    <xf numFmtId="0" fontId="12" fillId="0" borderId="9" xfId="0" applyFont="1" applyBorder="1"/>
    <xf numFmtId="0" fontId="12" fillId="0" borderId="10" xfId="0" applyFont="1" applyBorder="1"/>
    <xf numFmtId="0" fontId="12" fillId="0" borderId="5" xfId="0" applyFont="1" applyBorder="1"/>
    <xf numFmtId="0" fontId="12" fillId="0" borderId="6" xfId="0" applyFont="1" applyBorder="1"/>
    <xf numFmtId="165" fontId="12" fillId="0" borderId="4" xfId="0" applyNumberFormat="1" applyFont="1" applyBorder="1"/>
    <xf numFmtId="165" fontId="12" fillId="0" borderId="0" xfId="0" applyNumberFormat="1" applyFont="1" applyBorder="1"/>
    <xf numFmtId="165" fontId="2" fillId="0" borderId="0" xfId="0" applyNumberFormat="1" applyFont="1"/>
    <xf numFmtId="166" fontId="12" fillId="0" borderId="0" xfId="0" applyNumberFormat="1" applyFont="1"/>
    <xf numFmtId="164" fontId="12" fillId="0" borderId="0" xfId="0" applyNumberFormat="1" applyFont="1"/>
    <xf numFmtId="165" fontId="12" fillId="0" borderId="7" xfId="0" applyNumberFormat="1" applyFont="1" applyBorder="1"/>
    <xf numFmtId="165" fontId="12" fillId="0" borderId="8" xfId="0" applyNumberFormat="1" applyFont="1" applyBorder="1"/>
    <xf numFmtId="2" fontId="12" fillId="0" borderId="9" xfId="0" applyNumberFormat="1" applyFont="1" applyBorder="1"/>
    <xf numFmtId="2" fontId="12" fillId="0" borderId="10" xfId="0" applyNumberFormat="1" applyFont="1" applyBorder="1"/>
    <xf numFmtId="0" fontId="9" fillId="0" borderId="0" xfId="0" applyFont="1" applyBorder="1"/>
    <xf numFmtId="0" fontId="11" fillId="0" borderId="0" xfId="0" applyFont="1" applyBorder="1"/>
    <xf numFmtId="0" fontId="16" fillId="0" borderId="0" xfId="0" applyFont="1"/>
    <xf numFmtId="0" fontId="15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17" fillId="0" borderId="0" xfId="0" applyFont="1"/>
    <xf numFmtId="0" fontId="18" fillId="0" borderId="0" xfId="0" applyFont="1"/>
    <xf numFmtId="164" fontId="1" fillId="0" borderId="0" xfId="0" applyNumberFormat="1" applyFont="1"/>
    <xf numFmtId="164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'raw sheet'!$E$14:$E$74</c:f>
              <c:numCache>
                <c:formatCode>0.00</c:formatCode>
                <c:ptCount val="61"/>
                <c:pt idx="0">
                  <c:v>1.4142135623730949</c:v>
                </c:pt>
                <c:pt idx="1">
                  <c:v>1.4142135623730949</c:v>
                </c:pt>
                <c:pt idx="2">
                  <c:v>1.4142135623730949</c:v>
                </c:pt>
                <c:pt idx="3">
                  <c:v>1.4142135623730949</c:v>
                </c:pt>
                <c:pt idx="4">
                  <c:v>1.4142135623730949</c:v>
                </c:pt>
                <c:pt idx="5">
                  <c:v>1.4142135623730949</c:v>
                </c:pt>
                <c:pt idx="6">
                  <c:v>1.4142135623730949</c:v>
                </c:pt>
                <c:pt idx="7">
                  <c:v>1.4142135623730949</c:v>
                </c:pt>
                <c:pt idx="8">
                  <c:v>1.4142135623730949</c:v>
                </c:pt>
                <c:pt idx="9">
                  <c:v>1.4142135623730949</c:v>
                </c:pt>
                <c:pt idx="10">
                  <c:v>1.4142135623730949</c:v>
                </c:pt>
                <c:pt idx="11">
                  <c:v>1.4142135623730949</c:v>
                </c:pt>
                <c:pt idx="12">
                  <c:v>1.4142135623730949</c:v>
                </c:pt>
                <c:pt idx="13">
                  <c:v>1.4142135623730949</c:v>
                </c:pt>
                <c:pt idx="14">
                  <c:v>1.4142135623730949</c:v>
                </c:pt>
                <c:pt idx="15">
                  <c:v>1.4142135623730949</c:v>
                </c:pt>
                <c:pt idx="16">
                  <c:v>1.4142135623730949</c:v>
                </c:pt>
                <c:pt idx="17">
                  <c:v>1.4142135623730949</c:v>
                </c:pt>
                <c:pt idx="18">
                  <c:v>1.4142135623730949</c:v>
                </c:pt>
                <c:pt idx="19">
                  <c:v>1.4142135623730949</c:v>
                </c:pt>
                <c:pt idx="20">
                  <c:v>1.4142135623730949</c:v>
                </c:pt>
                <c:pt idx="21">
                  <c:v>1.4142135623730949</c:v>
                </c:pt>
                <c:pt idx="22">
                  <c:v>1.4142135623730949</c:v>
                </c:pt>
                <c:pt idx="23">
                  <c:v>1.4142135623730949</c:v>
                </c:pt>
                <c:pt idx="24">
                  <c:v>1.4142135623730949</c:v>
                </c:pt>
                <c:pt idx="25">
                  <c:v>1.4142135623730949</c:v>
                </c:pt>
                <c:pt idx="26">
                  <c:v>1.4142135623730949</c:v>
                </c:pt>
                <c:pt idx="27">
                  <c:v>1.4142135623730949</c:v>
                </c:pt>
                <c:pt idx="28">
                  <c:v>1.4142135623730949</c:v>
                </c:pt>
                <c:pt idx="29">
                  <c:v>1.4142135623730949</c:v>
                </c:pt>
                <c:pt idx="30">
                  <c:v>1.4142135623730949</c:v>
                </c:pt>
                <c:pt idx="31">
                  <c:v>1.4142135623730949</c:v>
                </c:pt>
                <c:pt idx="32">
                  <c:v>1.4142135623730949</c:v>
                </c:pt>
                <c:pt idx="33">
                  <c:v>1.4142135623730949</c:v>
                </c:pt>
                <c:pt idx="34">
                  <c:v>1.4142135623730949</c:v>
                </c:pt>
                <c:pt idx="35">
                  <c:v>1.4142135623730949</c:v>
                </c:pt>
                <c:pt idx="36">
                  <c:v>1.4142135623730949</c:v>
                </c:pt>
                <c:pt idx="37">
                  <c:v>1.4142135623730949</c:v>
                </c:pt>
                <c:pt idx="38">
                  <c:v>1.4142135623730949</c:v>
                </c:pt>
                <c:pt idx="39">
                  <c:v>1.4142135623730949</c:v>
                </c:pt>
                <c:pt idx="40">
                  <c:v>1.4142135623730949</c:v>
                </c:pt>
                <c:pt idx="41">
                  <c:v>1.4142135623730949</c:v>
                </c:pt>
                <c:pt idx="42">
                  <c:v>1.4142135623730949</c:v>
                </c:pt>
                <c:pt idx="43">
                  <c:v>1.4142135623730949</c:v>
                </c:pt>
                <c:pt idx="44">
                  <c:v>1.4142135623730949</c:v>
                </c:pt>
                <c:pt idx="45">
                  <c:v>1.4142135623730949</c:v>
                </c:pt>
                <c:pt idx="46">
                  <c:v>1.4142135623730949</c:v>
                </c:pt>
                <c:pt idx="47">
                  <c:v>1.4142135623730949</c:v>
                </c:pt>
                <c:pt idx="48">
                  <c:v>1.4142135623730949</c:v>
                </c:pt>
                <c:pt idx="49">
                  <c:v>1.4142135623730949</c:v>
                </c:pt>
                <c:pt idx="50">
                  <c:v>1.4142135623730949</c:v>
                </c:pt>
                <c:pt idx="51">
                  <c:v>1.4142135623730949</c:v>
                </c:pt>
                <c:pt idx="52">
                  <c:v>1.4142135623730949</c:v>
                </c:pt>
                <c:pt idx="53">
                  <c:v>1.4142135623730949</c:v>
                </c:pt>
                <c:pt idx="54">
                  <c:v>1.4142135623730949</c:v>
                </c:pt>
                <c:pt idx="55">
                  <c:v>1.4142135623730949</c:v>
                </c:pt>
                <c:pt idx="56">
                  <c:v>1.4142135623730949</c:v>
                </c:pt>
                <c:pt idx="57">
                  <c:v>1.4142135623730949</c:v>
                </c:pt>
                <c:pt idx="58">
                  <c:v>1.4142135623730949</c:v>
                </c:pt>
                <c:pt idx="59">
                  <c:v>1.4142135623730949</c:v>
                </c:pt>
                <c:pt idx="60">
                  <c:v>1.4142135623730949</c:v>
                </c:pt>
              </c:numCache>
            </c:numRef>
          </c:xVal>
          <c:yVal>
            <c:numRef>
              <c:f>'raw sheet'!$F$14:$F$74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'raw sheet'!$L$14:$L$21</c:f>
              <c:numCache>
                <c:formatCode>General</c:formatCode>
                <c:ptCount val="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</c:numCache>
            </c:numRef>
          </c:xVal>
          <c:yVal>
            <c:numRef>
              <c:f>'raw sheet'!$M$14:$M$21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'raw sheet'!$L$24:$L$25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'raw sheet'!$M$24:$M$25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'raw sheet'!$L$41:$L$47</c:f>
              <c:numCache>
                <c:formatCode>General</c:formatCode>
                <c:ptCount val="7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  <c:pt idx="6">
                  <c:v>44.743714642394188</c:v>
                </c:pt>
              </c:numCache>
            </c:numRef>
          </c:xVal>
          <c:yVal>
            <c:numRef>
              <c:f>'raw sheet'!$M$41:$M$47</c:f>
              <c:numCache>
                <c:formatCode>General</c:formatCode>
                <c:ptCount val="7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52320"/>
        <c:axId val="160352896"/>
      </c:scatterChart>
      <c:valAx>
        <c:axId val="1353523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60352896"/>
        <c:crossesAt val="-10"/>
        <c:crossBetween val="midCat"/>
      </c:valAx>
      <c:valAx>
        <c:axId val="160352896"/>
        <c:scaling>
          <c:orientation val="minMax"/>
          <c:max val="15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5352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'Ch6'!$E$14:$E$74</c:f>
              <c:numCache>
                <c:formatCode>0.00</c:formatCode>
                <c:ptCount val="61"/>
                <c:pt idx="0">
                  <c:v>12.727922061357857</c:v>
                </c:pt>
                <c:pt idx="1">
                  <c:v>24.859605789312106</c:v>
                </c:pt>
                <c:pt idx="2">
                  <c:v>19.442222095223581</c:v>
                </c:pt>
                <c:pt idx="3">
                  <c:v>9.4868329805051381</c:v>
                </c:pt>
                <c:pt idx="4">
                  <c:v>16.30950643030009</c:v>
                </c:pt>
                <c:pt idx="5">
                  <c:v>3.1622776601683791</c:v>
                </c:pt>
                <c:pt idx="6">
                  <c:v>23.108440016582684</c:v>
                </c:pt>
                <c:pt idx="7">
                  <c:v>11.045361017187261</c:v>
                </c:pt>
                <c:pt idx="8">
                  <c:v>13.784048752090223</c:v>
                </c:pt>
                <c:pt idx="9">
                  <c:v>34.205262752974143</c:v>
                </c:pt>
                <c:pt idx="10">
                  <c:v>23.280893453645628</c:v>
                </c:pt>
                <c:pt idx="11">
                  <c:v>13.341664064126334</c:v>
                </c:pt>
                <c:pt idx="12">
                  <c:v>7.8740078740118111</c:v>
                </c:pt>
                <c:pt idx="13">
                  <c:v>1.4142135623730949</c:v>
                </c:pt>
                <c:pt idx="14">
                  <c:v>1.4142135623730949</c:v>
                </c:pt>
                <c:pt idx="15">
                  <c:v>1.4142135623730949</c:v>
                </c:pt>
                <c:pt idx="16">
                  <c:v>1.4142135623730949</c:v>
                </c:pt>
                <c:pt idx="17">
                  <c:v>1.4142135623730949</c:v>
                </c:pt>
                <c:pt idx="18">
                  <c:v>1.4142135623730949</c:v>
                </c:pt>
                <c:pt idx="19">
                  <c:v>1.4142135623730949</c:v>
                </c:pt>
                <c:pt idx="20">
                  <c:v>1.4142135623730949</c:v>
                </c:pt>
                <c:pt idx="21">
                  <c:v>1.4142135623730949</c:v>
                </c:pt>
                <c:pt idx="22">
                  <c:v>1.4142135623730949</c:v>
                </c:pt>
                <c:pt idx="23">
                  <c:v>1.4142135623730949</c:v>
                </c:pt>
                <c:pt idx="24">
                  <c:v>1.4142135623730949</c:v>
                </c:pt>
                <c:pt idx="25">
                  <c:v>1.4142135623730949</c:v>
                </c:pt>
                <c:pt idx="26">
                  <c:v>1.4142135623730949</c:v>
                </c:pt>
                <c:pt idx="27">
                  <c:v>1.4142135623730949</c:v>
                </c:pt>
                <c:pt idx="28">
                  <c:v>1.4142135623730949</c:v>
                </c:pt>
                <c:pt idx="29">
                  <c:v>1.4142135623730949</c:v>
                </c:pt>
                <c:pt idx="30">
                  <c:v>1.4142135623730949</c:v>
                </c:pt>
                <c:pt idx="31">
                  <c:v>1.4142135623730949</c:v>
                </c:pt>
                <c:pt idx="32">
                  <c:v>1.4142135623730949</c:v>
                </c:pt>
                <c:pt idx="33">
                  <c:v>1.4142135623730949</c:v>
                </c:pt>
                <c:pt idx="34">
                  <c:v>1.4142135623730949</c:v>
                </c:pt>
                <c:pt idx="35">
                  <c:v>1.4142135623730949</c:v>
                </c:pt>
                <c:pt idx="36">
                  <c:v>1.4142135623730949</c:v>
                </c:pt>
                <c:pt idx="37">
                  <c:v>1.4142135623730949</c:v>
                </c:pt>
                <c:pt idx="38">
                  <c:v>1.4142135623730949</c:v>
                </c:pt>
                <c:pt idx="39">
                  <c:v>1.4142135623730949</c:v>
                </c:pt>
                <c:pt idx="40">
                  <c:v>1.4142135623730949</c:v>
                </c:pt>
                <c:pt idx="41">
                  <c:v>1.4142135623730949</c:v>
                </c:pt>
                <c:pt idx="42">
                  <c:v>1.4142135623730949</c:v>
                </c:pt>
                <c:pt idx="43">
                  <c:v>1.4142135623730949</c:v>
                </c:pt>
                <c:pt idx="44">
                  <c:v>1.4142135623730949</c:v>
                </c:pt>
                <c:pt idx="45">
                  <c:v>1.4142135623730949</c:v>
                </c:pt>
                <c:pt idx="46">
                  <c:v>1.4142135623730949</c:v>
                </c:pt>
                <c:pt idx="47">
                  <c:v>1.4142135623730949</c:v>
                </c:pt>
                <c:pt idx="48">
                  <c:v>1.4142135623730949</c:v>
                </c:pt>
                <c:pt idx="49">
                  <c:v>1.4142135623730949</c:v>
                </c:pt>
                <c:pt idx="50">
                  <c:v>1.4142135623730949</c:v>
                </c:pt>
                <c:pt idx="51">
                  <c:v>1.4142135623730949</c:v>
                </c:pt>
                <c:pt idx="52">
                  <c:v>1.4142135623730949</c:v>
                </c:pt>
                <c:pt idx="53">
                  <c:v>1.4142135623730949</c:v>
                </c:pt>
                <c:pt idx="54">
                  <c:v>1.4142135623730949</c:v>
                </c:pt>
                <c:pt idx="55">
                  <c:v>1.4142135623730949</c:v>
                </c:pt>
                <c:pt idx="56">
                  <c:v>1.4142135623730949</c:v>
                </c:pt>
                <c:pt idx="57">
                  <c:v>1.4142135623730949</c:v>
                </c:pt>
                <c:pt idx="58">
                  <c:v>1.4142135623730949</c:v>
                </c:pt>
                <c:pt idx="59">
                  <c:v>1.4142135623730949</c:v>
                </c:pt>
                <c:pt idx="60">
                  <c:v>1.4142135623730949</c:v>
                </c:pt>
              </c:numCache>
            </c:numRef>
          </c:xVal>
          <c:yVal>
            <c:numRef>
              <c:f>'Ch6'!$F$14:$F$74</c:f>
              <c:numCache>
                <c:formatCode>0.00</c:formatCode>
                <c:ptCount val="61"/>
                <c:pt idx="0">
                  <c:v>-0.142340249667809</c:v>
                </c:pt>
                <c:pt idx="1">
                  <c:v>-1.6982254564212091</c:v>
                </c:pt>
                <c:pt idx="2">
                  <c:v>1.2961048285919072</c:v>
                </c:pt>
                <c:pt idx="3">
                  <c:v>-0.51901494407135018</c:v>
                </c:pt>
                <c:pt idx="4">
                  <c:v>-0.25081430288185158</c:v>
                </c:pt>
                <c:pt idx="5">
                  <c:v>0.2375765116760469</c:v>
                </c:pt>
                <c:pt idx="6">
                  <c:v>0.71433918889434123</c:v>
                </c:pt>
                <c:pt idx="7">
                  <c:v>-0.99442627704283471</c:v>
                </c:pt>
                <c:pt idx="8">
                  <c:v>2.149631224146217</c:v>
                </c:pt>
                <c:pt idx="9">
                  <c:v>1.2281693601638928</c:v>
                </c:pt>
                <c:pt idx="10">
                  <c:v>-0.86565076661696494</c:v>
                </c:pt>
                <c:pt idx="11">
                  <c:v>1.1197161321273235</c:v>
                </c:pt>
                <c:pt idx="12">
                  <c:v>0.75361844828092039</c:v>
                </c:pt>
                <c:pt idx="13">
                  <c:v>0.68207274126170936</c:v>
                </c:pt>
                <c:pt idx="14">
                  <c:v>0.68207274126170936</c:v>
                </c:pt>
                <c:pt idx="15">
                  <c:v>0.68207274126170936</c:v>
                </c:pt>
                <c:pt idx="16">
                  <c:v>0.68207274126170936</c:v>
                </c:pt>
                <c:pt idx="17">
                  <c:v>0.68207274126170936</c:v>
                </c:pt>
                <c:pt idx="18">
                  <c:v>0.68207274126170936</c:v>
                </c:pt>
                <c:pt idx="19">
                  <c:v>0.68207274126170936</c:v>
                </c:pt>
                <c:pt idx="20">
                  <c:v>0.68207274126170936</c:v>
                </c:pt>
                <c:pt idx="21">
                  <c:v>0.68207274126170936</c:v>
                </c:pt>
                <c:pt idx="22">
                  <c:v>0.68207274126170936</c:v>
                </c:pt>
                <c:pt idx="23">
                  <c:v>0.68207274126170936</c:v>
                </c:pt>
                <c:pt idx="24">
                  <c:v>0.68207274126170936</c:v>
                </c:pt>
                <c:pt idx="25">
                  <c:v>0.68207274126170936</c:v>
                </c:pt>
                <c:pt idx="26">
                  <c:v>0.68207274126170936</c:v>
                </c:pt>
                <c:pt idx="27">
                  <c:v>0.68207274126170936</c:v>
                </c:pt>
                <c:pt idx="28">
                  <c:v>0.68207274126170936</c:v>
                </c:pt>
                <c:pt idx="29">
                  <c:v>0.68207274126170936</c:v>
                </c:pt>
                <c:pt idx="30">
                  <c:v>0.68207274126170936</c:v>
                </c:pt>
                <c:pt idx="31">
                  <c:v>0.68207274126170936</c:v>
                </c:pt>
                <c:pt idx="32">
                  <c:v>0.68207274126170936</c:v>
                </c:pt>
                <c:pt idx="33">
                  <c:v>0.68207274126170936</c:v>
                </c:pt>
                <c:pt idx="34">
                  <c:v>0.68207274126170936</c:v>
                </c:pt>
                <c:pt idx="35">
                  <c:v>0.68207274126170936</c:v>
                </c:pt>
                <c:pt idx="36">
                  <c:v>0.68207274126170936</c:v>
                </c:pt>
                <c:pt idx="37">
                  <c:v>0.68207274126170936</c:v>
                </c:pt>
                <c:pt idx="38">
                  <c:v>0.68207274126170936</c:v>
                </c:pt>
                <c:pt idx="39">
                  <c:v>0.68207274126170936</c:v>
                </c:pt>
                <c:pt idx="40">
                  <c:v>0.68207274126170936</c:v>
                </c:pt>
                <c:pt idx="41">
                  <c:v>0.68207274126170936</c:v>
                </c:pt>
                <c:pt idx="42">
                  <c:v>0.68207274126170936</c:v>
                </c:pt>
                <c:pt idx="43">
                  <c:v>0.68207274126170936</c:v>
                </c:pt>
                <c:pt idx="44">
                  <c:v>0.68207274126170936</c:v>
                </c:pt>
                <c:pt idx="45">
                  <c:v>0.68207274126170936</c:v>
                </c:pt>
                <c:pt idx="46">
                  <c:v>0.68207274126170936</c:v>
                </c:pt>
                <c:pt idx="47">
                  <c:v>0.68207274126170936</c:v>
                </c:pt>
                <c:pt idx="48">
                  <c:v>0.68207274126170936</c:v>
                </c:pt>
                <c:pt idx="49">
                  <c:v>0.68207274126170936</c:v>
                </c:pt>
                <c:pt idx="50">
                  <c:v>0.68207274126170936</c:v>
                </c:pt>
                <c:pt idx="51">
                  <c:v>0.68207274126170936</c:v>
                </c:pt>
                <c:pt idx="52">
                  <c:v>0.66768372967085321</c:v>
                </c:pt>
                <c:pt idx="53">
                  <c:v>0.66768372967085321</c:v>
                </c:pt>
                <c:pt idx="54">
                  <c:v>0.66768372967085321</c:v>
                </c:pt>
                <c:pt idx="55">
                  <c:v>0.66768372967085321</c:v>
                </c:pt>
                <c:pt idx="56">
                  <c:v>0.66768372967085321</c:v>
                </c:pt>
                <c:pt idx="57">
                  <c:v>0.66768372967085321</c:v>
                </c:pt>
                <c:pt idx="58">
                  <c:v>0.66768372967085321</c:v>
                </c:pt>
                <c:pt idx="59">
                  <c:v>0.66768372967085321</c:v>
                </c:pt>
                <c:pt idx="60">
                  <c:v>0.66768372967085321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'Ch6'!$L$14:$L$21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'Ch6'!$M$14:$M$21</c:f>
              <c:numCache>
                <c:formatCode>General</c:formatCode>
                <c:ptCount val="8"/>
                <c:pt idx="0">
                  <c:v>-12.833420872713655</c:v>
                </c:pt>
                <c:pt idx="1">
                  <c:v>-10.045397978192273</c:v>
                </c:pt>
                <c:pt idx="2">
                  <c:v>-8.144221037697319</c:v>
                </c:pt>
                <c:pt idx="3">
                  <c:v>-4.7050509639698657</c:v>
                </c:pt>
                <c:pt idx="4">
                  <c:v>0</c:v>
                </c:pt>
                <c:pt idx="5">
                  <c:v>3.4548067131978732</c:v>
                </c:pt>
                <c:pt idx="6">
                  <c:v>8.6121253891931975</c:v>
                </c:pt>
                <c:pt idx="7">
                  <c:v>14.128776522978967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'Ch6'!$L$24:$L$26</c:f>
              <c:numCache>
                <c:formatCode>General</c:formatCode>
                <c:ptCount val="3"/>
              </c:numCache>
            </c:numRef>
          </c:xVal>
          <c:yVal>
            <c:numRef>
              <c:f>'Ch6'!$M$24:$M$26</c:f>
              <c:numCache>
                <c:formatCode>General</c:formatCode>
                <c:ptCount val="3"/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'Ch6'!$L$41:$L$47</c:f>
              <c:numCache>
                <c:formatCode>General</c:formatCode>
                <c:ptCount val="7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  <c:pt idx="6">
                  <c:v>44.743714642394188</c:v>
                </c:pt>
              </c:numCache>
            </c:numRef>
          </c:xVal>
          <c:yVal>
            <c:numRef>
              <c:f>'Ch6'!$M$41:$M$47</c:f>
              <c:numCache>
                <c:formatCode>General</c:formatCode>
                <c:ptCount val="7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4416"/>
        <c:axId val="149574784"/>
      </c:scatterChart>
      <c:valAx>
        <c:axId val="1495644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9574784"/>
        <c:crossesAt val="-15"/>
        <c:crossBetween val="midCat"/>
      </c:valAx>
      <c:valAx>
        <c:axId val="149574784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9564416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'E8'!$E$14:$E$74</c:f>
              <c:numCache>
                <c:formatCode>0.00</c:formatCode>
                <c:ptCount val="61"/>
                <c:pt idx="0">
                  <c:v>11.74734012447073</c:v>
                </c:pt>
                <c:pt idx="1">
                  <c:v>17.720045146669349</c:v>
                </c:pt>
                <c:pt idx="2">
                  <c:v>18.920887928424502</c:v>
                </c:pt>
                <c:pt idx="3">
                  <c:v>19.544820285692065</c:v>
                </c:pt>
                <c:pt idx="4">
                  <c:v>25.099800796022265</c:v>
                </c:pt>
                <c:pt idx="5">
                  <c:v>21.587033144922906</c:v>
                </c:pt>
                <c:pt idx="6">
                  <c:v>13.784048752090223</c:v>
                </c:pt>
                <c:pt idx="7">
                  <c:v>19.131126469708992</c:v>
                </c:pt>
                <c:pt idx="8">
                  <c:v>12.409673645990857</c:v>
                </c:pt>
                <c:pt idx="9">
                  <c:v>43.79497688091638</c:v>
                </c:pt>
                <c:pt idx="10">
                  <c:v>10.862780491200215</c:v>
                </c:pt>
                <c:pt idx="11">
                  <c:v>21.771541057077243</c:v>
                </c:pt>
                <c:pt idx="12">
                  <c:v>18.384776310850235</c:v>
                </c:pt>
                <c:pt idx="13">
                  <c:v>11.224972160321824</c:v>
                </c:pt>
                <c:pt idx="14">
                  <c:v>12.569805089976533</c:v>
                </c:pt>
                <c:pt idx="15">
                  <c:v>36.905284174491868</c:v>
                </c:pt>
                <c:pt idx="16">
                  <c:v>26.038433132583076</c:v>
                </c:pt>
                <c:pt idx="17">
                  <c:v>22.847319317591726</c:v>
                </c:pt>
                <c:pt idx="18">
                  <c:v>12.083045973594572</c:v>
                </c:pt>
                <c:pt idx="19">
                  <c:v>26.645825188948454</c:v>
                </c:pt>
                <c:pt idx="20">
                  <c:v>38.183766184073569</c:v>
                </c:pt>
                <c:pt idx="21">
                  <c:v>22.405356502408079</c:v>
                </c:pt>
                <c:pt idx="22">
                  <c:v>17.606816861659009</c:v>
                </c:pt>
                <c:pt idx="23">
                  <c:v>18.275666882497063</c:v>
                </c:pt>
                <c:pt idx="24">
                  <c:v>37.549966711037172</c:v>
                </c:pt>
                <c:pt idx="25">
                  <c:v>6.7823299831252681</c:v>
                </c:pt>
                <c:pt idx="26">
                  <c:v>20.928449536456348</c:v>
                </c:pt>
                <c:pt idx="27">
                  <c:v>16.552945357246848</c:v>
                </c:pt>
                <c:pt idx="28">
                  <c:v>27.166155414412252</c:v>
                </c:pt>
                <c:pt idx="29">
                  <c:v>27.018512172212592</c:v>
                </c:pt>
                <c:pt idx="30">
                  <c:v>16.911534525287763</c:v>
                </c:pt>
                <c:pt idx="31">
                  <c:v>11.045361017187261</c:v>
                </c:pt>
                <c:pt idx="32">
                  <c:v>14.89966442575134</c:v>
                </c:pt>
                <c:pt idx="33">
                  <c:v>19.544820285692065</c:v>
                </c:pt>
                <c:pt idx="34">
                  <c:v>14.491376746189438</c:v>
                </c:pt>
                <c:pt idx="35">
                  <c:v>18.814887722226779</c:v>
                </c:pt>
                <c:pt idx="36">
                  <c:v>15.556349186104045</c:v>
                </c:pt>
                <c:pt idx="37">
                  <c:v>13.038404810405297</c:v>
                </c:pt>
                <c:pt idx="38">
                  <c:v>10.295630140987001</c:v>
                </c:pt>
                <c:pt idx="39">
                  <c:v>10.099504938362077</c:v>
                </c:pt>
                <c:pt idx="40">
                  <c:v>30.626785662227107</c:v>
                </c:pt>
                <c:pt idx="41">
                  <c:v>7.8740078740118111</c:v>
                </c:pt>
                <c:pt idx="42">
                  <c:v>18.708286933869708</c:v>
                </c:pt>
                <c:pt idx="43">
                  <c:v>18.493242008906929</c:v>
                </c:pt>
                <c:pt idx="44">
                  <c:v>13.19090595827292</c:v>
                </c:pt>
                <c:pt idx="45">
                  <c:v>16.06237840420901</c:v>
                </c:pt>
                <c:pt idx="46">
                  <c:v>19.442222095223581</c:v>
                </c:pt>
                <c:pt idx="47">
                  <c:v>16.911534525287763</c:v>
                </c:pt>
                <c:pt idx="48">
                  <c:v>45.232731511594565</c:v>
                </c:pt>
                <c:pt idx="49">
                  <c:v>1.4142135623730949</c:v>
                </c:pt>
                <c:pt idx="50">
                  <c:v>1.4142135623730949</c:v>
                </c:pt>
                <c:pt idx="51">
                  <c:v>1.4142135623730949</c:v>
                </c:pt>
                <c:pt idx="52">
                  <c:v>1.4142135623730949</c:v>
                </c:pt>
                <c:pt idx="53">
                  <c:v>1.4142135623730949</c:v>
                </c:pt>
                <c:pt idx="54">
                  <c:v>1.4142135623730949</c:v>
                </c:pt>
                <c:pt idx="55">
                  <c:v>1.4142135623730949</c:v>
                </c:pt>
                <c:pt idx="56">
                  <c:v>1.4142135623730949</c:v>
                </c:pt>
                <c:pt idx="57">
                  <c:v>1.4142135623730949</c:v>
                </c:pt>
                <c:pt idx="58">
                  <c:v>1.4142135623730949</c:v>
                </c:pt>
                <c:pt idx="59">
                  <c:v>1.4142135623730949</c:v>
                </c:pt>
                <c:pt idx="60">
                  <c:v>1.4142135623730949</c:v>
                </c:pt>
              </c:numCache>
            </c:numRef>
          </c:xVal>
          <c:yVal>
            <c:numRef>
              <c:f>'E8'!$F$14:$F$74</c:f>
              <c:numCache>
                <c:formatCode>0.00</c:formatCode>
                <c:ptCount val="61"/>
                <c:pt idx="0">
                  <c:v>-0.50573226929362469</c:v>
                </c:pt>
                <c:pt idx="1">
                  <c:v>-0.33750502196193788</c:v>
                </c:pt>
                <c:pt idx="2">
                  <c:v>0.74475588756598354</c:v>
                </c:pt>
                <c:pt idx="3">
                  <c:v>-1.3358698947977161</c:v>
                </c:pt>
                <c:pt idx="4">
                  <c:v>0.5141339312570784</c:v>
                </c:pt>
                <c:pt idx="5">
                  <c:v>-0.10468495179818267</c:v>
                </c:pt>
                <c:pt idx="6">
                  <c:v>1.3279551970177179</c:v>
                </c:pt>
                <c:pt idx="7">
                  <c:v>-1.6723155593052059</c:v>
                </c:pt>
                <c:pt idx="8">
                  <c:v>-0.71210958177736772</c:v>
                </c:pt>
                <c:pt idx="9">
                  <c:v>16.189020473566707</c:v>
                </c:pt>
                <c:pt idx="10">
                  <c:v>0.39084548815563969</c:v>
                </c:pt>
                <c:pt idx="11">
                  <c:v>2.6024188342906234</c:v>
                </c:pt>
                <c:pt idx="12">
                  <c:v>-0.14902300676920294</c:v>
                </c:pt>
                <c:pt idx="13">
                  <c:v>0.27561119579452015</c:v>
                </c:pt>
                <c:pt idx="14">
                  <c:v>0.38478891384038855</c:v>
                </c:pt>
                <c:pt idx="15">
                  <c:v>0.21358151620058258</c:v>
                </c:pt>
                <c:pt idx="16">
                  <c:v>-2.175912378988103</c:v>
                </c:pt>
                <c:pt idx="17">
                  <c:v>-0.50258174054382532</c:v>
                </c:pt>
                <c:pt idx="18">
                  <c:v>-0.61039251630899638</c:v>
                </c:pt>
                <c:pt idx="19">
                  <c:v>0.77040335001287219</c:v>
                </c:pt>
                <c:pt idx="20">
                  <c:v>1.2072324360913758</c:v>
                </c:pt>
                <c:pt idx="21">
                  <c:v>1.1126753070277722</c:v>
                </c:pt>
                <c:pt idx="22">
                  <c:v>-0.30184189039944903</c:v>
                </c:pt>
                <c:pt idx="23">
                  <c:v>1.8925547003500158</c:v>
                </c:pt>
                <c:pt idx="24">
                  <c:v>-0.55640309316129999</c:v>
                </c:pt>
                <c:pt idx="25">
                  <c:v>-0.86774499023866447</c:v>
                </c:pt>
                <c:pt idx="26">
                  <c:v>1.5921254954236204</c:v>
                </c:pt>
                <c:pt idx="27">
                  <c:v>-0.40001147738496906</c:v>
                </c:pt>
                <c:pt idx="28">
                  <c:v>1.0734650459851904</c:v>
                </c:pt>
                <c:pt idx="29">
                  <c:v>0.15932277352123581</c:v>
                </c:pt>
                <c:pt idx="30">
                  <c:v>-1.5039941074697081</c:v>
                </c:pt>
                <c:pt idx="31">
                  <c:v>3.0639426958228815</c:v>
                </c:pt>
                <c:pt idx="32">
                  <c:v>-0.35192069431894391</c:v>
                </c:pt>
                <c:pt idx="33">
                  <c:v>-0.91021553124232624</c:v>
                </c:pt>
                <c:pt idx="34">
                  <c:v>0.25132901629365495</c:v>
                </c:pt>
                <c:pt idx="35">
                  <c:v>0.77881291682948695</c:v>
                </c:pt>
                <c:pt idx="36">
                  <c:v>1.4959156997138525</c:v>
                </c:pt>
                <c:pt idx="37">
                  <c:v>1.5746822750948872</c:v>
                </c:pt>
                <c:pt idx="38">
                  <c:v>1.1200141767049814</c:v>
                </c:pt>
                <c:pt idx="39">
                  <c:v>0.63520264074178157</c:v>
                </c:pt>
                <c:pt idx="40">
                  <c:v>0.84081990236224424</c:v>
                </c:pt>
                <c:pt idx="41">
                  <c:v>-5.9903803196327106E-2</c:v>
                </c:pt>
                <c:pt idx="42">
                  <c:v>-0.25115488959533289</c:v>
                </c:pt>
                <c:pt idx="43">
                  <c:v>-0.58061070919695545</c:v>
                </c:pt>
                <c:pt idx="44">
                  <c:v>-0.34436915825468634</c:v>
                </c:pt>
                <c:pt idx="45">
                  <c:v>2.00684658142616</c:v>
                </c:pt>
                <c:pt idx="46">
                  <c:v>1.7992172536301223</c:v>
                </c:pt>
                <c:pt idx="47">
                  <c:v>1.0534634415124653</c:v>
                </c:pt>
                <c:pt idx="48">
                  <c:v>-0.54926515318784153</c:v>
                </c:pt>
                <c:pt idx="49">
                  <c:v>0.67577428567269082</c:v>
                </c:pt>
                <c:pt idx="50">
                  <c:v>0.67577428567269082</c:v>
                </c:pt>
                <c:pt idx="51">
                  <c:v>0.67577428567269082</c:v>
                </c:pt>
                <c:pt idx="52">
                  <c:v>0.60420404883054013</c:v>
                </c:pt>
                <c:pt idx="53">
                  <c:v>0.60420404883054013</c:v>
                </c:pt>
                <c:pt idx="54">
                  <c:v>0.60420404883054013</c:v>
                </c:pt>
                <c:pt idx="55">
                  <c:v>0.60420404883054013</c:v>
                </c:pt>
                <c:pt idx="56">
                  <c:v>0.60420404883054013</c:v>
                </c:pt>
                <c:pt idx="57">
                  <c:v>0.60420404883054013</c:v>
                </c:pt>
                <c:pt idx="58">
                  <c:v>0.60420404883054013</c:v>
                </c:pt>
                <c:pt idx="59">
                  <c:v>0.60420404883054013</c:v>
                </c:pt>
                <c:pt idx="60">
                  <c:v>0.60420404883054013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'E8'!$L$14:$L$21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'E8'!$M$14:$M$21</c:f>
              <c:numCache>
                <c:formatCode>General</c:formatCode>
                <c:ptCount val="8"/>
                <c:pt idx="0">
                  <c:v>-13.018500324565551</c:v>
                </c:pt>
                <c:pt idx="1">
                  <c:v>-10.187653247752079</c:v>
                </c:pt>
                <c:pt idx="2">
                  <c:v>-8.257865838625511</c:v>
                </c:pt>
                <c:pt idx="3">
                  <c:v>-4.7686633122434232</c:v>
                </c:pt>
                <c:pt idx="4">
                  <c:v>0</c:v>
                </c:pt>
                <c:pt idx="5">
                  <c:v>3.4969721336437218</c:v>
                </c:pt>
                <c:pt idx="6">
                  <c:v>8.7084848421930108</c:v>
                </c:pt>
                <c:pt idx="7">
                  <c:v>14.269631784924895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'E8'!$L$24:$L$25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'E8'!$M$24:$M$25</c:f>
              <c:numCache>
                <c:formatCode>General</c:formatCode>
                <c:ptCount val="2"/>
                <c:pt idx="0">
                  <c:v>0.50693915616423701</c:v>
                </c:pt>
                <c:pt idx="1">
                  <c:v>20.105531758888684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'E8'!$L$41:$L$46</c:f>
              <c:numCache>
                <c:formatCode>General</c:formatCode>
                <c:ptCount val="6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</c:numCache>
            </c:numRef>
          </c:xVal>
          <c:yVal>
            <c:numRef>
              <c:f>'E8'!$M$41:$M$46</c:f>
              <c:numCache>
                <c:formatCode>General</c:formatCode>
                <c:ptCount val="6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28960"/>
        <c:axId val="149931136"/>
      </c:scatterChart>
      <c:valAx>
        <c:axId val="1499289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9931136"/>
        <c:crossesAt val="-15"/>
        <c:crossBetween val="midCat"/>
      </c:valAx>
      <c:valAx>
        <c:axId val="149931136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9928960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'E20'!$E$14:$E$74</c:f>
              <c:numCache>
                <c:formatCode>0.00</c:formatCode>
                <c:ptCount val="61"/>
                <c:pt idx="0">
                  <c:v>29.29163703175362</c:v>
                </c:pt>
                <c:pt idx="1">
                  <c:v>16.186414056238643</c:v>
                </c:pt>
                <c:pt idx="2">
                  <c:v>23.622023622035435</c:v>
                </c:pt>
                <c:pt idx="3">
                  <c:v>27.166155414412252</c:v>
                </c:pt>
                <c:pt idx="4">
                  <c:v>21.023796041628636</c:v>
                </c:pt>
                <c:pt idx="5">
                  <c:v>22.226110770892866</c:v>
                </c:pt>
                <c:pt idx="6">
                  <c:v>17.378147196982766</c:v>
                </c:pt>
                <c:pt idx="7">
                  <c:v>33.852621759621513</c:v>
                </c:pt>
                <c:pt idx="8">
                  <c:v>18.708286933869708</c:v>
                </c:pt>
                <c:pt idx="9">
                  <c:v>10.677078252031311</c:v>
                </c:pt>
                <c:pt idx="10">
                  <c:v>10.099504938362077</c:v>
                </c:pt>
                <c:pt idx="11">
                  <c:v>21.954498400100146</c:v>
                </c:pt>
                <c:pt idx="12">
                  <c:v>13.038404810405297</c:v>
                </c:pt>
                <c:pt idx="13">
                  <c:v>28.390139133156783</c:v>
                </c:pt>
                <c:pt idx="14">
                  <c:v>9.4868329805051381</c:v>
                </c:pt>
                <c:pt idx="15">
                  <c:v>14.352700094407323</c:v>
                </c:pt>
                <c:pt idx="16">
                  <c:v>10.295630140987001</c:v>
                </c:pt>
                <c:pt idx="17">
                  <c:v>19.646882704388499</c:v>
                </c:pt>
                <c:pt idx="18">
                  <c:v>15.937377450509226</c:v>
                </c:pt>
                <c:pt idx="19">
                  <c:v>29.563490998188964</c:v>
                </c:pt>
                <c:pt idx="20">
                  <c:v>26.267851073127396</c:v>
                </c:pt>
                <c:pt idx="21">
                  <c:v>14.628738838327795</c:v>
                </c:pt>
                <c:pt idx="22">
                  <c:v>36.633318168028403</c:v>
                </c:pt>
                <c:pt idx="23">
                  <c:v>17.378147196982766</c:v>
                </c:pt>
                <c:pt idx="24">
                  <c:v>27.313000567495326</c:v>
                </c:pt>
                <c:pt idx="25">
                  <c:v>24.779023386727737</c:v>
                </c:pt>
                <c:pt idx="26">
                  <c:v>10.677078252031311</c:v>
                </c:pt>
                <c:pt idx="27">
                  <c:v>25.729360660537214</c:v>
                </c:pt>
                <c:pt idx="28">
                  <c:v>32.093613071762427</c:v>
                </c:pt>
                <c:pt idx="29">
                  <c:v>12.727922061357857</c:v>
                </c:pt>
                <c:pt idx="30">
                  <c:v>12.569805089976533</c:v>
                </c:pt>
                <c:pt idx="31">
                  <c:v>11.224972160321824</c:v>
                </c:pt>
                <c:pt idx="32">
                  <c:v>13.341664064126334</c:v>
                </c:pt>
                <c:pt idx="33">
                  <c:v>34.02939905434711</c:v>
                </c:pt>
                <c:pt idx="34">
                  <c:v>25.96150997149434</c:v>
                </c:pt>
                <c:pt idx="35">
                  <c:v>21.307275752662516</c:v>
                </c:pt>
                <c:pt idx="36">
                  <c:v>15.684387141358121</c:v>
                </c:pt>
                <c:pt idx="37">
                  <c:v>18.708286933869708</c:v>
                </c:pt>
                <c:pt idx="38">
                  <c:v>7.8740078740118111</c:v>
                </c:pt>
                <c:pt idx="39">
                  <c:v>24.289915602982237</c:v>
                </c:pt>
                <c:pt idx="40">
                  <c:v>14.352700094407323</c:v>
                </c:pt>
                <c:pt idx="41">
                  <c:v>37.920970451717082</c:v>
                </c:pt>
                <c:pt idx="42">
                  <c:v>17.029386365926403</c:v>
                </c:pt>
                <c:pt idx="43">
                  <c:v>30.626785662227107</c:v>
                </c:pt>
                <c:pt idx="44">
                  <c:v>11.916375287812984</c:v>
                </c:pt>
                <c:pt idx="45">
                  <c:v>19.748417658131498</c:v>
                </c:pt>
                <c:pt idx="46">
                  <c:v>16.911534525287763</c:v>
                </c:pt>
                <c:pt idx="47">
                  <c:v>17.029386365926403</c:v>
                </c:pt>
                <c:pt idx="48">
                  <c:v>24.289915602982237</c:v>
                </c:pt>
                <c:pt idx="49">
                  <c:v>34.26368339802363</c:v>
                </c:pt>
                <c:pt idx="50">
                  <c:v>18.275666882497063</c:v>
                </c:pt>
                <c:pt idx="51">
                  <c:v>17.944358444926362</c:v>
                </c:pt>
                <c:pt idx="52">
                  <c:v>14.352700094407323</c:v>
                </c:pt>
                <c:pt idx="53">
                  <c:v>18.275666882497063</c:v>
                </c:pt>
                <c:pt idx="54">
                  <c:v>11.045361017187261</c:v>
                </c:pt>
                <c:pt idx="55">
                  <c:v>14.764823060233399</c:v>
                </c:pt>
                <c:pt idx="56">
                  <c:v>19.442222095223581</c:v>
                </c:pt>
                <c:pt idx="57">
                  <c:v>15.165750888103101</c:v>
                </c:pt>
                <c:pt idx="58">
                  <c:v>28.600699292150185</c:v>
                </c:pt>
                <c:pt idx="59">
                  <c:v>21.023796041628636</c:v>
                </c:pt>
                <c:pt idx="60">
                  <c:v>1.4142135623730949</c:v>
                </c:pt>
              </c:numCache>
            </c:numRef>
          </c:xVal>
          <c:yVal>
            <c:numRef>
              <c:f>'E20'!$F$14:$F$74</c:f>
              <c:numCache>
                <c:formatCode>0.00</c:formatCode>
                <c:ptCount val="61"/>
                <c:pt idx="0">
                  <c:v>15.23818191414934</c:v>
                </c:pt>
                <c:pt idx="1">
                  <c:v>-0.27791180819037925</c:v>
                </c:pt>
                <c:pt idx="2">
                  <c:v>1.5101924002990688</c:v>
                </c:pt>
                <c:pt idx="3">
                  <c:v>-0.13140416780543351</c:v>
                </c:pt>
                <c:pt idx="4">
                  <c:v>0.7084947252228524</c:v>
                </c:pt>
                <c:pt idx="5">
                  <c:v>-0.29735085303951503</c:v>
                </c:pt>
                <c:pt idx="6">
                  <c:v>0.90989174221061619</c:v>
                </c:pt>
                <c:pt idx="7">
                  <c:v>-0.1721812354053939</c:v>
                </c:pt>
                <c:pt idx="8">
                  <c:v>0.48352999566319993</c:v>
                </c:pt>
                <c:pt idx="9">
                  <c:v>0.45457719280990533</c:v>
                </c:pt>
                <c:pt idx="10">
                  <c:v>-0.74681648344922325</c:v>
                </c:pt>
                <c:pt idx="11">
                  <c:v>1.7989513280260827</c:v>
                </c:pt>
                <c:pt idx="12">
                  <c:v>-0.29105599449683167</c:v>
                </c:pt>
                <c:pt idx="13">
                  <c:v>-0.51776217698040761</c:v>
                </c:pt>
                <c:pt idx="14">
                  <c:v>0.20750532469103306</c:v>
                </c:pt>
                <c:pt idx="15">
                  <c:v>0.73896372945348932</c:v>
                </c:pt>
                <c:pt idx="16">
                  <c:v>-4.7052859995283261E-2</c:v>
                </c:pt>
                <c:pt idx="17">
                  <c:v>0.52042028007149865</c:v>
                </c:pt>
                <c:pt idx="18">
                  <c:v>0.63619065456455481</c:v>
                </c:pt>
                <c:pt idx="19">
                  <c:v>-1.6931320702267676</c:v>
                </c:pt>
                <c:pt idx="20">
                  <c:v>0.6589091129837753</c:v>
                </c:pt>
                <c:pt idx="21">
                  <c:v>-0.26061928769771314</c:v>
                </c:pt>
                <c:pt idx="22">
                  <c:v>1.3825289046718283</c:v>
                </c:pt>
                <c:pt idx="23">
                  <c:v>-2.2439861417630675</c:v>
                </c:pt>
                <c:pt idx="24">
                  <c:v>3.1462901381144381</c:v>
                </c:pt>
                <c:pt idx="25">
                  <c:v>8.9564418788258549E-2</c:v>
                </c:pt>
                <c:pt idx="26">
                  <c:v>-0.92527620998679938</c:v>
                </c:pt>
                <c:pt idx="27">
                  <c:v>2.2238015074524755</c:v>
                </c:pt>
                <c:pt idx="28">
                  <c:v>1.9565684708839381</c:v>
                </c:pt>
                <c:pt idx="29">
                  <c:v>-0.19368128260770456</c:v>
                </c:pt>
                <c:pt idx="30">
                  <c:v>-0.75666139315624026</c:v>
                </c:pt>
                <c:pt idx="31">
                  <c:v>1.7679050619780312</c:v>
                </c:pt>
                <c:pt idx="32">
                  <c:v>-0.38602441082130889</c:v>
                </c:pt>
                <c:pt idx="33">
                  <c:v>0.37941455050736406</c:v>
                </c:pt>
                <c:pt idx="34">
                  <c:v>0.5068510913963532</c:v>
                </c:pt>
                <c:pt idx="35">
                  <c:v>-7.146407934995591E-3</c:v>
                </c:pt>
                <c:pt idx="36">
                  <c:v>-0.59144026815218087</c:v>
                </c:pt>
                <c:pt idx="37">
                  <c:v>0.82094641967634929</c:v>
                </c:pt>
                <c:pt idx="38">
                  <c:v>0.72185680677496122</c:v>
                </c:pt>
                <c:pt idx="39">
                  <c:v>1.0419136064656236</c:v>
                </c:pt>
                <c:pt idx="40">
                  <c:v>2.9253729635496306</c:v>
                </c:pt>
                <c:pt idx="41">
                  <c:v>1.3075396673985498</c:v>
                </c:pt>
                <c:pt idx="42">
                  <c:v>0.28781233480471929</c:v>
                </c:pt>
                <c:pt idx="43">
                  <c:v>0.64173321639970016</c:v>
                </c:pt>
                <c:pt idx="44">
                  <c:v>0.59880737554022023</c:v>
                </c:pt>
                <c:pt idx="45">
                  <c:v>1.9881321378678332</c:v>
                </c:pt>
                <c:pt idx="46">
                  <c:v>-7.535289835705955E-2</c:v>
                </c:pt>
                <c:pt idx="47">
                  <c:v>-0.11254074157059393</c:v>
                </c:pt>
                <c:pt idx="48">
                  <c:v>1.2940001128360386</c:v>
                </c:pt>
                <c:pt idx="49">
                  <c:v>0.69378857180458064</c:v>
                </c:pt>
                <c:pt idx="50">
                  <c:v>0.26713394437218091</c:v>
                </c:pt>
                <c:pt idx="51">
                  <c:v>-0.40057147854679254</c:v>
                </c:pt>
                <c:pt idx="52">
                  <c:v>7.3279723801122768E-4</c:v>
                </c:pt>
                <c:pt idx="53">
                  <c:v>-1.0468776392542938</c:v>
                </c:pt>
                <c:pt idx="54">
                  <c:v>-1.6070983010135824</c:v>
                </c:pt>
                <c:pt idx="55">
                  <c:v>0.63887579229371605</c:v>
                </c:pt>
                <c:pt idx="56">
                  <c:v>-1.8699487961341406</c:v>
                </c:pt>
                <c:pt idx="57">
                  <c:v>0.10419284703227777</c:v>
                </c:pt>
                <c:pt idx="58">
                  <c:v>6.467261922811061</c:v>
                </c:pt>
                <c:pt idx="59">
                  <c:v>-0.67970329472232005</c:v>
                </c:pt>
                <c:pt idx="60">
                  <c:v>0.6036281268903223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'E20'!$L$14:$L$21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'E20'!$M$14:$M$21</c:f>
              <c:numCache>
                <c:formatCode>General</c:formatCode>
                <c:ptCount val="8"/>
                <c:pt idx="0">
                  <c:v>-13.001055544522128</c:v>
                </c:pt>
                <c:pt idx="1">
                  <c:v>-10.174249997595245</c:v>
                </c:pt>
                <c:pt idx="2">
                  <c:v>-8.2471615505737699</c:v>
                </c:pt>
                <c:pt idx="3">
                  <c:v>-4.7626755376310133</c:v>
                </c:pt>
                <c:pt idx="4">
                  <c:v>0</c:v>
                </c:pt>
                <c:pt idx="5">
                  <c:v>3.4930112878621116</c:v>
                </c:pt>
                <c:pt idx="6">
                  <c:v>8.6994482519925054</c:v>
                </c:pt>
                <c:pt idx="7">
                  <c:v>14.256449995432007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'E20'!$L$24:$L$25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'E20'!$M$24:$M$25</c:f>
              <c:numCache>
                <c:formatCode>General</c:formatCode>
                <c:ptCount val="2"/>
                <c:pt idx="0">
                  <c:v>1.1049061845744286</c:v>
                </c:pt>
                <c:pt idx="1">
                  <c:v>14.870969273321881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'E20'!$L$41:$L$46</c:f>
              <c:numCache>
                <c:formatCode>General</c:formatCode>
                <c:ptCount val="6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</c:numCache>
            </c:numRef>
          </c:xVal>
          <c:yVal>
            <c:numRef>
              <c:f>'E20'!$M$41:$M$46</c:f>
              <c:numCache>
                <c:formatCode>General</c:formatCode>
                <c:ptCount val="6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2992"/>
        <c:axId val="148063360"/>
      </c:scatterChart>
      <c:valAx>
        <c:axId val="148052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8063360"/>
        <c:crossesAt val="-15"/>
        <c:crossBetween val="midCat"/>
      </c:valAx>
      <c:valAx>
        <c:axId val="148063360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8052992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'E26'!$E$14:$E$74</c:f>
              <c:numCache>
                <c:formatCode>0.00</c:formatCode>
                <c:ptCount val="61"/>
                <c:pt idx="0">
                  <c:v>16.552945357246848</c:v>
                </c:pt>
                <c:pt idx="1">
                  <c:v>21.400934559032695</c:v>
                </c:pt>
                <c:pt idx="2">
                  <c:v>23.108440016582684</c:v>
                </c:pt>
                <c:pt idx="3">
                  <c:v>12.083045973594572</c:v>
                </c:pt>
                <c:pt idx="4">
                  <c:v>21.118712081942878</c:v>
                </c:pt>
                <c:pt idx="5">
                  <c:v>21.307275752662516</c:v>
                </c:pt>
                <c:pt idx="6">
                  <c:v>17.720045146669349</c:v>
                </c:pt>
                <c:pt idx="7">
                  <c:v>14.212670403551897</c:v>
                </c:pt>
                <c:pt idx="8">
                  <c:v>38.444765573482172</c:v>
                </c:pt>
                <c:pt idx="9">
                  <c:v>7.8740078740118111</c:v>
                </c:pt>
                <c:pt idx="10">
                  <c:v>16.911534525287763</c:v>
                </c:pt>
                <c:pt idx="11">
                  <c:v>23.622023622035435</c:v>
                </c:pt>
                <c:pt idx="12">
                  <c:v>11.575836902790225</c:v>
                </c:pt>
                <c:pt idx="13">
                  <c:v>15.937377450509226</c:v>
                </c:pt>
                <c:pt idx="14">
                  <c:v>15.556349186104045</c:v>
                </c:pt>
                <c:pt idx="15">
                  <c:v>31.144823004794873</c:v>
                </c:pt>
                <c:pt idx="16">
                  <c:v>24.289915602982237</c:v>
                </c:pt>
                <c:pt idx="17">
                  <c:v>31.272991542223775</c:v>
                </c:pt>
                <c:pt idx="18">
                  <c:v>36.796738985948195</c:v>
                </c:pt>
                <c:pt idx="19">
                  <c:v>23.452078799117146</c:v>
                </c:pt>
                <c:pt idx="20">
                  <c:v>18.384776310850235</c:v>
                </c:pt>
                <c:pt idx="21">
                  <c:v>22.405356502408079</c:v>
                </c:pt>
                <c:pt idx="22">
                  <c:v>21.587033144922906</c:v>
                </c:pt>
                <c:pt idx="23">
                  <c:v>17.832554500127006</c:v>
                </c:pt>
                <c:pt idx="24">
                  <c:v>8.3666002653407556</c:v>
                </c:pt>
                <c:pt idx="25">
                  <c:v>16.792855623746664</c:v>
                </c:pt>
                <c:pt idx="26">
                  <c:v>14.764823060233399</c:v>
                </c:pt>
                <c:pt idx="27">
                  <c:v>21.863211109075447</c:v>
                </c:pt>
                <c:pt idx="28">
                  <c:v>14.628738838327795</c:v>
                </c:pt>
                <c:pt idx="29">
                  <c:v>14.764823060233399</c:v>
                </c:pt>
                <c:pt idx="30">
                  <c:v>19.544820285692065</c:v>
                </c:pt>
                <c:pt idx="31">
                  <c:v>14.628738838327795</c:v>
                </c:pt>
                <c:pt idx="32">
                  <c:v>18.601075237738275</c:v>
                </c:pt>
                <c:pt idx="33">
                  <c:v>9.6953597148326587</c:v>
                </c:pt>
                <c:pt idx="34">
                  <c:v>18.493242008906929</c:v>
                </c:pt>
                <c:pt idx="35">
                  <c:v>12.884098726725124</c:v>
                </c:pt>
                <c:pt idx="36">
                  <c:v>20.445048300260872</c:v>
                </c:pt>
                <c:pt idx="37">
                  <c:v>21.587033144922906</c:v>
                </c:pt>
                <c:pt idx="38">
                  <c:v>15.937377450509226</c:v>
                </c:pt>
                <c:pt idx="39">
                  <c:v>29.427877939124322</c:v>
                </c:pt>
                <c:pt idx="40">
                  <c:v>16.792855623746664</c:v>
                </c:pt>
                <c:pt idx="41">
                  <c:v>16.911534525287763</c:v>
                </c:pt>
                <c:pt idx="42">
                  <c:v>20.832666655999656</c:v>
                </c:pt>
                <c:pt idx="43">
                  <c:v>10.295630140987001</c:v>
                </c:pt>
                <c:pt idx="44">
                  <c:v>18.384776310850235</c:v>
                </c:pt>
                <c:pt idx="45">
                  <c:v>19.646882704388499</c:v>
                </c:pt>
                <c:pt idx="46">
                  <c:v>9.0553851381374155</c:v>
                </c:pt>
                <c:pt idx="47">
                  <c:v>11.916375287812984</c:v>
                </c:pt>
                <c:pt idx="48">
                  <c:v>18.814887722226779</c:v>
                </c:pt>
                <c:pt idx="49">
                  <c:v>25.258661880630179</c:v>
                </c:pt>
                <c:pt idx="50">
                  <c:v>19.442222095223581</c:v>
                </c:pt>
                <c:pt idx="51">
                  <c:v>10.677078252031311</c:v>
                </c:pt>
                <c:pt idx="52">
                  <c:v>39.012818406262319</c:v>
                </c:pt>
                <c:pt idx="53">
                  <c:v>18.920887928424502</c:v>
                </c:pt>
                <c:pt idx="54">
                  <c:v>11.74734012447073</c:v>
                </c:pt>
                <c:pt idx="55">
                  <c:v>13.928388277184121</c:v>
                </c:pt>
                <c:pt idx="56">
                  <c:v>16.186414056238643</c:v>
                </c:pt>
                <c:pt idx="57">
                  <c:v>24.124676163629637</c:v>
                </c:pt>
                <c:pt idx="58">
                  <c:v>17.262676501632068</c:v>
                </c:pt>
                <c:pt idx="59">
                  <c:v>9.6953597148326587</c:v>
                </c:pt>
                <c:pt idx="60">
                  <c:v>1.4142135623730949</c:v>
                </c:pt>
              </c:numCache>
            </c:numRef>
          </c:xVal>
          <c:yVal>
            <c:numRef>
              <c:f>'E26'!$F$14:$F$74</c:f>
              <c:numCache>
                <c:formatCode>0.00</c:formatCode>
                <c:ptCount val="61"/>
                <c:pt idx="0">
                  <c:v>-0.3892804289021809</c:v>
                </c:pt>
                <c:pt idx="1">
                  <c:v>-0.36449703908637998</c:v>
                </c:pt>
                <c:pt idx="2">
                  <c:v>-1.2474823221697482</c:v>
                </c:pt>
                <c:pt idx="3">
                  <c:v>1.033435031035596</c:v>
                </c:pt>
                <c:pt idx="4">
                  <c:v>-0.27564734866917318</c:v>
                </c:pt>
                <c:pt idx="5">
                  <c:v>-1.4467699249283694</c:v>
                </c:pt>
                <c:pt idx="6">
                  <c:v>1.7844187437431742</c:v>
                </c:pt>
                <c:pt idx="7">
                  <c:v>0.34923298167566741</c:v>
                </c:pt>
                <c:pt idx="8">
                  <c:v>1.3142219181684469</c:v>
                </c:pt>
                <c:pt idx="9">
                  <c:v>0.7236547435148093</c:v>
                </c:pt>
                <c:pt idx="10">
                  <c:v>1.7353253668918571</c:v>
                </c:pt>
                <c:pt idx="11">
                  <c:v>1.0031085042342713</c:v>
                </c:pt>
                <c:pt idx="12">
                  <c:v>2.0779742101058978</c:v>
                </c:pt>
                <c:pt idx="13">
                  <c:v>0.63982976655346591</c:v>
                </c:pt>
                <c:pt idx="14">
                  <c:v>-1.0728307451515557</c:v>
                </c:pt>
                <c:pt idx="15">
                  <c:v>-1.1233948955894479</c:v>
                </c:pt>
                <c:pt idx="16">
                  <c:v>-0.62542418598751359</c:v>
                </c:pt>
                <c:pt idx="17">
                  <c:v>0.44294035398715992</c:v>
                </c:pt>
                <c:pt idx="18">
                  <c:v>1.8441343009688629</c:v>
                </c:pt>
                <c:pt idx="19">
                  <c:v>1.0577230577617769</c:v>
                </c:pt>
                <c:pt idx="20">
                  <c:v>0.92920478070159385</c:v>
                </c:pt>
                <c:pt idx="21">
                  <c:v>-3.1696036207075923E-2</c:v>
                </c:pt>
                <c:pt idx="22">
                  <c:v>9.403608985374218</c:v>
                </c:pt>
                <c:pt idx="23">
                  <c:v>3.7228892878467021E-2</c:v>
                </c:pt>
                <c:pt idx="24">
                  <c:v>1.2073087913535867</c:v>
                </c:pt>
                <c:pt idx="25">
                  <c:v>-3.4047226987326963E-2</c:v>
                </c:pt>
                <c:pt idx="26">
                  <c:v>-0.29997840884584587</c:v>
                </c:pt>
                <c:pt idx="27">
                  <c:v>-0.50983702696853417</c:v>
                </c:pt>
                <c:pt idx="28">
                  <c:v>-0.78446947799253952</c:v>
                </c:pt>
                <c:pt idx="29">
                  <c:v>1.4016756366324945</c:v>
                </c:pt>
                <c:pt idx="30">
                  <c:v>1.4881428969707864</c:v>
                </c:pt>
                <c:pt idx="31">
                  <c:v>-0.2572789878864975</c:v>
                </c:pt>
                <c:pt idx="32">
                  <c:v>-1.0294474377546363</c:v>
                </c:pt>
                <c:pt idx="33">
                  <c:v>0.14393010955514998</c:v>
                </c:pt>
                <c:pt idx="34">
                  <c:v>-0.17129284895601185</c:v>
                </c:pt>
                <c:pt idx="35">
                  <c:v>-0.23973919384016742</c:v>
                </c:pt>
                <c:pt idx="36">
                  <c:v>0.27091273220539713</c:v>
                </c:pt>
                <c:pt idx="37">
                  <c:v>-0.42303469633487362</c:v>
                </c:pt>
                <c:pt idx="38">
                  <c:v>2.380216979677646</c:v>
                </c:pt>
                <c:pt idx="39">
                  <c:v>1.0319436054884383</c:v>
                </c:pt>
                <c:pt idx="40">
                  <c:v>-3.4047226987326963E-2</c:v>
                </c:pt>
                <c:pt idx="41">
                  <c:v>-0.50168377144842324</c:v>
                </c:pt>
                <c:pt idx="42">
                  <c:v>0.46731103166942717</c:v>
                </c:pt>
                <c:pt idx="43">
                  <c:v>-4.470197439971977E-2</c:v>
                </c:pt>
                <c:pt idx="44">
                  <c:v>2.7247420017732211</c:v>
                </c:pt>
                <c:pt idx="45">
                  <c:v>-0.16247461609667391</c:v>
                </c:pt>
                <c:pt idx="46">
                  <c:v>1.5408920534044666</c:v>
                </c:pt>
                <c:pt idx="47">
                  <c:v>1.087768345249132</c:v>
                </c:pt>
                <c:pt idx="48">
                  <c:v>2.8493159125303875</c:v>
                </c:pt>
                <c:pt idx="49">
                  <c:v>-0.33734220066662179</c:v>
                </c:pt>
                <c:pt idx="50">
                  <c:v>-1.2912942038444386</c:v>
                </c:pt>
                <c:pt idx="51">
                  <c:v>-0.92283822521834125</c:v>
                </c:pt>
                <c:pt idx="52">
                  <c:v>0.94455212801977018</c:v>
                </c:pt>
                <c:pt idx="53">
                  <c:v>-0.86184501427760662</c:v>
                </c:pt>
                <c:pt idx="54">
                  <c:v>-0.84326573417932238</c:v>
                </c:pt>
                <c:pt idx="55">
                  <c:v>3.0481596073336503E-2</c:v>
                </c:pt>
                <c:pt idx="56">
                  <c:v>8.4614150103522384E-2</c:v>
                </c:pt>
                <c:pt idx="57">
                  <c:v>-0.13259305108014025</c:v>
                </c:pt>
                <c:pt idx="58">
                  <c:v>1.1125475914346166</c:v>
                </c:pt>
                <c:pt idx="59">
                  <c:v>0.4870447232669522</c:v>
                </c:pt>
                <c:pt idx="60">
                  <c:v>0.6351400315574306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'E26'!$L$14:$L$21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'E26'!$M$14:$M$21</c:f>
              <c:numCache>
                <c:formatCode>General</c:formatCode>
                <c:ptCount val="8"/>
                <c:pt idx="0">
                  <c:v>-12.991569705734648</c:v>
                </c:pt>
                <c:pt idx="1">
                  <c:v>-10.166961347376761</c:v>
                </c:pt>
                <c:pt idx="2">
                  <c:v>-8.2413402992943467</c:v>
                </c:pt>
                <c:pt idx="3">
                  <c:v>-4.7594188965115034</c:v>
                </c:pt>
                <c:pt idx="4">
                  <c:v>3.0531133177191805E-15</c:v>
                </c:pt>
                <c:pt idx="5">
                  <c:v>3.4908563417862948</c:v>
                </c:pt>
                <c:pt idx="6">
                  <c:v>8.6945304697429204</c:v>
                </c:pt>
                <c:pt idx="7">
                  <c:v>14.249273946270415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'E26'!$L$24:$L$26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</c:numCache>
            </c:numRef>
          </c:xVal>
          <c:yVal>
            <c:numRef>
              <c:f>'E26'!$M$24:$M$26</c:f>
              <c:numCache>
                <c:formatCode>General</c:formatCode>
                <c:ptCount val="3"/>
                <c:pt idx="0">
                  <c:v>0.77091278893497539</c:v>
                </c:pt>
                <c:pt idx="1">
                  <c:v>6.5657075747171447</c:v>
                </c:pt>
                <c:pt idx="2">
                  <c:v>23.974010514785881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'E26'!$L$41:$L$46</c:f>
              <c:numCache>
                <c:formatCode>General</c:formatCode>
                <c:ptCount val="6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</c:numCache>
            </c:numRef>
          </c:xVal>
          <c:yVal>
            <c:numRef>
              <c:f>'E26'!$M$41:$M$46</c:f>
              <c:numCache>
                <c:formatCode>General</c:formatCode>
                <c:ptCount val="6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4464"/>
        <c:axId val="150336640"/>
      </c:scatterChart>
      <c:valAx>
        <c:axId val="1503344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0336640"/>
        <c:crossesAt val="-15"/>
        <c:crossBetween val="midCat"/>
      </c:valAx>
      <c:valAx>
        <c:axId val="150336640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0334464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'E32'!$E$14:$E$74</c:f>
              <c:numCache>
                <c:formatCode>0.00</c:formatCode>
                <c:ptCount val="61"/>
                <c:pt idx="0">
                  <c:v>9.6953597148326587</c:v>
                </c:pt>
                <c:pt idx="1">
                  <c:v>14.628738838327795</c:v>
                </c:pt>
                <c:pt idx="2">
                  <c:v>21.307275752662516</c:v>
                </c:pt>
                <c:pt idx="3">
                  <c:v>11.224972160321824</c:v>
                </c:pt>
                <c:pt idx="4">
                  <c:v>18.275666882497063</c:v>
                </c:pt>
                <c:pt idx="5">
                  <c:v>13.490737563232042</c:v>
                </c:pt>
                <c:pt idx="6">
                  <c:v>34.02939905434711</c:v>
                </c:pt>
                <c:pt idx="7">
                  <c:v>13.19090595827292</c:v>
                </c:pt>
                <c:pt idx="8">
                  <c:v>15.165750888103101</c:v>
                </c:pt>
                <c:pt idx="9">
                  <c:v>16.911534525287763</c:v>
                </c:pt>
                <c:pt idx="10">
                  <c:v>8.1240384046359608</c:v>
                </c:pt>
                <c:pt idx="11">
                  <c:v>16.30950643030009</c:v>
                </c:pt>
                <c:pt idx="12">
                  <c:v>13.638181696985855</c:v>
                </c:pt>
                <c:pt idx="13">
                  <c:v>25.806975801127884</c:v>
                </c:pt>
                <c:pt idx="14">
                  <c:v>11.224972160321824</c:v>
                </c:pt>
                <c:pt idx="15">
                  <c:v>42.213741838410861</c:v>
                </c:pt>
                <c:pt idx="16">
                  <c:v>23.622023622035435</c:v>
                </c:pt>
                <c:pt idx="17">
                  <c:v>21.863211109075447</c:v>
                </c:pt>
                <c:pt idx="18">
                  <c:v>7.8740078740118111</c:v>
                </c:pt>
                <c:pt idx="19">
                  <c:v>3.7416573867739413</c:v>
                </c:pt>
                <c:pt idx="20">
                  <c:v>13.19090595827292</c:v>
                </c:pt>
                <c:pt idx="21">
                  <c:v>16.30950643030009</c:v>
                </c:pt>
                <c:pt idx="22">
                  <c:v>11.224972160321824</c:v>
                </c:pt>
                <c:pt idx="23">
                  <c:v>10.099504938362077</c:v>
                </c:pt>
                <c:pt idx="24">
                  <c:v>20.049937655763422</c:v>
                </c:pt>
                <c:pt idx="25">
                  <c:v>36.687872655688288</c:v>
                </c:pt>
                <c:pt idx="26">
                  <c:v>24.939927826679853</c:v>
                </c:pt>
                <c:pt idx="27">
                  <c:v>25.96150997149434</c:v>
                </c:pt>
                <c:pt idx="28">
                  <c:v>15.556349186104045</c:v>
                </c:pt>
                <c:pt idx="29">
                  <c:v>26.49528259898354</c:v>
                </c:pt>
                <c:pt idx="30">
                  <c:v>26.49528259898354</c:v>
                </c:pt>
                <c:pt idx="31">
                  <c:v>21.400934559032695</c:v>
                </c:pt>
                <c:pt idx="32">
                  <c:v>19.849433241279211</c:v>
                </c:pt>
                <c:pt idx="33">
                  <c:v>17.832554500127006</c:v>
                </c:pt>
                <c:pt idx="34">
                  <c:v>18.920887928424502</c:v>
                </c:pt>
                <c:pt idx="35">
                  <c:v>31.464265445104548</c:v>
                </c:pt>
                <c:pt idx="36">
                  <c:v>36.742346141747667</c:v>
                </c:pt>
                <c:pt idx="37">
                  <c:v>21.400934559032695</c:v>
                </c:pt>
                <c:pt idx="38">
                  <c:v>16.30950643030009</c:v>
                </c:pt>
                <c:pt idx="39">
                  <c:v>29.899832775452108</c:v>
                </c:pt>
                <c:pt idx="40">
                  <c:v>33.555923471125034</c:v>
                </c:pt>
                <c:pt idx="41">
                  <c:v>11.916375287812984</c:v>
                </c:pt>
                <c:pt idx="42">
                  <c:v>10.099504938362077</c:v>
                </c:pt>
                <c:pt idx="43">
                  <c:v>8.1240384046359608</c:v>
                </c:pt>
                <c:pt idx="44">
                  <c:v>18.920887928424502</c:v>
                </c:pt>
                <c:pt idx="45">
                  <c:v>21.494185260204677</c:v>
                </c:pt>
                <c:pt idx="46">
                  <c:v>20.346989949375807</c:v>
                </c:pt>
                <c:pt idx="47">
                  <c:v>16.06237840420901</c:v>
                </c:pt>
                <c:pt idx="48">
                  <c:v>18.708286933869708</c:v>
                </c:pt>
                <c:pt idx="49">
                  <c:v>16.30950643030009</c:v>
                </c:pt>
                <c:pt idx="50">
                  <c:v>23.021728866442675</c:v>
                </c:pt>
                <c:pt idx="51">
                  <c:v>37.656340767525464</c:v>
                </c:pt>
                <c:pt idx="52">
                  <c:v>14.628738838327795</c:v>
                </c:pt>
                <c:pt idx="53">
                  <c:v>17.378147196982766</c:v>
                </c:pt>
                <c:pt idx="54">
                  <c:v>20.832666655999656</c:v>
                </c:pt>
                <c:pt idx="55">
                  <c:v>26.267851073127396</c:v>
                </c:pt>
                <c:pt idx="56">
                  <c:v>25.099800796022265</c:v>
                </c:pt>
                <c:pt idx="57">
                  <c:v>8.3666002653407556</c:v>
                </c:pt>
                <c:pt idx="58">
                  <c:v>15.556349186104045</c:v>
                </c:pt>
                <c:pt idx="59">
                  <c:v>12.24744871391589</c:v>
                </c:pt>
                <c:pt idx="60">
                  <c:v>1.4142135623730949</c:v>
                </c:pt>
              </c:numCache>
            </c:numRef>
          </c:xVal>
          <c:yVal>
            <c:numRef>
              <c:f>'E32'!$F$14:$F$74</c:f>
              <c:numCache>
                <c:formatCode>0.00</c:formatCode>
                <c:ptCount val="61"/>
                <c:pt idx="0">
                  <c:v>0.77374558448662556</c:v>
                </c:pt>
                <c:pt idx="1">
                  <c:v>0.21994528676443811</c:v>
                </c:pt>
                <c:pt idx="2">
                  <c:v>0.62672188948107166</c:v>
                </c:pt>
                <c:pt idx="3">
                  <c:v>-1.0897174528406579</c:v>
                </c:pt>
                <c:pt idx="4">
                  <c:v>1.9078729864798416</c:v>
                </c:pt>
                <c:pt idx="5">
                  <c:v>0.58200231027309024</c:v>
                </c:pt>
                <c:pt idx="6">
                  <c:v>-1.7745642288935661</c:v>
                </c:pt>
                <c:pt idx="7">
                  <c:v>1.1205270958152205</c:v>
                </c:pt>
                <c:pt idx="8">
                  <c:v>0.48487890981256487</c:v>
                </c:pt>
                <c:pt idx="9">
                  <c:v>1.0676383401040395</c:v>
                </c:pt>
                <c:pt idx="10">
                  <c:v>-1.2716150737879359</c:v>
                </c:pt>
                <c:pt idx="11">
                  <c:v>-3.7787801469079962</c:v>
                </c:pt>
                <c:pt idx="12">
                  <c:v>-0.47305568922411245</c:v>
                </c:pt>
                <c:pt idx="13">
                  <c:v>-2.447255494908537</c:v>
                </c:pt>
                <c:pt idx="14">
                  <c:v>0.28501973538197645</c:v>
                </c:pt>
                <c:pt idx="15">
                  <c:v>-0.54640891846076689</c:v>
                </c:pt>
                <c:pt idx="16">
                  <c:v>0.46714161274459248</c:v>
                </c:pt>
                <c:pt idx="17">
                  <c:v>-1.6154396707802303</c:v>
                </c:pt>
                <c:pt idx="18">
                  <c:v>-1.1952199406134738</c:v>
                </c:pt>
                <c:pt idx="19">
                  <c:v>5.6256381086802205E-2</c:v>
                </c:pt>
                <c:pt idx="20">
                  <c:v>-1.6949305403172703</c:v>
                </c:pt>
                <c:pt idx="21">
                  <c:v>-2.6534529531984834</c:v>
                </c:pt>
                <c:pt idx="22">
                  <c:v>0.82609152034915645</c:v>
                </c:pt>
                <c:pt idx="23">
                  <c:v>1.6943670422250856</c:v>
                </c:pt>
                <c:pt idx="24">
                  <c:v>-1.4763730887475965</c:v>
                </c:pt>
                <c:pt idx="25">
                  <c:v>-6.1368505099741275E-2</c:v>
                </c:pt>
                <c:pt idx="26">
                  <c:v>2.0457402107893987</c:v>
                </c:pt>
                <c:pt idx="27">
                  <c:v>1.4840724529241438</c:v>
                </c:pt>
                <c:pt idx="28">
                  <c:v>0.7649624780697063</c:v>
                </c:pt>
                <c:pt idx="29">
                  <c:v>1.5402423455480816</c:v>
                </c:pt>
                <c:pt idx="30">
                  <c:v>0.59738214851921656</c:v>
                </c:pt>
                <c:pt idx="31">
                  <c:v>2.4982233345279408</c:v>
                </c:pt>
                <c:pt idx="32">
                  <c:v>0.46410906760317266</c:v>
                </c:pt>
                <c:pt idx="33">
                  <c:v>0.77120923009444953</c:v>
                </c:pt>
                <c:pt idx="34">
                  <c:v>-0.30233664907262819</c:v>
                </c:pt>
                <c:pt idx="35">
                  <c:v>1.9870200395845659</c:v>
                </c:pt>
                <c:pt idx="36">
                  <c:v>-3.3694239575419886</c:v>
                </c:pt>
                <c:pt idx="37">
                  <c:v>-0.70964255989813696</c:v>
                </c:pt>
                <c:pt idx="38">
                  <c:v>-1.9074052542077171</c:v>
                </c:pt>
                <c:pt idx="39">
                  <c:v>-0.48048025264893224</c:v>
                </c:pt>
                <c:pt idx="40">
                  <c:v>3.4018278805425788</c:v>
                </c:pt>
                <c:pt idx="41">
                  <c:v>2.7515231469140722</c:v>
                </c:pt>
                <c:pt idx="42">
                  <c:v>-1.8759109594969949</c:v>
                </c:pt>
                <c:pt idx="43">
                  <c:v>-0.1310440668417755</c:v>
                </c:pt>
                <c:pt idx="44">
                  <c:v>0.42366341182470235</c:v>
                </c:pt>
                <c:pt idx="45">
                  <c:v>0.56709177499659114</c:v>
                </c:pt>
                <c:pt idx="46">
                  <c:v>0.3059200515278433</c:v>
                </c:pt>
                <c:pt idx="47">
                  <c:v>-1.2268156268676527</c:v>
                </c:pt>
                <c:pt idx="48">
                  <c:v>2.057600948656511</c:v>
                </c:pt>
                <c:pt idx="49">
                  <c:v>-0.30978134512262012</c:v>
                </c:pt>
                <c:pt idx="50">
                  <c:v>-1.216057936710065</c:v>
                </c:pt>
                <c:pt idx="51">
                  <c:v>6.5626032655307434E-3</c:v>
                </c:pt>
                <c:pt idx="52">
                  <c:v>-0.33943973929072058</c:v>
                </c:pt>
                <c:pt idx="53">
                  <c:v>-0.31610206450076522</c:v>
                </c:pt>
                <c:pt idx="54">
                  <c:v>1.7912312164996083</c:v>
                </c:pt>
                <c:pt idx="55">
                  <c:v>-2.0332363693160014</c:v>
                </c:pt>
                <c:pt idx="56">
                  <c:v>3.354814818394527</c:v>
                </c:pt>
                <c:pt idx="57">
                  <c:v>-1.3943315027533467</c:v>
                </c:pt>
                <c:pt idx="58">
                  <c:v>-1.7654354558891014</c:v>
                </c:pt>
                <c:pt idx="59">
                  <c:v>1.7796238517444014</c:v>
                </c:pt>
                <c:pt idx="60">
                  <c:v>0.66874832138236362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'E32'!$L$14:$L$21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'E32'!$M$14:$M$21</c:f>
              <c:numCache>
                <c:formatCode>General</c:formatCode>
                <c:ptCount val="8"/>
                <c:pt idx="0">
                  <c:v>-12.983680673904288</c:v>
                </c:pt>
                <c:pt idx="1">
                  <c:v>-10.160899397926165</c:v>
                </c:pt>
                <c:pt idx="2">
                  <c:v>-8.2364986263565427</c:v>
                </c:pt>
                <c:pt idx="3">
                  <c:v>-4.7567100862857687</c:v>
                </c:pt>
                <c:pt idx="4">
                  <c:v>0</c:v>
                </c:pt>
                <c:pt idx="5">
                  <c:v>3.489063516813609</c:v>
                </c:pt>
                <c:pt idx="6">
                  <c:v>8.6904383748692418</c:v>
                </c:pt>
                <c:pt idx="7">
                  <c:v>14.243301446777515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'E32'!$L$24:$L$26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</c:numCache>
            </c:numRef>
          </c:xVal>
          <c:yVal>
            <c:numRef>
              <c:f>'E32'!$M$24:$M$26</c:f>
              <c:numCache>
                <c:formatCode>General</c:formatCode>
                <c:ptCount val="3"/>
                <c:pt idx="0">
                  <c:v>-4.7567100862857687</c:v>
                </c:pt>
                <c:pt idx="1">
                  <c:v>-0.40237394690220696</c:v>
                </c:pt>
                <c:pt idx="2">
                  <c:v>4.3908346015371116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'E32'!$L$41:$L$46</c:f>
              <c:numCache>
                <c:formatCode>General</c:formatCode>
                <c:ptCount val="6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</c:numCache>
            </c:numRef>
          </c:xVal>
          <c:yVal>
            <c:numRef>
              <c:f>'E32'!$M$41:$M$46</c:f>
              <c:numCache>
                <c:formatCode>General</c:formatCode>
                <c:ptCount val="6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168"/>
        <c:axId val="150750336"/>
      </c:scatterChart>
      <c:valAx>
        <c:axId val="1505351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0750336"/>
        <c:crossesAt val="-15"/>
        <c:crossBetween val="midCat"/>
      </c:valAx>
      <c:valAx>
        <c:axId val="150750336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0535168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'E36'!$E$14:$E$74</c:f>
              <c:numCache>
                <c:formatCode>0.00</c:formatCode>
                <c:ptCount val="61"/>
                <c:pt idx="0">
                  <c:v>20.542638584174139</c:v>
                </c:pt>
                <c:pt idx="1">
                  <c:v>45.672748986676943</c:v>
                </c:pt>
                <c:pt idx="2">
                  <c:v>14.628738838327795</c:v>
                </c:pt>
                <c:pt idx="3">
                  <c:v>24.454038521274967</c:v>
                </c:pt>
                <c:pt idx="4">
                  <c:v>21.307275752662516</c:v>
                </c:pt>
                <c:pt idx="5">
                  <c:v>15.033296378372908</c:v>
                </c:pt>
                <c:pt idx="6">
                  <c:v>13.638181696985855</c:v>
                </c:pt>
                <c:pt idx="7">
                  <c:v>20.73644135332772</c:v>
                </c:pt>
                <c:pt idx="8">
                  <c:v>32.710854467592249</c:v>
                </c:pt>
                <c:pt idx="9">
                  <c:v>26.267851073127396</c:v>
                </c:pt>
                <c:pt idx="10">
                  <c:v>29.427877939124322</c:v>
                </c:pt>
                <c:pt idx="11">
                  <c:v>13.19090595827292</c:v>
                </c:pt>
                <c:pt idx="12">
                  <c:v>13.490737563232042</c:v>
                </c:pt>
                <c:pt idx="13">
                  <c:v>16.30950643030009</c:v>
                </c:pt>
                <c:pt idx="14">
                  <c:v>29.966648127543394</c:v>
                </c:pt>
                <c:pt idx="15">
                  <c:v>30.232432915661946</c:v>
                </c:pt>
                <c:pt idx="16">
                  <c:v>21.679483388678797</c:v>
                </c:pt>
                <c:pt idx="17">
                  <c:v>19.442222095223581</c:v>
                </c:pt>
                <c:pt idx="18">
                  <c:v>14.071247279470287</c:v>
                </c:pt>
                <c:pt idx="19">
                  <c:v>12.083045973594572</c:v>
                </c:pt>
                <c:pt idx="20">
                  <c:v>31.906112267087632</c:v>
                </c:pt>
                <c:pt idx="21">
                  <c:v>23.79075450674064</c:v>
                </c:pt>
                <c:pt idx="22">
                  <c:v>9.0553851381374155</c:v>
                </c:pt>
                <c:pt idx="23">
                  <c:v>20.832666655999656</c:v>
                </c:pt>
                <c:pt idx="24">
                  <c:v>19.544820285692065</c:v>
                </c:pt>
                <c:pt idx="25">
                  <c:v>15.427248620541512</c:v>
                </c:pt>
                <c:pt idx="26">
                  <c:v>20.149441679609883</c:v>
                </c:pt>
                <c:pt idx="27">
                  <c:v>18.814887722226779</c:v>
                </c:pt>
                <c:pt idx="28">
                  <c:v>17.606816861659009</c:v>
                </c:pt>
                <c:pt idx="29">
                  <c:v>25.099800796022265</c:v>
                </c:pt>
                <c:pt idx="30">
                  <c:v>15.937377450509226</c:v>
                </c:pt>
                <c:pt idx="31">
                  <c:v>25.337718918639855</c:v>
                </c:pt>
                <c:pt idx="32">
                  <c:v>18.165902124584949</c:v>
                </c:pt>
                <c:pt idx="33">
                  <c:v>23.108440016582684</c:v>
                </c:pt>
                <c:pt idx="34">
                  <c:v>15.811388300841898</c:v>
                </c:pt>
                <c:pt idx="35">
                  <c:v>16.30950643030009</c:v>
                </c:pt>
                <c:pt idx="36">
                  <c:v>16.911534525287763</c:v>
                </c:pt>
                <c:pt idx="37">
                  <c:v>13.638181696985855</c:v>
                </c:pt>
                <c:pt idx="38">
                  <c:v>17.029386365926403</c:v>
                </c:pt>
                <c:pt idx="39">
                  <c:v>20.445048300260872</c:v>
                </c:pt>
                <c:pt idx="40">
                  <c:v>19.748417658131498</c:v>
                </c:pt>
                <c:pt idx="41">
                  <c:v>18.165902124584949</c:v>
                </c:pt>
                <c:pt idx="42">
                  <c:v>27.820855486487112</c:v>
                </c:pt>
                <c:pt idx="43">
                  <c:v>16.552945357246848</c:v>
                </c:pt>
                <c:pt idx="44">
                  <c:v>13.341664064126334</c:v>
                </c:pt>
                <c:pt idx="45">
                  <c:v>18.055470085267789</c:v>
                </c:pt>
                <c:pt idx="46">
                  <c:v>21.400934559032695</c:v>
                </c:pt>
                <c:pt idx="47">
                  <c:v>17.262676501632068</c:v>
                </c:pt>
                <c:pt idx="48">
                  <c:v>12.569805089976533</c:v>
                </c:pt>
                <c:pt idx="49">
                  <c:v>16.911534525287763</c:v>
                </c:pt>
                <c:pt idx="50">
                  <c:v>12.884098726725124</c:v>
                </c:pt>
                <c:pt idx="51">
                  <c:v>8.831760866327846</c:v>
                </c:pt>
                <c:pt idx="52">
                  <c:v>18.920887928424502</c:v>
                </c:pt>
                <c:pt idx="53">
                  <c:v>12.569805089976533</c:v>
                </c:pt>
                <c:pt idx="54">
                  <c:v>28.670542373662904</c:v>
                </c:pt>
                <c:pt idx="55">
                  <c:v>12.24744871391589</c:v>
                </c:pt>
                <c:pt idx="56">
                  <c:v>12.884098726725124</c:v>
                </c:pt>
                <c:pt idx="57">
                  <c:v>23.366642891095847</c:v>
                </c:pt>
                <c:pt idx="58">
                  <c:v>13.928388277184121</c:v>
                </c:pt>
                <c:pt idx="59">
                  <c:v>19.02629759044045</c:v>
                </c:pt>
                <c:pt idx="60">
                  <c:v>1.4142135623730949</c:v>
                </c:pt>
              </c:numCache>
            </c:numRef>
          </c:xVal>
          <c:yVal>
            <c:numRef>
              <c:f>'E36'!$F$14:$F$74</c:f>
              <c:numCache>
                <c:formatCode>0.00</c:formatCode>
                <c:ptCount val="61"/>
                <c:pt idx="0">
                  <c:v>1.7402628820351345</c:v>
                </c:pt>
                <c:pt idx="1">
                  <c:v>-1.9669617609960024</c:v>
                </c:pt>
                <c:pt idx="2">
                  <c:v>-1.3853940846200008</c:v>
                </c:pt>
                <c:pt idx="3">
                  <c:v>-1.3105482010434462</c:v>
                </c:pt>
                <c:pt idx="4">
                  <c:v>-2.8418334994447907</c:v>
                </c:pt>
                <c:pt idx="5">
                  <c:v>-1.5102489570430893</c:v>
                </c:pt>
                <c:pt idx="6">
                  <c:v>-2.9568343371873227</c:v>
                </c:pt>
                <c:pt idx="7">
                  <c:v>-2.6660667361045047</c:v>
                </c:pt>
                <c:pt idx="8">
                  <c:v>1.4030554036407883</c:v>
                </c:pt>
                <c:pt idx="9">
                  <c:v>-2.2192692741247009</c:v>
                </c:pt>
                <c:pt idx="10">
                  <c:v>-3.947379258930011</c:v>
                </c:pt>
                <c:pt idx="11">
                  <c:v>-0.94095735320414753</c:v>
                </c:pt>
                <c:pt idx="12">
                  <c:v>-1.7840811150648064</c:v>
                </c:pt>
                <c:pt idx="13">
                  <c:v>1.6107328027402732</c:v>
                </c:pt>
                <c:pt idx="14">
                  <c:v>-6.0984743191875745</c:v>
                </c:pt>
                <c:pt idx="15">
                  <c:v>3.1346700716848215</c:v>
                </c:pt>
                <c:pt idx="16">
                  <c:v>-2.4393245010699074</c:v>
                </c:pt>
                <c:pt idx="17">
                  <c:v>-2.8676629701585323</c:v>
                </c:pt>
                <c:pt idx="18">
                  <c:v>-3.0894646713958709</c:v>
                </c:pt>
                <c:pt idx="19">
                  <c:v>-2.4806512082301095</c:v>
                </c:pt>
                <c:pt idx="20">
                  <c:v>1.2754084955189762</c:v>
                </c:pt>
                <c:pt idx="21">
                  <c:v>1.959575450454464</c:v>
                </c:pt>
                <c:pt idx="22">
                  <c:v>-1.5543254806404985</c:v>
                </c:pt>
                <c:pt idx="23">
                  <c:v>-5.1609218179452165</c:v>
                </c:pt>
                <c:pt idx="24">
                  <c:v>-3.642466390318273</c:v>
                </c:pt>
                <c:pt idx="25">
                  <c:v>-2.3788998141859152</c:v>
                </c:pt>
                <c:pt idx="26">
                  <c:v>-1.502678263553574</c:v>
                </c:pt>
                <c:pt idx="27">
                  <c:v>-1.08820416868379</c:v>
                </c:pt>
                <c:pt idx="28">
                  <c:v>1.5143075358870555</c:v>
                </c:pt>
                <c:pt idx="29">
                  <c:v>1.999219184161503</c:v>
                </c:pt>
                <c:pt idx="30">
                  <c:v>-0.660233110480414</c:v>
                </c:pt>
                <c:pt idx="31">
                  <c:v>0.46520565647030415</c:v>
                </c:pt>
                <c:pt idx="32">
                  <c:v>-2.4751685410296504</c:v>
                </c:pt>
                <c:pt idx="33">
                  <c:v>-3.9939475524554298</c:v>
                </c:pt>
                <c:pt idx="34">
                  <c:v>-3.6224773142008564</c:v>
                </c:pt>
                <c:pt idx="35">
                  <c:v>-1.9036963649926546</c:v>
                </c:pt>
                <c:pt idx="36">
                  <c:v>-0.49462659543133247</c:v>
                </c:pt>
                <c:pt idx="37">
                  <c:v>6.0137166692920609E-2</c:v>
                </c:pt>
                <c:pt idx="38">
                  <c:v>-1.0001646420457544</c:v>
                </c:pt>
                <c:pt idx="39">
                  <c:v>0.59946365839807203</c:v>
                </c:pt>
                <c:pt idx="40">
                  <c:v>0.50077144633329318</c:v>
                </c:pt>
                <c:pt idx="41">
                  <c:v>-0.45841906280628969</c:v>
                </c:pt>
                <c:pt idx="42">
                  <c:v>-6.1802829314922851</c:v>
                </c:pt>
                <c:pt idx="43">
                  <c:v>4.8625375424530284E-2</c:v>
                </c:pt>
                <c:pt idx="44">
                  <c:v>0.63273494635715266</c:v>
                </c:pt>
                <c:pt idx="45">
                  <c:v>-2.4411948837502617</c:v>
                </c:pt>
                <c:pt idx="46">
                  <c:v>-4.2117738769640605</c:v>
                </c:pt>
                <c:pt idx="47">
                  <c:v>2.2487494411477402</c:v>
                </c:pt>
                <c:pt idx="48">
                  <c:v>-0.74854585235107729</c:v>
                </c:pt>
                <c:pt idx="49">
                  <c:v>-2.0891174002480035</c:v>
                </c:pt>
                <c:pt idx="50">
                  <c:v>-1.5976175408656339</c:v>
                </c:pt>
                <c:pt idx="51">
                  <c:v>-1.4859756188829554</c:v>
                </c:pt>
                <c:pt idx="52">
                  <c:v>-2.3505642714379351</c:v>
                </c:pt>
                <c:pt idx="53">
                  <c:v>-1.7445360781760649E-2</c:v>
                </c:pt>
                <c:pt idx="54">
                  <c:v>-3.4374902719888958</c:v>
                </c:pt>
                <c:pt idx="55">
                  <c:v>-1.8186320543605978</c:v>
                </c:pt>
                <c:pt idx="56">
                  <c:v>-0.84823671553782198</c:v>
                </c:pt>
                <c:pt idx="57">
                  <c:v>-1.6004290677866926</c:v>
                </c:pt>
                <c:pt idx="58">
                  <c:v>-2.2355916869069943</c:v>
                </c:pt>
                <c:pt idx="59">
                  <c:v>-0.51285100696041452</c:v>
                </c:pt>
                <c:pt idx="60">
                  <c:v>0.75953648346567215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'E36'!$L$14:$L$21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'E36'!$M$14:$M$21</c:f>
              <c:numCache>
                <c:formatCode>General</c:formatCode>
                <c:ptCount val="8"/>
                <c:pt idx="0">
                  <c:v>-12.974232771072293</c:v>
                </c:pt>
                <c:pt idx="1">
                  <c:v>-10.153639321397096</c:v>
                </c:pt>
                <c:pt idx="2">
                  <c:v>-8.2306998255051269</c:v>
                </c:pt>
                <c:pt idx="3">
                  <c:v>-4.7534655636528518</c:v>
                </c:pt>
                <c:pt idx="4">
                  <c:v>3.0531133177191805E-15</c:v>
                </c:pt>
                <c:pt idx="5">
                  <c:v>3.486915673270373</c:v>
                </c:pt>
                <c:pt idx="6">
                  <c:v>8.6855351124956552</c:v>
                </c:pt>
                <c:pt idx="7">
                  <c:v>14.236143481261628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'E36'!$L$24:$L$26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</c:numCache>
            </c:numRef>
          </c:xVal>
          <c:yVal>
            <c:numRef>
              <c:f>'E36'!$M$24:$M$26</c:f>
              <c:numCache>
                <c:formatCode>General</c:formatCode>
                <c:ptCount val="3"/>
                <c:pt idx="0">
                  <c:v>-8.9407488113179241</c:v>
                </c:pt>
                <c:pt idx="1">
                  <c:v>-3.6394219875508167</c:v>
                </c:pt>
                <c:pt idx="2">
                  <c:v>2.854142170882001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'E36'!$L$41:$L$46</c:f>
              <c:numCache>
                <c:formatCode>General</c:formatCode>
                <c:ptCount val="6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</c:numCache>
            </c:numRef>
          </c:xVal>
          <c:yVal>
            <c:numRef>
              <c:f>'E36'!$M$41:$M$46</c:f>
              <c:numCache>
                <c:formatCode>General</c:formatCode>
                <c:ptCount val="6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1312"/>
        <c:axId val="154387584"/>
      </c:scatterChart>
      <c:valAx>
        <c:axId val="1543813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4387584"/>
        <c:crossesAt val="-15"/>
        <c:crossBetween val="midCat"/>
      </c:valAx>
      <c:valAx>
        <c:axId val="154387584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4381312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'E42'!$E$14:$E$74</c:f>
              <c:numCache>
                <c:formatCode>0.00</c:formatCode>
                <c:ptCount val="61"/>
                <c:pt idx="0">
                  <c:v>17.146428199482248</c:v>
                </c:pt>
                <c:pt idx="1">
                  <c:v>31.208973068654469</c:v>
                </c:pt>
                <c:pt idx="2">
                  <c:v>37.97367509209505</c:v>
                </c:pt>
                <c:pt idx="3">
                  <c:v>13.19090595827292</c:v>
                </c:pt>
                <c:pt idx="4">
                  <c:v>41.109609582188931</c:v>
                </c:pt>
                <c:pt idx="5">
                  <c:v>35.355339059327378</c:v>
                </c:pt>
                <c:pt idx="6">
                  <c:v>28.035691537752371</c:v>
                </c:pt>
                <c:pt idx="7">
                  <c:v>23.53720459187964</c:v>
                </c:pt>
                <c:pt idx="8">
                  <c:v>18.493242008906929</c:v>
                </c:pt>
                <c:pt idx="9">
                  <c:v>28.460498941515414</c:v>
                </c:pt>
                <c:pt idx="10">
                  <c:v>18.708286933869708</c:v>
                </c:pt>
                <c:pt idx="11">
                  <c:v>22.934689882359432</c:v>
                </c:pt>
                <c:pt idx="12">
                  <c:v>19.646882704388499</c:v>
                </c:pt>
                <c:pt idx="13">
                  <c:v>29.698484809834998</c:v>
                </c:pt>
                <c:pt idx="14">
                  <c:v>15.556349186104045</c:v>
                </c:pt>
                <c:pt idx="15">
                  <c:v>42.918527467749868</c:v>
                </c:pt>
                <c:pt idx="16">
                  <c:v>15.033296378372908</c:v>
                </c:pt>
                <c:pt idx="17">
                  <c:v>21.213203435596427</c:v>
                </c:pt>
                <c:pt idx="18">
                  <c:v>24.207436873820409</c:v>
                </c:pt>
                <c:pt idx="19">
                  <c:v>27.166155414412252</c:v>
                </c:pt>
                <c:pt idx="20">
                  <c:v>28.948229652260256</c:v>
                </c:pt>
                <c:pt idx="21">
                  <c:v>22.671568097509269</c:v>
                </c:pt>
                <c:pt idx="22">
                  <c:v>17.146428199482248</c:v>
                </c:pt>
                <c:pt idx="23">
                  <c:v>19.646882704388499</c:v>
                </c:pt>
                <c:pt idx="24">
                  <c:v>33.496268448888458</c:v>
                </c:pt>
                <c:pt idx="25">
                  <c:v>41.400483088968905</c:v>
                </c:pt>
                <c:pt idx="26">
                  <c:v>16.911534525287763</c:v>
                </c:pt>
                <c:pt idx="27">
                  <c:v>44.384682042344295</c:v>
                </c:pt>
                <c:pt idx="28">
                  <c:v>27.018512172212592</c:v>
                </c:pt>
                <c:pt idx="29">
                  <c:v>29.29163703175362</c:v>
                </c:pt>
                <c:pt idx="30">
                  <c:v>18.601075237738275</c:v>
                </c:pt>
                <c:pt idx="31">
                  <c:v>36.138621999185304</c:v>
                </c:pt>
                <c:pt idx="32">
                  <c:v>40.3236903073119</c:v>
                </c:pt>
                <c:pt idx="33">
                  <c:v>14.352700094407323</c:v>
                </c:pt>
                <c:pt idx="34">
                  <c:v>13.490737563232042</c:v>
                </c:pt>
                <c:pt idx="35">
                  <c:v>11.224972160321824</c:v>
                </c:pt>
                <c:pt idx="36">
                  <c:v>4.6904157598234297</c:v>
                </c:pt>
                <c:pt idx="37">
                  <c:v>27.604347483684524</c:v>
                </c:pt>
                <c:pt idx="38">
                  <c:v>13.784048752090223</c:v>
                </c:pt>
                <c:pt idx="39">
                  <c:v>13.19090595827292</c:v>
                </c:pt>
                <c:pt idx="40">
                  <c:v>20.639767440550294</c:v>
                </c:pt>
                <c:pt idx="41">
                  <c:v>24.124676163629637</c:v>
                </c:pt>
                <c:pt idx="42">
                  <c:v>10.488088481701515</c:v>
                </c:pt>
                <c:pt idx="43">
                  <c:v>12.727922061357857</c:v>
                </c:pt>
                <c:pt idx="44">
                  <c:v>9.4868329805051381</c:v>
                </c:pt>
                <c:pt idx="45">
                  <c:v>35.128336140500593</c:v>
                </c:pt>
                <c:pt idx="46">
                  <c:v>10.862780491200215</c:v>
                </c:pt>
                <c:pt idx="47">
                  <c:v>25.651510676761319</c:v>
                </c:pt>
                <c:pt idx="48">
                  <c:v>27.239676943752475</c:v>
                </c:pt>
                <c:pt idx="49">
                  <c:v>14.628738838327795</c:v>
                </c:pt>
                <c:pt idx="50">
                  <c:v>17.262676501632068</c:v>
                </c:pt>
                <c:pt idx="51">
                  <c:v>52.211109928826446</c:v>
                </c:pt>
                <c:pt idx="52">
                  <c:v>20.445048300260872</c:v>
                </c:pt>
                <c:pt idx="53">
                  <c:v>15.165750888103101</c:v>
                </c:pt>
                <c:pt idx="54">
                  <c:v>32.280024783137947</c:v>
                </c:pt>
                <c:pt idx="55">
                  <c:v>1.4142135623730949</c:v>
                </c:pt>
                <c:pt idx="56">
                  <c:v>1.4142135623730949</c:v>
                </c:pt>
                <c:pt idx="57">
                  <c:v>1.4142135623730949</c:v>
                </c:pt>
                <c:pt idx="58">
                  <c:v>1.4142135623730949</c:v>
                </c:pt>
                <c:pt idx="59">
                  <c:v>1.4142135623730949</c:v>
                </c:pt>
                <c:pt idx="60">
                  <c:v>1.4142135623730949</c:v>
                </c:pt>
              </c:numCache>
            </c:numRef>
          </c:xVal>
          <c:yVal>
            <c:numRef>
              <c:f>'E42'!$F$14:$F$74</c:f>
              <c:numCache>
                <c:formatCode>0.00</c:formatCode>
                <c:ptCount val="61"/>
                <c:pt idx="0">
                  <c:v>-1.5547134827599403</c:v>
                </c:pt>
                <c:pt idx="1">
                  <c:v>-1.1233960063601298</c:v>
                </c:pt>
                <c:pt idx="2">
                  <c:v>0.64072637212524086</c:v>
                </c:pt>
                <c:pt idx="3">
                  <c:v>-0.93796432201978808</c:v>
                </c:pt>
                <c:pt idx="4">
                  <c:v>-4.7020832619949271</c:v>
                </c:pt>
                <c:pt idx="5">
                  <c:v>0.37696391452287431</c:v>
                </c:pt>
                <c:pt idx="6">
                  <c:v>-0.6431932448174259</c:v>
                </c:pt>
                <c:pt idx="7">
                  <c:v>-1.3660146446246386</c:v>
                </c:pt>
                <c:pt idx="8">
                  <c:v>-0.55670843390968483</c:v>
                </c:pt>
                <c:pt idx="9">
                  <c:v>-1.3418269687217101E-2</c:v>
                </c:pt>
                <c:pt idx="10">
                  <c:v>-2.0366876954571453</c:v>
                </c:pt>
                <c:pt idx="11">
                  <c:v>0.41307750567394913</c:v>
                </c:pt>
                <c:pt idx="12">
                  <c:v>0.85909379484381143</c:v>
                </c:pt>
                <c:pt idx="13">
                  <c:v>1.9940226951106237</c:v>
                </c:pt>
                <c:pt idx="14">
                  <c:v>-6.5942252016641015E-2</c:v>
                </c:pt>
                <c:pt idx="15">
                  <c:v>7.9655912522894515E-2</c:v>
                </c:pt>
                <c:pt idx="16">
                  <c:v>0.53395307110325529</c:v>
                </c:pt>
                <c:pt idx="17">
                  <c:v>2.5704488225271573</c:v>
                </c:pt>
                <c:pt idx="18">
                  <c:v>-3.7284733739321689</c:v>
                </c:pt>
                <c:pt idx="19">
                  <c:v>-2.1473824476930035</c:v>
                </c:pt>
                <c:pt idx="20">
                  <c:v>-0.66821315394491609</c:v>
                </c:pt>
                <c:pt idx="21">
                  <c:v>-3.2565245732059429</c:v>
                </c:pt>
                <c:pt idx="22">
                  <c:v>-1.5547134827599403</c:v>
                </c:pt>
                <c:pt idx="23">
                  <c:v>-2.9261184733630645</c:v>
                </c:pt>
                <c:pt idx="24">
                  <c:v>-4.1030182382329876</c:v>
                </c:pt>
                <c:pt idx="25">
                  <c:v>10.974338225836924</c:v>
                </c:pt>
                <c:pt idx="26">
                  <c:v>-2.8306838504963436</c:v>
                </c:pt>
                <c:pt idx="27">
                  <c:v>-4.2808524248474953</c:v>
                </c:pt>
                <c:pt idx="28">
                  <c:v>0.19424384985180335</c:v>
                </c:pt>
                <c:pt idx="29">
                  <c:v>0.20072123076080448</c:v>
                </c:pt>
                <c:pt idx="30">
                  <c:v>2.1016043229127757</c:v>
                </c:pt>
                <c:pt idx="31">
                  <c:v>1.400373294787256</c:v>
                </c:pt>
                <c:pt idx="32">
                  <c:v>-4.459544748455488</c:v>
                </c:pt>
                <c:pt idx="33">
                  <c:v>0.75148701815781127</c:v>
                </c:pt>
                <c:pt idx="34">
                  <c:v>-0.42088997227763153</c:v>
                </c:pt>
                <c:pt idx="35">
                  <c:v>-2.2154445109366518</c:v>
                </c:pt>
                <c:pt idx="36">
                  <c:v>0.96009495019460689</c:v>
                </c:pt>
                <c:pt idx="37">
                  <c:v>-0.50779078709217473</c:v>
                </c:pt>
                <c:pt idx="38">
                  <c:v>-0.51231113641472992</c:v>
                </c:pt>
                <c:pt idx="39">
                  <c:v>-1.688937810211633</c:v>
                </c:pt>
                <c:pt idx="40">
                  <c:v>-2.631609642259833</c:v>
                </c:pt>
                <c:pt idx="41">
                  <c:v>-2.7266606320072562</c:v>
                </c:pt>
                <c:pt idx="42">
                  <c:v>-0.85775059081050353</c:v>
                </c:pt>
                <c:pt idx="43">
                  <c:v>-0.7946707774966324</c:v>
                </c:pt>
                <c:pt idx="44">
                  <c:v>-1.6840797438275417</c:v>
                </c:pt>
                <c:pt idx="45">
                  <c:v>-5.3074020088492997</c:v>
                </c:pt>
                <c:pt idx="46">
                  <c:v>-2.1046822325140062</c:v>
                </c:pt>
                <c:pt idx="47">
                  <c:v>-0.44455171178282021</c:v>
                </c:pt>
                <c:pt idx="48">
                  <c:v>8.6491945050355312</c:v>
                </c:pt>
                <c:pt idx="49">
                  <c:v>-1.3820748075612854</c:v>
                </c:pt>
                <c:pt idx="50">
                  <c:v>-2.9383654695310288</c:v>
                </c:pt>
                <c:pt idx="51">
                  <c:v>-4.5204802020692689</c:v>
                </c:pt>
                <c:pt idx="52">
                  <c:v>-1.1798793160533285</c:v>
                </c:pt>
                <c:pt idx="53">
                  <c:v>-1.9911693069448821</c:v>
                </c:pt>
                <c:pt idx="54">
                  <c:v>-5.5586222425793848</c:v>
                </c:pt>
                <c:pt idx="55">
                  <c:v>0.70594999338932063</c:v>
                </c:pt>
                <c:pt idx="56">
                  <c:v>0.70594999338932063</c:v>
                </c:pt>
                <c:pt idx="57">
                  <c:v>0.70594999338932063</c:v>
                </c:pt>
                <c:pt idx="58">
                  <c:v>0.70594999338932063</c:v>
                </c:pt>
                <c:pt idx="59">
                  <c:v>0.70594999338932063</c:v>
                </c:pt>
                <c:pt idx="60">
                  <c:v>0.70594999338932063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'E42'!$L$14:$L$21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'E42'!$M$14:$M$21</c:f>
              <c:numCache>
                <c:formatCode>General</c:formatCode>
                <c:ptCount val="8"/>
                <c:pt idx="0">
                  <c:v>-12.964805454191504</c:v>
                </c:pt>
                <c:pt idx="1">
                  <c:v>-10.146394752112297</c:v>
                </c:pt>
                <c:pt idx="2">
                  <c:v>-8.2249132098534634</c:v>
                </c:pt>
                <c:pt idx="3">
                  <c:v>-4.7502276197609161</c:v>
                </c:pt>
                <c:pt idx="4">
                  <c:v>3.0531133177191805E-15</c:v>
                </c:pt>
                <c:pt idx="5">
                  <c:v>3.4847716880267217</c:v>
                </c:pt>
                <c:pt idx="6">
                  <c:v>8.680639742407859</c:v>
                </c:pt>
                <c:pt idx="7">
                  <c:v>14.228995353560178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'E42'!$L$24:$L$25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'E42'!$M$24:$M$25</c:f>
              <c:numCache>
                <c:formatCode>General</c:formatCode>
                <c:ptCount val="2"/>
                <c:pt idx="0">
                  <c:v>-3.0179480123099998</c:v>
                </c:pt>
                <c:pt idx="1">
                  <c:v>13.913093622421771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'E42'!$L$41:$L$46</c:f>
              <c:numCache>
                <c:formatCode>General</c:formatCode>
                <c:ptCount val="6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</c:numCache>
            </c:numRef>
          </c:xVal>
          <c:yVal>
            <c:numRef>
              <c:f>'E42'!$M$41:$M$46</c:f>
              <c:numCache>
                <c:formatCode>General</c:formatCode>
                <c:ptCount val="6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3744"/>
        <c:axId val="155670016"/>
      </c:scatterChart>
      <c:valAx>
        <c:axId val="1556637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5670016"/>
        <c:crossesAt val="-15"/>
        <c:crossBetween val="midCat"/>
      </c:valAx>
      <c:valAx>
        <c:axId val="155670016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5663744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83277808383358E-2"/>
          <c:y val="6.2953995157384993E-2"/>
          <c:w val="0.71297763073833409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'E2-1'!$E$14:$E$74</c:f>
              <c:numCache>
                <c:formatCode>0.00</c:formatCode>
                <c:ptCount val="61"/>
                <c:pt idx="0">
                  <c:v>7.8740078740118111</c:v>
                </c:pt>
                <c:pt idx="1">
                  <c:v>12.083045973594572</c:v>
                </c:pt>
                <c:pt idx="2">
                  <c:v>19.442222095223581</c:v>
                </c:pt>
                <c:pt idx="3">
                  <c:v>10.295630140987001</c:v>
                </c:pt>
                <c:pt idx="4">
                  <c:v>10.099504938362077</c:v>
                </c:pt>
                <c:pt idx="5">
                  <c:v>8.3666002653407556</c:v>
                </c:pt>
                <c:pt idx="6">
                  <c:v>11.045361017187261</c:v>
                </c:pt>
                <c:pt idx="7">
                  <c:v>12.083045973594572</c:v>
                </c:pt>
                <c:pt idx="8">
                  <c:v>17.720045146669349</c:v>
                </c:pt>
                <c:pt idx="9">
                  <c:v>16.673332000533065</c:v>
                </c:pt>
                <c:pt idx="10">
                  <c:v>15.556349186104045</c:v>
                </c:pt>
                <c:pt idx="11">
                  <c:v>12.24744871391589</c:v>
                </c:pt>
                <c:pt idx="12">
                  <c:v>14.764823060233399</c:v>
                </c:pt>
                <c:pt idx="13">
                  <c:v>11.045361017187261</c:v>
                </c:pt>
                <c:pt idx="14">
                  <c:v>21.307275752662516</c:v>
                </c:pt>
                <c:pt idx="15">
                  <c:v>17.720045146669349</c:v>
                </c:pt>
                <c:pt idx="16">
                  <c:v>29.631064780058107</c:v>
                </c:pt>
                <c:pt idx="17">
                  <c:v>8.3666002653407556</c:v>
                </c:pt>
                <c:pt idx="18">
                  <c:v>28.879058156387305</c:v>
                </c:pt>
                <c:pt idx="19">
                  <c:v>11.575836902790225</c:v>
                </c:pt>
                <c:pt idx="20">
                  <c:v>12.569805089976533</c:v>
                </c:pt>
                <c:pt idx="21">
                  <c:v>9.4868329805051381</c:v>
                </c:pt>
                <c:pt idx="22">
                  <c:v>17.832554500127006</c:v>
                </c:pt>
                <c:pt idx="23">
                  <c:v>22.405356502408079</c:v>
                </c:pt>
                <c:pt idx="24">
                  <c:v>1.4142135623730949</c:v>
                </c:pt>
                <c:pt idx="25">
                  <c:v>1.4142135623730949</c:v>
                </c:pt>
                <c:pt idx="26">
                  <c:v>1.4142135623730949</c:v>
                </c:pt>
                <c:pt idx="27">
                  <c:v>1.4142135623730949</c:v>
                </c:pt>
                <c:pt idx="28">
                  <c:v>1.4142135623730949</c:v>
                </c:pt>
                <c:pt idx="29">
                  <c:v>1.4142135623730949</c:v>
                </c:pt>
                <c:pt idx="30">
                  <c:v>1.4142135623730949</c:v>
                </c:pt>
                <c:pt idx="31">
                  <c:v>1.4142135623730949</c:v>
                </c:pt>
                <c:pt idx="32">
                  <c:v>1.4142135623730949</c:v>
                </c:pt>
                <c:pt idx="33">
                  <c:v>1.4142135623730949</c:v>
                </c:pt>
                <c:pt idx="34">
                  <c:v>1.4142135623730949</c:v>
                </c:pt>
                <c:pt idx="35">
                  <c:v>1.4142135623730949</c:v>
                </c:pt>
                <c:pt idx="36">
                  <c:v>1.4142135623730949</c:v>
                </c:pt>
                <c:pt idx="37">
                  <c:v>1.4142135623730949</c:v>
                </c:pt>
                <c:pt idx="38">
                  <c:v>1.4142135623730949</c:v>
                </c:pt>
                <c:pt idx="39">
                  <c:v>1.4142135623730949</c:v>
                </c:pt>
                <c:pt idx="40">
                  <c:v>1.4142135623730949</c:v>
                </c:pt>
                <c:pt idx="41">
                  <c:v>1.4142135623730949</c:v>
                </c:pt>
                <c:pt idx="42">
                  <c:v>1.4142135623730949</c:v>
                </c:pt>
                <c:pt idx="43">
                  <c:v>1.4142135623730949</c:v>
                </c:pt>
                <c:pt idx="44">
                  <c:v>1.4142135623730949</c:v>
                </c:pt>
                <c:pt idx="45">
                  <c:v>1.4142135623730949</c:v>
                </c:pt>
                <c:pt idx="46">
                  <c:v>1.4142135623730949</c:v>
                </c:pt>
                <c:pt idx="47">
                  <c:v>1.4142135623730949</c:v>
                </c:pt>
                <c:pt idx="48">
                  <c:v>1.4142135623730949</c:v>
                </c:pt>
                <c:pt idx="49">
                  <c:v>1.4142135623730949</c:v>
                </c:pt>
                <c:pt idx="50">
                  <c:v>1.4142135623730949</c:v>
                </c:pt>
                <c:pt idx="51">
                  <c:v>1.4142135623730949</c:v>
                </c:pt>
                <c:pt idx="52">
                  <c:v>1.4142135623730949</c:v>
                </c:pt>
                <c:pt idx="53">
                  <c:v>1.4142135623730949</c:v>
                </c:pt>
                <c:pt idx="54">
                  <c:v>1.4142135623730949</c:v>
                </c:pt>
                <c:pt idx="55">
                  <c:v>1.4142135623730949</c:v>
                </c:pt>
                <c:pt idx="56">
                  <c:v>1.4142135623730949</c:v>
                </c:pt>
                <c:pt idx="57">
                  <c:v>1.4142135623730949</c:v>
                </c:pt>
                <c:pt idx="58">
                  <c:v>1.4142135623730949</c:v>
                </c:pt>
                <c:pt idx="59">
                  <c:v>1.4142135623730949</c:v>
                </c:pt>
                <c:pt idx="60">
                  <c:v>1.4142135623730949</c:v>
                </c:pt>
              </c:numCache>
            </c:numRef>
          </c:xVal>
          <c:yVal>
            <c:numRef>
              <c:f>'E2-1'!$F$14:$F$74</c:f>
              <c:numCache>
                <c:formatCode>0.00</c:formatCode>
                <c:ptCount val="61"/>
                <c:pt idx="0">
                  <c:v>-0.38168804058543448</c:v>
                </c:pt>
                <c:pt idx="1">
                  <c:v>-1.1041859943144543</c:v>
                </c:pt>
                <c:pt idx="2">
                  <c:v>-3.0825385044766564</c:v>
                </c:pt>
                <c:pt idx="3">
                  <c:v>-2.3653311452094981</c:v>
                </c:pt>
                <c:pt idx="4">
                  <c:v>-2.2971089782751637</c:v>
                </c:pt>
                <c:pt idx="5">
                  <c:v>-1.6946801702856824</c:v>
                </c:pt>
                <c:pt idx="6">
                  <c:v>-1.4950055692462643</c:v>
                </c:pt>
                <c:pt idx="7">
                  <c:v>-1.1041859943144543</c:v>
                </c:pt>
                <c:pt idx="8">
                  <c:v>-4.9502502243375028</c:v>
                </c:pt>
                <c:pt idx="9">
                  <c:v>-2.7149143412650334</c:v>
                </c:pt>
                <c:pt idx="10">
                  <c:v>-3.0708495343458067</c:v>
                </c:pt>
                <c:pt idx="11">
                  <c:v>-0.54832403490702886</c:v>
                </c:pt>
                <c:pt idx="12">
                  <c:v>-2.7946092880043141</c:v>
                </c:pt>
                <c:pt idx="13">
                  <c:v>-1.4950055692462643</c:v>
                </c:pt>
                <c:pt idx="14">
                  <c:v>-3.217924131726464</c:v>
                </c:pt>
                <c:pt idx="15">
                  <c:v>-3.081029617785668</c:v>
                </c:pt>
                <c:pt idx="16">
                  <c:v>-5.6707885456424556</c:v>
                </c:pt>
                <c:pt idx="17">
                  <c:v>0.21805024215246716</c:v>
                </c:pt>
                <c:pt idx="18">
                  <c:v>-6.3800466619714422</c:v>
                </c:pt>
                <c:pt idx="19">
                  <c:v>-1.6805866098443909</c:v>
                </c:pt>
                <c:pt idx="20">
                  <c:v>-2.0280606765734657</c:v>
                </c:pt>
                <c:pt idx="21">
                  <c:v>-0.94896124743289856</c:v>
                </c:pt>
                <c:pt idx="22">
                  <c:v>-3.1203677300809254</c:v>
                </c:pt>
                <c:pt idx="23">
                  <c:v>-3.6027192257208456</c:v>
                </c:pt>
                <c:pt idx="24">
                  <c:v>0.61798013052896472</c:v>
                </c:pt>
                <c:pt idx="25">
                  <c:v>0.61798013052896472</c:v>
                </c:pt>
                <c:pt idx="26">
                  <c:v>0.61798013052896472</c:v>
                </c:pt>
                <c:pt idx="27">
                  <c:v>0.61798013052896472</c:v>
                </c:pt>
                <c:pt idx="28">
                  <c:v>0.61798013052896472</c:v>
                </c:pt>
                <c:pt idx="29">
                  <c:v>0.61798013052896472</c:v>
                </c:pt>
                <c:pt idx="30">
                  <c:v>0.61798013052896472</c:v>
                </c:pt>
                <c:pt idx="31">
                  <c:v>0.61798013052896472</c:v>
                </c:pt>
                <c:pt idx="32">
                  <c:v>0.61798013052896472</c:v>
                </c:pt>
                <c:pt idx="33">
                  <c:v>0.61798013052896472</c:v>
                </c:pt>
                <c:pt idx="34">
                  <c:v>0.61798013052896472</c:v>
                </c:pt>
                <c:pt idx="35">
                  <c:v>0.61798013052896472</c:v>
                </c:pt>
                <c:pt idx="36">
                  <c:v>0.61798013052896472</c:v>
                </c:pt>
                <c:pt idx="37">
                  <c:v>0.61798013052896472</c:v>
                </c:pt>
                <c:pt idx="38">
                  <c:v>0.61798013052896472</c:v>
                </c:pt>
                <c:pt idx="39">
                  <c:v>0.61798013052896472</c:v>
                </c:pt>
                <c:pt idx="40">
                  <c:v>0.61798013052896472</c:v>
                </c:pt>
                <c:pt idx="41">
                  <c:v>0.61798013052896472</c:v>
                </c:pt>
                <c:pt idx="42">
                  <c:v>0.61798013052896472</c:v>
                </c:pt>
                <c:pt idx="43">
                  <c:v>0.61798013052896472</c:v>
                </c:pt>
                <c:pt idx="44">
                  <c:v>0.61798013052896472</c:v>
                </c:pt>
                <c:pt idx="45">
                  <c:v>0.61798013052896472</c:v>
                </c:pt>
                <c:pt idx="46">
                  <c:v>0.61798013052896472</c:v>
                </c:pt>
                <c:pt idx="47">
                  <c:v>0.61798013052896472</c:v>
                </c:pt>
                <c:pt idx="48">
                  <c:v>0.61798013052896472</c:v>
                </c:pt>
                <c:pt idx="49">
                  <c:v>0.61798013052896472</c:v>
                </c:pt>
                <c:pt idx="50">
                  <c:v>0.61798013052896472</c:v>
                </c:pt>
                <c:pt idx="51">
                  <c:v>0.61798013052896472</c:v>
                </c:pt>
                <c:pt idx="52">
                  <c:v>0.87609621771440616</c:v>
                </c:pt>
                <c:pt idx="53">
                  <c:v>0.87609621771440616</c:v>
                </c:pt>
                <c:pt idx="54">
                  <c:v>0.87609621771440616</c:v>
                </c:pt>
                <c:pt idx="55">
                  <c:v>0.87609621771440616</c:v>
                </c:pt>
                <c:pt idx="56">
                  <c:v>0.87609621771440616</c:v>
                </c:pt>
                <c:pt idx="57">
                  <c:v>0.87609621771440616</c:v>
                </c:pt>
                <c:pt idx="58">
                  <c:v>0.87609621771440616</c:v>
                </c:pt>
                <c:pt idx="59">
                  <c:v>0.87609621771440616</c:v>
                </c:pt>
                <c:pt idx="60">
                  <c:v>0.87609621771440616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'E2-1'!$L$14:$L$21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'E2-1'!$M$14:$M$21</c:f>
              <c:numCache>
                <c:formatCode>General</c:formatCode>
                <c:ptCount val="8"/>
                <c:pt idx="0">
                  <c:v>-14.708914927737577</c:v>
                </c:pt>
                <c:pt idx="1">
                  <c:v>-11.481054426774049</c:v>
                </c:pt>
                <c:pt idx="2">
                  <c:v>-9.2873668776706886</c:v>
                </c:pt>
                <c:pt idx="3">
                  <c:v>-5.3404684750794926</c:v>
                </c:pt>
                <c:pt idx="4">
                  <c:v>3.0531133177191805E-15</c:v>
                </c:pt>
                <c:pt idx="5">
                  <c:v>3.8669433723604563</c:v>
                </c:pt>
                <c:pt idx="6">
                  <c:v>9.5378092896174387</c:v>
                </c:pt>
                <c:pt idx="7">
                  <c:v>15.453058046794371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'E2-1'!$L$24:$L$25</c:f>
              <c:numCache>
                <c:formatCode>General</c:formatCode>
                <c:ptCount val="2"/>
              </c:numCache>
            </c:numRef>
          </c:xVal>
          <c:yVal>
            <c:numRef>
              <c:f>'E2-1'!$M$24:$M$25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'E2-1'!$L$41:$L$46</c:f>
              <c:numCache>
                <c:formatCode>General</c:formatCode>
                <c:ptCount val="6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</c:numCache>
            </c:numRef>
          </c:xVal>
          <c:yVal>
            <c:numRef>
              <c:f>'E2-1'!$M$41:$M$46</c:f>
              <c:numCache>
                <c:formatCode>General</c:formatCode>
                <c:ptCount val="6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7952"/>
        <c:axId val="155772416"/>
      </c:scatterChart>
      <c:valAx>
        <c:axId val="155757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5772416"/>
        <c:crossesAt val="-15"/>
        <c:crossBetween val="midCat"/>
      </c:valAx>
      <c:valAx>
        <c:axId val="155772416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5757952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43575071248112"/>
          <c:y val="0.3753026634382568"/>
          <c:w val="0.13435124519266253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'E2-2'!$E$14:$E$74</c:f>
              <c:numCache>
                <c:formatCode>0.00</c:formatCode>
                <c:ptCount val="61"/>
                <c:pt idx="0">
                  <c:v>12.569805089976533</c:v>
                </c:pt>
                <c:pt idx="1">
                  <c:v>22.759613353482084</c:v>
                </c:pt>
                <c:pt idx="2">
                  <c:v>26.49528259898354</c:v>
                </c:pt>
                <c:pt idx="3">
                  <c:v>14.352700094407323</c:v>
                </c:pt>
                <c:pt idx="4">
                  <c:v>17.378147196982766</c:v>
                </c:pt>
                <c:pt idx="5">
                  <c:v>25.806975801127884</c:v>
                </c:pt>
                <c:pt idx="6">
                  <c:v>28.035691537752371</c:v>
                </c:pt>
                <c:pt idx="7">
                  <c:v>11.575836902790225</c:v>
                </c:pt>
                <c:pt idx="8">
                  <c:v>9.2736184954957039</c:v>
                </c:pt>
                <c:pt idx="9">
                  <c:v>8.6023252670426267</c:v>
                </c:pt>
                <c:pt idx="10">
                  <c:v>19.442222095223581</c:v>
                </c:pt>
                <c:pt idx="11">
                  <c:v>27.386127875258307</c:v>
                </c:pt>
                <c:pt idx="12">
                  <c:v>1.4142135623730949</c:v>
                </c:pt>
                <c:pt idx="13">
                  <c:v>1.4142135623730949</c:v>
                </c:pt>
                <c:pt idx="14">
                  <c:v>1.4142135623730949</c:v>
                </c:pt>
                <c:pt idx="15">
                  <c:v>1.4142135623730949</c:v>
                </c:pt>
                <c:pt idx="16">
                  <c:v>1.4142135623730949</c:v>
                </c:pt>
                <c:pt idx="17">
                  <c:v>1.4142135623730949</c:v>
                </c:pt>
                <c:pt idx="18">
                  <c:v>1.4142135623730949</c:v>
                </c:pt>
                <c:pt idx="19">
                  <c:v>1.4142135623730949</c:v>
                </c:pt>
                <c:pt idx="20">
                  <c:v>1.4142135623730949</c:v>
                </c:pt>
                <c:pt idx="21">
                  <c:v>1.4142135623730949</c:v>
                </c:pt>
                <c:pt idx="22">
                  <c:v>1.4142135623730949</c:v>
                </c:pt>
                <c:pt idx="23">
                  <c:v>1.4142135623730949</c:v>
                </c:pt>
                <c:pt idx="24">
                  <c:v>1.4142135623730949</c:v>
                </c:pt>
                <c:pt idx="25">
                  <c:v>1.4142135623730949</c:v>
                </c:pt>
                <c:pt idx="26">
                  <c:v>1.4142135623730949</c:v>
                </c:pt>
                <c:pt idx="27">
                  <c:v>1.4142135623730949</c:v>
                </c:pt>
                <c:pt idx="28">
                  <c:v>1.4142135623730949</c:v>
                </c:pt>
                <c:pt idx="29">
                  <c:v>1.4142135623730949</c:v>
                </c:pt>
                <c:pt idx="30">
                  <c:v>1.4142135623730949</c:v>
                </c:pt>
                <c:pt idx="31">
                  <c:v>1.4142135623730949</c:v>
                </c:pt>
                <c:pt idx="32">
                  <c:v>1.4142135623730949</c:v>
                </c:pt>
                <c:pt idx="33">
                  <c:v>1.4142135623730949</c:v>
                </c:pt>
                <c:pt idx="34">
                  <c:v>1.4142135623730949</c:v>
                </c:pt>
                <c:pt idx="35">
                  <c:v>1.4142135623730949</c:v>
                </c:pt>
                <c:pt idx="36">
                  <c:v>1.4142135623730949</c:v>
                </c:pt>
                <c:pt idx="37">
                  <c:v>1.4142135623730949</c:v>
                </c:pt>
                <c:pt idx="38">
                  <c:v>1.4142135623730949</c:v>
                </c:pt>
                <c:pt idx="39">
                  <c:v>1.4142135623730949</c:v>
                </c:pt>
                <c:pt idx="40">
                  <c:v>1.4142135623730949</c:v>
                </c:pt>
                <c:pt idx="41">
                  <c:v>1.4142135623730949</c:v>
                </c:pt>
                <c:pt idx="42">
                  <c:v>1.4142135623730949</c:v>
                </c:pt>
                <c:pt idx="43">
                  <c:v>1.4142135623730949</c:v>
                </c:pt>
                <c:pt idx="44">
                  <c:v>1.4142135623730949</c:v>
                </c:pt>
                <c:pt idx="45">
                  <c:v>1.4142135623730949</c:v>
                </c:pt>
                <c:pt idx="46">
                  <c:v>1.4142135623730949</c:v>
                </c:pt>
                <c:pt idx="47">
                  <c:v>1.4142135623730949</c:v>
                </c:pt>
                <c:pt idx="48">
                  <c:v>1.4142135623730949</c:v>
                </c:pt>
                <c:pt idx="49">
                  <c:v>1.4142135623730949</c:v>
                </c:pt>
                <c:pt idx="50">
                  <c:v>1.4142135623730949</c:v>
                </c:pt>
                <c:pt idx="51">
                  <c:v>1.4142135623730949</c:v>
                </c:pt>
                <c:pt idx="52">
                  <c:v>1.4142135623730949</c:v>
                </c:pt>
                <c:pt idx="53">
                  <c:v>1.4142135623730949</c:v>
                </c:pt>
                <c:pt idx="54">
                  <c:v>1.4142135623730949</c:v>
                </c:pt>
                <c:pt idx="55">
                  <c:v>1.4142135623730949</c:v>
                </c:pt>
                <c:pt idx="56">
                  <c:v>1.4142135623730949</c:v>
                </c:pt>
                <c:pt idx="57">
                  <c:v>1.4142135623730949</c:v>
                </c:pt>
                <c:pt idx="58">
                  <c:v>1.4142135623730949</c:v>
                </c:pt>
                <c:pt idx="59">
                  <c:v>1.4142135623730949</c:v>
                </c:pt>
                <c:pt idx="60">
                  <c:v>1.4142135623730949</c:v>
                </c:pt>
              </c:numCache>
            </c:numRef>
          </c:xVal>
          <c:yVal>
            <c:numRef>
              <c:f>'E2-2'!$F$14:$F$74</c:f>
              <c:numCache>
                <c:formatCode>0.00</c:formatCode>
                <c:ptCount val="61"/>
                <c:pt idx="0">
                  <c:v>-2.0280606765734657</c:v>
                </c:pt>
                <c:pt idx="1">
                  <c:v>-4.8412011725868354</c:v>
                </c:pt>
                <c:pt idx="2">
                  <c:v>-5.5480178270612495</c:v>
                </c:pt>
                <c:pt idx="3">
                  <c:v>-2.6507485580489685</c:v>
                </c:pt>
                <c:pt idx="4">
                  <c:v>-2.3589314789132549</c:v>
                </c:pt>
                <c:pt idx="5">
                  <c:v>-5.9044182581487128</c:v>
                </c:pt>
                <c:pt idx="6">
                  <c:v>-5.5719095318261909</c:v>
                </c:pt>
                <c:pt idx="7">
                  <c:v>-2.8107843172861946</c:v>
                </c:pt>
                <c:pt idx="8">
                  <c:v>-0.87413148442102051</c:v>
                </c:pt>
                <c:pt idx="9">
                  <c:v>-0.6382487184704978</c:v>
                </c:pt>
                <c:pt idx="10">
                  <c:v>-3.0825385044766564</c:v>
                </c:pt>
                <c:pt idx="11">
                  <c:v>-6.4551953813450318</c:v>
                </c:pt>
                <c:pt idx="12">
                  <c:v>0.61798013052896472</c:v>
                </c:pt>
                <c:pt idx="13">
                  <c:v>0.61798013052896472</c:v>
                </c:pt>
                <c:pt idx="14">
                  <c:v>0.61798013052896472</c:v>
                </c:pt>
                <c:pt idx="15">
                  <c:v>0.61798013052896472</c:v>
                </c:pt>
                <c:pt idx="16">
                  <c:v>0.61798013052896472</c:v>
                </c:pt>
                <c:pt idx="17">
                  <c:v>0.61798013052896472</c:v>
                </c:pt>
                <c:pt idx="18">
                  <c:v>0.61798013052896472</c:v>
                </c:pt>
                <c:pt idx="19">
                  <c:v>0.61798013052896472</c:v>
                </c:pt>
                <c:pt idx="20">
                  <c:v>0.61798013052896472</c:v>
                </c:pt>
                <c:pt idx="21">
                  <c:v>0.61798013052896472</c:v>
                </c:pt>
                <c:pt idx="22">
                  <c:v>0.61798013052896472</c:v>
                </c:pt>
                <c:pt idx="23">
                  <c:v>0.61798013052896472</c:v>
                </c:pt>
                <c:pt idx="24">
                  <c:v>0.61798013052896472</c:v>
                </c:pt>
                <c:pt idx="25">
                  <c:v>0.61798013052896472</c:v>
                </c:pt>
                <c:pt idx="26">
                  <c:v>0.61798013052896472</c:v>
                </c:pt>
                <c:pt idx="27">
                  <c:v>0.61798013052896472</c:v>
                </c:pt>
                <c:pt idx="28">
                  <c:v>0.61798013052896472</c:v>
                </c:pt>
                <c:pt idx="29">
                  <c:v>0.61798013052896472</c:v>
                </c:pt>
                <c:pt idx="30">
                  <c:v>0.61798013052896472</c:v>
                </c:pt>
                <c:pt idx="31">
                  <c:v>0.61798013052896472</c:v>
                </c:pt>
                <c:pt idx="32">
                  <c:v>0.61798013052896472</c:v>
                </c:pt>
                <c:pt idx="33">
                  <c:v>0.61798013052896472</c:v>
                </c:pt>
                <c:pt idx="34">
                  <c:v>0.61798013052896472</c:v>
                </c:pt>
                <c:pt idx="35">
                  <c:v>0.61798013052896472</c:v>
                </c:pt>
                <c:pt idx="36">
                  <c:v>0.61798013052896472</c:v>
                </c:pt>
                <c:pt idx="37">
                  <c:v>0.61798013052896472</c:v>
                </c:pt>
                <c:pt idx="38">
                  <c:v>0.61798013052896472</c:v>
                </c:pt>
                <c:pt idx="39">
                  <c:v>0.61798013052896472</c:v>
                </c:pt>
                <c:pt idx="40">
                  <c:v>0.61798013052896472</c:v>
                </c:pt>
                <c:pt idx="41">
                  <c:v>0.61798013052896472</c:v>
                </c:pt>
                <c:pt idx="42">
                  <c:v>0.61798013052896472</c:v>
                </c:pt>
                <c:pt idx="43">
                  <c:v>0.61798013052896472</c:v>
                </c:pt>
                <c:pt idx="44">
                  <c:v>0.61798013052896472</c:v>
                </c:pt>
                <c:pt idx="45">
                  <c:v>0.61798013052896472</c:v>
                </c:pt>
                <c:pt idx="46">
                  <c:v>0.61798013052896472</c:v>
                </c:pt>
                <c:pt idx="47">
                  <c:v>0.61798013052896472</c:v>
                </c:pt>
                <c:pt idx="48">
                  <c:v>0.61798013052896472</c:v>
                </c:pt>
                <c:pt idx="49">
                  <c:v>0.61798013052896472</c:v>
                </c:pt>
                <c:pt idx="50">
                  <c:v>0.61798013052896472</c:v>
                </c:pt>
                <c:pt idx="51">
                  <c:v>0.61798013052896472</c:v>
                </c:pt>
                <c:pt idx="52">
                  <c:v>0.91296947164865039</c:v>
                </c:pt>
                <c:pt idx="53">
                  <c:v>0.91296947164865039</c:v>
                </c:pt>
                <c:pt idx="54">
                  <c:v>0.91296947164865039</c:v>
                </c:pt>
                <c:pt idx="55">
                  <c:v>0.91296947164865039</c:v>
                </c:pt>
                <c:pt idx="56">
                  <c:v>0.91296947164865039</c:v>
                </c:pt>
                <c:pt idx="57">
                  <c:v>0.91296947164865039</c:v>
                </c:pt>
                <c:pt idx="58">
                  <c:v>0.91296947164865039</c:v>
                </c:pt>
                <c:pt idx="59">
                  <c:v>0.91296947164865039</c:v>
                </c:pt>
                <c:pt idx="60">
                  <c:v>0.91296947164865039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'E2-2'!$L$14:$L$21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'E2-2'!$M$14:$M$21</c:f>
              <c:numCache>
                <c:formatCode>General</c:formatCode>
                <c:ptCount val="8"/>
                <c:pt idx="0">
                  <c:v>-14.708914927737577</c:v>
                </c:pt>
                <c:pt idx="1">
                  <c:v>-11.481054426774049</c:v>
                </c:pt>
                <c:pt idx="2">
                  <c:v>-9.2873668776706886</c:v>
                </c:pt>
                <c:pt idx="3">
                  <c:v>-5.3404684750794926</c:v>
                </c:pt>
                <c:pt idx="4">
                  <c:v>3.0531133177191805E-15</c:v>
                </c:pt>
                <c:pt idx="5">
                  <c:v>3.8669433723604563</c:v>
                </c:pt>
                <c:pt idx="6">
                  <c:v>9.5378092896174387</c:v>
                </c:pt>
                <c:pt idx="7">
                  <c:v>15.453058046794371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'E2-2'!$L$24:$L$25</c:f>
              <c:numCache>
                <c:formatCode>General</c:formatCode>
                <c:ptCount val="2"/>
              </c:numCache>
            </c:numRef>
          </c:xVal>
          <c:yVal>
            <c:numRef>
              <c:f>'E2-2'!$M$24:$M$25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'E2-2'!$L$41:$L$46</c:f>
              <c:numCache>
                <c:formatCode>General</c:formatCode>
                <c:ptCount val="6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</c:numCache>
            </c:numRef>
          </c:xVal>
          <c:yVal>
            <c:numRef>
              <c:f>'E2-2'!$M$41:$M$46</c:f>
              <c:numCache>
                <c:formatCode>General</c:formatCode>
                <c:ptCount val="6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29984"/>
        <c:axId val="158230016"/>
      </c:scatterChart>
      <c:valAx>
        <c:axId val="155929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8230016"/>
        <c:crossesAt val="-15"/>
        <c:crossBetween val="midCat"/>
      </c:valAx>
      <c:valAx>
        <c:axId val="158230016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5929984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5686595761967832"/>
          <c:h val="0.82808716707021779"/>
        </c:manualLayout>
      </c:layout>
      <c:scatterChart>
        <c:scatterStyle val="lineMarker"/>
        <c:varyColors val="0"/>
        <c:ser>
          <c:idx val="0"/>
          <c:order val="0"/>
          <c:tx>
            <c:v>B9 recalculated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'A193'!$E$14:$E$65</c:f>
              <c:numCache>
                <c:formatCode>0.00</c:formatCode>
                <c:ptCount val="52"/>
                <c:pt idx="0">
                  <c:v>23.79075450674064</c:v>
                </c:pt>
                <c:pt idx="1">
                  <c:v>12.24744871391589</c:v>
                </c:pt>
                <c:pt idx="2">
                  <c:v>13.638181696985855</c:v>
                </c:pt>
                <c:pt idx="3">
                  <c:v>19.02629759044045</c:v>
                </c:pt>
                <c:pt idx="4">
                  <c:v>21.771541057077243</c:v>
                </c:pt>
                <c:pt idx="5">
                  <c:v>11.575836902790225</c:v>
                </c:pt>
                <c:pt idx="6">
                  <c:v>45.011109739707592</c:v>
                </c:pt>
                <c:pt idx="7">
                  <c:v>13.928388277184121</c:v>
                </c:pt>
                <c:pt idx="8">
                  <c:v>14.628738838327795</c:v>
                </c:pt>
                <c:pt idx="9">
                  <c:v>34.26368339802363</c:v>
                </c:pt>
                <c:pt idx="10">
                  <c:v>24.289915602982237</c:v>
                </c:pt>
                <c:pt idx="11">
                  <c:v>26.720778431774775</c:v>
                </c:pt>
                <c:pt idx="12">
                  <c:v>10.862780491200215</c:v>
                </c:pt>
                <c:pt idx="13">
                  <c:v>25.179356624028344</c:v>
                </c:pt>
                <c:pt idx="14">
                  <c:v>27.459060435491963</c:v>
                </c:pt>
                <c:pt idx="15">
                  <c:v>12.884098726725124</c:v>
                </c:pt>
                <c:pt idx="16">
                  <c:v>27.018512172212592</c:v>
                </c:pt>
                <c:pt idx="17">
                  <c:v>16.673332000533065</c:v>
                </c:pt>
                <c:pt idx="18">
                  <c:v>32.403703492039305</c:v>
                </c:pt>
                <c:pt idx="19">
                  <c:v>15.811388300841898</c:v>
                </c:pt>
                <c:pt idx="20">
                  <c:v>1.4142135623730949</c:v>
                </c:pt>
                <c:pt idx="21">
                  <c:v>1.4142135623730949</c:v>
                </c:pt>
                <c:pt idx="22">
                  <c:v>1.4142135623730949</c:v>
                </c:pt>
                <c:pt idx="23">
                  <c:v>1.4142135623730949</c:v>
                </c:pt>
                <c:pt idx="24">
                  <c:v>1.4142135623730949</c:v>
                </c:pt>
                <c:pt idx="25">
                  <c:v>1.4142135623730949</c:v>
                </c:pt>
                <c:pt idx="26">
                  <c:v>1.4142135623730949</c:v>
                </c:pt>
                <c:pt idx="27">
                  <c:v>1.4142135623730949</c:v>
                </c:pt>
                <c:pt idx="28">
                  <c:v>1.4142135623730949</c:v>
                </c:pt>
                <c:pt idx="29">
                  <c:v>1.4142135623730949</c:v>
                </c:pt>
                <c:pt idx="30">
                  <c:v>1.4142135623730949</c:v>
                </c:pt>
                <c:pt idx="31">
                  <c:v>1.4142135623730949</c:v>
                </c:pt>
                <c:pt idx="32">
                  <c:v>1.4142135623730949</c:v>
                </c:pt>
                <c:pt idx="33">
                  <c:v>1.4142135623730949</c:v>
                </c:pt>
                <c:pt idx="34">
                  <c:v>1.4142135623730949</c:v>
                </c:pt>
                <c:pt idx="35">
                  <c:v>1.4142135623730949</c:v>
                </c:pt>
                <c:pt idx="36">
                  <c:v>1.4142135623730949</c:v>
                </c:pt>
                <c:pt idx="37">
                  <c:v>1.4142135623730949</c:v>
                </c:pt>
                <c:pt idx="38">
                  <c:v>1.4142135623730949</c:v>
                </c:pt>
                <c:pt idx="39">
                  <c:v>1.4142135623730949</c:v>
                </c:pt>
                <c:pt idx="40">
                  <c:v>1.4142135623730949</c:v>
                </c:pt>
                <c:pt idx="41">
                  <c:v>1.4142135623730949</c:v>
                </c:pt>
                <c:pt idx="42">
                  <c:v>1.4142135623730949</c:v>
                </c:pt>
                <c:pt idx="43">
                  <c:v>1.4142135623730949</c:v>
                </c:pt>
                <c:pt idx="44">
                  <c:v>1.4142135623730949</c:v>
                </c:pt>
                <c:pt idx="45">
                  <c:v>1.4142135623730949</c:v>
                </c:pt>
                <c:pt idx="46">
                  <c:v>1.4142135623730949</c:v>
                </c:pt>
                <c:pt idx="47">
                  <c:v>1.4142135623730949</c:v>
                </c:pt>
                <c:pt idx="48">
                  <c:v>1.4142135623730949</c:v>
                </c:pt>
                <c:pt idx="49">
                  <c:v>1.4142135623730949</c:v>
                </c:pt>
                <c:pt idx="50">
                  <c:v>1.4142135623730949</c:v>
                </c:pt>
                <c:pt idx="51">
                  <c:v>1.4142135623730949</c:v>
                </c:pt>
              </c:numCache>
            </c:numRef>
          </c:xVal>
          <c:yVal>
            <c:numRef>
              <c:f>'A193'!$F$14:$F$65</c:f>
              <c:numCache>
                <c:formatCode>0.00</c:formatCode>
                <c:ptCount val="52"/>
                <c:pt idx="0">
                  <c:v>1.5425507625813792</c:v>
                </c:pt>
                <c:pt idx="1">
                  <c:v>1.6000198502909779</c:v>
                </c:pt>
                <c:pt idx="2">
                  <c:v>0.24617347059418726</c:v>
                </c:pt>
                <c:pt idx="3">
                  <c:v>2.2162990135751262</c:v>
                </c:pt>
                <c:pt idx="4">
                  <c:v>1.0755493147676403</c:v>
                </c:pt>
                <c:pt idx="5">
                  <c:v>1.3619953181514217</c:v>
                </c:pt>
                <c:pt idx="6">
                  <c:v>3.3550896611666663</c:v>
                </c:pt>
                <c:pt idx="7">
                  <c:v>0.15874500554141704</c:v>
                </c:pt>
                <c:pt idx="8">
                  <c:v>-0.57881657265370123</c:v>
                </c:pt>
                <c:pt idx="9">
                  <c:v>4.9025347193011726</c:v>
                </c:pt>
                <c:pt idx="10">
                  <c:v>1.641017540024714</c:v>
                </c:pt>
                <c:pt idx="11">
                  <c:v>-0.42148524277702665</c:v>
                </c:pt>
                <c:pt idx="12">
                  <c:v>2.4802157165951484</c:v>
                </c:pt>
                <c:pt idx="13">
                  <c:v>1.3672683527242517</c:v>
                </c:pt>
                <c:pt idx="14">
                  <c:v>2.2671756857856038</c:v>
                </c:pt>
                <c:pt idx="15">
                  <c:v>0.95525794216646254</c:v>
                </c:pt>
                <c:pt idx="16">
                  <c:v>6.6890364537722586</c:v>
                </c:pt>
                <c:pt idx="17">
                  <c:v>2.0484437996124547</c:v>
                </c:pt>
                <c:pt idx="18">
                  <c:v>0.5395208465274749</c:v>
                </c:pt>
                <c:pt idx="19">
                  <c:v>-0.40525929569823937</c:v>
                </c:pt>
                <c:pt idx="20">
                  <c:v>0.69657231778428164</c:v>
                </c:pt>
                <c:pt idx="21">
                  <c:v>0.69657231778428164</c:v>
                </c:pt>
                <c:pt idx="22">
                  <c:v>0.69657231778428164</c:v>
                </c:pt>
                <c:pt idx="23">
                  <c:v>0.69657231778428164</c:v>
                </c:pt>
                <c:pt idx="24">
                  <c:v>0.69657231778428164</c:v>
                </c:pt>
                <c:pt idx="25">
                  <c:v>0.69657231778428164</c:v>
                </c:pt>
                <c:pt idx="26">
                  <c:v>0.69657231778428164</c:v>
                </c:pt>
                <c:pt idx="27">
                  <c:v>0.69657231778428164</c:v>
                </c:pt>
                <c:pt idx="28">
                  <c:v>0.69657231778428164</c:v>
                </c:pt>
                <c:pt idx="29">
                  <c:v>0.69657231778428164</c:v>
                </c:pt>
                <c:pt idx="30">
                  <c:v>0.69657231778428164</c:v>
                </c:pt>
                <c:pt idx="31">
                  <c:v>0.69657231778428164</c:v>
                </c:pt>
                <c:pt idx="32">
                  <c:v>0.69657231778428164</c:v>
                </c:pt>
                <c:pt idx="33">
                  <c:v>0.69657231778428164</c:v>
                </c:pt>
                <c:pt idx="34">
                  <c:v>0.69657231778428164</c:v>
                </c:pt>
                <c:pt idx="35">
                  <c:v>0.69657231778428164</c:v>
                </c:pt>
                <c:pt idx="36">
                  <c:v>0.69657231778428164</c:v>
                </c:pt>
                <c:pt idx="37">
                  <c:v>0.69657231778428164</c:v>
                </c:pt>
                <c:pt idx="38">
                  <c:v>0.69657231778428164</c:v>
                </c:pt>
                <c:pt idx="39">
                  <c:v>0.69657231778428164</c:v>
                </c:pt>
                <c:pt idx="40">
                  <c:v>0.69657231778428164</c:v>
                </c:pt>
                <c:pt idx="41">
                  <c:v>0.69657231778428164</c:v>
                </c:pt>
                <c:pt idx="42">
                  <c:v>0.69657231778428164</c:v>
                </c:pt>
                <c:pt idx="43">
                  <c:v>0.69657231778428164</c:v>
                </c:pt>
                <c:pt idx="44">
                  <c:v>0.69657231778428164</c:v>
                </c:pt>
                <c:pt idx="45">
                  <c:v>0.69657231778428164</c:v>
                </c:pt>
                <c:pt idx="46">
                  <c:v>0.69657231778428164</c:v>
                </c:pt>
                <c:pt idx="47">
                  <c:v>0.69657231778428164</c:v>
                </c:pt>
                <c:pt idx="48">
                  <c:v>0.69657231778428164</c:v>
                </c:pt>
                <c:pt idx="49">
                  <c:v>0.69657231778428164</c:v>
                </c:pt>
                <c:pt idx="50">
                  <c:v>0.69657231778428164</c:v>
                </c:pt>
                <c:pt idx="51">
                  <c:v>0.69657231778428164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'A193'!$L$14:$L$21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'A193'!$M$14:$M$21</c:f>
              <c:numCache>
                <c:formatCode>General</c:formatCode>
                <c:ptCount val="8"/>
                <c:pt idx="0">
                  <c:v>-12.406758467413519</c:v>
                </c:pt>
                <c:pt idx="1">
                  <c:v>-9.7170111802671073</c:v>
                </c:pt>
                <c:pt idx="2">
                  <c:v>-7.8815913616131095</c:v>
                </c:pt>
                <c:pt idx="3">
                  <c:v>-4.5577007455438956</c:v>
                </c:pt>
                <c:pt idx="4">
                  <c:v>3.0531133177191805E-15</c:v>
                </c:pt>
                <c:pt idx="5">
                  <c:v>3.3564151536316542</c:v>
                </c:pt>
                <c:pt idx="6">
                  <c:v>8.3859318567373382</c:v>
                </c:pt>
                <c:pt idx="7">
                  <c:v>13.795641201375851</c:v>
                </c:pt>
              </c:numCache>
            </c:numRef>
          </c:yVal>
          <c:smooth val="0"/>
        </c:ser>
        <c:ser>
          <c:idx val="2"/>
          <c:order val="2"/>
          <c:tx>
            <c:v>best-fit peaks by Binomfit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'A193'!$L$24:$L$25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'A193'!$M$24:$M$25</c:f>
              <c:numCache>
                <c:formatCode>General</c:formatCode>
                <c:ptCount val="2"/>
                <c:pt idx="0">
                  <c:v>3.5639939723783849</c:v>
                </c:pt>
                <c:pt idx="1">
                  <c:v>13.171205330566021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'A193'!$L$41:$L$48</c:f>
              <c:numCache>
                <c:formatCode>General</c:formatCode>
                <c:ptCount val="8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  <c:pt idx="6">
                  <c:v>44.743714642394188</c:v>
                </c:pt>
                <c:pt idx="7">
                  <c:v>52.933921071464184</c:v>
                </c:pt>
              </c:numCache>
            </c:numRef>
          </c:xVal>
          <c:yVal>
            <c:numRef>
              <c:f>'A193'!$M$41:$M$48</c:f>
              <c:numCache>
                <c:formatCode>General</c:formatCode>
                <c:ptCount val="8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73984"/>
        <c:axId val="138749440"/>
      </c:scatterChart>
      <c:valAx>
        <c:axId val="136473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8749440"/>
        <c:crossesAt val="-15"/>
        <c:crossBetween val="midCat"/>
      </c:valAx>
      <c:valAx>
        <c:axId val="138749440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6473984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728651088457862"/>
          <c:y val="0.3753026634382568"/>
          <c:w val="0.26979019666154191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5686595761967832"/>
          <c:h val="0.82808716707021779"/>
        </c:manualLayout>
      </c:layout>
      <c:scatterChart>
        <c:scatterStyle val="lineMarker"/>
        <c:varyColors val="0"/>
        <c:ser>
          <c:idx val="0"/>
          <c:order val="0"/>
          <c:tx>
            <c:v>B9 recalculated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'A956'!$E$14:$E$65</c:f>
              <c:numCache>
                <c:formatCode>0.00</c:formatCode>
                <c:ptCount val="52"/>
                <c:pt idx="0">
                  <c:v>35.298725189445584</c:v>
                </c:pt>
                <c:pt idx="1">
                  <c:v>12.727922061357857</c:v>
                </c:pt>
                <c:pt idx="2">
                  <c:v>24.124676163629637</c:v>
                </c:pt>
                <c:pt idx="3">
                  <c:v>23.366642891095847</c:v>
                </c:pt>
                <c:pt idx="4">
                  <c:v>33.075670817082454</c:v>
                </c:pt>
                <c:pt idx="5">
                  <c:v>42.118879377305376</c:v>
                </c:pt>
                <c:pt idx="6">
                  <c:v>14.071247279470287</c:v>
                </c:pt>
                <c:pt idx="7">
                  <c:v>22.045407685048602</c:v>
                </c:pt>
                <c:pt idx="8">
                  <c:v>16.552945357246848</c:v>
                </c:pt>
                <c:pt idx="9">
                  <c:v>24.207436873820409</c:v>
                </c:pt>
                <c:pt idx="10">
                  <c:v>21.863211109075447</c:v>
                </c:pt>
                <c:pt idx="11">
                  <c:v>18.384776310850235</c:v>
                </c:pt>
                <c:pt idx="12">
                  <c:v>21.954498400100146</c:v>
                </c:pt>
                <c:pt idx="13">
                  <c:v>26.419689627245813</c:v>
                </c:pt>
                <c:pt idx="14">
                  <c:v>11.916375287812984</c:v>
                </c:pt>
                <c:pt idx="15">
                  <c:v>23.874672772626642</c:v>
                </c:pt>
                <c:pt idx="16">
                  <c:v>30.886890422960999</c:v>
                </c:pt>
                <c:pt idx="17">
                  <c:v>30.561413579872248</c:v>
                </c:pt>
                <c:pt idx="18">
                  <c:v>23.452078799117146</c:v>
                </c:pt>
                <c:pt idx="19">
                  <c:v>35.411862419251548</c:v>
                </c:pt>
                <c:pt idx="20">
                  <c:v>22.045407685048602</c:v>
                </c:pt>
                <c:pt idx="21">
                  <c:v>22.759613353482084</c:v>
                </c:pt>
                <c:pt idx="22">
                  <c:v>43.243496620879306</c:v>
                </c:pt>
                <c:pt idx="23">
                  <c:v>23.53720459187964</c:v>
                </c:pt>
                <c:pt idx="24">
                  <c:v>24.454038521274967</c:v>
                </c:pt>
                <c:pt idx="25">
                  <c:v>26.267851073127396</c:v>
                </c:pt>
                <c:pt idx="26">
                  <c:v>44.339598554790733</c:v>
                </c:pt>
                <c:pt idx="27">
                  <c:v>42.684891940826091</c:v>
                </c:pt>
                <c:pt idx="28">
                  <c:v>19.02629759044045</c:v>
                </c:pt>
                <c:pt idx="29">
                  <c:v>29.495762407505254</c:v>
                </c:pt>
                <c:pt idx="30">
                  <c:v>16.911534525287763</c:v>
                </c:pt>
                <c:pt idx="31">
                  <c:v>26.645825188948454</c:v>
                </c:pt>
                <c:pt idx="32">
                  <c:v>24.207436873820409</c:v>
                </c:pt>
                <c:pt idx="33">
                  <c:v>35.69313659514949</c:v>
                </c:pt>
                <c:pt idx="34">
                  <c:v>31.400636936215161</c:v>
                </c:pt>
                <c:pt idx="35">
                  <c:v>31.400636936215161</c:v>
                </c:pt>
                <c:pt idx="36">
                  <c:v>42.871902220452036</c:v>
                </c:pt>
                <c:pt idx="37">
                  <c:v>16.911534525287763</c:v>
                </c:pt>
                <c:pt idx="38">
                  <c:v>31.080540535840104</c:v>
                </c:pt>
                <c:pt idx="39">
                  <c:v>32.893768406797051</c:v>
                </c:pt>
                <c:pt idx="40">
                  <c:v>14.628738838327795</c:v>
                </c:pt>
                <c:pt idx="41">
                  <c:v>24.779023386727737</c:v>
                </c:pt>
                <c:pt idx="42">
                  <c:v>40.620192023179804</c:v>
                </c:pt>
                <c:pt idx="43">
                  <c:v>27.018512172212592</c:v>
                </c:pt>
                <c:pt idx="44">
                  <c:v>35.298725189445584</c:v>
                </c:pt>
                <c:pt idx="45">
                  <c:v>21.954498400100146</c:v>
                </c:pt>
                <c:pt idx="46">
                  <c:v>23.108440016582684</c:v>
                </c:pt>
                <c:pt idx="47">
                  <c:v>25.495097567963924</c:v>
                </c:pt>
                <c:pt idx="48">
                  <c:v>25.806975801127884</c:v>
                </c:pt>
                <c:pt idx="49">
                  <c:v>1.4142135623730949</c:v>
                </c:pt>
                <c:pt idx="50">
                  <c:v>1.4142135623730949</c:v>
                </c:pt>
                <c:pt idx="51">
                  <c:v>1.4142135623730949</c:v>
                </c:pt>
              </c:numCache>
            </c:numRef>
          </c:xVal>
          <c:yVal>
            <c:numRef>
              <c:f>'A956'!$F$14:$F$65</c:f>
              <c:numCache>
                <c:formatCode>0.00</c:formatCode>
                <c:ptCount val="52"/>
                <c:pt idx="0">
                  <c:v>0.80438376910732723</c:v>
                </c:pt>
                <c:pt idx="1">
                  <c:v>0.4985045498417861</c:v>
                </c:pt>
                <c:pt idx="2">
                  <c:v>0.87160481583390947</c:v>
                </c:pt>
                <c:pt idx="3">
                  <c:v>-4.8928504652692412E-2</c:v>
                </c:pt>
                <c:pt idx="4">
                  <c:v>0.89600520749543677</c:v>
                </c:pt>
                <c:pt idx="5">
                  <c:v>-0.89110598528265561</c:v>
                </c:pt>
                <c:pt idx="6">
                  <c:v>-1.0467921146777197</c:v>
                </c:pt>
                <c:pt idx="7">
                  <c:v>0.35211931056689716</c:v>
                </c:pt>
                <c:pt idx="8">
                  <c:v>1.0241152117855903</c:v>
                </c:pt>
                <c:pt idx="9">
                  <c:v>1.6225749432615835</c:v>
                </c:pt>
                <c:pt idx="10">
                  <c:v>1.2930962491642681</c:v>
                </c:pt>
                <c:pt idx="11">
                  <c:v>-1.7236676521056531</c:v>
                </c:pt>
                <c:pt idx="12">
                  <c:v>6.2155491681880032E-2</c:v>
                </c:pt>
                <c:pt idx="13">
                  <c:v>0.69046789261648733</c:v>
                </c:pt>
                <c:pt idx="14">
                  <c:v>4.6735837698183804</c:v>
                </c:pt>
                <c:pt idx="15">
                  <c:v>-0.51789725313797597</c:v>
                </c:pt>
                <c:pt idx="16">
                  <c:v>1.3638581488056889</c:v>
                </c:pt>
                <c:pt idx="17">
                  <c:v>0.82789509750002743</c:v>
                </c:pt>
                <c:pt idx="18">
                  <c:v>0.80394636544094067</c:v>
                </c:pt>
                <c:pt idx="19">
                  <c:v>0.38232404677534004</c:v>
                </c:pt>
                <c:pt idx="20">
                  <c:v>1.5132441543903608</c:v>
                </c:pt>
                <c:pt idx="21">
                  <c:v>0.135061457697805</c:v>
                </c:pt>
                <c:pt idx="22">
                  <c:v>-0.5210228041212811</c:v>
                </c:pt>
                <c:pt idx="23">
                  <c:v>0.2027062887431369</c:v>
                </c:pt>
                <c:pt idx="24">
                  <c:v>-1.3672580808191321</c:v>
                </c:pt>
                <c:pt idx="25">
                  <c:v>2.1547839620236959</c:v>
                </c:pt>
                <c:pt idx="26">
                  <c:v>1.3805083915975915</c:v>
                </c:pt>
                <c:pt idx="27">
                  <c:v>1.1250646945800837</c:v>
                </c:pt>
                <c:pt idx="28">
                  <c:v>1.8904620330814947</c:v>
                </c:pt>
                <c:pt idx="29">
                  <c:v>1.5842732100299863</c:v>
                </c:pt>
                <c:pt idx="30">
                  <c:v>1.6136770423793532</c:v>
                </c:pt>
                <c:pt idx="31">
                  <c:v>2.0366459135681629</c:v>
                </c:pt>
                <c:pt idx="32">
                  <c:v>1.3703716082934554</c:v>
                </c:pt>
                <c:pt idx="33">
                  <c:v>-0.72941363456186747</c:v>
                </c:pt>
                <c:pt idx="34">
                  <c:v>5.1506114531959275</c:v>
                </c:pt>
                <c:pt idx="35">
                  <c:v>2.1964505188768766</c:v>
                </c:pt>
                <c:pt idx="36">
                  <c:v>-0.23699472047921896</c:v>
                </c:pt>
                <c:pt idx="37">
                  <c:v>2.2595715918620609</c:v>
                </c:pt>
                <c:pt idx="38">
                  <c:v>0.44961879573317481</c:v>
                </c:pt>
                <c:pt idx="39">
                  <c:v>2.2914690570317382</c:v>
                </c:pt>
                <c:pt idx="40">
                  <c:v>0.39628602699307652</c:v>
                </c:pt>
                <c:pt idx="41">
                  <c:v>0.93610579012216</c:v>
                </c:pt>
                <c:pt idx="42">
                  <c:v>-0.25684790056579826</c:v>
                </c:pt>
                <c:pt idx="43">
                  <c:v>2.1398186622800166</c:v>
                </c:pt>
                <c:pt idx="44">
                  <c:v>1.6621458607978836E-2</c:v>
                </c:pt>
                <c:pt idx="45">
                  <c:v>0.97975331518824593</c:v>
                </c:pt>
                <c:pt idx="46">
                  <c:v>1.1841537396846757</c:v>
                </c:pt>
                <c:pt idx="47">
                  <c:v>-0.69113289771314868</c:v>
                </c:pt>
                <c:pt idx="48">
                  <c:v>0.35771573703513759</c:v>
                </c:pt>
                <c:pt idx="49">
                  <c:v>0.69400715305011196</c:v>
                </c:pt>
                <c:pt idx="50">
                  <c:v>0.69400715305011196</c:v>
                </c:pt>
                <c:pt idx="51">
                  <c:v>0.69400715305011196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'A956'!$L$14:$L$21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'A956'!$M$14:$M$21</c:f>
              <c:numCache>
                <c:formatCode>General</c:formatCode>
                <c:ptCount val="8"/>
                <c:pt idx="0">
                  <c:v>-12.482299861975848</c:v>
                </c:pt>
                <c:pt idx="1">
                  <c:v>-9.7751972336331718</c:v>
                </c:pt>
                <c:pt idx="2">
                  <c:v>-7.9281548144371943</c:v>
                </c:pt>
                <c:pt idx="3">
                  <c:v>-4.5838598399434263</c:v>
                </c:pt>
                <c:pt idx="4">
                  <c:v>0</c:v>
                </c:pt>
                <c:pt idx="5">
                  <c:v>3.3739548618711659</c:v>
                </c:pt>
                <c:pt idx="6">
                  <c:v>8.4263889541719283</c:v>
                </c:pt>
                <c:pt idx="7">
                  <c:v>13.855477216714924</c:v>
                </c:pt>
              </c:numCache>
            </c:numRef>
          </c:yVal>
          <c:smooth val="0"/>
        </c:ser>
        <c:ser>
          <c:idx val="2"/>
          <c:order val="2"/>
          <c:tx>
            <c:v>best-fit peaks by Binomfit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'A956'!$L$24:$L$25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'A956'!$M$24:$M$25</c:f>
              <c:numCache>
                <c:formatCode>General</c:formatCode>
                <c:ptCount val="2"/>
                <c:pt idx="0">
                  <c:v>1.380482331417785</c:v>
                </c:pt>
                <c:pt idx="1">
                  <c:v>21.417690047104742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'A956'!$L$41:$L$48</c:f>
              <c:numCache>
                <c:formatCode>General</c:formatCode>
                <c:ptCount val="8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  <c:pt idx="6">
                  <c:v>44.743714642394188</c:v>
                </c:pt>
                <c:pt idx="7">
                  <c:v>52.933921071464184</c:v>
                </c:pt>
              </c:numCache>
            </c:numRef>
          </c:xVal>
          <c:yVal>
            <c:numRef>
              <c:f>'A956'!$M$41:$M$48</c:f>
              <c:numCache>
                <c:formatCode>General</c:formatCode>
                <c:ptCount val="8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44352"/>
        <c:axId val="142646272"/>
      </c:scatterChart>
      <c:valAx>
        <c:axId val="142644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2646272"/>
        <c:crossesAt val="-15"/>
        <c:crossBetween val="midCat"/>
      </c:valAx>
      <c:valAx>
        <c:axId val="142646272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2644352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728651088457862"/>
          <c:y val="0.3753026634382568"/>
          <c:w val="0.26979019666154191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5686595761967832"/>
          <c:h val="0.82808716707021779"/>
        </c:manualLayout>
      </c:layout>
      <c:scatterChart>
        <c:scatterStyle val="lineMarker"/>
        <c:varyColors val="0"/>
        <c:ser>
          <c:idx val="0"/>
          <c:order val="0"/>
          <c:tx>
            <c:v>B9 recalculated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'A1190'!$E$14:$E$65</c:f>
              <c:numCache>
                <c:formatCode>0.00</c:formatCode>
                <c:ptCount val="52"/>
                <c:pt idx="0">
                  <c:v>39.21734310225515</c:v>
                </c:pt>
                <c:pt idx="1">
                  <c:v>25.573423705088842</c:v>
                </c:pt>
                <c:pt idx="2">
                  <c:v>30.099833886584825</c:v>
                </c:pt>
                <c:pt idx="3">
                  <c:v>33.61547262794322</c:v>
                </c:pt>
                <c:pt idx="4">
                  <c:v>30.757112998459395</c:v>
                </c:pt>
                <c:pt idx="5">
                  <c:v>19.02629759044045</c:v>
                </c:pt>
                <c:pt idx="6">
                  <c:v>18.384776310850235</c:v>
                </c:pt>
                <c:pt idx="7">
                  <c:v>15.033296378372908</c:v>
                </c:pt>
                <c:pt idx="8">
                  <c:v>34.72751070837068</c:v>
                </c:pt>
                <c:pt idx="9">
                  <c:v>21.771541057077243</c:v>
                </c:pt>
                <c:pt idx="10">
                  <c:v>37.762415176998417</c:v>
                </c:pt>
                <c:pt idx="11">
                  <c:v>31.527765540868895</c:v>
                </c:pt>
                <c:pt idx="12">
                  <c:v>33.376638536557273</c:v>
                </c:pt>
                <c:pt idx="13">
                  <c:v>27.676705006196098</c:v>
                </c:pt>
                <c:pt idx="14">
                  <c:v>22.494443758403985</c:v>
                </c:pt>
                <c:pt idx="15">
                  <c:v>19.131126469708992</c:v>
                </c:pt>
                <c:pt idx="16">
                  <c:v>19.949937343260004</c:v>
                </c:pt>
                <c:pt idx="17">
                  <c:v>28.460498941515414</c:v>
                </c:pt>
                <c:pt idx="18">
                  <c:v>23.958297101421877</c:v>
                </c:pt>
                <c:pt idx="19">
                  <c:v>17.4928556845359</c:v>
                </c:pt>
                <c:pt idx="20">
                  <c:v>20.639767440550294</c:v>
                </c:pt>
                <c:pt idx="21">
                  <c:v>20.73644135332772</c:v>
                </c:pt>
                <c:pt idx="22">
                  <c:v>22.405356502408079</c:v>
                </c:pt>
                <c:pt idx="23">
                  <c:v>20.445048300260872</c:v>
                </c:pt>
                <c:pt idx="24">
                  <c:v>46.021733996015406</c:v>
                </c:pt>
                <c:pt idx="25">
                  <c:v>42.731721238442994</c:v>
                </c:pt>
                <c:pt idx="26">
                  <c:v>21.118712081942878</c:v>
                </c:pt>
                <c:pt idx="27">
                  <c:v>33.734255586865999</c:v>
                </c:pt>
                <c:pt idx="28">
                  <c:v>30.495901363953816</c:v>
                </c:pt>
                <c:pt idx="29">
                  <c:v>26.115129714401192</c:v>
                </c:pt>
                <c:pt idx="30">
                  <c:v>23.53720459187964</c:v>
                </c:pt>
                <c:pt idx="31">
                  <c:v>23.958297101421877</c:v>
                </c:pt>
                <c:pt idx="32">
                  <c:v>24.859605789312106</c:v>
                </c:pt>
                <c:pt idx="33">
                  <c:v>21.587033144922906</c:v>
                </c:pt>
                <c:pt idx="34">
                  <c:v>13.928388277184121</c:v>
                </c:pt>
                <c:pt idx="35">
                  <c:v>38.026306683663087</c:v>
                </c:pt>
                <c:pt idx="36">
                  <c:v>25.258661880630179</c:v>
                </c:pt>
                <c:pt idx="37">
                  <c:v>33.136083051561783</c:v>
                </c:pt>
                <c:pt idx="38">
                  <c:v>18.601075237738275</c:v>
                </c:pt>
                <c:pt idx="39">
                  <c:v>13.928388277184121</c:v>
                </c:pt>
                <c:pt idx="40">
                  <c:v>20.049937655763422</c:v>
                </c:pt>
                <c:pt idx="41">
                  <c:v>17.944358444926362</c:v>
                </c:pt>
                <c:pt idx="42">
                  <c:v>18.493242008906929</c:v>
                </c:pt>
                <c:pt idx="43">
                  <c:v>28.530685235374211</c:v>
                </c:pt>
                <c:pt idx="44">
                  <c:v>32.031234756093937</c:v>
                </c:pt>
                <c:pt idx="45">
                  <c:v>37.496666518505343</c:v>
                </c:pt>
                <c:pt idx="46">
                  <c:v>16.552945357246848</c:v>
                </c:pt>
                <c:pt idx="47">
                  <c:v>10.862780491200215</c:v>
                </c:pt>
                <c:pt idx="48">
                  <c:v>25.88435821108957</c:v>
                </c:pt>
                <c:pt idx="49">
                  <c:v>39.623225512317902</c:v>
                </c:pt>
                <c:pt idx="50">
                  <c:v>23.280893453645628</c:v>
                </c:pt>
                <c:pt idx="51">
                  <c:v>8.3666002653407556</c:v>
                </c:pt>
              </c:numCache>
            </c:numRef>
          </c:xVal>
          <c:yVal>
            <c:numRef>
              <c:f>'A1190'!$F$14:$F$65</c:f>
              <c:numCache>
                <c:formatCode>0.00</c:formatCode>
                <c:ptCount val="52"/>
                <c:pt idx="0">
                  <c:v>0.31230748298974864</c:v>
                </c:pt>
                <c:pt idx="1">
                  <c:v>14.328265094222562</c:v>
                </c:pt>
                <c:pt idx="2">
                  <c:v>0.94153264435337491</c:v>
                </c:pt>
                <c:pt idx="3">
                  <c:v>-0.13243541862439434</c:v>
                </c:pt>
                <c:pt idx="4">
                  <c:v>2.7470472116110463</c:v>
                </c:pt>
                <c:pt idx="5">
                  <c:v>-1.4119557573668611</c:v>
                </c:pt>
                <c:pt idx="6">
                  <c:v>0.44487730406208859</c:v>
                </c:pt>
                <c:pt idx="7">
                  <c:v>0.25936692603166661</c:v>
                </c:pt>
                <c:pt idx="8">
                  <c:v>1.1369968115432674</c:v>
                </c:pt>
                <c:pt idx="9">
                  <c:v>0.72114304140821028</c:v>
                </c:pt>
                <c:pt idx="10">
                  <c:v>2.449211801647313</c:v>
                </c:pt>
                <c:pt idx="11">
                  <c:v>1.7407314450656817</c:v>
                </c:pt>
                <c:pt idx="12">
                  <c:v>1.3628689944839989</c:v>
                </c:pt>
                <c:pt idx="13">
                  <c:v>0.77229796896594094</c:v>
                </c:pt>
                <c:pt idx="14">
                  <c:v>9.7733355678390161</c:v>
                </c:pt>
                <c:pt idx="15">
                  <c:v>0.21699205198112084</c:v>
                </c:pt>
                <c:pt idx="16">
                  <c:v>0.65425701033809813</c:v>
                </c:pt>
                <c:pt idx="17">
                  <c:v>0.99914076971128651</c:v>
                </c:pt>
                <c:pt idx="18">
                  <c:v>1.4254422450388045</c:v>
                </c:pt>
                <c:pt idx="19">
                  <c:v>1.0750427581138491</c:v>
                </c:pt>
                <c:pt idx="20">
                  <c:v>4.4107322755827552</c:v>
                </c:pt>
                <c:pt idx="21">
                  <c:v>-0.64033067597569238</c:v>
                </c:pt>
                <c:pt idx="22">
                  <c:v>1.1050444200126144</c:v>
                </c:pt>
                <c:pt idx="23">
                  <c:v>-0.94682447464010933</c:v>
                </c:pt>
                <c:pt idx="24">
                  <c:v>0.22041932894606944</c:v>
                </c:pt>
                <c:pt idx="25">
                  <c:v>0.59513482945225749</c:v>
                </c:pt>
                <c:pt idx="26">
                  <c:v>0.92209789753772964</c:v>
                </c:pt>
                <c:pt idx="27">
                  <c:v>-0.38646574494822444</c:v>
                </c:pt>
                <c:pt idx="28">
                  <c:v>-0.32844093027975091</c:v>
                </c:pt>
                <c:pt idx="29">
                  <c:v>-0.60083930938387597</c:v>
                </c:pt>
                <c:pt idx="30">
                  <c:v>2.0570761555680126</c:v>
                </c:pt>
                <c:pt idx="31">
                  <c:v>4.1562820488090457</c:v>
                </c:pt>
                <c:pt idx="32">
                  <c:v>1.1462342937605283</c:v>
                </c:pt>
                <c:pt idx="33">
                  <c:v>4.5310818971509121</c:v>
                </c:pt>
                <c:pt idx="34">
                  <c:v>-1.0171425999771122</c:v>
                </c:pt>
                <c:pt idx="35">
                  <c:v>1.3755278653555516</c:v>
                </c:pt>
                <c:pt idx="36">
                  <c:v>3.3143791493808363</c:v>
                </c:pt>
                <c:pt idx="37">
                  <c:v>0.43757848590204179</c:v>
                </c:pt>
                <c:pt idx="38">
                  <c:v>1.7061242769087401</c:v>
                </c:pt>
                <c:pt idx="39">
                  <c:v>1.0366139426161129</c:v>
                </c:pt>
                <c:pt idx="40">
                  <c:v>-6.2399114837889645E-2</c:v>
                </c:pt>
                <c:pt idx="41">
                  <c:v>1.9137779916467208</c:v>
                </c:pt>
                <c:pt idx="42">
                  <c:v>3.8136370140323221E-2</c:v>
                </c:pt>
                <c:pt idx="43">
                  <c:v>0.51065171237819806</c:v>
                </c:pt>
                <c:pt idx="44">
                  <c:v>1.1867043110985542</c:v>
                </c:pt>
                <c:pt idx="45">
                  <c:v>16.068869252134579</c:v>
                </c:pt>
                <c:pt idx="46">
                  <c:v>2.0413930934270641</c:v>
                </c:pt>
                <c:pt idx="47">
                  <c:v>-9.9220750140512834E-2</c:v>
                </c:pt>
                <c:pt idx="48">
                  <c:v>2.9027288124625619</c:v>
                </c:pt>
                <c:pt idx="49">
                  <c:v>2.8010183314048374</c:v>
                </c:pt>
                <c:pt idx="50">
                  <c:v>0.55190375017709503</c:v>
                </c:pt>
                <c:pt idx="51">
                  <c:v>-1.2525926890086811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'A1190'!$L$14:$L$21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'A1190'!$M$14:$M$21</c:f>
              <c:numCache>
                <c:formatCode>General</c:formatCode>
                <c:ptCount val="8"/>
                <c:pt idx="0">
                  <c:v>-12.520591513018786</c:v>
                </c:pt>
                <c:pt idx="1">
                  <c:v>-9.8046842878421163</c:v>
                </c:pt>
                <c:pt idx="2">
                  <c:v>-7.9517471903165635</c:v>
                </c:pt>
                <c:pt idx="3">
                  <c:v>-4.5971083230094685</c:v>
                </c:pt>
                <c:pt idx="4">
                  <c:v>0</c:v>
                </c:pt>
                <c:pt idx="5">
                  <c:v>3.3828262072765458</c:v>
                </c:pt>
                <c:pt idx="6">
                  <c:v>8.4468295842161805</c:v>
                </c:pt>
                <c:pt idx="7">
                  <c:v>13.885667787546955</c:v>
                </c:pt>
              </c:numCache>
            </c:numRef>
          </c:yVal>
          <c:smooth val="0"/>
        </c:ser>
        <c:ser>
          <c:idx val="2"/>
          <c:order val="2"/>
          <c:tx>
            <c:v>best-fit peaks by Binomfit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'A1190'!$L$24:$L$25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'A1190'!$M$24:$M$25</c:f>
              <c:numCache>
                <c:formatCode>General</c:formatCode>
                <c:ptCount val="2"/>
                <c:pt idx="0">
                  <c:v>1.3495337738646984</c:v>
                </c:pt>
                <c:pt idx="1">
                  <c:v>8.8729633270251309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'A1190'!$L$41:$L$48</c:f>
              <c:numCache>
                <c:formatCode>General</c:formatCode>
                <c:ptCount val="8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  <c:pt idx="6">
                  <c:v>44.743714642394188</c:v>
                </c:pt>
                <c:pt idx="7">
                  <c:v>52.933921071464184</c:v>
                </c:pt>
              </c:numCache>
            </c:numRef>
          </c:xVal>
          <c:yVal>
            <c:numRef>
              <c:f>'A1190'!$M$41:$M$48</c:f>
              <c:numCache>
                <c:formatCode>General</c:formatCode>
                <c:ptCount val="8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6432"/>
        <c:axId val="147667968"/>
      </c:scatterChart>
      <c:valAx>
        <c:axId val="1476664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7667968"/>
        <c:crossesAt val="-15"/>
        <c:crossBetween val="midCat"/>
      </c:valAx>
      <c:valAx>
        <c:axId val="147667968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7666432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728651088457862"/>
          <c:y val="0.3753026634382568"/>
          <c:w val="0.26979019666154191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5686595761967832"/>
          <c:h val="0.82808716707021779"/>
        </c:manualLayout>
      </c:layout>
      <c:scatterChart>
        <c:scatterStyle val="lineMarker"/>
        <c:varyColors val="0"/>
        <c:ser>
          <c:idx val="0"/>
          <c:order val="0"/>
          <c:tx>
            <c:v>B9 recalculated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'A1281'!$E$14:$E$65</c:f>
              <c:numCache>
                <c:formatCode>0.00</c:formatCode>
                <c:ptCount val="52"/>
                <c:pt idx="0">
                  <c:v>17.146428199482248</c:v>
                </c:pt>
                <c:pt idx="1">
                  <c:v>20.346989949375807</c:v>
                </c:pt>
                <c:pt idx="2">
                  <c:v>23.280893453645628</c:v>
                </c:pt>
                <c:pt idx="3">
                  <c:v>33.61547262794322</c:v>
                </c:pt>
                <c:pt idx="4">
                  <c:v>10.862780491200215</c:v>
                </c:pt>
                <c:pt idx="5">
                  <c:v>24.289915602982237</c:v>
                </c:pt>
                <c:pt idx="6">
                  <c:v>31.717503054307414</c:v>
                </c:pt>
                <c:pt idx="7">
                  <c:v>16.552945357246848</c:v>
                </c:pt>
                <c:pt idx="8">
                  <c:v>23.452078799117146</c:v>
                </c:pt>
                <c:pt idx="9">
                  <c:v>18.708286933869708</c:v>
                </c:pt>
                <c:pt idx="10">
                  <c:v>20.346989949375807</c:v>
                </c:pt>
                <c:pt idx="11">
                  <c:v>28.670542373662904</c:v>
                </c:pt>
                <c:pt idx="12">
                  <c:v>27.964262908219126</c:v>
                </c:pt>
                <c:pt idx="13">
                  <c:v>31.906112267087632</c:v>
                </c:pt>
                <c:pt idx="14">
                  <c:v>8.831760866327846</c:v>
                </c:pt>
                <c:pt idx="15">
                  <c:v>14.212670403551897</c:v>
                </c:pt>
                <c:pt idx="16">
                  <c:v>31.591137997862628</c:v>
                </c:pt>
                <c:pt idx="17">
                  <c:v>46.626172907499068</c:v>
                </c:pt>
                <c:pt idx="18">
                  <c:v>33.376638536557273</c:v>
                </c:pt>
                <c:pt idx="19">
                  <c:v>51.672042731055249</c:v>
                </c:pt>
                <c:pt idx="20">
                  <c:v>8.831760866327846</c:v>
                </c:pt>
                <c:pt idx="21">
                  <c:v>18.384776310850235</c:v>
                </c:pt>
                <c:pt idx="22">
                  <c:v>28.390139133156783</c:v>
                </c:pt>
                <c:pt idx="23">
                  <c:v>21.863211109075447</c:v>
                </c:pt>
                <c:pt idx="24">
                  <c:v>18.708286933869708</c:v>
                </c:pt>
                <c:pt idx="25">
                  <c:v>35.355339059327378</c:v>
                </c:pt>
                <c:pt idx="26">
                  <c:v>23.958297101421877</c:v>
                </c:pt>
                <c:pt idx="27">
                  <c:v>25.416530054277668</c:v>
                </c:pt>
                <c:pt idx="28">
                  <c:v>46.021733996015406</c:v>
                </c:pt>
                <c:pt idx="29">
                  <c:v>29.966648127543394</c:v>
                </c:pt>
                <c:pt idx="30">
                  <c:v>34.438350715445132</c:v>
                </c:pt>
                <c:pt idx="31">
                  <c:v>36.796738985948195</c:v>
                </c:pt>
                <c:pt idx="32">
                  <c:v>13.490737563232042</c:v>
                </c:pt>
                <c:pt idx="33">
                  <c:v>15.556349186104045</c:v>
                </c:pt>
                <c:pt idx="34">
                  <c:v>20.346989949375807</c:v>
                </c:pt>
                <c:pt idx="35">
                  <c:v>31.780497164141405</c:v>
                </c:pt>
                <c:pt idx="36">
                  <c:v>29.563490998188964</c:v>
                </c:pt>
                <c:pt idx="37">
                  <c:v>12.727922061357857</c:v>
                </c:pt>
                <c:pt idx="38">
                  <c:v>31.717503054307414</c:v>
                </c:pt>
                <c:pt idx="39">
                  <c:v>19.02629759044045</c:v>
                </c:pt>
                <c:pt idx="40">
                  <c:v>23.280893453645628</c:v>
                </c:pt>
                <c:pt idx="41">
                  <c:v>24.859605789312106</c:v>
                </c:pt>
                <c:pt idx="42">
                  <c:v>26.49528259898354</c:v>
                </c:pt>
                <c:pt idx="43">
                  <c:v>16.30950643030009</c:v>
                </c:pt>
                <c:pt idx="44">
                  <c:v>44.564559910314379</c:v>
                </c:pt>
                <c:pt idx="45">
                  <c:v>17.262676501632068</c:v>
                </c:pt>
                <c:pt idx="46">
                  <c:v>27.313000567495326</c:v>
                </c:pt>
                <c:pt idx="47">
                  <c:v>31.144823004794873</c:v>
                </c:pt>
                <c:pt idx="48">
                  <c:v>9.2736184954957039</c:v>
                </c:pt>
                <c:pt idx="49">
                  <c:v>22.494443758403985</c:v>
                </c:pt>
                <c:pt idx="50">
                  <c:v>37.17526059088221</c:v>
                </c:pt>
                <c:pt idx="51">
                  <c:v>18.920887928424502</c:v>
                </c:pt>
              </c:numCache>
            </c:numRef>
          </c:xVal>
          <c:yVal>
            <c:numRef>
              <c:f>'A1281'!$F$14:$F$65</c:f>
              <c:numCache>
                <c:formatCode>0.00</c:formatCode>
                <c:ptCount val="52"/>
                <c:pt idx="0">
                  <c:v>1.5082676167650573</c:v>
                </c:pt>
                <c:pt idx="1">
                  <c:v>0.17935027716159846</c:v>
                </c:pt>
                <c:pt idx="2">
                  <c:v>-0.38194227675136128</c:v>
                </c:pt>
                <c:pt idx="3">
                  <c:v>2.7155039780976722</c:v>
                </c:pt>
                <c:pt idx="4">
                  <c:v>0.5108204221669691</c:v>
                </c:pt>
                <c:pt idx="5">
                  <c:v>2.2752679201867481</c:v>
                </c:pt>
                <c:pt idx="6">
                  <c:v>1.0499715567418295</c:v>
                </c:pt>
                <c:pt idx="7">
                  <c:v>1.6960448807077035</c:v>
                </c:pt>
                <c:pt idx="8">
                  <c:v>1.8145378211658305</c:v>
                </c:pt>
                <c:pt idx="9">
                  <c:v>1.0197152286973208</c:v>
                </c:pt>
                <c:pt idx="10">
                  <c:v>3.793539253601582</c:v>
                </c:pt>
                <c:pt idx="11">
                  <c:v>2.4073795441468215</c:v>
                </c:pt>
                <c:pt idx="12">
                  <c:v>1.3528062592815409</c:v>
                </c:pt>
                <c:pt idx="13">
                  <c:v>1.1956424270317159</c:v>
                </c:pt>
                <c:pt idx="14">
                  <c:v>1.7091880750076054</c:v>
                </c:pt>
                <c:pt idx="15">
                  <c:v>2.1208488597285913E-2</c:v>
                </c:pt>
                <c:pt idx="16">
                  <c:v>0.67023453857897841</c:v>
                </c:pt>
                <c:pt idx="17">
                  <c:v>2.6850229701648476</c:v>
                </c:pt>
                <c:pt idx="18">
                  <c:v>5.3717614966228044</c:v>
                </c:pt>
                <c:pt idx="19">
                  <c:v>2.7473689941088026</c:v>
                </c:pt>
                <c:pt idx="20">
                  <c:v>0.50890339918245009</c:v>
                </c:pt>
                <c:pt idx="21">
                  <c:v>0.78217952218194842</c:v>
                </c:pt>
                <c:pt idx="22">
                  <c:v>-1.0248188436836936</c:v>
                </c:pt>
                <c:pt idx="23">
                  <c:v>2.8132328676377147</c:v>
                </c:pt>
                <c:pt idx="24">
                  <c:v>1.3433112289769407</c:v>
                </c:pt>
                <c:pt idx="25">
                  <c:v>4.1177221344246675</c:v>
                </c:pt>
                <c:pt idx="26">
                  <c:v>3.0642843882589057</c:v>
                </c:pt>
                <c:pt idx="27">
                  <c:v>1.9198876419385407</c:v>
                </c:pt>
                <c:pt idx="28">
                  <c:v>1.6471562265102555</c:v>
                </c:pt>
                <c:pt idx="29">
                  <c:v>2.7805355038614108</c:v>
                </c:pt>
                <c:pt idx="30">
                  <c:v>2.7988956531922393</c:v>
                </c:pt>
                <c:pt idx="31">
                  <c:v>0.83798692359502625</c:v>
                </c:pt>
                <c:pt idx="32">
                  <c:v>1.5736268544916203</c:v>
                </c:pt>
                <c:pt idx="33">
                  <c:v>2.014852218036201</c:v>
                </c:pt>
                <c:pt idx="34">
                  <c:v>0.17935027716159846</c:v>
                </c:pt>
                <c:pt idx="35">
                  <c:v>1.6328418049472606</c:v>
                </c:pt>
                <c:pt idx="36">
                  <c:v>1.9238162451762859</c:v>
                </c:pt>
                <c:pt idx="37">
                  <c:v>0.9567938946079666</c:v>
                </c:pt>
                <c:pt idx="38">
                  <c:v>2.9628362942306619</c:v>
                </c:pt>
                <c:pt idx="39">
                  <c:v>0.58432457356927281</c:v>
                </c:pt>
                <c:pt idx="40">
                  <c:v>1.3548304598232783</c:v>
                </c:pt>
                <c:pt idx="41">
                  <c:v>2.5520552021149565</c:v>
                </c:pt>
                <c:pt idx="42">
                  <c:v>1.8106640251581696</c:v>
                </c:pt>
                <c:pt idx="43">
                  <c:v>0.69043950584339031</c:v>
                </c:pt>
                <c:pt idx="44">
                  <c:v>1.8135461507420789</c:v>
                </c:pt>
                <c:pt idx="45">
                  <c:v>0.77342467561533979</c:v>
                </c:pt>
                <c:pt idx="46">
                  <c:v>1.7783779847689147</c:v>
                </c:pt>
                <c:pt idx="47">
                  <c:v>1.6326106594163239</c:v>
                </c:pt>
                <c:pt idx="48">
                  <c:v>0.37343413051527846</c:v>
                </c:pt>
                <c:pt idx="49">
                  <c:v>2.6100102398613845</c:v>
                </c:pt>
                <c:pt idx="50">
                  <c:v>2.2733813534551941</c:v>
                </c:pt>
                <c:pt idx="51">
                  <c:v>0.61677772469166858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'A1281'!$L$14:$L$21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'A1281'!$M$14:$M$21</c:f>
              <c:numCache>
                <c:formatCode>General</c:formatCode>
                <c:ptCount val="8"/>
                <c:pt idx="0">
                  <c:v>-12.559237591386211</c:v>
                </c:pt>
                <c:pt idx="1">
                  <c:v>-9.8344393092314046</c:v>
                </c:pt>
                <c:pt idx="2">
                  <c:v>-7.9755507613545742</c:v>
                </c:pt>
                <c:pt idx="3">
                  <c:v>-4.6104715758845121</c:v>
                </c:pt>
                <c:pt idx="4">
                  <c:v>3.0531133177191805E-15</c:v>
                </c:pt>
                <c:pt idx="5">
                  <c:v>3.3917663407764422</c:v>
                </c:pt>
                <c:pt idx="6">
                  <c:v>8.4674136594468816</c:v>
                </c:pt>
                <c:pt idx="7">
                  <c:v>13.916042170035279</c:v>
                </c:pt>
              </c:numCache>
            </c:numRef>
          </c:yVal>
          <c:smooth val="0"/>
        </c:ser>
        <c:ser>
          <c:idx val="2"/>
          <c:order val="2"/>
          <c:tx>
            <c:v>best-fit peaks by Binomfit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'A1281'!$L$24:$L$25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'A1281'!$M$24:$M$25</c:f>
              <c:numCache>
                <c:formatCode>General</c:formatCode>
                <c:ptCount val="2"/>
                <c:pt idx="0">
                  <c:v>3.179059651226944</c:v>
                </c:pt>
                <c:pt idx="1">
                  <c:v>11.240875092610407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'A1281'!$L$41:$L$48</c:f>
              <c:numCache>
                <c:formatCode>General</c:formatCode>
                <c:ptCount val="8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  <c:pt idx="6">
                  <c:v>44.743714642394188</c:v>
                </c:pt>
                <c:pt idx="7">
                  <c:v>52.933921071464184</c:v>
                </c:pt>
              </c:numCache>
            </c:numRef>
          </c:xVal>
          <c:yVal>
            <c:numRef>
              <c:f>'A1281'!$M$41:$M$48</c:f>
              <c:numCache>
                <c:formatCode>General</c:formatCode>
                <c:ptCount val="8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9888"/>
        <c:axId val="147768448"/>
      </c:scatterChart>
      <c:valAx>
        <c:axId val="147749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7768448"/>
        <c:crossesAt val="-15"/>
        <c:crossBetween val="midCat"/>
      </c:valAx>
      <c:valAx>
        <c:axId val="147768448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7749888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728651088457862"/>
          <c:y val="0.3753026634382568"/>
          <c:w val="0.26979019666154191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5686595761967832"/>
          <c:h val="0.82808716707021779"/>
        </c:manualLayout>
      </c:layout>
      <c:scatterChart>
        <c:scatterStyle val="lineMarker"/>
        <c:varyColors val="0"/>
        <c:ser>
          <c:idx val="0"/>
          <c:order val="0"/>
          <c:tx>
            <c:v>B9 recalculated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B9rec!$E$14:$E$65</c:f>
              <c:numCache>
                <c:formatCode>0.00</c:formatCode>
                <c:ptCount val="52"/>
                <c:pt idx="0">
                  <c:v>22.583179581272429</c:v>
                </c:pt>
                <c:pt idx="1">
                  <c:v>15.033296378372908</c:v>
                </c:pt>
                <c:pt idx="2">
                  <c:v>11.916375287812984</c:v>
                </c:pt>
                <c:pt idx="3">
                  <c:v>6.4807406984078604</c:v>
                </c:pt>
                <c:pt idx="4">
                  <c:v>13.928388277184121</c:v>
                </c:pt>
                <c:pt idx="5">
                  <c:v>12.24744871391589</c:v>
                </c:pt>
                <c:pt idx="6">
                  <c:v>14.628738838327795</c:v>
                </c:pt>
                <c:pt idx="7">
                  <c:v>12.24744871391589</c:v>
                </c:pt>
                <c:pt idx="8">
                  <c:v>9.6953597148326587</c:v>
                </c:pt>
                <c:pt idx="9">
                  <c:v>7.8740078740118111</c:v>
                </c:pt>
                <c:pt idx="10">
                  <c:v>15.556349186104045</c:v>
                </c:pt>
                <c:pt idx="11">
                  <c:v>10.488088481701515</c:v>
                </c:pt>
                <c:pt idx="12">
                  <c:v>16.552945357246848</c:v>
                </c:pt>
                <c:pt idx="13">
                  <c:v>11.916375287812984</c:v>
                </c:pt>
                <c:pt idx="14">
                  <c:v>15.684387141358121</c:v>
                </c:pt>
                <c:pt idx="15">
                  <c:v>14.764823060233399</c:v>
                </c:pt>
                <c:pt idx="16">
                  <c:v>9.0553851381374155</c:v>
                </c:pt>
                <c:pt idx="17">
                  <c:v>17.146428199482248</c:v>
                </c:pt>
                <c:pt idx="18">
                  <c:v>12.884098726725124</c:v>
                </c:pt>
                <c:pt idx="19">
                  <c:v>30.822070014844879</c:v>
                </c:pt>
                <c:pt idx="20">
                  <c:v>27.313000567495326</c:v>
                </c:pt>
                <c:pt idx="21">
                  <c:v>20.639767440550294</c:v>
                </c:pt>
                <c:pt idx="22">
                  <c:v>16.792855623746664</c:v>
                </c:pt>
                <c:pt idx="23">
                  <c:v>20.928449536456348</c:v>
                </c:pt>
                <c:pt idx="24">
                  <c:v>10.677078252031311</c:v>
                </c:pt>
                <c:pt idx="25">
                  <c:v>22.934689882359432</c:v>
                </c:pt>
                <c:pt idx="26">
                  <c:v>12.24744871391589</c:v>
                </c:pt>
                <c:pt idx="27">
                  <c:v>20.832666655999656</c:v>
                </c:pt>
                <c:pt idx="28">
                  <c:v>17.262676501632068</c:v>
                </c:pt>
                <c:pt idx="29">
                  <c:v>26.267851073127396</c:v>
                </c:pt>
                <c:pt idx="30">
                  <c:v>38.652296180175377</c:v>
                </c:pt>
                <c:pt idx="31">
                  <c:v>7.8740078740118111</c:v>
                </c:pt>
                <c:pt idx="32">
                  <c:v>16.673332000533065</c:v>
                </c:pt>
                <c:pt idx="33">
                  <c:v>20.542638584174139</c:v>
                </c:pt>
                <c:pt idx="34">
                  <c:v>15.165750888103101</c:v>
                </c:pt>
                <c:pt idx="35">
                  <c:v>21.213203435596427</c:v>
                </c:pt>
                <c:pt idx="36">
                  <c:v>11.916375287812984</c:v>
                </c:pt>
                <c:pt idx="37">
                  <c:v>10.099504938362077</c:v>
                </c:pt>
                <c:pt idx="38">
                  <c:v>21.494185260204677</c:v>
                </c:pt>
                <c:pt idx="39">
                  <c:v>21.771541057077243</c:v>
                </c:pt>
                <c:pt idx="40">
                  <c:v>16.792855623746664</c:v>
                </c:pt>
                <c:pt idx="41">
                  <c:v>6.164414002968976</c:v>
                </c:pt>
                <c:pt idx="42">
                  <c:v>9.8994949366116654</c:v>
                </c:pt>
                <c:pt idx="43">
                  <c:v>13.341664064126334</c:v>
                </c:pt>
                <c:pt idx="44">
                  <c:v>7.3484692283495345</c:v>
                </c:pt>
                <c:pt idx="45">
                  <c:v>12.884098726725124</c:v>
                </c:pt>
                <c:pt idx="46">
                  <c:v>12.727922061357857</c:v>
                </c:pt>
                <c:pt idx="47">
                  <c:v>10.488088481701515</c:v>
                </c:pt>
                <c:pt idx="48">
                  <c:v>14.352700094407323</c:v>
                </c:pt>
                <c:pt idx="49">
                  <c:v>13.038404810405297</c:v>
                </c:pt>
                <c:pt idx="50">
                  <c:v>20.928449536456348</c:v>
                </c:pt>
                <c:pt idx="51">
                  <c:v>17.832554500127006</c:v>
                </c:pt>
              </c:numCache>
            </c:numRef>
          </c:xVal>
          <c:yVal>
            <c:numRef>
              <c:f>B9rec!$F$14:$F$65</c:f>
              <c:numCache>
                <c:formatCode>0.00</c:formatCode>
                <c:ptCount val="52"/>
                <c:pt idx="0">
                  <c:v>-1.4078403100184529</c:v>
                </c:pt>
                <c:pt idx="1">
                  <c:v>-0.88144726693640074</c:v>
                </c:pt>
                <c:pt idx="2">
                  <c:v>-0.5278357314162283</c:v>
                </c:pt>
                <c:pt idx="3">
                  <c:v>-0.75895726536450103</c:v>
                </c:pt>
                <c:pt idx="4">
                  <c:v>-0.53948453708818167</c:v>
                </c:pt>
                <c:pt idx="5">
                  <c:v>1.0035012031231678</c:v>
                </c:pt>
                <c:pt idx="6">
                  <c:v>-3.2382241268934004</c:v>
                </c:pt>
                <c:pt idx="7">
                  <c:v>-0.63014201331425601</c:v>
                </c:pt>
                <c:pt idx="8">
                  <c:v>-1.7354263722096139</c:v>
                </c:pt>
                <c:pt idx="9">
                  <c:v>-3.9677037511227815E-2</c:v>
                </c:pt>
                <c:pt idx="10">
                  <c:v>-3.5209666013351653</c:v>
                </c:pt>
                <c:pt idx="11">
                  <c:v>1.5808952175904787</c:v>
                </c:pt>
                <c:pt idx="12">
                  <c:v>7.3508026036778557E-2</c:v>
                </c:pt>
                <c:pt idx="13">
                  <c:v>-1.2820735437269353</c:v>
                </c:pt>
                <c:pt idx="14">
                  <c:v>-0.55773681547304754</c:v>
                </c:pt>
                <c:pt idx="15">
                  <c:v>-0.27162233784274137</c:v>
                </c:pt>
                <c:pt idx="16">
                  <c:v>0.36350305080282042</c:v>
                </c:pt>
                <c:pt idx="17">
                  <c:v>-2.1356623008531908</c:v>
                </c:pt>
                <c:pt idx="18">
                  <c:v>2.4311435151198681</c:v>
                </c:pt>
                <c:pt idx="19">
                  <c:v>1.6702780503314689</c:v>
                </c:pt>
                <c:pt idx="20">
                  <c:v>-5.2433399730187604</c:v>
                </c:pt>
                <c:pt idx="21">
                  <c:v>-0.80529640920228418</c:v>
                </c:pt>
                <c:pt idx="22">
                  <c:v>-2.7728546333120616</c:v>
                </c:pt>
                <c:pt idx="23">
                  <c:v>-2.693735957759031</c:v>
                </c:pt>
                <c:pt idx="24">
                  <c:v>1.5177575341779783</c:v>
                </c:pt>
                <c:pt idx="25">
                  <c:v>-1.5165530535866971</c:v>
                </c:pt>
                <c:pt idx="26">
                  <c:v>-2.5125726975818656</c:v>
                </c:pt>
                <c:pt idx="27">
                  <c:v>-3.2636666562552028</c:v>
                </c:pt>
                <c:pt idx="28">
                  <c:v>-4.0411339004228157</c:v>
                </c:pt>
                <c:pt idx="29">
                  <c:v>-3.81317394427536</c:v>
                </c:pt>
                <c:pt idx="30">
                  <c:v>-7.5982593611807241</c:v>
                </c:pt>
                <c:pt idx="31">
                  <c:v>-3.9677037511227815E-2</c:v>
                </c:pt>
                <c:pt idx="32">
                  <c:v>-1.9907008157855146</c:v>
                </c:pt>
                <c:pt idx="33">
                  <c:v>-0.77510448169967838</c:v>
                </c:pt>
                <c:pt idx="34">
                  <c:v>-0.92236650506390694</c:v>
                </c:pt>
                <c:pt idx="35">
                  <c:v>-0.98338122233028813</c:v>
                </c:pt>
                <c:pt idx="36">
                  <c:v>-1.2820735437269353</c:v>
                </c:pt>
                <c:pt idx="37">
                  <c:v>0.66114626731573778</c:v>
                </c:pt>
                <c:pt idx="38">
                  <c:v>-2.3498370225863594</c:v>
                </c:pt>
                <c:pt idx="39">
                  <c:v>-0.43922172758013506</c:v>
                </c:pt>
                <c:pt idx="40">
                  <c:v>-2.0273295763748425</c:v>
                </c:pt>
                <c:pt idx="41">
                  <c:v>0.49307846504076708</c:v>
                </c:pt>
                <c:pt idx="42">
                  <c:v>-0.66369834108069414</c:v>
                </c:pt>
                <c:pt idx="43">
                  <c:v>-0.96756128000654351</c:v>
                </c:pt>
                <c:pt idx="44">
                  <c:v>1.5677904376539997</c:v>
                </c:pt>
                <c:pt idx="45">
                  <c:v>-1.5782499588340493</c:v>
                </c:pt>
                <c:pt idx="46">
                  <c:v>-1.530467580877779</c:v>
                </c:pt>
                <c:pt idx="47">
                  <c:v>-8.4871846807148224E-2</c:v>
                </c:pt>
                <c:pt idx="48">
                  <c:v>1.9328965614851625</c:v>
                </c:pt>
                <c:pt idx="49">
                  <c:v>-0.87414233740357106</c:v>
                </c:pt>
                <c:pt idx="50">
                  <c:v>1.64588653449033</c:v>
                </c:pt>
                <c:pt idx="51">
                  <c:v>-1.7438063002681854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B9rec!$L$14:$L$21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B9rec!$M$14:$M$21</c:f>
              <c:numCache>
                <c:formatCode>General</c:formatCode>
                <c:ptCount val="8"/>
                <c:pt idx="0">
                  <c:v>-12.911769257199074</c:v>
                </c:pt>
                <c:pt idx="1">
                  <c:v>-10.105632468028277</c:v>
                </c:pt>
                <c:pt idx="2">
                  <c:v>-8.1923505159284495</c:v>
                </c:pt>
                <c:pt idx="3">
                  <c:v>-4.7320024801863028</c:v>
                </c:pt>
                <c:pt idx="4">
                  <c:v>3.0531133177191805E-15</c:v>
                </c:pt>
                <c:pt idx="5">
                  <c:v>3.4726947835982998</c:v>
                </c:pt>
                <c:pt idx="6">
                  <c:v>8.6530474530290853</c:v>
                </c:pt>
                <c:pt idx="7">
                  <c:v>14.188674238567634</c:v>
                </c:pt>
              </c:numCache>
            </c:numRef>
          </c:yVal>
          <c:smooth val="0"/>
        </c:ser>
        <c:ser>
          <c:idx val="2"/>
          <c:order val="2"/>
          <c:tx>
            <c:v>best-fit peaks by Binomfit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B9rec!$L$24:$L$25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B9rec!$M$24:$M$25</c:f>
              <c:numCache>
                <c:formatCode>General</c:formatCode>
                <c:ptCount val="2"/>
                <c:pt idx="0">
                  <c:v>-6.4420863476791306</c:v>
                </c:pt>
                <c:pt idx="1">
                  <c:v>2.8423934374316677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B9rec!$L$41:$L$48</c:f>
              <c:numCache>
                <c:formatCode>General</c:formatCode>
                <c:ptCount val="8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  <c:pt idx="6">
                  <c:v>44.743714642394188</c:v>
                </c:pt>
                <c:pt idx="7">
                  <c:v>52.933921071464184</c:v>
                </c:pt>
              </c:numCache>
            </c:numRef>
          </c:xVal>
          <c:yVal>
            <c:numRef>
              <c:f>B9rec!$M$41:$M$48</c:f>
              <c:numCache>
                <c:formatCode>General</c:formatCode>
                <c:ptCount val="8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60864"/>
        <c:axId val="148129280"/>
      </c:scatterChart>
      <c:valAx>
        <c:axId val="1478608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8129280"/>
        <c:crossesAt val="-15"/>
        <c:crossBetween val="midCat"/>
      </c:valAx>
      <c:valAx>
        <c:axId val="148129280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7860864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728651088457862"/>
          <c:y val="0.3753026634382568"/>
          <c:w val="0.26979019666154191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'Ch1'!$E$14:$E$74</c:f>
              <c:numCache>
                <c:formatCode>0.00</c:formatCode>
                <c:ptCount val="61"/>
                <c:pt idx="0">
                  <c:v>14.212670403551897</c:v>
                </c:pt>
                <c:pt idx="1">
                  <c:v>10.488088481701515</c:v>
                </c:pt>
                <c:pt idx="2">
                  <c:v>9.4868329805051381</c:v>
                </c:pt>
                <c:pt idx="3">
                  <c:v>12.24744871391589</c:v>
                </c:pt>
                <c:pt idx="4">
                  <c:v>27.313000567495326</c:v>
                </c:pt>
                <c:pt idx="5">
                  <c:v>19.544820285692065</c:v>
                </c:pt>
                <c:pt idx="6">
                  <c:v>21.954498400100146</c:v>
                </c:pt>
                <c:pt idx="7">
                  <c:v>19.442222095223581</c:v>
                </c:pt>
                <c:pt idx="8">
                  <c:v>26.944387170614959</c:v>
                </c:pt>
                <c:pt idx="9">
                  <c:v>14.212670403551897</c:v>
                </c:pt>
                <c:pt idx="10">
                  <c:v>14.764823060233399</c:v>
                </c:pt>
                <c:pt idx="11">
                  <c:v>9.2736184954957039</c:v>
                </c:pt>
                <c:pt idx="12">
                  <c:v>18.920887928424502</c:v>
                </c:pt>
                <c:pt idx="13">
                  <c:v>20.049937655763422</c:v>
                </c:pt>
                <c:pt idx="14">
                  <c:v>29.3598365118064</c:v>
                </c:pt>
                <c:pt idx="15">
                  <c:v>27.239676943752475</c:v>
                </c:pt>
                <c:pt idx="16">
                  <c:v>8.3666002653407556</c:v>
                </c:pt>
                <c:pt idx="17">
                  <c:v>7.8740078740118111</c:v>
                </c:pt>
                <c:pt idx="18">
                  <c:v>13.490737563232042</c:v>
                </c:pt>
                <c:pt idx="19">
                  <c:v>15.033296378372908</c:v>
                </c:pt>
                <c:pt idx="20">
                  <c:v>11.74734012447073</c:v>
                </c:pt>
                <c:pt idx="21">
                  <c:v>1.4142135623730949</c:v>
                </c:pt>
                <c:pt idx="22">
                  <c:v>1.4142135623730949</c:v>
                </c:pt>
                <c:pt idx="23">
                  <c:v>1.4142135623730949</c:v>
                </c:pt>
                <c:pt idx="24">
                  <c:v>1.4142135623730949</c:v>
                </c:pt>
                <c:pt idx="25">
                  <c:v>1.4142135623730949</c:v>
                </c:pt>
                <c:pt idx="26">
                  <c:v>1.4142135623730949</c:v>
                </c:pt>
                <c:pt idx="27">
                  <c:v>1.4142135623730949</c:v>
                </c:pt>
                <c:pt idx="28">
                  <c:v>1.4142135623730949</c:v>
                </c:pt>
                <c:pt idx="29">
                  <c:v>1.4142135623730949</c:v>
                </c:pt>
                <c:pt idx="30">
                  <c:v>1.4142135623730949</c:v>
                </c:pt>
                <c:pt idx="31">
                  <c:v>1.4142135623730949</c:v>
                </c:pt>
                <c:pt idx="32">
                  <c:v>1.4142135623730949</c:v>
                </c:pt>
                <c:pt idx="33">
                  <c:v>1.4142135623730949</c:v>
                </c:pt>
                <c:pt idx="34">
                  <c:v>1.4142135623730949</c:v>
                </c:pt>
                <c:pt idx="35">
                  <c:v>1.4142135623730949</c:v>
                </c:pt>
                <c:pt idx="36">
                  <c:v>1.4142135623730949</c:v>
                </c:pt>
                <c:pt idx="37">
                  <c:v>1.4142135623730949</c:v>
                </c:pt>
                <c:pt idx="38">
                  <c:v>1.4142135623730949</c:v>
                </c:pt>
                <c:pt idx="39">
                  <c:v>1.4142135623730949</c:v>
                </c:pt>
                <c:pt idx="40">
                  <c:v>1.4142135623730949</c:v>
                </c:pt>
                <c:pt idx="41">
                  <c:v>1.4142135623730949</c:v>
                </c:pt>
                <c:pt idx="42">
                  <c:v>1.4142135623730949</c:v>
                </c:pt>
                <c:pt idx="43">
                  <c:v>1.4142135623730949</c:v>
                </c:pt>
                <c:pt idx="44">
                  <c:v>1.4142135623730949</c:v>
                </c:pt>
                <c:pt idx="45">
                  <c:v>1.4142135623730949</c:v>
                </c:pt>
                <c:pt idx="46">
                  <c:v>1.4142135623730949</c:v>
                </c:pt>
                <c:pt idx="47">
                  <c:v>1.4142135623730949</c:v>
                </c:pt>
                <c:pt idx="48">
                  <c:v>1.4142135623730949</c:v>
                </c:pt>
                <c:pt idx="49">
                  <c:v>1.4142135623730949</c:v>
                </c:pt>
                <c:pt idx="50">
                  <c:v>1.4142135623730949</c:v>
                </c:pt>
                <c:pt idx="51">
                  <c:v>1.4142135623730949</c:v>
                </c:pt>
                <c:pt idx="52">
                  <c:v>1.4142135623730949</c:v>
                </c:pt>
                <c:pt idx="53">
                  <c:v>1.4142135623730949</c:v>
                </c:pt>
                <c:pt idx="54">
                  <c:v>1.4142135623730949</c:v>
                </c:pt>
                <c:pt idx="55">
                  <c:v>1.4142135623730949</c:v>
                </c:pt>
                <c:pt idx="56">
                  <c:v>1.4142135623730949</c:v>
                </c:pt>
                <c:pt idx="57">
                  <c:v>1.4142135623730949</c:v>
                </c:pt>
                <c:pt idx="58">
                  <c:v>1.4142135623730949</c:v>
                </c:pt>
                <c:pt idx="59">
                  <c:v>1.4142135623730949</c:v>
                </c:pt>
                <c:pt idx="60">
                  <c:v>1.4142135623730949</c:v>
                </c:pt>
              </c:numCache>
            </c:numRef>
          </c:xVal>
          <c:yVal>
            <c:numRef>
              <c:f>'Ch1'!$F$14:$F$74</c:f>
              <c:numCache>
                <c:formatCode>0.00</c:formatCode>
                <c:ptCount val="61"/>
                <c:pt idx="0">
                  <c:v>0.60665433962256654</c:v>
                </c:pt>
                <c:pt idx="1">
                  <c:v>2.0263032972362405</c:v>
                </c:pt>
                <c:pt idx="2">
                  <c:v>0.44556345275850784</c:v>
                </c:pt>
                <c:pt idx="3">
                  <c:v>-0.54831512819730266</c:v>
                </c:pt>
                <c:pt idx="4">
                  <c:v>1.2148048040882331</c:v>
                </c:pt>
                <c:pt idx="5">
                  <c:v>2.0528304881810908</c:v>
                </c:pt>
                <c:pt idx="6">
                  <c:v>1.644078228479446</c:v>
                </c:pt>
                <c:pt idx="7">
                  <c:v>2.0919521304238096</c:v>
                </c:pt>
                <c:pt idx="8">
                  <c:v>11.996507104031515</c:v>
                </c:pt>
                <c:pt idx="9">
                  <c:v>-1.2449078721267932</c:v>
                </c:pt>
                <c:pt idx="10">
                  <c:v>0.78872584671752077</c:v>
                </c:pt>
                <c:pt idx="11">
                  <c:v>-0.8741247403692608</c:v>
                </c:pt>
                <c:pt idx="12">
                  <c:v>0.90655481714332997</c:v>
                </c:pt>
                <c:pt idx="13">
                  <c:v>1.8610715847882979</c:v>
                </c:pt>
                <c:pt idx="14">
                  <c:v>3.2507997257273344</c:v>
                </c:pt>
                <c:pt idx="15">
                  <c:v>2.4327483360453703</c:v>
                </c:pt>
                <c:pt idx="16">
                  <c:v>-0.55528930547131583</c:v>
                </c:pt>
                <c:pt idx="17">
                  <c:v>0.39677162053561027</c:v>
                </c:pt>
                <c:pt idx="18">
                  <c:v>1.2640689693623126</c:v>
                </c:pt>
                <c:pt idx="19">
                  <c:v>0.68966428550938341</c:v>
                </c:pt>
                <c:pt idx="20">
                  <c:v>0.65534506916751512</c:v>
                </c:pt>
                <c:pt idx="21">
                  <c:v>0.61798115898721639</c:v>
                </c:pt>
                <c:pt idx="22">
                  <c:v>0.61798115898721639</c:v>
                </c:pt>
                <c:pt idx="23">
                  <c:v>0.61798115898721639</c:v>
                </c:pt>
                <c:pt idx="24">
                  <c:v>0.61798115898721639</c:v>
                </c:pt>
                <c:pt idx="25">
                  <c:v>0.61798115898721639</c:v>
                </c:pt>
                <c:pt idx="26">
                  <c:v>0.61798115898721639</c:v>
                </c:pt>
                <c:pt idx="27">
                  <c:v>0.61798115898721639</c:v>
                </c:pt>
                <c:pt idx="28">
                  <c:v>0.61798115898721639</c:v>
                </c:pt>
                <c:pt idx="29">
                  <c:v>0.61798115898721639</c:v>
                </c:pt>
                <c:pt idx="30">
                  <c:v>0.61798115898721639</c:v>
                </c:pt>
                <c:pt idx="31">
                  <c:v>0.61798115898721639</c:v>
                </c:pt>
                <c:pt idx="32">
                  <c:v>0.61798115898721639</c:v>
                </c:pt>
                <c:pt idx="33">
                  <c:v>0.61798115898721639</c:v>
                </c:pt>
                <c:pt idx="34">
                  <c:v>0.61798115898721639</c:v>
                </c:pt>
                <c:pt idx="35">
                  <c:v>0.61798115898721639</c:v>
                </c:pt>
                <c:pt idx="36">
                  <c:v>0.61798115898721639</c:v>
                </c:pt>
                <c:pt idx="37">
                  <c:v>0.61798115898721639</c:v>
                </c:pt>
                <c:pt idx="38">
                  <c:v>0.61798115898721639</c:v>
                </c:pt>
                <c:pt idx="39">
                  <c:v>0.61798115898721639</c:v>
                </c:pt>
                <c:pt idx="40">
                  <c:v>0.61798115898721639</c:v>
                </c:pt>
                <c:pt idx="41">
                  <c:v>0.61798115898721639</c:v>
                </c:pt>
                <c:pt idx="42">
                  <c:v>0.61798115898721639</c:v>
                </c:pt>
                <c:pt idx="43">
                  <c:v>0.61798115898721639</c:v>
                </c:pt>
                <c:pt idx="44">
                  <c:v>0.61798115898721639</c:v>
                </c:pt>
                <c:pt idx="45">
                  <c:v>0.61798115898721639</c:v>
                </c:pt>
                <c:pt idx="46">
                  <c:v>0.61798115898721639</c:v>
                </c:pt>
                <c:pt idx="47">
                  <c:v>0.61798115898721639</c:v>
                </c:pt>
                <c:pt idx="48">
                  <c:v>0.61798115898721639</c:v>
                </c:pt>
                <c:pt idx="49">
                  <c:v>0.61798115898721639</c:v>
                </c:pt>
                <c:pt idx="50">
                  <c:v>0.61798115898721639</c:v>
                </c:pt>
                <c:pt idx="51">
                  <c:v>0.61798115898721639</c:v>
                </c:pt>
                <c:pt idx="52">
                  <c:v>0.45669614197392899</c:v>
                </c:pt>
                <c:pt idx="53">
                  <c:v>0.45669614197392899</c:v>
                </c:pt>
                <c:pt idx="54">
                  <c:v>0.45669614197392899</c:v>
                </c:pt>
                <c:pt idx="55">
                  <c:v>0.45669614197392899</c:v>
                </c:pt>
                <c:pt idx="56">
                  <c:v>0.45669614197392899</c:v>
                </c:pt>
                <c:pt idx="57">
                  <c:v>0.45669614197392899</c:v>
                </c:pt>
                <c:pt idx="58">
                  <c:v>0.45669614197392899</c:v>
                </c:pt>
                <c:pt idx="59">
                  <c:v>0.45669614197392899</c:v>
                </c:pt>
                <c:pt idx="60">
                  <c:v>0.45669614197392899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'Ch1'!$L$14:$L$21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'Ch1'!$M$14:$M$21</c:f>
              <c:numCache>
                <c:formatCode>General</c:formatCode>
                <c:ptCount val="8"/>
                <c:pt idx="0">
                  <c:v>-14.708884980238626</c:v>
                </c:pt>
                <c:pt idx="1">
                  <c:v>-11.481031612875396</c:v>
                </c:pt>
                <c:pt idx="2">
                  <c:v>-9.2873487827413257</c:v>
                </c:pt>
                <c:pt idx="3">
                  <c:v>-5.340458500198193</c:v>
                </c:pt>
                <c:pt idx="4">
                  <c:v>3.0531133177191805E-15</c:v>
                </c:pt>
                <c:pt idx="5">
                  <c:v>3.8669370688644724</c:v>
                </c:pt>
                <c:pt idx="6">
                  <c:v>9.5377954257273192</c:v>
                </c:pt>
                <c:pt idx="7">
                  <c:v>15.453038732446537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'Ch1'!$L$24:$L$25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'Ch1'!$M$24:$M$25</c:f>
              <c:numCache>
                <c:formatCode>General</c:formatCode>
                <c:ptCount val="2"/>
                <c:pt idx="0">
                  <c:v>3.5217997882855467</c:v>
                </c:pt>
                <c:pt idx="1">
                  <c:v>24.484748626751671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'Ch1'!$L$41:$L$47</c:f>
              <c:numCache>
                <c:formatCode>General</c:formatCode>
                <c:ptCount val="7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  <c:pt idx="6">
                  <c:v>44.743714642394188</c:v>
                </c:pt>
              </c:numCache>
            </c:numRef>
          </c:xVal>
          <c:yVal>
            <c:numRef>
              <c:f>'Ch1'!$M$41:$M$47</c:f>
              <c:numCache>
                <c:formatCode>General</c:formatCode>
                <c:ptCount val="7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6704"/>
        <c:axId val="148538880"/>
      </c:scatterChart>
      <c:valAx>
        <c:axId val="148536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8538880"/>
        <c:crossesAt val="-15"/>
        <c:crossBetween val="midCat"/>
      </c:valAx>
      <c:valAx>
        <c:axId val="148538880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8536704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'Ch3'!$E$14:$E$74</c:f>
              <c:numCache>
                <c:formatCode>0.00</c:formatCode>
                <c:ptCount val="61"/>
                <c:pt idx="0">
                  <c:v>33.196385345395669</c:v>
                </c:pt>
                <c:pt idx="1">
                  <c:v>12.884098726725124</c:v>
                </c:pt>
                <c:pt idx="2">
                  <c:v>17.4928556845359</c:v>
                </c:pt>
                <c:pt idx="3">
                  <c:v>17.832554500127006</c:v>
                </c:pt>
                <c:pt idx="4">
                  <c:v>13.638181696985855</c:v>
                </c:pt>
                <c:pt idx="5">
                  <c:v>8.1240384046359608</c:v>
                </c:pt>
                <c:pt idx="6">
                  <c:v>24.124676163629637</c:v>
                </c:pt>
                <c:pt idx="7">
                  <c:v>19.748417658131498</c:v>
                </c:pt>
                <c:pt idx="8">
                  <c:v>49.658836071740552</c:v>
                </c:pt>
                <c:pt idx="9">
                  <c:v>11.575836902790225</c:v>
                </c:pt>
                <c:pt idx="10">
                  <c:v>31.65438358268883</c:v>
                </c:pt>
                <c:pt idx="11">
                  <c:v>27.748873851023212</c:v>
                </c:pt>
                <c:pt idx="12">
                  <c:v>30.495901363953816</c:v>
                </c:pt>
                <c:pt idx="13">
                  <c:v>9.0553851381374155</c:v>
                </c:pt>
                <c:pt idx="14">
                  <c:v>22.226110770892866</c:v>
                </c:pt>
                <c:pt idx="15">
                  <c:v>23.79075450674064</c:v>
                </c:pt>
                <c:pt idx="16">
                  <c:v>11.401754250991381</c:v>
                </c:pt>
                <c:pt idx="17">
                  <c:v>11.224972160321824</c:v>
                </c:pt>
                <c:pt idx="18">
                  <c:v>32.155870381627054</c:v>
                </c:pt>
                <c:pt idx="19">
                  <c:v>16.30950643030009</c:v>
                </c:pt>
                <c:pt idx="20">
                  <c:v>1.4142135623730949</c:v>
                </c:pt>
                <c:pt idx="21">
                  <c:v>1.4142135623730949</c:v>
                </c:pt>
                <c:pt idx="22">
                  <c:v>1.4142135623730949</c:v>
                </c:pt>
                <c:pt idx="23">
                  <c:v>1.4142135623730949</c:v>
                </c:pt>
                <c:pt idx="24">
                  <c:v>1.4142135623730949</c:v>
                </c:pt>
                <c:pt idx="25">
                  <c:v>1.4142135623730949</c:v>
                </c:pt>
                <c:pt idx="26">
                  <c:v>1.4142135623730949</c:v>
                </c:pt>
                <c:pt idx="27">
                  <c:v>1.4142135623730949</c:v>
                </c:pt>
                <c:pt idx="28">
                  <c:v>1.4142135623730949</c:v>
                </c:pt>
                <c:pt idx="29">
                  <c:v>1.4142135623730949</c:v>
                </c:pt>
                <c:pt idx="30">
                  <c:v>1.4142135623730949</c:v>
                </c:pt>
                <c:pt idx="31">
                  <c:v>1.4142135623730949</c:v>
                </c:pt>
                <c:pt idx="32">
                  <c:v>1.4142135623730949</c:v>
                </c:pt>
                <c:pt idx="33">
                  <c:v>1.4142135623730949</c:v>
                </c:pt>
                <c:pt idx="34">
                  <c:v>1.4142135623730949</c:v>
                </c:pt>
                <c:pt idx="35">
                  <c:v>1.4142135623730949</c:v>
                </c:pt>
                <c:pt idx="36">
                  <c:v>1.4142135623730949</c:v>
                </c:pt>
                <c:pt idx="37">
                  <c:v>1.4142135623730949</c:v>
                </c:pt>
                <c:pt idx="38">
                  <c:v>1.4142135623730949</c:v>
                </c:pt>
                <c:pt idx="39">
                  <c:v>1.4142135623730949</c:v>
                </c:pt>
                <c:pt idx="40">
                  <c:v>1.4142135623730949</c:v>
                </c:pt>
                <c:pt idx="41">
                  <c:v>1.4142135623730949</c:v>
                </c:pt>
                <c:pt idx="42">
                  <c:v>1.4142135623730949</c:v>
                </c:pt>
                <c:pt idx="43">
                  <c:v>1.4142135623730949</c:v>
                </c:pt>
                <c:pt idx="44">
                  <c:v>1.4142135623730949</c:v>
                </c:pt>
                <c:pt idx="45">
                  <c:v>1.4142135623730949</c:v>
                </c:pt>
                <c:pt idx="46">
                  <c:v>1.4142135623730949</c:v>
                </c:pt>
                <c:pt idx="47">
                  <c:v>1.4142135623730949</c:v>
                </c:pt>
                <c:pt idx="48">
                  <c:v>1.4142135623730949</c:v>
                </c:pt>
                <c:pt idx="49">
                  <c:v>1.4142135623730949</c:v>
                </c:pt>
                <c:pt idx="50">
                  <c:v>1.4142135623730949</c:v>
                </c:pt>
                <c:pt idx="51">
                  <c:v>1.4142135623730949</c:v>
                </c:pt>
                <c:pt idx="52">
                  <c:v>1.4142135623730949</c:v>
                </c:pt>
                <c:pt idx="53">
                  <c:v>1.4142135623730949</c:v>
                </c:pt>
                <c:pt idx="54">
                  <c:v>1.4142135623730949</c:v>
                </c:pt>
                <c:pt idx="55">
                  <c:v>1.4142135623730949</c:v>
                </c:pt>
                <c:pt idx="56">
                  <c:v>1.4142135623730949</c:v>
                </c:pt>
                <c:pt idx="57">
                  <c:v>1.4142135623730949</c:v>
                </c:pt>
                <c:pt idx="58">
                  <c:v>1.4142135623730949</c:v>
                </c:pt>
                <c:pt idx="59">
                  <c:v>1.4142135623730949</c:v>
                </c:pt>
                <c:pt idx="60">
                  <c:v>1.4142135623730949</c:v>
                </c:pt>
              </c:numCache>
            </c:numRef>
          </c:xVal>
          <c:yVal>
            <c:numRef>
              <c:f>'Ch3'!$F$14:$F$74</c:f>
              <c:numCache>
                <c:formatCode>0.00</c:formatCode>
                <c:ptCount val="61"/>
                <c:pt idx="0">
                  <c:v>1.6439099894966123</c:v>
                </c:pt>
                <c:pt idx="1">
                  <c:v>0.86036301331669107</c:v>
                </c:pt>
                <c:pt idx="2">
                  <c:v>1.9765169475170143</c:v>
                </c:pt>
                <c:pt idx="3">
                  <c:v>1.5525772607793122</c:v>
                </c:pt>
                <c:pt idx="4">
                  <c:v>1.0639931583531297</c:v>
                </c:pt>
                <c:pt idx="5">
                  <c:v>0.69751828136393834</c:v>
                </c:pt>
                <c:pt idx="6">
                  <c:v>0.18222405564391594</c:v>
                </c:pt>
                <c:pt idx="7">
                  <c:v>2.9273863275348204</c:v>
                </c:pt>
                <c:pt idx="8">
                  <c:v>2.9492017161985808</c:v>
                </c:pt>
                <c:pt idx="9">
                  <c:v>0.78830954108574591</c:v>
                </c:pt>
                <c:pt idx="10">
                  <c:v>2.5029450566300682</c:v>
                </c:pt>
                <c:pt idx="11">
                  <c:v>2.3917147978771087</c:v>
                </c:pt>
                <c:pt idx="12">
                  <c:v>0.23404575899648955</c:v>
                </c:pt>
                <c:pt idx="13">
                  <c:v>2.1167779159154616</c:v>
                </c:pt>
                <c:pt idx="14">
                  <c:v>-0.47501897154995143</c:v>
                </c:pt>
                <c:pt idx="15">
                  <c:v>1.1081683841771015</c:v>
                </c:pt>
                <c:pt idx="16">
                  <c:v>-1.0700442409655335</c:v>
                </c:pt>
                <c:pt idx="17">
                  <c:v>0.35801545236628468</c:v>
                </c:pt>
                <c:pt idx="18">
                  <c:v>0.58856629584587783</c:v>
                </c:pt>
                <c:pt idx="19">
                  <c:v>2.0439803848115203</c:v>
                </c:pt>
                <c:pt idx="20">
                  <c:v>0.68615624614231219</c:v>
                </c:pt>
                <c:pt idx="21">
                  <c:v>0.68615624614231219</c:v>
                </c:pt>
                <c:pt idx="22">
                  <c:v>0.68615624614231219</c:v>
                </c:pt>
                <c:pt idx="23">
                  <c:v>0.68615624614231219</c:v>
                </c:pt>
                <c:pt idx="24">
                  <c:v>0.68615624614231219</c:v>
                </c:pt>
                <c:pt idx="25">
                  <c:v>0.68615624614231219</c:v>
                </c:pt>
                <c:pt idx="26">
                  <c:v>0.68615624614231219</c:v>
                </c:pt>
                <c:pt idx="27">
                  <c:v>0.68615624614231219</c:v>
                </c:pt>
                <c:pt idx="28">
                  <c:v>0.68615624614231219</c:v>
                </c:pt>
                <c:pt idx="29">
                  <c:v>0.68615624614231219</c:v>
                </c:pt>
                <c:pt idx="30">
                  <c:v>0.68615624614231219</c:v>
                </c:pt>
                <c:pt idx="31">
                  <c:v>0.68615624614231219</c:v>
                </c:pt>
                <c:pt idx="32">
                  <c:v>0.68615624614231219</c:v>
                </c:pt>
                <c:pt idx="33">
                  <c:v>0.68615624614231219</c:v>
                </c:pt>
                <c:pt idx="34">
                  <c:v>0.68615624614231219</c:v>
                </c:pt>
                <c:pt idx="35">
                  <c:v>0.68615624614231219</c:v>
                </c:pt>
                <c:pt idx="36">
                  <c:v>0.68615624614231219</c:v>
                </c:pt>
                <c:pt idx="37">
                  <c:v>0.68615624614231219</c:v>
                </c:pt>
                <c:pt idx="38">
                  <c:v>0.68615624614231219</c:v>
                </c:pt>
                <c:pt idx="39">
                  <c:v>0.68615624614231219</c:v>
                </c:pt>
                <c:pt idx="40">
                  <c:v>0.68615624614231219</c:v>
                </c:pt>
                <c:pt idx="41">
                  <c:v>0.68615624614231219</c:v>
                </c:pt>
                <c:pt idx="42">
                  <c:v>0.68615624614231219</c:v>
                </c:pt>
                <c:pt idx="43">
                  <c:v>0.68615624614231219</c:v>
                </c:pt>
                <c:pt idx="44">
                  <c:v>0.68615624614231219</c:v>
                </c:pt>
                <c:pt idx="45">
                  <c:v>0.68615624614231219</c:v>
                </c:pt>
                <c:pt idx="46">
                  <c:v>0.68615624614231219</c:v>
                </c:pt>
                <c:pt idx="47">
                  <c:v>0.68615624614231219</c:v>
                </c:pt>
                <c:pt idx="48">
                  <c:v>0.68615624614231219</c:v>
                </c:pt>
                <c:pt idx="49">
                  <c:v>0.68615624614231219</c:v>
                </c:pt>
                <c:pt idx="50">
                  <c:v>0.68615624614231219</c:v>
                </c:pt>
                <c:pt idx="51">
                  <c:v>0.68615624614231219</c:v>
                </c:pt>
                <c:pt idx="52">
                  <c:v>0.61146126208202656</c:v>
                </c:pt>
                <c:pt idx="53">
                  <c:v>0.61146126208202656</c:v>
                </c:pt>
                <c:pt idx="54">
                  <c:v>0.61146126208202656</c:v>
                </c:pt>
                <c:pt idx="55">
                  <c:v>0.61146126208202656</c:v>
                </c:pt>
                <c:pt idx="56">
                  <c:v>0.61146126208202656</c:v>
                </c:pt>
                <c:pt idx="57">
                  <c:v>0.61146126208202656</c:v>
                </c:pt>
                <c:pt idx="58">
                  <c:v>0.61146126208202656</c:v>
                </c:pt>
                <c:pt idx="59">
                  <c:v>0.61146126208202656</c:v>
                </c:pt>
                <c:pt idx="60">
                  <c:v>0.61146126208202656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'Ch3'!$L$14:$L$21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'Ch3'!$M$14:$M$21</c:f>
              <c:numCache>
                <c:formatCode>General</c:formatCode>
                <c:ptCount val="8"/>
                <c:pt idx="0">
                  <c:v>-12.713343186685515</c:v>
                </c:pt>
                <c:pt idx="1">
                  <c:v>-9.9530408056738437</c:v>
                </c:pt>
                <c:pt idx="2">
                  <c:v>-8.0703979288301824</c:v>
                </c:pt>
                <c:pt idx="3">
                  <c:v>-4.6636799752124087</c:v>
                </c:pt>
                <c:pt idx="4">
                  <c:v>0</c:v>
                </c:pt>
                <c:pt idx="5">
                  <c:v>3.4272823227269935</c:v>
                </c:pt>
                <c:pt idx="6">
                  <c:v>8.5490363519793213</c:v>
                </c:pt>
                <c:pt idx="7">
                  <c:v>14.036206952814304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'Ch3'!$L$24:$L$25</c:f>
              <c:numCache>
                <c:formatCode>General</c:formatCode>
                <c:ptCount val="2"/>
              </c:numCache>
            </c:numRef>
          </c:xVal>
          <c:yVal>
            <c:numRef>
              <c:f>'Ch3'!$M$24:$M$25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'Ch3'!$L$41:$L$47</c:f>
              <c:numCache>
                <c:formatCode>General</c:formatCode>
                <c:ptCount val="7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  <c:pt idx="6">
                  <c:v>44.743714642394188</c:v>
                </c:pt>
              </c:numCache>
            </c:numRef>
          </c:xVal>
          <c:yVal>
            <c:numRef>
              <c:f>'Ch3'!$M$41:$M$47</c:f>
              <c:numCache>
                <c:formatCode>General</c:formatCode>
                <c:ptCount val="7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2288"/>
        <c:axId val="149378560"/>
      </c:scatterChart>
      <c:valAx>
        <c:axId val="1493722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9378560"/>
        <c:crossesAt val="-15"/>
        <c:crossBetween val="midCat"/>
      </c:valAx>
      <c:valAx>
        <c:axId val="149378560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9372288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714005794697"/>
          <c:y val="6.2953995157384993E-2"/>
          <c:w val="0.69628487880912937"/>
          <c:h val="0.828087167070217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'Ch5'!$E$14:$E$74</c:f>
              <c:numCache>
                <c:formatCode>0.00</c:formatCode>
                <c:ptCount val="61"/>
                <c:pt idx="0">
                  <c:v>28.948229652260256</c:v>
                </c:pt>
                <c:pt idx="1">
                  <c:v>11.916375287812984</c:v>
                </c:pt>
                <c:pt idx="2">
                  <c:v>21.679483388678797</c:v>
                </c:pt>
                <c:pt idx="3">
                  <c:v>12.569805089976533</c:v>
                </c:pt>
                <c:pt idx="4">
                  <c:v>11.74734012447073</c:v>
                </c:pt>
                <c:pt idx="5">
                  <c:v>6.7823299831252681</c:v>
                </c:pt>
                <c:pt idx="6">
                  <c:v>33.316662497915367</c:v>
                </c:pt>
                <c:pt idx="7">
                  <c:v>17.4928556845359</c:v>
                </c:pt>
                <c:pt idx="8">
                  <c:v>9.8994949366116654</c:v>
                </c:pt>
                <c:pt idx="9">
                  <c:v>19.849433241279211</c:v>
                </c:pt>
                <c:pt idx="10">
                  <c:v>8.3666002653407556</c:v>
                </c:pt>
                <c:pt idx="11">
                  <c:v>24.859605789312106</c:v>
                </c:pt>
                <c:pt idx="12">
                  <c:v>10.677078252031311</c:v>
                </c:pt>
                <c:pt idx="13">
                  <c:v>25.337718918639855</c:v>
                </c:pt>
                <c:pt idx="14">
                  <c:v>24.454038521274967</c:v>
                </c:pt>
                <c:pt idx="15">
                  <c:v>38.236108588610321</c:v>
                </c:pt>
                <c:pt idx="16">
                  <c:v>17.262676501632068</c:v>
                </c:pt>
                <c:pt idx="17">
                  <c:v>16.431676725154983</c:v>
                </c:pt>
                <c:pt idx="18">
                  <c:v>13.19090595827292</c:v>
                </c:pt>
                <c:pt idx="19">
                  <c:v>5.4772255750516612</c:v>
                </c:pt>
                <c:pt idx="20">
                  <c:v>15.811388300841898</c:v>
                </c:pt>
                <c:pt idx="21">
                  <c:v>10.862780491200215</c:v>
                </c:pt>
                <c:pt idx="22">
                  <c:v>27.092434368288135</c:v>
                </c:pt>
                <c:pt idx="23">
                  <c:v>11.74734012447073</c:v>
                </c:pt>
                <c:pt idx="24">
                  <c:v>43.474130238568314</c:v>
                </c:pt>
                <c:pt idx="25">
                  <c:v>22.583179581272429</c:v>
                </c:pt>
                <c:pt idx="26">
                  <c:v>17.4928556845359</c:v>
                </c:pt>
                <c:pt idx="27">
                  <c:v>16.186414056238643</c:v>
                </c:pt>
                <c:pt idx="28">
                  <c:v>18.708286933869708</c:v>
                </c:pt>
                <c:pt idx="29">
                  <c:v>10.099504938362077</c:v>
                </c:pt>
                <c:pt idx="30">
                  <c:v>12.884098726725124</c:v>
                </c:pt>
                <c:pt idx="31">
                  <c:v>10.677078252031311</c:v>
                </c:pt>
                <c:pt idx="32">
                  <c:v>20.248456731316587</c:v>
                </c:pt>
                <c:pt idx="33">
                  <c:v>1.4142135623730949</c:v>
                </c:pt>
                <c:pt idx="34">
                  <c:v>1.4142135623730949</c:v>
                </c:pt>
                <c:pt idx="35">
                  <c:v>1.4142135623730949</c:v>
                </c:pt>
                <c:pt idx="36">
                  <c:v>1.4142135623730949</c:v>
                </c:pt>
                <c:pt idx="37">
                  <c:v>1.4142135623730949</c:v>
                </c:pt>
                <c:pt idx="38">
                  <c:v>1.4142135623730949</c:v>
                </c:pt>
                <c:pt idx="39">
                  <c:v>1.4142135623730949</c:v>
                </c:pt>
                <c:pt idx="40">
                  <c:v>1.4142135623730949</c:v>
                </c:pt>
                <c:pt idx="41">
                  <c:v>1.4142135623730949</c:v>
                </c:pt>
                <c:pt idx="42">
                  <c:v>1.4142135623730949</c:v>
                </c:pt>
                <c:pt idx="43">
                  <c:v>1.4142135623730949</c:v>
                </c:pt>
                <c:pt idx="44">
                  <c:v>1.4142135623730949</c:v>
                </c:pt>
                <c:pt idx="45">
                  <c:v>1.4142135623730949</c:v>
                </c:pt>
                <c:pt idx="46">
                  <c:v>1.4142135623730949</c:v>
                </c:pt>
                <c:pt idx="47">
                  <c:v>1.4142135623730949</c:v>
                </c:pt>
                <c:pt idx="48">
                  <c:v>1.4142135623730949</c:v>
                </c:pt>
                <c:pt idx="49">
                  <c:v>1.4142135623730949</c:v>
                </c:pt>
                <c:pt idx="50">
                  <c:v>1.4142135623730949</c:v>
                </c:pt>
                <c:pt idx="51">
                  <c:v>1.4142135623730949</c:v>
                </c:pt>
                <c:pt idx="52">
                  <c:v>1.4142135623730949</c:v>
                </c:pt>
                <c:pt idx="53">
                  <c:v>1.4142135623730949</c:v>
                </c:pt>
                <c:pt idx="54">
                  <c:v>1.4142135623730949</c:v>
                </c:pt>
                <c:pt idx="55">
                  <c:v>1.4142135623730949</c:v>
                </c:pt>
                <c:pt idx="56">
                  <c:v>1.4142135623730949</c:v>
                </c:pt>
                <c:pt idx="57">
                  <c:v>1.4142135623730949</c:v>
                </c:pt>
                <c:pt idx="58">
                  <c:v>1.4142135623730949</c:v>
                </c:pt>
                <c:pt idx="59">
                  <c:v>1.4142135623730949</c:v>
                </c:pt>
                <c:pt idx="60">
                  <c:v>1.4142135623730949</c:v>
                </c:pt>
              </c:numCache>
            </c:numRef>
          </c:xVal>
          <c:yVal>
            <c:numRef>
              <c:f>'Ch5'!$F$14:$F$74</c:f>
              <c:numCache>
                <c:formatCode>0.00</c:formatCode>
                <c:ptCount val="61"/>
                <c:pt idx="0">
                  <c:v>-5.4673588924005201E-2</c:v>
                </c:pt>
                <c:pt idx="1">
                  <c:v>0.65556997559172947</c:v>
                </c:pt>
                <c:pt idx="2">
                  <c:v>0.2964689963474903</c:v>
                </c:pt>
                <c:pt idx="3">
                  <c:v>0.93254045677791275</c:v>
                </c:pt>
                <c:pt idx="4">
                  <c:v>-1.199597909600896</c:v>
                </c:pt>
                <c:pt idx="5">
                  <c:v>-0.83258973410025428</c:v>
                </c:pt>
                <c:pt idx="6">
                  <c:v>3.1276912930824379</c:v>
                </c:pt>
                <c:pt idx="7">
                  <c:v>1.2967282949019254</c:v>
                </c:pt>
                <c:pt idx="8">
                  <c:v>-0.63781553815688463</c:v>
                </c:pt>
                <c:pt idx="9">
                  <c:v>-0.13629602295738694</c:v>
                </c:pt>
                <c:pt idx="10">
                  <c:v>0.60333217390688165</c:v>
                </c:pt>
                <c:pt idx="11">
                  <c:v>3.0626752669058832</c:v>
                </c:pt>
                <c:pt idx="12">
                  <c:v>1.0502429858203715</c:v>
                </c:pt>
                <c:pt idx="13">
                  <c:v>3.3334907921244737E-2</c:v>
                </c:pt>
                <c:pt idx="14">
                  <c:v>1.8442138663337926</c:v>
                </c:pt>
                <c:pt idx="15">
                  <c:v>2.0420701017786009</c:v>
                </c:pt>
                <c:pt idx="16">
                  <c:v>-1.0015699624678813</c:v>
                </c:pt>
                <c:pt idx="17">
                  <c:v>0.15457197668002878</c:v>
                </c:pt>
                <c:pt idx="18">
                  <c:v>-2.765545205307697</c:v>
                </c:pt>
                <c:pt idx="19">
                  <c:v>0.72524358680651224</c:v>
                </c:pt>
                <c:pt idx="20">
                  <c:v>-1.0802921938194667</c:v>
                </c:pt>
                <c:pt idx="21">
                  <c:v>1.9434073756906871</c:v>
                </c:pt>
                <c:pt idx="22">
                  <c:v>3.9261619462287216</c:v>
                </c:pt>
                <c:pt idx="23">
                  <c:v>0.17095930304682175</c:v>
                </c:pt>
                <c:pt idx="24">
                  <c:v>1.3109768105789927</c:v>
                </c:pt>
                <c:pt idx="25">
                  <c:v>2.9229144191356777</c:v>
                </c:pt>
                <c:pt idx="26">
                  <c:v>1.9387709524562402</c:v>
                </c:pt>
                <c:pt idx="27">
                  <c:v>1.0128685842290039</c:v>
                </c:pt>
                <c:pt idx="28">
                  <c:v>1.5453502846162446</c:v>
                </c:pt>
                <c:pt idx="29">
                  <c:v>6.2640026800222862E-2</c:v>
                </c:pt>
                <c:pt idx="30">
                  <c:v>2.0875521367736694</c:v>
                </c:pt>
                <c:pt idx="31">
                  <c:v>0.50543651100866527</c:v>
                </c:pt>
                <c:pt idx="32">
                  <c:v>9.0788622356815785E-2</c:v>
                </c:pt>
                <c:pt idx="33">
                  <c:v>0.68310466330741781</c:v>
                </c:pt>
                <c:pt idx="34">
                  <c:v>0.68310466330741781</c:v>
                </c:pt>
                <c:pt idx="35">
                  <c:v>0.68310466330741781</c:v>
                </c:pt>
                <c:pt idx="36">
                  <c:v>0.68310466330741781</c:v>
                </c:pt>
                <c:pt idx="37">
                  <c:v>0.68310466330741781</c:v>
                </c:pt>
                <c:pt idx="38">
                  <c:v>0.68310466330741781</c:v>
                </c:pt>
                <c:pt idx="39">
                  <c:v>0.68310466330741781</c:v>
                </c:pt>
                <c:pt idx="40">
                  <c:v>0.68310466330741781</c:v>
                </c:pt>
                <c:pt idx="41">
                  <c:v>0.68310466330741781</c:v>
                </c:pt>
                <c:pt idx="42">
                  <c:v>0.68310466330741781</c:v>
                </c:pt>
                <c:pt idx="43">
                  <c:v>0.68310466330741781</c:v>
                </c:pt>
                <c:pt idx="44">
                  <c:v>0.68310466330741781</c:v>
                </c:pt>
                <c:pt idx="45">
                  <c:v>0.68310466330741781</c:v>
                </c:pt>
                <c:pt idx="46">
                  <c:v>0.68310466330741781</c:v>
                </c:pt>
                <c:pt idx="47">
                  <c:v>0.68310466330741781</c:v>
                </c:pt>
                <c:pt idx="48">
                  <c:v>0.68310466330741781</c:v>
                </c:pt>
                <c:pt idx="49">
                  <c:v>0.68310466330741781</c:v>
                </c:pt>
                <c:pt idx="50">
                  <c:v>0.68310466330741781</c:v>
                </c:pt>
                <c:pt idx="51">
                  <c:v>0.68310466330741781</c:v>
                </c:pt>
                <c:pt idx="52">
                  <c:v>0.61427376567407277</c:v>
                </c:pt>
                <c:pt idx="53">
                  <c:v>0.61427376567407277</c:v>
                </c:pt>
                <c:pt idx="54">
                  <c:v>0.61427376567407277</c:v>
                </c:pt>
                <c:pt idx="55">
                  <c:v>0.61427376567407277</c:v>
                </c:pt>
                <c:pt idx="56">
                  <c:v>0.61427376567407277</c:v>
                </c:pt>
                <c:pt idx="57">
                  <c:v>0.61427376567407277</c:v>
                </c:pt>
                <c:pt idx="58">
                  <c:v>0.61427376567407277</c:v>
                </c:pt>
                <c:pt idx="59">
                  <c:v>0.61427376567407277</c:v>
                </c:pt>
                <c:pt idx="60">
                  <c:v>0.61427376567407277</c:v>
                </c:pt>
              </c:numCache>
            </c:numRef>
          </c:yVal>
          <c:smooth val="0"/>
        </c:ser>
        <c:ser>
          <c:idx val="1"/>
          <c:order val="1"/>
          <c:tx>
            <c:v>age labels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'Ch5'!$L$14:$L$21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xVal>
          <c:yVal>
            <c:numRef>
              <c:f>'Ch5'!$M$14:$M$21</c:f>
              <c:numCache>
                <c:formatCode>General</c:formatCode>
                <c:ptCount val="8"/>
                <c:pt idx="0">
                  <c:v>-12.803082862349465</c:v>
                </c:pt>
                <c:pt idx="1">
                  <c:v>-10.022068317983901</c:v>
                </c:pt>
                <c:pt idx="2">
                  <c:v>-8.1255761430895745</c:v>
                </c:pt>
                <c:pt idx="3">
                  <c:v>-4.6946058272605322</c:v>
                </c:pt>
                <c:pt idx="4">
                  <c:v>0</c:v>
                </c:pt>
                <c:pt idx="5">
                  <c:v>3.4478650039508616</c:v>
                </c:pt>
                <c:pt idx="6">
                  <c:v>8.5962281143203736</c:v>
                </c:pt>
                <c:pt idx="7">
                  <c:v>14.105476422569572</c:v>
                </c:pt>
              </c:numCache>
            </c:numRef>
          </c:yVal>
          <c:smooth val="0"/>
        </c:ser>
        <c:ser>
          <c:idx val="2"/>
          <c:order val="2"/>
          <c:tx>
            <c:v>peaks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'Ch5'!$L$24:$L$26</c:f>
              <c:numCache>
                <c:formatCode>General</c:formatCode>
                <c:ptCount val="3"/>
                <c:pt idx="1">
                  <c:v>55</c:v>
                </c:pt>
                <c:pt idx="2">
                  <c:v>55</c:v>
                </c:pt>
              </c:numCache>
            </c:numRef>
          </c:xVal>
          <c:yVal>
            <c:numRef>
              <c:f>'Ch5'!$M$24:$M$26</c:f>
              <c:numCache>
                <c:formatCode>General</c:formatCode>
                <c:ptCount val="3"/>
                <c:pt idx="1">
                  <c:v>1.4820237110691115</c:v>
                </c:pt>
                <c:pt idx="2">
                  <c:v>5.4519172477881019</c:v>
                </c:pt>
              </c:numCache>
            </c:numRef>
          </c:yVal>
          <c:smooth val="0"/>
        </c:ser>
        <c:ser>
          <c:idx val="3"/>
          <c:order val="3"/>
          <c:tx>
            <c:v>no of tracks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'Ch5'!$L$41:$L$47</c:f>
              <c:numCache>
                <c:formatCode>General</c:formatCode>
                <c:ptCount val="7"/>
                <c:pt idx="0">
                  <c:v>6.4807406984078604</c:v>
                </c:pt>
                <c:pt idx="1">
                  <c:v>14.212670403551897</c:v>
                </c:pt>
                <c:pt idx="2">
                  <c:v>20.049937655763422</c:v>
                </c:pt>
                <c:pt idx="3">
                  <c:v>28.319604517012593</c:v>
                </c:pt>
                <c:pt idx="4">
                  <c:v>34.669871646719429</c:v>
                </c:pt>
                <c:pt idx="5">
                  <c:v>40.024992192379003</c:v>
                </c:pt>
                <c:pt idx="6">
                  <c:v>44.743714642394188</c:v>
                </c:pt>
              </c:numCache>
            </c:numRef>
          </c:xVal>
          <c:yVal>
            <c:numRef>
              <c:f>'Ch5'!$M$41:$M$47</c:f>
              <c:numCache>
                <c:formatCode>General</c:formatCode>
                <c:ptCount val="7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9136"/>
        <c:axId val="149349504"/>
      </c:scatterChart>
      <c:valAx>
        <c:axId val="149339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9349504"/>
        <c:crossesAt val="-15"/>
        <c:crossBetween val="midCat"/>
      </c:valAx>
      <c:valAx>
        <c:axId val="149349504"/>
        <c:scaling>
          <c:orientation val="minMax"/>
          <c:max val="17"/>
          <c:min val="-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9339136"/>
        <c:crosses val="autoZero"/>
        <c:crossBetween val="midCat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9118134969249"/>
          <c:y val="0.3753026634382568"/>
          <c:w val="0.14216489404919574"/>
          <c:h val="0.20581113801452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57150</xdr:rowOff>
    </xdr:from>
    <xdr:to>
      <xdr:col>22</xdr:col>
      <xdr:colOff>533400</xdr:colOff>
      <xdr:row>29</xdr:row>
      <xdr:rowOff>47625</xdr:rowOff>
    </xdr:to>
    <xdr:graphicFrame macro="">
      <xdr:nvGraphicFramePr>
        <xdr:cNvPr id="102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57150</xdr:rowOff>
    </xdr:from>
    <xdr:to>
      <xdr:col>22</xdr:col>
      <xdr:colOff>533400</xdr:colOff>
      <xdr:row>29</xdr:row>
      <xdr:rowOff>47625</xdr:rowOff>
    </xdr:to>
    <xdr:graphicFrame macro="">
      <xdr:nvGraphicFramePr>
        <xdr:cNvPr id="378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419100</xdr:colOff>
      <xdr:row>19</xdr:row>
      <xdr:rowOff>38100</xdr:rowOff>
    </xdr:from>
    <xdr:to>
      <xdr:col>33</xdr:col>
      <xdr:colOff>219075</xdr:colOff>
      <xdr:row>43</xdr:row>
      <xdr:rowOff>47625</xdr:rowOff>
    </xdr:to>
    <xdr:graphicFrame macro="">
      <xdr:nvGraphicFramePr>
        <xdr:cNvPr id="1741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15</xdr:row>
      <xdr:rowOff>38100</xdr:rowOff>
    </xdr:from>
    <xdr:to>
      <xdr:col>29</xdr:col>
      <xdr:colOff>304800</xdr:colOff>
      <xdr:row>39</xdr:row>
      <xdr:rowOff>57150</xdr:rowOff>
    </xdr:to>
    <xdr:graphicFrame macro="">
      <xdr:nvGraphicFramePr>
        <xdr:cNvPr id="1843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18</xdr:row>
      <xdr:rowOff>133350</xdr:rowOff>
    </xdr:from>
    <xdr:to>
      <xdr:col>28</xdr:col>
      <xdr:colOff>200025</xdr:colOff>
      <xdr:row>42</xdr:row>
      <xdr:rowOff>142875</xdr:rowOff>
    </xdr:to>
    <xdr:graphicFrame macro="">
      <xdr:nvGraphicFramePr>
        <xdr:cNvPr id="1946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457200</xdr:colOff>
      <xdr:row>8</xdr:row>
      <xdr:rowOff>114300</xdr:rowOff>
    </xdr:from>
    <xdr:to>
      <xdr:col>30</xdr:col>
      <xdr:colOff>257175</xdr:colOff>
      <xdr:row>32</xdr:row>
      <xdr:rowOff>114300</xdr:rowOff>
    </xdr:to>
    <xdr:graphicFrame macro="">
      <xdr:nvGraphicFramePr>
        <xdr:cNvPr id="204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7</xdr:row>
      <xdr:rowOff>114300</xdr:rowOff>
    </xdr:from>
    <xdr:to>
      <xdr:col>31</xdr:col>
      <xdr:colOff>142875</xdr:colOff>
      <xdr:row>31</xdr:row>
      <xdr:rowOff>114300</xdr:rowOff>
    </xdr:to>
    <xdr:graphicFrame macro="">
      <xdr:nvGraphicFramePr>
        <xdr:cNvPr id="215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466725</xdr:colOff>
      <xdr:row>14</xdr:row>
      <xdr:rowOff>57150</xdr:rowOff>
    </xdr:from>
    <xdr:to>
      <xdr:col>33</xdr:col>
      <xdr:colOff>266700</xdr:colOff>
      <xdr:row>38</xdr:row>
      <xdr:rowOff>76200</xdr:rowOff>
    </xdr:to>
    <xdr:graphicFrame macro="">
      <xdr:nvGraphicFramePr>
        <xdr:cNvPr id="225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0</xdr:rowOff>
    </xdr:from>
    <xdr:to>
      <xdr:col>31</xdr:col>
      <xdr:colOff>200025</xdr:colOff>
      <xdr:row>37</xdr:row>
      <xdr:rowOff>19050</xdr:rowOff>
    </xdr:to>
    <xdr:graphicFrame macro="">
      <xdr:nvGraphicFramePr>
        <xdr:cNvPr id="5018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12</xdr:row>
      <xdr:rowOff>38100</xdr:rowOff>
    </xdr:from>
    <xdr:to>
      <xdr:col>31</xdr:col>
      <xdr:colOff>361950</xdr:colOff>
      <xdr:row>36</xdr:row>
      <xdr:rowOff>57150</xdr:rowOff>
    </xdr:to>
    <xdr:graphicFrame macro="">
      <xdr:nvGraphicFramePr>
        <xdr:cNvPr id="5120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57150</xdr:rowOff>
    </xdr:from>
    <xdr:to>
      <xdr:col>22</xdr:col>
      <xdr:colOff>533400</xdr:colOff>
      <xdr:row>29</xdr:row>
      <xdr:rowOff>47625</xdr:rowOff>
    </xdr:to>
    <xdr:graphicFrame macro="">
      <xdr:nvGraphicFramePr>
        <xdr:cNvPr id="634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57150</xdr:rowOff>
    </xdr:from>
    <xdr:to>
      <xdr:col>22</xdr:col>
      <xdr:colOff>533400</xdr:colOff>
      <xdr:row>29</xdr:row>
      <xdr:rowOff>47625</xdr:rowOff>
    </xdr:to>
    <xdr:graphicFrame macro="">
      <xdr:nvGraphicFramePr>
        <xdr:cNvPr id="655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57150</xdr:rowOff>
    </xdr:from>
    <xdr:to>
      <xdr:col>22</xdr:col>
      <xdr:colOff>533400</xdr:colOff>
      <xdr:row>29</xdr:row>
      <xdr:rowOff>47625</xdr:rowOff>
    </xdr:to>
    <xdr:graphicFrame macro="">
      <xdr:nvGraphicFramePr>
        <xdr:cNvPr id="6656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57150</xdr:rowOff>
    </xdr:from>
    <xdr:to>
      <xdr:col>22</xdr:col>
      <xdr:colOff>533400</xdr:colOff>
      <xdr:row>29</xdr:row>
      <xdr:rowOff>47625</xdr:rowOff>
    </xdr:to>
    <xdr:graphicFrame macro="">
      <xdr:nvGraphicFramePr>
        <xdr:cNvPr id="6451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57150</xdr:rowOff>
    </xdr:from>
    <xdr:to>
      <xdr:col>22</xdr:col>
      <xdr:colOff>533400</xdr:colOff>
      <xdr:row>29</xdr:row>
      <xdr:rowOff>47625</xdr:rowOff>
    </xdr:to>
    <xdr:graphicFrame macro="">
      <xdr:nvGraphicFramePr>
        <xdr:cNvPr id="337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57150</xdr:rowOff>
    </xdr:from>
    <xdr:to>
      <xdr:col>22</xdr:col>
      <xdr:colOff>533400</xdr:colOff>
      <xdr:row>29</xdr:row>
      <xdr:rowOff>47625</xdr:rowOff>
    </xdr:to>
    <xdr:graphicFrame macro="">
      <xdr:nvGraphicFramePr>
        <xdr:cNvPr id="491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57150</xdr:rowOff>
    </xdr:from>
    <xdr:to>
      <xdr:col>22</xdr:col>
      <xdr:colOff>533400</xdr:colOff>
      <xdr:row>29</xdr:row>
      <xdr:rowOff>47625</xdr:rowOff>
    </xdr:to>
    <xdr:graphicFrame macro="">
      <xdr:nvGraphicFramePr>
        <xdr:cNvPr id="358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57150</xdr:rowOff>
    </xdr:from>
    <xdr:to>
      <xdr:col>22</xdr:col>
      <xdr:colOff>533400</xdr:colOff>
      <xdr:row>29</xdr:row>
      <xdr:rowOff>47625</xdr:rowOff>
    </xdr:to>
    <xdr:graphicFrame macro="">
      <xdr:nvGraphicFramePr>
        <xdr:cNvPr id="368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workbookViewId="0">
      <selection activeCell="M13" sqref="M13"/>
    </sheetView>
  </sheetViews>
  <sheetFormatPr defaultRowHeight="12.75" x14ac:dyDescent="0.2"/>
  <cols>
    <col min="1" max="5" width="9.140625" style="9"/>
    <col min="6" max="7" width="10.140625" style="9" bestFit="1" customWidth="1"/>
    <col min="8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/>
    </row>
    <row r="2" spans="1:23" ht="13.5" thickBot="1" x14ac:dyDescent="0.25">
      <c r="A2" s="2" t="s">
        <v>10</v>
      </c>
      <c r="B2" s="19"/>
      <c r="E2" s="2" t="s">
        <v>15</v>
      </c>
      <c r="F2" s="10">
        <f>MIN(E14:E74)</f>
        <v>1.4142135623730949</v>
      </c>
      <c r="G2" s="11">
        <f>MAX(E14:E74)</f>
        <v>1.4142135623730949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/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0</v>
      </c>
      <c r="E3" s="2" t="s">
        <v>16</v>
      </c>
      <c r="F3" s="36" t="e">
        <f>MIN(F14:F74)</f>
        <v>#DIV/0!</v>
      </c>
      <c r="G3" s="37" t="e">
        <f>MAX(F14:F74)</f>
        <v>#DIV/0!</v>
      </c>
      <c r="I3" s="2" t="s">
        <v>12</v>
      </c>
      <c r="J3" s="14">
        <v>105.3</v>
      </c>
      <c r="P3" s="2" t="s">
        <v>12</v>
      </c>
      <c r="Q3" s="18"/>
      <c r="S3" s="2" t="s">
        <v>16</v>
      </c>
      <c r="T3" s="36" t="e">
        <f>MIN(S14:S65)</f>
        <v>#DIV/0!</v>
      </c>
      <c r="U3" s="37" t="e">
        <f>MAX(S14:S65)</f>
        <v>#DIV/0!</v>
      </c>
    </row>
    <row r="4" spans="1:23" ht="13.5" thickBot="1" x14ac:dyDescent="0.25">
      <c r="A4" s="5" t="s">
        <v>9</v>
      </c>
      <c r="B4" s="15">
        <f>SUM(B14:B240)</f>
        <v>0</v>
      </c>
      <c r="E4" s="2" t="s">
        <v>34</v>
      </c>
      <c r="F4" s="16" t="e">
        <f>MIN(M14:M25)</f>
        <v>#DIV/0!</v>
      </c>
      <c r="G4" s="17" t="e">
        <f>MAX(M14:M25)</f>
        <v>#DIV/0!</v>
      </c>
      <c r="I4" s="2" t="s">
        <v>24</v>
      </c>
      <c r="J4" s="49"/>
      <c r="K4" s="13" t="s">
        <v>25</v>
      </c>
      <c r="P4" s="2" t="s">
        <v>13</v>
      </c>
      <c r="Q4" s="18"/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 t="e">
        <f>ATAN(SQRT(totalNs/totalNi))</f>
        <v>#DIV/0!</v>
      </c>
      <c r="C5" s="7" t="s">
        <v>18</v>
      </c>
      <c r="D5" s="15"/>
      <c r="F5" s="6" t="s">
        <v>140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 t="e">
        <f>(EXP(B6*lamD)-1)/(0.5*lamD*Z*rho_std)</f>
        <v>#DIV/0!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 t="e">
        <f>ATAN(SQRT(B7))</f>
        <v>#DIV/0!</v>
      </c>
      <c r="E8" s="6"/>
      <c r="I8" s="5" t="s">
        <v>26</v>
      </c>
      <c r="J8" s="21" t="e">
        <f>MIN(I14:I65)</f>
        <v>#DIV/0!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 t="e">
        <f>MAX(I14:I65)</f>
        <v>#DIV/0!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-10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35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 s="42"/>
      <c r="B14" s="43"/>
      <c r="C14" s="9">
        <f t="shared" ref="C14:C77" si="0">0.5*(1/(A14+B14+0.5))^0.5</f>
        <v>0.70710678118654757</v>
      </c>
      <c r="D14" s="9">
        <f t="shared" ref="D14:D77" si="1">ATAN(SQRT((A14+3/8)/(B14+3/8)))</f>
        <v>0.78539816339744828</v>
      </c>
      <c r="E14" s="24">
        <f t="shared" ref="E14:E77" si="2">1/C14</f>
        <v>1.4142135623730949</v>
      </c>
      <c r="F14" s="24" t="e">
        <f t="shared" ref="F14:F45" si="3">(D14-Zo_man)/C14</f>
        <v>#DIV/0!</v>
      </c>
      <c r="G14" s="24"/>
      <c r="I14" s="21" t="e">
        <f t="shared" ref="I14:I77" si="4">1/lamD*LN(1+0.5*lamD*Z*rho_std*A14/B14)</f>
        <v>#DIV/0!</v>
      </c>
      <c r="J14" s="29">
        <v>1</v>
      </c>
      <c r="K14" s="32" t="e">
        <f t="shared" ref="K14:K21" si="5">ATAN(SQRT((EXP(J14*lamD)-1)/(0.5*lamD*rho_std*Z)))</f>
        <v>#DIV/0!</v>
      </c>
      <c r="L14" s="9">
        <f t="shared" ref="L14:L21" si="6">max_x_axis</f>
        <v>35</v>
      </c>
      <c r="M14" s="15" t="e">
        <f t="shared" ref="M14:M21" si="7">(K14-Zo_man)/(1/max_x_axis)</f>
        <v>#DIV/0!</v>
      </c>
      <c r="O14" s="30" t="e">
        <f t="shared" ref="O14:O77" si="8">I14</f>
        <v>#DIV/0!</v>
      </c>
      <c r="P14" s="9" t="e">
        <f>SQRT(1/A14+1/B14+1/Nd+(zeta_se/zeta)^2)</f>
        <v>#DIV/0!</v>
      </c>
      <c r="Q14" s="9" t="e">
        <f t="shared" ref="Q14:Q77" si="9">O14*P14</f>
        <v>#DIV/0!</v>
      </c>
      <c r="R14" s="24" t="e">
        <f t="shared" ref="R14:R77" si="10">1/P14</f>
        <v>#DIV/0!</v>
      </c>
      <c r="S14" s="24" t="e">
        <f t="shared" ref="S14:S77" si="11">(LN(O14)-LN(center_age))/P14</f>
        <v>#DIV/0!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 s="44"/>
      <c r="B15" s="45"/>
      <c r="C15" s="9">
        <f t="shared" si="0"/>
        <v>0.70710678118654757</v>
      </c>
      <c r="D15" s="9">
        <f t="shared" si="1"/>
        <v>0.78539816339744828</v>
      </c>
      <c r="E15" s="24">
        <f t="shared" si="2"/>
        <v>1.4142135623730949</v>
      </c>
      <c r="F15" s="24" t="e">
        <f t="shared" si="3"/>
        <v>#DIV/0!</v>
      </c>
      <c r="G15" s="24"/>
      <c r="I15" s="21" t="e">
        <f t="shared" si="4"/>
        <v>#DIV/0!</v>
      </c>
      <c r="J15" s="34">
        <v>3</v>
      </c>
      <c r="K15" s="32" t="e">
        <f t="shared" si="5"/>
        <v>#DIV/0!</v>
      </c>
      <c r="L15" s="9">
        <f t="shared" si="6"/>
        <v>35</v>
      </c>
      <c r="M15" s="15" t="e">
        <f t="shared" si="7"/>
        <v>#DIV/0!</v>
      </c>
      <c r="O15" s="30" t="e">
        <f t="shared" si="8"/>
        <v>#DIV/0!</v>
      </c>
      <c r="P15" s="9" t="e">
        <f>SQRT(1/A15+1/B15+1/Nd+(zeta_se/zeta)^2)</f>
        <v>#DIV/0!</v>
      </c>
      <c r="Q15" s="9" t="e">
        <f t="shared" si="9"/>
        <v>#DIV/0!</v>
      </c>
      <c r="R15" s="24" t="e">
        <f t="shared" si="10"/>
        <v>#DIV/0!</v>
      </c>
      <c r="S15" s="24" t="e">
        <f t="shared" si="11"/>
        <v>#DIV/0!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 s="44"/>
      <c r="B16" s="45"/>
      <c r="C16" s="9">
        <f t="shared" si="0"/>
        <v>0.70710678118654757</v>
      </c>
      <c r="D16" s="9">
        <f t="shared" si="1"/>
        <v>0.78539816339744828</v>
      </c>
      <c r="E16" s="24">
        <f t="shared" si="2"/>
        <v>1.4142135623730949</v>
      </c>
      <c r="F16" s="24" t="e">
        <f t="shared" si="3"/>
        <v>#DIV/0!</v>
      </c>
      <c r="G16" s="24"/>
      <c r="I16" s="21" t="e">
        <f t="shared" si="4"/>
        <v>#DIV/0!</v>
      </c>
      <c r="J16" s="34">
        <v>5</v>
      </c>
      <c r="K16" s="32" t="e">
        <f t="shared" si="5"/>
        <v>#DIV/0!</v>
      </c>
      <c r="L16" s="9">
        <f t="shared" si="6"/>
        <v>35</v>
      </c>
      <c r="M16" s="15" t="e">
        <f t="shared" si="7"/>
        <v>#DIV/0!</v>
      </c>
      <c r="O16" s="30" t="e">
        <f t="shared" si="8"/>
        <v>#DIV/0!</v>
      </c>
      <c r="P16" s="9" t="e">
        <f>SQRT(1/A16+1/B16+1/Nd+(zeta_se/zeta)^2)</f>
        <v>#DIV/0!</v>
      </c>
      <c r="Q16" s="9" t="e">
        <f t="shared" si="9"/>
        <v>#DIV/0!</v>
      </c>
      <c r="R16" s="24" t="e">
        <f t="shared" si="10"/>
        <v>#DIV/0!</v>
      </c>
      <c r="S16" s="24" t="e">
        <f t="shared" si="11"/>
        <v>#DIV/0!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 s="44"/>
      <c r="B17" s="45"/>
      <c r="C17" s="9">
        <f t="shared" si="0"/>
        <v>0.70710678118654757</v>
      </c>
      <c r="D17" s="9">
        <f t="shared" si="1"/>
        <v>0.78539816339744828</v>
      </c>
      <c r="E17" s="24">
        <f t="shared" si="2"/>
        <v>1.4142135623730949</v>
      </c>
      <c r="F17" s="24" t="e">
        <f t="shared" si="3"/>
        <v>#DIV/0!</v>
      </c>
      <c r="G17" s="24"/>
      <c r="I17" s="21" t="e">
        <f t="shared" si="4"/>
        <v>#DIV/0!</v>
      </c>
      <c r="J17" s="34">
        <v>10</v>
      </c>
      <c r="K17" s="32" t="e">
        <f t="shared" si="5"/>
        <v>#DIV/0!</v>
      </c>
      <c r="L17" s="9">
        <f t="shared" si="6"/>
        <v>35</v>
      </c>
      <c r="M17" s="15" t="e">
        <f t="shared" si="7"/>
        <v>#DIV/0!</v>
      </c>
      <c r="O17" s="30" t="e">
        <f t="shared" si="8"/>
        <v>#DIV/0!</v>
      </c>
      <c r="P17" s="9" t="e">
        <f>SQRT(1/0.7+1/B17+1/Nd+(zeta_se/zeta)^2)</f>
        <v>#DIV/0!</v>
      </c>
      <c r="Q17" s="9" t="e">
        <f t="shared" si="9"/>
        <v>#DIV/0!</v>
      </c>
      <c r="R17" s="24" t="e">
        <f t="shared" si="10"/>
        <v>#DIV/0!</v>
      </c>
      <c r="S17" s="24" t="e">
        <f t="shared" si="11"/>
        <v>#DIV/0!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 s="44"/>
      <c r="B18" s="45"/>
      <c r="C18" s="9">
        <f t="shared" si="0"/>
        <v>0.70710678118654757</v>
      </c>
      <c r="D18" s="9">
        <f t="shared" si="1"/>
        <v>0.78539816339744828</v>
      </c>
      <c r="E18" s="24">
        <f t="shared" si="2"/>
        <v>1.4142135623730949</v>
      </c>
      <c r="F18" s="24" t="e">
        <f t="shared" si="3"/>
        <v>#DIV/0!</v>
      </c>
      <c r="G18" s="24"/>
      <c r="I18" s="21" t="e">
        <f t="shared" si="4"/>
        <v>#DIV/0!</v>
      </c>
      <c r="J18" s="34">
        <v>20</v>
      </c>
      <c r="K18" s="32" t="e">
        <f t="shared" si="5"/>
        <v>#DIV/0!</v>
      </c>
      <c r="L18" s="9">
        <f t="shared" si="6"/>
        <v>35</v>
      </c>
      <c r="M18" s="15" t="e">
        <f t="shared" si="7"/>
        <v>#DIV/0!</v>
      </c>
      <c r="O18" s="30" t="e">
        <f t="shared" si="8"/>
        <v>#DIV/0!</v>
      </c>
      <c r="P18" s="9" t="e">
        <f>SQRT(1/A18+1/B18+1/Nd+(zeta_se/zeta)^2)</f>
        <v>#DIV/0!</v>
      </c>
      <c r="Q18" s="9" t="e">
        <f t="shared" si="9"/>
        <v>#DIV/0!</v>
      </c>
      <c r="R18" s="24" t="e">
        <f t="shared" si="10"/>
        <v>#DIV/0!</v>
      </c>
      <c r="S18" s="24" t="e">
        <f t="shared" si="11"/>
        <v>#DIV/0!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 s="44"/>
      <c r="B19" s="45"/>
      <c r="C19" s="9">
        <f t="shared" si="0"/>
        <v>0.70710678118654757</v>
      </c>
      <c r="D19" s="9">
        <f t="shared" si="1"/>
        <v>0.78539816339744828</v>
      </c>
      <c r="E19" s="24">
        <f t="shared" si="2"/>
        <v>1.4142135623730949</v>
      </c>
      <c r="F19" s="24" t="e">
        <f t="shared" si="3"/>
        <v>#DIV/0!</v>
      </c>
      <c r="G19" s="24"/>
      <c r="I19" s="21" t="e">
        <f t="shared" si="4"/>
        <v>#DIV/0!</v>
      </c>
      <c r="J19" s="34">
        <v>30</v>
      </c>
      <c r="K19" s="32" t="e">
        <f t="shared" si="5"/>
        <v>#DIV/0!</v>
      </c>
      <c r="L19" s="9">
        <f t="shared" si="6"/>
        <v>35</v>
      </c>
      <c r="M19" s="15" t="e">
        <f t="shared" si="7"/>
        <v>#DIV/0!</v>
      </c>
      <c r="O19" s="30" t="e">
        <f t="shared" si="8"/>
        <v>#DIV/0!</v>
      </c>
      <c r="P19" s="9" t="e">
        <f>SQRT(1/A19+1/B19+1/Nd+(zeta_se/zeta)^2)</f>
        <v>#DIV/0!</v>
      </c>
      <c r="Q19" s="9" t="e">
        <f t="shared" si="9"/>
        <v>#DIV/0!</v>
      </c>
      <c r="R19" s="24" t="e">
        <f t="shared" si="10"/>
        <v>#DIV/0!</v>
      </c>
      <c r="S19" s="24" t="e">
        <f t="shared" si="11"/>
        <v>#DIV/0!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 s="44"/>
      <c r="B20" s="45"/>
      <c r="C20" s="9">
        <f t="shared" si="0"/>
        <v>0.70710678118654757</v>
      </c>
      <c r="D20" s="9">
        <f t="shared" si="1"/>
        <v>0.78539816339744828</v>
      </c>
      <c r="E20" s="24">
        <f t="shared" si="2"/>
        <v>1.4142135623730949</v>
      </c>
      <c r="F20" s="24" t="e">
        <f t="shared" si="3"/>
        <v>#DIV/0!</v>
      </c>
      <c r="G20" s="24"/>
      <c r="I20" s="21" t="e">
        <f t="shared" si="4"/>
        <v>#DIV/0!</v>
      </c>
      <c r="J20" s="34">
        <v>50</v>
      </c>
      <c r="K20" s="32" t="e">
        <f t="shared" si="5"/>
        <v>#DIV/0!</v>
      </c>
      <c r="L20" s="9">
        <f t="shared" si="6"/>
        <v>35</v>
      </c>
      <c r="M20" s="15" t="e">
        <f t="shared" si="7"/>
        <v>#DIV/0!</v>
      </c>
      <c r="O20" s="30" t="e">
        <f t="shared" si="8"/>
        <v>#DIV/0!</v>
      </c>
      <c r="P20" s="9" t="e">
        <f>SQRT(1/0.7+1/B20+1/Nd+(zeta_se/zeta)^2)</f>
        <v>#DIV/0!</v>
      </c>
      <c r="Q20" s="9" t="e">
        <f t="shared" si="9"/>
        <v>#DIV/0!</v>
      </c>
      <c r="R20" s="24" t="e">
        <f t="shared" si="10"/>
        <v>#DIV/0!</v>
      </c>
      <c r="S20" s="24" t="e">
        <f t="shared" si="11"/>
        <v>#DIV/0!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 s="44"/>
      <c r="B21" s="45"/>
      <c r="C21" s="9">
        <f t="shared" si="0"/>
        <v>0.70710678118654757</v>
      </c>
      <c r="D21" s="9">
        <f t="shared" si="1"/>
        <v>0.78539816339744828</v>
      </c>
      <c r="E21" s="24">
        <f t="shared" si="2"/>
        <v>1.4142135623730949</v>
      </c>
      <c r="F21" s="24" t="e">
        <f t="shared" si="3"/>
        <v>#DIV/0!</v>
      </c>
      <c r="G21" s="24"/>
      <c r="I21" s="21" t="e">
        <f t="shared" si="4"/>
        <v>#DIV/0!</v>
      </c>
      <c r="J21" s="35">
        <v>100</v>
      </c>
      <c r="K21" s="32" t="e">
        <f t="shared" si="5"/>
        <v>#DIV/0!</v>
      </c>
      <c r="L21" s="9">
        <f t="shared" si="6"/>
        <v>35</v>
      </c>
      <c r="M21" s="15" t="e">
        <f t="shared" si="7"/>
        <v>#DIV/0!</v>
      </c>
      <c r="O21" s="30" t="e">
        <f t="shared" si="8"/>
        <v>#DIV/0!</v>
      </c>
      <c r="P21" s="9" t="e">
        <f>SQRT(1/A21+1/B21+1/Nd+(zeta_se/zeta)^2)</f>
        <v>#DIV/0!</v>
      </c>
      <c r="Q21" s="9" t="e">
        <f t="shared" si="9"/>
        <v>#DIV/0!</v>
      </c>
      <c r="R21" s="24" t="e">
        <f t="shared" si="10"/>
        <v>#DIV/0!</v>
      </c>
      <c r="S21" s="24" t="e">
        <f t="shared" si="11"/>
        <v>#DIV/0!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 s="44"/>
      <c r="B22" s="45"/>
      <c r="C22" s="9">
        <f t="shared" si="0"/>
        <v>0.70710678118654757</v>
      </c>
      <c r="D22" s="9">
        <f t="shared" si="1"/>
        <v>0.78539816339744828</v>
      </c>
      <c r="E22" s="24">
        <f t="shared" si="2"/>
        <v>1.4142135623730949</v>
      </c>
      <c r="F22" s="24" t="e">
        <f t="shared" si="3"/>
        <v>#DIV/0!</v>
      </c>
      <c r="G22" s="24"/>
      <c r="I22" s="21" t="e">
        <f t="shared" si="4"/>
        <v>#DIV/0!</v>
      </c>
      <c r="J22" s="21"/>
      <c r="K22" s="32"/>
      <c r="O22" s="30" t="e">
        <f t="shared" si="8"/>
        <v>#DIV/0!</v>
      </c>
      <c r="P22" s="9" t="e">
        <f>SQRT(1/0.7+1/B22+1/Nd+(zeta_se/zeta)^2)</f>
        <v>#DIV/0!</v>
      </c>
      <c r="Q22" s="9" t="e">
        <f t="shared" si="9"/>
        <v>#DIV/0!</v>
      </c>
      <c r="R22" s="24" t="e">
        <f t="shared" si="10"/>
        <v>#DIV/0!</v>
      </c>
      <c r="S22" s="24" t="e">
        <f t="shared" si="11"/>
        <v>#DIV/0!</v>
      </c>
      <c r="U22" s="21"/>
    </row>
    <row r="23" spans="1:23" ht="13.5" thickBot="1" x14ac:dyDescent="0.25">
      <c r="A23" s="44"/>
      <c r="B23" s="45"/>
      <c r="C23" s="9">
        <f t="shared" si="0"/>
        <v>0.70710678118654757</v>
      </c>
      <c r="D23" s="9">
        <f t="shared" si="1"/>
        <v>0.78539816339744828</v>
      </c>
      <c r="E23" s="24">
        <f t="shared" si="2"/>
        <v>1.4142135623730949</v>
      </c>
      <c r="F23" s="24" t="e">
        <f t="shared" si="3"/>
        <v>#DIV/0!</v>
      </c>
      <c r="G23" s="24"/>
      <c r="I23" s="21" t="e">
        <f t="shared" si="4"/>
        <v>#DIV/0!</v>
      </c>
      <c r="J23" s="31" t="s">
        <v>33</v>
      </c>
      <c r="K23" s="32"/>
      <c r="O23" s="30" t="e">
        <f t="shared" si="8"/>
        <v>#DIV/0!</v>
      </c>
      <c r="P23" s="9" t="e">
        <f>SQRT(1/A23+1/B23+1/Nd+(zeta_se/zeta)^2)</f>
        <v>#DIV/0!</v>
      </c>
      <c r="Q23" s="9" t="e">
        <f t="shared" si="9"/>
        <v>#DIV/0!</v>
      </c>
      <c r="R23" s="24" t="e">
        <f t="shared" si="10"/>
        <v>#DIV/0!</v>
      </c>
      <c r="S23" s="24" t="e">
        <f t="shared" si="11"/>
        <v>#DIV/0!</v>
      </c>
      <c r="U23" s="31" t="s">
        <v>33</v>
      </c>
    </row>
    <row r="24" spans="1:23" x14ac:dyDescent="0.2">
      <c r="A24" s="44"/>
      <c r="B24" s="45"/>
      <c r="C24" s="9">
        <f t="shared" si="0"/>
        <v>0.70710678118654757</v>
      </c>
      <c r="D24" s="9">
        <f t="shared" si="1"/>
        <v>0.78539816339744828</v>
      </c>
      <c r="E24" s="24">
        <f t="shared" si="2"/>
        <v>1.4142135623730949</v>
      </c>
      <c r="F24" s="24" t="e">
        <f t="shared" si="3"/>
        <v>#DIV/0!</v>
      </c>
      <c r="G24" s="24"/>
      <c r="I24" s="21" t="e">
        <f t="shared" si="4"/>
        <v>#DIV/0!</v>
      </c>
      <c r="J24" s="29"/>
      <c r="K24" s="32" t="e">
        <f t="shared" ref="K24:K37" si="14">ATAN(SQRT((EXP(J24*lamD)-1)/(0.5*lamD*rho_std*Z)))</f>
        <v>#DIV/0!</v>
      </c>
      <c r="L24" s="9">
        <f t="shared" ref="L24:L37" si="15">max_x_axis</f>
        <v>35</v>
      </c>
      <c r="M24" s="15" t="e">
        <f t="shared" ref="M24:M37" si="16">(K24-Zo_man)/(1/max_x_axis)</f>
        <v>#DIV/0!</v>
      </c>
      <c r="O24" s="30" t="e">
        <f t="shared" si="8"/>
        <v>#DIV/0!</v>
      </c>
      <c r="P24" s="9" t="e">
        <f>SQRT(1/0.7+1/B24+1/Nd+(zeta_se/zeta)^2)</f>
        <v>#DIV/0!</v>
      </c>
      <c r="Q24" s="9" t="e">
        <f t="shared" si="9"/>
        <v>#DIV/0!</v>
      </c>
      <c r="R24" s="24" t="e">
        <f t="shared" si="10"/>
        <v>#DIV/0!</v>
      </c>
      <c r="S24" s="24" t="e">
        <f t="shared" si="11"/>
        <v>#DIV/0!</v>
      </c>
      <c r="U24" s="29">
        <v>6.6</v>
      </c>
      <c r="V24" s="9">
        <f t="shared" ref="V24:V37" si="17">max_x_r</f>
        <v>5</v>
      </c>
      <c r="W24" s="15" t="e">
        <f t="shared" ref="W24:W37" si="18">(LN(U24)-LN(center_age))/(1/max_x_r)</f>
        <v>#NUM!</v>
      </c>
    </row>
    <row r="25" spans="1:23" x14ac:dyDescent="0.2">
      <c r="A25" s="44"/>
      <c r="B25" s="45"/>
      <c r="C25" s="9">
        <f t="shared" si="0"/>
        <v>0.70710678118654757</v>
      </c>
      <c r="D25" s="9">
        <f t="shared" si="1"/>
        <v>0.78539816339744828</v>
      </c>
      <c r="E25" s="24">
        <f t="shared" si="2"/>
        <v>1.4142135623730949</v>
      </c>
      <c r="F25" s="24" t="e">
        <f t="shared" si="3"/>
        <v>#DIV/0!</v>
      </c>
      <c r="G25" s="24"/>
      <c r="I25" s="21" t="e">
        <f t="shared" si="4"/>
        <v>#DIV/0!</v>
      </c>
      <c r="J25" s="18"/>
      <c r="K25" s="32" t="e">
        <f t="shared" si="14"/>
        <v>#DIV/0!</v>
      </c>
      <c r="L25" s="9">
        <f t="shared" si="15"/>
        <v>35</v>
      </c>
      <c r="M25" s="15" t="e">
        <f t="shared" si="16"/>
        <v>#DIV/0!</v>
      </c>
      <c r="O25" s="30" t="e">
        <f t="shared" si="8"/>
        <v>#DIV/0!</v>
      </c>
      <c r="P25" s="9" t="e">
        <f t="shared" ref="P25:P39" si="19">SQRT(1/A25+1/B25+1/Nd+(zeta_se/zeta)^2)</f>
        <v>#DIV/0!</v>
      </c>
      <c r="Q25" s="9" t="e">
        <f t="shared" si="9"/>
        <v>#DIV/0!</v>
      </c>
      <c r="R25" s="24" t="e">
        <f t="shared" si="10"/>
        <v>#DIV/0!</v>
      </c>
      <c r="S25" s="24" t="e">
        <f t="shared" si="11"/>
        <v>#DIV/0!</v>
      </c>
      <c r="U25" s="18">
        <v>25.9</v>
      </c>
      <c r="V25" s="9">
        <f t="shared" si="17"/>
        <v>5</v>
      </c>
      <c r="W25" s="15" t="e">
        <f t="shared" si="18"/>
        <v>#NUM!</v>
      </c>
    </row>
    <row r="26" spans="1:23" x14ac:dyDescent="0.2">
      <c r="A26" s="44"/>
      <c r="B26" s="45"/>
      <c r="C26" s="9">
        <f t="shared" si="0"/>
        <v>0.70710678118654757</v>
      </c>
      <c r="D26" s="9">
        <f t="shared" si="1"/>
        <v>0.78539816339744828</v>
      </c>
      <c r="E26" s="24">
        <f t="shared" si="2"/>
        <v>1.4142135623730949</v>
      </c>
      <c r="F26" s="24" t="e">
        <f t="shared" si="3"/>
        <v>#DIV/0!</v>
      </c>
      <c r="G26" s="24"/>
      <c r="I26" s="21" t="e">
        <f t="shared" si="4"/>
        <v>#DIV/0!</v>
      </c>
      <c r="J26" s="18"/>
      <c r="K26" s="32" t="e">
        <f t="shared" si="14"/>
        <v>#DIV/0!</v>
      </c>
      <c r="L26" s="9">
        <f t="shared" si="15"/>
        <v>35</v>
      </c>
      <c r="M26" s="15" t="e">
        <f t="shared" si="16"/>
        <v>#DIV/0!</v>
      </c>
      <c r="O26" s="30" t="e">
        <f t="shared" si="8"/>
        <v>#DIV/0!</v>
      </c>
      <c r="P26" s="9" t="e">
        <f t="shared" si="19"/>
        <v>#DIV/0!</v>
      </c>
      <c r="Q26" s="9" t="e">
        <f t="shared" si="9"/>
        <v>#DIV/0!</v>
      </c>
      <c r="R26" s="24" t="e">
        <f t="shared" si="10"/>
        <v>#DIV/0!</v>
      </c>
      <c r="S26" s="24" t="e">
        <f t="shared" si="11"/>
        <v>#DIV/0!</v>
      </c>
      <c r="U26" s="18"/>
      <c r="V26" s="9">
        <f t="shared" si="17"/>
        <v>5</v>
      </c>
      <c r="W26" s="15" t="e">
        <f t="shared" si="18"/>
        <v>#NUM!</v>
      </c>
    </row>
    <row r="27" spans="1:23" x14ac:dyDescent="0.2">
      <c r="A27" s="44"/>
      <c r="B27" s="45"/>
      <c r="C27" s="9">
        <f t="shared" si="0"/>
        <v>0.70710678118654757</v>
      </c>
      <c r="D27" s="9">
        <f t="shared" si="1"/>
        <v>0.78539816339744828</v>
      </c>
      <c r="E27" s="24">
        <f t="shared" si="2"/>
        <v>1.4142135623730949</v>
      </c>
      <c r="F27" s="24" t="e">
        <f t="shared" si="3"/>
        <v>#DIV/0!</v>
      </c>
      <c r="G27" s="24"/>
      <c r="I27" s="21" t="e">
        <f t="shared" si="4"/>
        <v>#DIV/0!</v>
      </c>
      <c r="J27" s="18"/>
      <c r="K27" s="32" t="e">
        <f t="shared" si="14"/>
        <v>#DIV/0!</v>
      </c>
      <c r="L27" s="9">
        <f t="shared" si="15"/>
        <v>35</v>
      </c>
      <c r="M27" s="15" t="e">
        <f t="shared" si="16"/>
        <v>#DIV/0!</v>
      </c>
      <c r="O27" s="30" t="e">
        <f t="shared" si="8"/>
        <v>#DIV/0!</v>
      </c>
      <c r="P27" s="9" t="e">
        <f t="shared" si="19"/>
        <v>#DIV/0!</v>
      </c>
      <c r="Q27" s="9" t="e">
        <f t="shared" si="9"/>
        <v>#DIV/0!</v>
      </c>
      <c r="R27" s="24" t="e">
        <f t="shared" si="10"/>
        <v>#DIV/0!</v>
      </c>
      <c r="S27" s="24" t="e">
        <f t="shared" si="11"/>
        <v>#DIV/0!</v>
      </c>
      <c r="U27" s="18"/>
      <c r="V27" s="9">
        <f t="shared" si="17"/>
        <v>5</v>
      </c>
      <c r="W27" s="15" t="e">
        <f t="shared" si="18"/>
        <v>#NUM!</v>
      </c>
    </row>
    <row r="28" spans="1:23" x14ac:dyDescent="0.2">
      <c r="A28" s="44"/>
      <c r="B28" s="45"/>
      <c r="C28" s="9">
        <f t="shared" si="0"/>
        <v>0.70710678118654757</v>
      </c>
      <c r="D28" s="9">
        <f t="shared" si="1"/>
        <v>0.78539816339744828</v>
      </c>
      <c r="E28" s="24">
        <f t="shared" si="2"/>
        <v>1.4142135623730949</v>
      </c>
      <c r="F28" s="24" t="e">
        <f t="shared" si="3"/>
        <v>#DIV/0!</v>
      </c>
      <c r="G28" s="24"/>
      <c r="I28" s="21" t="e">
        <f t="shared" si="4"/>
        <v>#DIV/0!</v>
      </c>
      <c r="J28" s="18"/>
      <c r="K28" s="32" t="e">
        <f t="shared" si="14"/>
        <v>#DIV/0!</v>
      </c>
      <c r="L28" s="9">
        <f t="shared" si="15"/>
        <v>35</v>
      </c>
      <c r="M28" s="15" t="e">
        <f t="shared" si="16"/>
        <v>#DIV/0!</v>
      </c>
      <c r="O28" s="30" t="e">
        <f t="shared" si="8"/>
        <v>#DIV/0!</v>
      </c>
      <c r="P28" s="9" t="e">
        <f t="shared" si="19"/>
        <v>#DIV/0!</v>
      </c>
      <c r="Q28" s="9" t="e">
        <f t="shared" si="9"/>
        <v>#DIV/0!</v>
      </c>
      <c r="R28" s="24" t="e">
        <f t="shared" si="10"/>
        <v>#DIV/0!</v>
      </c>
      <c r="S28" s="24" t="e">
        <f t="shared" si="11"/>
        <v>#DIV/0!</v>
      </c>
      <c r="U28" s="18"/>
      <c r="V28" s="9">
        <f t="shared" si="17"/>
        <v>5</v>
      </c>
      <c r="W28" s="15" t="e">
        <f t="shared" si="18"/>
        <v>#NUM!</v>
      </c>
    </row>
    <row r="29" spans="1:23" x14ac:dyDescent="0.2">
      <c r="A29" s="44"/>
      <c r="B29" s="45"/>
      <c r="C29" s="9">
        <f t="shared" si="0"/>
        <v>0.70710678118654757</v>
      </c>
      <c r="D29" s="9">
        <f t="shared" si="1"/>
        <v>0.78539816339744828</v>
      </c>
      <c r="E29" s="24">
        <f t="shared" si="2"/>
        <v>1.4142135623730949</v>
      </c>
      <c r="F29" s="24" t="e">
        <f t="shared" si="3"/>
        <v>#DIV/0!</v>
      </c>
      <c r="G29" s="24"/>
      <c r="I29" s="21" t="e">
        <f t="shared" si="4"/>
        <v>#DIV/0!</v>
      </c>
      <c r="J29" s="18"/>
      <c r="K29" s="32" t="e">
        <f t="shared" si="14"/>
        <v>#DIV/0!</v>
      </c>
      <c r="L29" s="9">
        <f t="shared" si="15"/>
        <v>35</v>
      </c>
      <c r="M29" s="15" t="e">
        <f t="shared" si="16"/>
        <v>#DIV/0!</v>
      </c>
      <c r="O29" s="30" t="e">
        <f t="shared" si="8"/>
        <v>#DIV/0!</v>
      </c>
      <c r="P29" s="9" t="e">
        <f t="shared" si="19"/>
        <v>#DIV/0!</v>
      </c>
      <c r="Q29" s="9" t="e">
        <f t="shared" si="9"/>
        <v>#DIV/0!</v>
      </c>
      <c r="R29" s="24" t="e">
        <f t="shared" si="10"/>
        <v>#DIV/0!</v>
      </c>
      <c r="S29" s="24" t="e">
        <f t="shared" si="11"/>
        <v>#DIV/0!</v>
      </c>
      <c r="U29" s="18">
        <v>4.5</v>
      </c>
      <c r="V29" s="9">
        <f t="shared" si="17"/>
        <v>5</v>
      </c>
      <c r="W29" s="15" t="e">
        <f t="shared" si="18"/>
        <v>#NUM!</v>
      </c>
    </row>
    <row r="30" spans="1:23" x14ac:dyDescent="0.2">
      <c r="A30" s="44"/>
      <c r="B30" s="45"/>
      <c r="C30" s="9">
        <f t="shared" si="0"/>
        <v>0.70710678118654757</v>
      </c>
      <c r="D30" s="9">
        <f t="shared" si="1"/>
        <v>0.78539816339744828</v>
      </c>
      <c r="E30" s="24">
        <f t="shared" si="2"/>
        <v>1.4142135623730949</v>
      </c>
      <c r="F30" s="24" t="e">
        <f t="shared" si="3"/>
        <v>#DIV/0!</v>
      </c>
      <c r="G30" s="24"/>
      <c r="I30" s="21" t="e">
        <f t="shared" si="4"/>
        <v>#DIV/0!</v>
      </c>
      <c r="J30" s="18"/>
      <c r="K30" s="32" t="e">
        <f t="shared" si="14"/>
        <v>#DIV/0!</v>
      </c>
      <c r="L30" s="9">
        <f t="shared" si="15"/>
        <v>35</v>
      </c>
      <c r="M30" s="15" t="e">
        <f t="shared" si="16"/>
        <v>#DIV/0!</v>
      </c>
      <c r="O30" s="30" t="e">
        <f t="shared" si="8"/>
        <v>#DIV/0!</v>
      </c>
      <c r="P30" s="9" t="e">
        <f t="shared" si="19"/>
        <v>#DIV/0!</v>
      </c>
      <c r="Q30" s="9" t="e">
        <f t="shared" si="9"/>
        <v>#DIV/0!</v>
      </c>
      <c r="R30" s="24" t="e">
        <f t="shared" si="10"/>
        <v>#DIV/0!</v>
      </c>
      <c r="S30" s="24" t="e">
        <f t="shared" si="11"/>
        <v>#DIV/0!</v>
      </c>
      <c r="U30" s="18">
        <v>18.3</v>
      </c>
      <c r="V30" s="9">
        <f t="shared" si="17"/>
        <v>5</v>
      </c>
      <c r="W30" s="15" t="e">
        <f t="shared" si="18"/>
        <v>#NUM!</v>
      </c>
    </row>
    <row r="31" spans="1:23" x14ac:dyDescent="0.2">
      <c r="A31" s="44"/>
      <c r="B31" s="45"/>
      <c r="C31" s="9">
        <f t="shared" si="0"/>
        <v>0.70710678118654757</v>
      </c>
      <c r="D31" s="9">
        <f t="shared" si="1"/>
        <v>0.78539816339744828</v>
      </c>
      <c r="E31" s="24">
        <f t="shared" si="2"/>
        <v>1.4142135623730949</v>
      </c>
      <c r="F31" s="24" t="e">
        <f t="shared" si="3"/>
        <v>#DIV/0!</v>
      </c>
      <c r="G31" s="24"/>
      <c r="I31" s="21" t="e">
        <f t="shared" si="4"/>
        <v>#DIV/0!</v>
      </c>
      <c r="J31" s="18"/>
      <c r="K31" s="32" t="e">
        <f t="shared" si="14"/>
        <v>#DIV/0!</v>
      </c>
      <c r="L31" s="9">
        <f t="shared" si="15"/>
        <v>35</v>
      </c>
      <c r="M31" s="15" t="e">
        <f t="shared" si="16"/>
        <v>#DIV/0!</v>
      </c>
      <c r="O31" s="30" t="e">
        <f t="shared" si="8"/>
        <v>#DIV/0!</v>
      </c>
      <c r="P31" s="9" t="e">
        <f t="shared" si="19"/>
        <v>#DIV/0!</v>
      </c>
      <c r="Q31" s="9" t="e">
        <f t="shared" si="9"/>
        <v>#DIV/0!</v>
      </c>
      <c r="R31" s="24" t="e">
        <f t="shared" si="10"/>
        <v>#DIV/0!</v>
      </c>
      <c r="S31" s="24" t="e">
        <f t="shared" si="11"/>
        <v>#DIV/0!</v>
      </c>
      <c r="U31" s="18"/>
      <c r="V31" s="9">
        <f t="shared" si="17"/>
        <v>5</v>
      </c>
      <c r="W31" s="15" t="e">
        <f t="shared" si="18"/>
        <v>#NUM!</v>
      </c>
    </row>
    <row r="32" spans="1:23" x14ac:dyDescent="0.2">
      <c r="A32" s="44"/>
      <c r="B32" s="45"/>
      <c r="C32" s="9">
        <f t="shared" si="0"/>
        <v>0.70710678118654757</v>
      </c>
      <c r="D32" s="9">
        <f t="shared" si="1"/>
        <v>0.78539816339744828</v>
      </c>
      <c r="E32" s="24">
        <f t="shared" si="2"/>
        <v>1.4142135623730949</v>
      </c>
      <c r="F32" s="24" t="e">
        <f t="shared" si="3"/>
        <v>#DIV/0!</v>
      </c>
      <c r="G32" s="24"/>
      <c r="I32" s="21" t="e">
        <f t="shared" si="4"/>
        <v>#DIV/0!</v>
      </c>
      <c r="J32" s="18"/>
      <c r="K32" s="32" t="e">
        <f t="shared" si="14"/>
        <v>#DIV/0!</v>
      </c>
      <c r="L32" s="9">
        <f t="shared" si="15"/>
        <v>35</v>
      </c>
      <c r="M32" s="15" t="e">
        <f t="shared" si="16"/>
        <v>#DIV/0!</v>
      </c>
      <c r="O32" s="30" t="e">
        <f t="shared" si="8"/>
        <v>#DIV/0!</v>
      </c>
      <c r="P32" s="9" t="e">
        <f t="shared" si="19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#DIV/0!</v>
      </c>
      <c r="U32" s="18"/>
      <c r="V32" s="9">
        <f t="shared" si="17"/>
        <v>5</v>
      </c>
      <c r="W32" s="15" t="e">
        <f t="shared" si="18"/>
        <v>#NUM!</v>
      </c>
    </row>
    <row r="33" spans="1:24" x14ac:dyDescent="0.2">
      <c r="A33" s="44"/>
      <c r="B33" s="45"/>
      <c r="C33" s="9">
        <f t="shared" si="0"/>
        <v>0.70710678118654757</v>
      </c>
      <c r="D33" s="9">
        <f t="shared" si="1"/>
        <v>0.78539816339744828</v>
      </c>
      <c r="E33" s="24">
        <f t="shared" si="2"/>
        <v>1.4142135623730949</v>
      </c>
      <c r="F33" s="24" t="e">
        <f t="shared" si="3"/>
        <v>#DIV/0!</v>
      </c>
      <c r="G33" s="24"/>
      <c r="I33" s="21" t="e">
        <f t="shared" si="4"/>
        <v>#DIV/0!</v>
      </c>
      <c r="J33" s="18"/>
      <c r="K33" s="32" t="e">
        <f t="shared" si="14"/>
        <v>#DIV/0!</v>
      </c>
      <c r="L33" s="9">
        <f t="shared" si="15"/>
        <v>35</v>
      </c>
      <c r="M33" s="15" t="e">
        <f t="shared" si="16"/>
        <v>#DIV/0!</v>
      </c>
      <c r="O33" s="30" t="e">
        <f t="shared" si="8"/>
        <v>#DIV/0!</v>
      </c>
      <c r="P33" s="9" t="e">
        <f t="shared" si="19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#DIV/0!</v>
      </c>
      <c r="U33" s="18"/>
      <c r="V33" s="9">
        <f t="shared" si="17"/>
        <v>5</v>
      </c>
      <c r="W33" s="15" t="e">
        <f t="shared" si="18"/>
        <v>#NUM!</v>
      </c>
    </row>
    <row r="34" spans="1:24" x14ac:dyDescent="0.2">
      <c r="A34" s="44"/>
      <c r="B34" s="45"/>
      <c r="C34" s="9">
        <f t="shared" si="0"/>
        <v>0.70710678118654757</v>
      </c>
      <c r="D34" s="9">
        <f t="shared" si="1"/>
        <v>0.78539816339744828</v>
      </c>
      <c r="E34" s="24">
        <f t="shared" si="2"/>
        <v>1.4142135623730949</v>
      </c>
      <c r="F34" s="24" t="e">
        <f t="shared" si="3"/>
        <v>#DIV/0!</v>
      </c>
      <c r="G34" s="24"/>
      <c r="I34" s="21" t="e">
        <f t="shared" si="4"/>
        <v>#DIV/0!</v>
      </c>
      <c r="J34" s="18"/>
      <c r="K34" s="32" t="e">
        <f t="shared" si="14"/>
        <v>#DIV/0!</v>
      </c>
      <c r="L34" s="9">
        <f t="shared" si="15"/>
        <v>35</v>
      </c>
      <c r="M34" s="15" t="e">
        <f t="shared" si="16"/>
        <v>#DIV/0!</v>
      </c>
      <c r="O34" s="30" t="e">
        <f t="shared" si="8"/>
        <v>#DIV/0!</v>
      </c>
      <c r="P34" s="9" t="e">
        <f t="shared" si="19"/>
        <v>#DIV/0!</v>
      </c>
      <c r="Q34" s="9" t="e">
        <f t="shared" si="9"/>
        <v>#DIV/0!</v>
      </c>
      <c r="R34" s="24" t="e">
        <f t="shared" si="10"/>
        <v>#DIV/0!</v>
      </c>
      <c r="S34" s="24" t="e">
        <f t="shared" si="11"/>
        <v>#DIV/0!</v>
      </c>
      <c r="U34" s="18">
        <v>2.9</v>
      </c>
      <c r="V34" s="9">
        <f t="shared" si="17"/>
        <v>5</v>
      </c>
      <c r="W34" s="15" t="e">
        <f t="shared" si="18"/>
        <v>#NUM!</v>
      </c>
    </row>
    <row r="35" spans="1:24" x14ac:dyDescent="0.2">
      <c r="A35" s="44"/>
      <c r="B35" s="45"/>
      <c r="C35" s="9">
        <f t="shared" si="0"/>
        <v>0.70710678118654757</v>
      </c>
      <c r="D35" s="9">
        <f t="shared" si="1"/>
        <v>0.78539816339744828</v>
      </c>
      <c r="E35" s="24">
        <f t="shared" si="2"/>
        <v>1.4142135623730949</v>
      </c>
      <c r="F35" s="24" t="e">
        <f t="shared" si="3"/>
        <v>#DIV/0!</v>
      </c>
      <c r="G35" s="24"/>
      <c r="I35" s="21" t="e">
        <f t="shared" si="4"/>
        <v>#DIV/0!</v>
      </c>
      <c r="J35" s="18"/>
      <c r="K35" s="32" t="e">
        <f t="shared" si="14"/>
        <v>#DIV/0!</v>
      </c>
      <c r="L35" s="9">
        <f t="shared" si="15"/>
        <v>35</v>
      </c>
      <c r="M35" s="15" t="e">
        <f t="shared" si="16"/>
        <v>#DIV/0!</v>
      </c>
      <c r="O35" s="30" t="e">
        <f t="shared" si="8"/>
        <v>#DIV/0!</v>
      </c>
      <c r="P35" s="9" t="e">
        <f t="shared" si="19"/>
        <v>#DIV/0!</v>
      </c>
      <c r="Q35" s="9" t="e">
        <f t="shared" si="9"/>
        <v>#DIV/0!</v>
      </c>
      <c r="R35" s="24" t="e">
        <f t="shared" si="10"/>
        <v>#DIV/0!</v>
      </c>
      <c r="S35" s="24" t="e">
        <f t="shared" si="11"/>
        <v>#DIV/0!</v>
      </c>
      <c r="U35" s="18">
        <v>9.8000000000000007</v>
      </c>
      <c r="V35" s="9">
        <f t="shared" si="17"/>
        <v>5</v>
      </c>
      <c r="W35" s="15" t="e">
        <f t="shared" si="18"/>
        <v>#NUM!</v>
      </c>
    </row>
    <row r="36" spans="1:24" x14ac:dyDescent="0.2">
      <c r="A36" s="44"/>
      <c r="B36" s="45"/>
      <c r="C36" s="9">
        <f t="shared" si="0"/>
        <v>0.70710678118654757</v>
      </c>
      <c r="D36" s="9">
        <f t="shared" si="1"/>
        <v>0.78539816339744828</v>
      </c>
      <c r="E36" s="24">
        <f t="shared" si="2"/>
        <v>1.4142135623730949</v>
      </c>
      <c r="F36" s="24" t="e">
        <f t="shared" si="3"/>
        <v>#DIV/0!</v>
      </c>
      <c r="G36" s="24"/>
      <c r="I36" s="21" t="e">
        <f t="shared" si="4"/>
        <v>#DIV/0!</v>
      </c>
      <c r="J36" s="18"/>
      <c r="K36" s="32" t="e">
        <f t="shared" si="14"/>
        <v>#DIV/0!</v>
      </c>
      <c r="L36" s="9">
        <f t="shared" si="15"/>
        <v>35</v>
      </c>
      <c r="M36" s="15" t="e">
        <f t="shared" si="16"/>
        <v>#DIV/0!</v>
      </c>
      <c r="O36" s="30" t="e">
        <f t="shared" si="8"/>
        <v>#DIV/0!</v>
      </c>
      <c r="P36" s="9" t="e">
        <f t="shared" si="19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#DIV/0!</v>
      </c>
      <c r="U36" s="18">
        <v>28.6</v>
      </c>
      <c r="V36" s="9">
        <f t="shared" si="17"/>
        <v>5</v>
      </c>
      <c r="W36" s="15" t="e">
        <f t="shared" si="18"/>
        <v>#NUM!</v>
      </c>
    </row>
    <row r="37" spans="1:24" ht="13.5" thickBot="1" x14ac:dyDescent="0.25">
      <c r="A37" s="44"/>
      <c r="B37" s="45"/>
      <c r="C37" s="9">
        <f t="shared" si="0"/>
        <v>0.70710678118654757</v>
      </c>
      <c r="D37" s="9">
        <f t="shared" si="1"/>
        <v>0.78539816339744828</v>
      </c>
      <c r="E37" s="24">
        <f t="shared" si="2"/>
        <v>1.4142135623730949</v>
      </c>
      <c r="F37" s="24" t="e">
        <f t="shared" si="3"/>
        <v>#DIV/0!</v>
      </c>
      <c r="G37" s="24"/>
      <c r="I37" s="21" t="e">
        <f t="shared" si="4"/>
        <v>#DIV/0!</v>
      </c>
      <c r="J37" s="19"/>
      <c r="K37" s="32" t="e">
        <f t="shared" si="14"/>
        <v>#DIV/0!</v>
      </c>
      <c r="L37" s="9">
        <f t="shared" si="15"/>
        <v>35</v>
      </c>
      <c r="M37" s="15" t="e">
        <f t="shared" si="16"/>
        <v>#DIV/0!</v>
      </c>
      <c r="O37" s="30" t="e">
        <f t="shared" si="8"/>
        <v>#DIV/0!</v>
      </c>
      <c r="P37" s="9" t="e">
        <f t="shared" si="19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#DIV/0!</v>
      </c>
      <c r="U37" s="19"/>
      <c r="V37" s="9">
        <f t="shared" si="17"/>
        <v>5</v>
      </c>
      <c r="W37" s="15" t="e">
        <f t="shared" si="18"/>
        <v>#NUM!</v>
      </c>
    </row>
    <row r="38" spans="1:24" x14ac:dyDescent="0.2">
      <c r="A38" s="44"/>
      <c r="B38" s="45"/>
      <c r="C38" s="9">
        <f t="shared" si="0"/>
        <v>0.70710678118654757</v>
      </c>
      <c r="D38" s="9">
        <f t="shared" si="1"/>
        <v>0.78539816339744828</v>
      </c>
      <c r="E38" s="24">
        <f t="shared" si="2"/>
        <v>1.4142135623730949</v>
      </c>
      <c r="F38" s="24" t="e">
        <f t="shared" si="3"/>
        <v>#DIV/0!</v>
      </c>
      <c r="G38" s="24"/>
      <c r="I38" s="21" t="e">
        <f t="shared" si="4"/>
        <v>#DIV/0!</v>
      </c>
      <c r="O38" s="30" t="e">
        <f t="shared" si="8"/>
        <v>#DIV/0!</v>
      </c>
      <c r="P38" s="9" t="e">
        <f t="shared" si="19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#DIV/0!</v>
      </c>
    </row>
    <row r="39" spans="1:24" x14ac:dyDescent="0.2">
      <c r="A39" s="44"/>
      <c r="B39" s="45"/>
      <c r="C39" s="9">
        <f t="shared" si="0"/>
        <v>0.70710678118654757</v>
      </c>
      <c r="D39" s="9">
        <f t="shared" si="1"/>
        <v>0.78539816339744828</v>
      </c>
      <c r="E39" s="24">
        <f t="shared" si="2"/>
        <v>1.4142135623730949</v>
      </c>
      <c r="F39" s="24" t="e">
        <f t="shared" si="3"/>
        <v>#DIV/0!</v>
      </c>
      <c r="G39" s="24"/>
      <c r="I39" s="21" t="e">
        <f t="shared" si="4"/>
        <v>#DIV/0!</v>
      </c>
      <c r="J39" s="4" t="s">
        <v>43</v>
      </c>
      <c r="L39" s="40"/>
      <c r="O39" s="30" t="e">
        <f t="shared" si="8"/>
        <v>#DIV/0!</v>
      </c>
      <c r="P39" s="9" t="e">
        <f t="shared" si="19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#DIV/0!</v>
      </c>
      <c r="U39" s="4" t="s">
        <v>43</v>
      </c>
      <c r="V39" s="40"/>
      <c r="X39" s="9"/>
    </row>
    <row r="40" spans="1:24" ht="13.5" thickBot="1" x14ac:dyDescent="0.25">
      <c r="A40" s="44"/>
      <c r="B40" s="45"/>
      <c r="C40" s="9">
        <f t="shared" si="0"/>
        <v>0.70710678118654757</v>
      </c>
      <c r="D40" s="9">
        <f t="shared" si="1"/>
        <v>0.78539816339744828</v>
      </c>
      <c r="E40" s="24">
        <f t="shared" si="2"/>
        <v>1.4142135623730949</v>
      </c>
      <c r="F40" s="24" t="e">
        <f t="shared" si="3"/>
        <v>#DIV/0!</v>
      </c>
      <c r="G40" s="24"/>
      <c r="I40" s="21" t="e">
        <f t="shared" si="4"/>
        <v>#DIV/0!</v>
      </c>
      <c r="J40" s="4" t="s">
        <v>42</v>
      </c>
      <c r="K40" s="2" t="s">
        <v>7</v>
      </c>
      <c r="L40" s="6" t="s">
        <v>3</v>
      </c>
      <c r="M40" s="38" t="s">
        <v>4</v>
      </c>
      <c r="O40" s="30" t="e">
        <f t="shared" si="8"/>
        <v>#DIV/0!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#DIV/0!</v>
      </c>
      <c r="U40" s="4" t="s">
        <v>44</v>
      </c>
      <c r="V40" s="38" t="s">
        <v>3</v>
      </c>
      <c r="W40" s="6" t="s">
        <v>4</v>
      </c>
    </row>
    <row r="41" spans="1:24" x14ac:dyDescent="0.2">
      <c r="A41" s="44"/>
      <c r="B41" s="45"/>
      <c r="C41" s="9">
        <f t="shared" si="0"/>
        <v>0.70710678118654757</v>
      </c>
      <c r="D41" s="9">
        <f t="shared" si="1"/>
        <v>0.78539816339744828</v>
      </c>
      <c r="E41" s="24">
        <f t="shared" si="2"/>
        <v>1.4142135623730949</v>
      </c>
      <c r="F41" s="24" t="e">
        <f t="shared" si="3"/>
        <v>#DIV/0!</v>
      </c>
      <c r="G41" s="24"/>
      <c r="I41" s="21" t="e">
        <f t="shared" si="4"/>
        <v>#DIV/0!</v>
      </c>
      <c r="J41" s="14">
        <v>10</v>
      </c>
      <c r="K41" s="9">
        <f t="shared" ref="K41:K47" si="20">0.5*SQRT(1/(J41+0.5))</f>
        <v>0.15430334996209191</v>
      </c>
      <c r="L41" s="9">
        <f t="shared" ref="L41:L47" si="21">1/K41</f>
        <v>6.4807406984078604</v>
      </c>
      <c r="M41" s="15">
        <f t="shared" ref="M41:M47" si="22">min_y_axis</f>
        <v>-10</v>
      </c>
      <c r="O41" s="30" t="e">
        <f t="shared" si="8"/>
        <v>#DIV/0!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#DIV/0!</v>
      </c>
      <c r="U41" s="14">
        <v>1.3</v>
      </c>
      <c r="V41" s="15">
        <f t="shared" ref="V41:V47" si="23">1/U41</f>
        <v>0.76923076923076916</v>
      </c>
      <c r="W41" s="9">
        <f t="shared" ref="W41:W47" si="24">min_y_r</f>
        <v>-5</v>
      </c>
    </row>
    <row r="42" spans="1:24" x14ac:dyDescent="0.2">
      <c r="A42" s="44"/>
      <c r="B42" s="45"/>
      <c r="C42" s="9">
        <f t="shared" si="0"/>
        <v>0.70710678118654757</v>
      </c>
      <c r="D42" s="9">
        <f t="shared" si="1"/>
        <v>0.78539816339744828</v>
      </c>
      <c r="E42" s="24">
        <f t="shared" si="2"/>
        <v>1.4142135623730949</v>
      </c>
      <c r="F42" s="24" t="e">
        <f t="shared" si="3"/>
        <v>#DIV/0!</v>
      </c>
      <c r="G42" s="24"/>
      <c r="I42" s="21" t="e">
        <f t="shared" si="4"/>
        <v>#DIV/0!</v>
      </c>
      <c r="J42" s="18">
        <v>50</v>
      </c>
      <c r="K42" s="9">
        <f t="shared" si="20"/>
        <v>7.0359754473029182E-2</v>
      </c>
      <c r="L42" s="9">
        <f t="shared" si="21"/>
        <v>14.212670403551897</v>
      </c>
      <c r="M42" s="15">
        <f t="shared" si="22"/>
        <v>-10</v>
      </c>
      <c r="O42" s="30" t="e">
        <f t="shared" si="8"/>
        <v>#DIV/0!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#DIV/0!</v>
      </c>
      <c r="U42" s="18">
        <v>1</v>
      </c>
      <c r="V42" s="15">
        <f t="shared" si="23"/>
        <v>1</v>
      </c>
      <c r="W42" s="9">
        <f t="shared" si="24"/>
        <v>-5</v>
      </c>
    </row>
    <row r="43" spans="1:24" x14ac:dyDescent="0.2">
      <c r="A43" s="44"/>
      <c r="B43" s="45"/>
      <c r="C43" s="9">
        <f t="shared" si="0"/>
        <v>0.70710678118654757</v>
      </c>
      <c r="D43" s="9">
        <f t="shared" si="1"/>
        <v>0.78539816339744828</v>
      </c>
      <c r="E43" s="24">
        <f t="shared" si="2"/>
        <v>1.4142135623730949</v>
      </c>
      <c r="F43" s="24" t="e">
        <f t="shared" si="3"/>
        <v>#DIV/0!</v>
      </c>
      <c r="G43" s="24"/>
      <c r="I43" s="21" t="e">
        <f t="shared" si="4"/>
        <v>#DIV/0!</v>
      </c>
      <c r="J43" s="18">
        <v>100</v>
      </c>
      <c r="K43" s="9">
        <f t="shared" si="20"/>
        <v>4.9875466805381644E-2</v>
      </c>
      <c r="L43" s="9">
        <f t="shared" si="21"/>
        <v>20.049937655763422</v>
      </c>
      <c r="M43" s="15">
        <f t="shared" si="22"/>
        <v>-10</v>
      </c>
      <c r="O43" s="30" t="e">
        <f t="shared" si="8"/>
        <v>#DIV/0!</v>
      </c>
      <c r="P43" s="9" t="e">
        <f t="shared" ref="P43:P74" si="25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#DIV/0!</v>
      </c>
      <c r="U43" s="18">
        <v>0.5</v>
      </c>
      <c r="V43" s="15">
        <f t="shared" si="23"/>
        <v>2</v>
      </c>
      <c r="W43" s="9">
        <f t="shared" si="24"/>
        <v>-5</v>
      </c>
    </row>
    <row r="44" spans="1:24" x14ac:dyDescent="0.2">
      <c r="A44" s="44"/>
      <c r="B44" s="45"/>
      <c r="C44" s="9">
        <f t="shared" si="0"/>
        <v>0.70710678118654757</v>
      </c>
      <c r="D44" s="9">
        <f t="shared" si="1"/>
        <v>0.78539816339744828</v>
      </c>
      <c r="E44" s="24">
        <f t="shared" si="2"/>
        <v>1.4142135623730949</v>
      </c>
      <c r="F44" s="24" t="e">
        <f t="shared" si="3"/>
        <v>#DIV/0!</v>
      </c>
      <c r="G44" s="24"/>
      <c r="I44" s="21" t="e">
        <f t="shared" si="4"/>
        <v>#DIV/0!</v>
      </c>
      <c r="J44" s="18">
        <v>200</v>
      </c>
      <c r="K44" s="9">
        <f t="shared" si="20"/>
        <v>3.5311227577322434E-2</v>
      </c>
      <c r="L44" s="9">
        <f t="shared" si="21"/>
        <v>28.319604517012593</v>
      </c>
      <c r="M44" s="15">
        <f t="shared" si="22"/>
        <v>-10</v>
      </c>
      <c r="O44" s="30" t="e">
        <f t="shared" si="8"/>
        <v>#DIV/0!</v>
      </c>
      <c r="P44" s="9" t="e">
        <f t="shared" si="25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#DIV/0!</v>
      </c>
      <c r="U44" s="18">
        <v>0.4</v>
      </c>
      <c r="V44" s="15">
        <f t="shared" si="23"/>
        <v>2.5</v>
      </c>
      <c r="W44" s="9">
        <f t="shared" si="24"/>
        <v>-5</v>
      </c>
    </row>
    <row r="45" spans="1:24" x14ac:dyDescent="0.2">
      <c r="A45" s="44"/>
      <c r="B45" s="45"/>
      <c r="C45" s="9">
        <f t="shared" si="0"/>
        <v>0.70710678118654757</v>
      </c>
      <c r="D45" s="9">
        <f t="shared" si="1"/>
        <v>0.78539816339744828</v>
      </c>
      <c r="E45" s="24">
        <f t="shared" si="2"/>
        <v>1.4142135623730949</v>
      </c>
      <c r="F45" s="24" t="e">
        <f t="shared" si="3"/>
        <v>#DIV/0!</v>
      </c>
      <c r="G45" s="24"/>
      <c r="I45" s="21" t="e">
        <f t="shared" si="4"/>
        <v>#DIV/0!</v>
      </c>
      <c r="J45" s="18">
        <v>300</v>
      </c>
      <c r="K45" s="9">
        <f t="shared" si="20"/>
        <v>2.8843487226888048E-2</v>
      </c>
      <c r="L45" s="9">
        <f t="shared" si="21"/>
        <v>34.669871646719429</v>
      </c>
      <c r="M45" s="15">
        <f t="shared" si="22"/>
        <v>-10</v>
      </c>
      <c r="O45" s="30" t="e">
        <f t="shared" si="8"/>
        <v>#DIV/0!</v>
      </c>
      <c r="P45" s="9" t="e">
        <f t="shared" si="25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#DIV/0!</v>
      </c>
      <c r="U45" s="18">
        <v>0.3</v>
      </c>
      <c r="V45" s="15">
        <f t="shared" si="23"/>
        <v>3.3333333333333335</v>
      </c>
      <c r="W45" s="9">
        <f t="shared" si="24"/>
        <v>-5</v>
      </c>
    </row>
    <row r="46" spans="1:24" x14ac:dyDescent="0.2">
      <c r="A46" s="44"/>
      <c r="B46" s="45"/>
      <c r="C46" s="9">
        <f t="shared" si="0"/>
        <v>0.70710678118654757</v>
      </c>
      <c r="D46" s="9">
        <f t="shared" si="1"/>
        <v>0.78539816339744828</v>
      </c>
      <c r="E46" s="24">
        <f t="shared" si="2"/>
        <v>1.4142135623730949</v>
      </c>
      <c r="F46" s="24" t="e">
        <f t="shared" ref="F46:F65" si="26">(D46-Zo_man)/C46</f>
        <v>#DIV/0!</v>
      </c>
      <c r="G46" s="24"/>
      <c r="I46" s="21" t="e">
        <f t="shared" si="4"/>
        <v>#DIV/0!</v>
      </c>
      <c r="J46" s="18">
        <v>400</v>
      </c>
      <c r="K46" s="9">
        <f t="shared" si="20"/>
        <v>2.4984389633195381E-2</v>
      </c>
      <c r="L46" s="9">
        <f t="shared" si="21"/>
        <v>40.024992192379003</v>
      </c>
      <c r="M46" s="15">
        <f t="shared" si="22"/>
        <v>-10</v>
      </c>
      <c r="O46" s="30" t="e">
        <f t="shared" si="8"/>
        <v>#DIV/0!</v>
      </c>
      <c r="P46" s="9" t="e">
        <f t="shared" si="25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#DIV/0!</v>
      </c>
      <c r="U46" s="18">
        <v>0.2</v>
      </c>
      <c r="V46" s="15">
        <f t="shared" si="23"/>
        <v>5</v>
      </c>
      <c r="W46" s="9">
        <f t="shared" si="24"/>
        <v>-5</v>
      </c>
    </row>
    <row r="47" spans="1:24" ht="13.5" thickBot="1" x14ac:dyDescent="0.25">
      <c r="A47" s="44"/>
      <c r="B47" s="45"/>
      <c r="C47" s="9">
        <f t="shared" si="0"/>
        <v>0.70710678118654757</v>
      </c>
      <c r="D47" s="9">
        <f t="shared" si="1"/>
        <v>0.78539816339744828</v>
      </c>
      <c r="E47" s="24">
        <f t="shared" si="2"/>
        <v>1.4142135623730949</v>
      </c>
      <c r="F47" s="24" t="e">
        <f t="shared" si="26"/>
        <v>#DIV/0!</v>
      </c>
      <c r="G47" s="24"/>
      <c r="I47" s="21" t="e">
        <f t="shared" si="4"/>
        <v>#DIV/0!</v>
      </c>
      <c r="J47" s="19">
        <v>500</v>
      </c>
      <c r="K47" s="9">
        <f t="shared" si="20"/>
        <v>2.2349507813383709E-2</v>
      </c>
      <c r="L47" s="9">
        <f t="shared" si="21"/>
        <v>44.743714642394188</v>
      </c>
      <c r="M47" s="15">
        <f t="shared" si="22"/>
        <v>-10</v>
      </c>
      <c r="O47" s="30" t="e">
        <f t="shared" si="8"/>
        <v>#DIV/0!</v>
      </c>
      <c r="P47" s="9" t="e">
        <f t="shared" si="25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#DIV/0!</v>
      </c>
      <c r="U47" s="19"/>
      <c r="V47" s="15" t="e">
        <f t="shared" si="23"/>
        <v>#DIV/0!</v>
      </c>
      <c r="W47" s="9">
        <f t="shared" si="24"/>
        <v>-5</v>
      </c>
    </row>
    <row r="48" spans="1:24" x14ac:dyDescent="0.2">
      <c r="A48" s="44"/>
      <c r="B48" s="45"/>
      <c r="C48" s="9">
        <f t="shared" si="0"/>
        <v>0.70710678118654757</v>
      </c>
      <c r="D48" s="9">
        <f t="shared" si="1"/>
        <v>0.78539816339744828</v>
      </c>
      <c r="E48" s="24">
        <f t="shared" si="2"/>
        <v>1.4142135623730949</v>
      </c>
      <c r="F48" s="24" t="e">
        <f t="shared" si="26"/>
        <v>#DIV/0!</v>
      </c>
      <c r="G48" s="24"/>
      <c r="I48" s="21" t="e">
        <f t="shared" si="4"/>
        <v>#DIV/0!</v>
      </c>
      <c r="O48" s="30" t="e">
        <f t="shared" si="8"/>
        <v>#DIV/0!</v>
      </c>
      <c r="P48" s="9" t="e">
        <f t="shared" si="25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#DIV/0!</v>
      </c>
    </row>
    <row r="49" spans="1:19" x14ac:dyDescent="0.2">
      <c r="A49" s="44"/>
      <c r="B49" s="45"/>
      <c r="C49" s="9">
        <f t="shared" si="0"/>
        <v>0.70710678118654757</v>
      </c>
      <c r="D49" s="9">
        <f t="shared" si="1"/>
        <v>0.78539816339744828</v>
      </c>
      <c r="E49" s="24">
        <f t="shared" si="2"/>
        <v>1.4142135623730949</v>
      </c>
      <c r="F49" s="24" t="e">
        <f t="shared" si="26"/>
        <v>#DIV/0!</v>
      </c>
      <c r="G49" s="24"/>
      <c r="I49" s="21" t="e">
        <f t="shared" si="4"/>
        <v>#DIV/0!</v>
      </c>
      <c r="O49" s="30" t="e">
        <f t="shared" si="8"/>
        <v>#DIV/0!</v>
      </c>
      <c r="P49" s="9" t="e">
        <f t="shared" si="25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#DIV/0!</v>
      </c>
    </row>
    <row r="50" spans="1:19" x14ac:dyDescent="0.2">
      <c r="A50" s="44"/>
      <c r="B50" s="45"/>
      <c r="C50" s="9">
        <f t="shared" si="0"/>
        <v>0.70710678118654757</v>
      </c>
      <c r="D50" s="9">
        <f t="shared" si="1"/>
        <v>0.78539816339744828</v>
      </c>
      <c r="E50" s="24">
        <f t="shared" si="2"/>
        <v>1.4142135623730949</v>
      </c>
      <c r="F50" s="24" t="e">
        <f t="shared" si="26"/>
        <v>#DIV/0!</v>
      </c>
      <c r="G50" s="24"/>
      <c r="I50" s="21" t="e">
        <f t="shared" si="4"/>
        <v>#DIV/0!</v>
      </c>
      <c r="O50" s="30" t="e">
        <f t="shared" si="8"/>
        <v>#DIV/0!</v>
      </c>
      <c r="P50" s="9" t="e">
        <f t="shared" si="25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#DIV/0!</v>
      </c>
    </row>
    <row r="51" spans="1:19" x14ac:dyDescent="0.2">
      <c r="A51" s="44"/>
      <c r="B51" s="45"/>
      <c r="C51" s="9">
        <f t="shared" si="0"/>
        <v>0.70710678118654757</v>
      </c>
      <c r="D51" s="9">
        <f t="shared" si="1"/>
        <v>0.78539816339744828</v>
      </c>
      <c r="E51" s="24">
        <f t="shared" si="2"/>
        <v>1.4142135623730949</v>
      </c>
      <c r="F51" s="24" t="e">
        <f t="shared" si="26"/>
        <v>#DIV/0!</v>
      </c>
      <c r="G51" s="24"/>
      <c r="I51" s="21" t="e">
        <f t="shared" si="4"/>
        <v>#DIV/0!</v>
      </c>
      <c r="O51" s="30" t="e">
        <f t="shared" si="8"/>
        <v>#DIV/0!</v>
      </c>
      <c r="P51" s="9" t="e">
        <f t="shared" si="25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#DIV/0!</v>
      </c>
    </row>
    <row r="52" spans="1:19" x14ac:dyDescent="0.2">
      <c r="A52" s="44"/>
      <c r="B52" s="45"/>
      <c r="C52" s="9">
        <f t="shared" si="0"/>
        <v>0.70710678118654757</v>
      </c>
      <c r="D52" s="9">
        <f t="shared" si="1"/>
        <v>0.78539816339744828</v>
      </c>
      <c r="E52" s="24">
        <f t="shared" si="2"/>
        <v>1.4142135623730949</v>
      </c>
      <c r="F52" s="24" t="e">
        <f t="shared" si="26"/>
        <v>#DIV/0!</v>
      </c>
      <c r="G52" s="24"/>
      <c r="I52" s="21" t="e">
        <f t="shared" si="4"/>
        <v>#DIV/0!</v>
      </c>
      <c r="O52" s="30" t="e">
        <f t="shared" si="8"/>
        <v>#DIV/0!</v>
      </c>
      <c r="P52" s="9" t="e">
        <f t="shared" si="25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#DIV/0!</v>
      </c>
    </row>
    <row r="53" spans="1:19" x14ac:dyDescent="0.2">
      <c r="A53" s="44"/>
      <c r="B53" s="45"/>
      <c r="C53" s="9">
        <f t="shared" si="0"/>
        <v>0.70710678118654757</v>
      </c>
      <c r="D53" s="9">
        <f t="shared" si="1"/>
        <v>0.78539816339744828</v>
      </c>
      <c r="E53" s="24">
        <f t="shared" si="2"/>
        <v>1.4142135623730949</v>
      </c>
      <c r="F53" s="24" t="e">
        <f t="shared" si="26"/>
        <v>#DIV/0!</v>
      </c>
      <c r="G53" s="24"/>
      <c r="I53" s="21" t="e">
        <f t="shared" si="4"/>
        <v>#DIV/0!</v>
      </c>
      <c r="O53" s="30" t="e">
        <f t="shared" si="8"/>
        <v>#DIV/0!</v>
      </c>
      <c r="P53" s="9" t="e">
        <f t="shared" si="25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#DIV/0!</v>
      </c>
    </row>
    <row r="54" spans="1:19" x14ac:dyDescent="0.2">
      <c r="A54" s="44"/>
      <c r="B54" s="45"/>
      <c r="C54" s="9">
        <f t="shared" si="0"/>
        <v>0.70710678118654757</v>
      </c>
      <c r="D54" s="9">
        <f t="shared" si="1"/>
        <v>0.78539816339744828</v>
      </c>
      <c r="E54" s="24">
        <f t="shared" si="2"/>
        <v>1.4142135623730949</v>
      </c>
      <c r="F54" s="24" t="e">
        <f t="shared" si="26"/>
        <v>#DIV/0!</v>
      </c>
      <c r="G54" s="24"/>
      <c r="I54" s="21" t="e">
        <f t="shared" si="4"/>
        <v>#DIV/0!</v>
      </c>
      <c r="O54" s="30" t="e">
        <f t="shared" si="8"/>
        <v>#DIV/0!</v>
      </c>
      <c r="P54" s="9" t="e">
        <f t="shared" si="25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#DIV/0!</v>
      </c>
    </row>
    <row r="55" spans="1:19" x14ac:dyDescent="0.2">
      <c r="A55" s="44"/>
      <c r="B55" s="45"/>
      <c r="C55" s="9">
        <f t="shared" si="0"/>
        <v>0.70710678118654757</v>
      </c>
      <c r="D55" s="9">
        <f t="shared" si="1"/>
        <v>0.78539816339744828</v>
      </c>
      <c r="E55" s="24">
        <f t="shared" si="2"/>
        <v>1.4142135623730949</v>
      </c>
      <c r="F55" s="24" t="e">
        <f t="shared" si="26"/>
        <v>#DIV/0!</v>
      </c>
      <c r="G55" s="24"/>
      <c r="I55" s="21" t="e">
        <f t="shared" si="4"/>
        <v>#DIV/0!</v>
      </c>
      <c r="O55" s="30" t="e">
        <f t="shared" si="8"/>
        <v>#DIV/0!</v>
      </c>
      <c r="P55" s="9" t="e">
        <f t="shared" si="25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#DIV/0!</v>
      </c>
    </row>
    <row r="56" spans="1:19" x14ac:dyDescent="0.2">
      <c r="A56" s="44"/>
      <c r="B56" s="45"/>
      <c r="C56" s="9">
        <f t="shared" si="0"/>
        <v>0.70710678118654757</v>
      </c>
      <c r="D56" s="9">
        <f t="shared" si="1"/>
        <v>0.78539816339744828</v>
      </c>
      <c r="E56" s="24">
        <f t="shared" si="2"/>
        <v>1.4142135623730949</v>
      </c>
      <c r="F56" s="24" t="e">
        <f t="shared" si="26"/>
        <v>#DIV/0!</v>
      </c>
      <c r="G56" s="24"/>
      <c r="I56" s="21" t="e">
        <f t="shared" si="4"/>
        <v>#DIV/0!</v>
      </c>
      <c r="O56" s="30" t="e">
        <f t="shared" si="8"/>
        <v>#DIV/0!</v>
      </c>
      <c r="P56" s="9" t="e">
        <f t="shared" si="25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#DIV/0!</v>
      </c>
    </row>
    <row r="57" spans="1:19" x14ac:dyDescent="0.2">
      <c r="A57" s="44"/>
      <c r="B57" s="45"/>
      <c r="C57" s="9">
        <f t="shared" si="0"/>
        <v>0.70710678118654757</v>
      </c>
      <c r="D57" s="9">
        <f t="shared" si="1"/>
        <v>0.78539816339744828</v>
      </c>
      <c r="E57" s="24">
        <f t="shared" si="2"/>
        <v>1.4142135623730949</v>
      </c>
      <c r="F57" s="24" t="e">
        <f t="shared" si="26"/>
        <v>#DIV/0!</v>
      </c>
      <c r="G57" s="24"/>
      <c r="I57" s="21" t="e">
        <f t="shared" si="4"/>
        <v>#DIV/0!</v>
      </c>
      <c r="O57" s="30" t="e">
        <f t="shared" si="8"/>
        <v>#DIV/0!</v>
      </c>
      <c r="P57" s="9" t="e">
        <f t="shared" si="25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#DIV/0!</v>
      </c>
    </row>
    <row r="58" spans="1:19" x14ac:dyDescent="0.2">
      <c r="A58" s="44"/>
      <c r="B58" s="45"/>
      <c r="C58" s="9">
        <f t="shared" si="0"/>
        <v>0.70710678118654757</v>
      </c>
      <c r="D58" s="9">
        <f t="shared" si="1"/>
        <v>0.78539816339744828</v>
      </c>
      <c r="E58" s="24">
        <f t="shared" si="2"/>
        <v>1.4142135623730949</v>
      </c>
      <c r="F58" s="24" t="e">
        <f t="shared" si="26"/>
        <v>#DIV/0!</v>
      </c>
      <c r="G58" s="24"/>
      <c r="I58" s="21" t="e">
        <f t="shared" si="4"/>
        <v>#DIV/0!</v>
      </c>
      <c r="O58" s="30" t="e">
        <f t="shared" si="8"/>
        <v>#DIV/0!</v>
      </c>
      <c r="P58" s="9" t="e">
        <f t="shared" si="25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#DIV/0!</v>
      </c>
    </row>
    <row r="59" spans="1:19" x14ac:dyDescent="0.2">
      <c r="A59" s="44"/>
      <c r="B59" s="45"/>
      <c r="C59" s="9">
        <f t="shared" si="0"/>
        <v>0.70710678118654757</v>
      </c>
      <c r="D59" s="9">
        <f t="shared" si="1"/>
        <v>0.78539816339744828</v>
      </c>
      <c r="E59" s="24">
        <f t="shared" si="2"/>
        <v>1.4142135623730949</v>
      </c>
      <c r="F59" s="24" t="e">
        <f t="shared" si="26"/>
        <v>#DIV/0!</v>
      </c>
      <c r="G59" s="24"/>
      <c r="I59" s="21" t="e">
        <f t="shared" si="4"/>
        <v>#DIV/0!</v>
      </c>
      <c r="O59" s="30" t="e">
        <f t="shared" si="8"/>
        <v>#DIV/0!</v>
      </c>
      <c r="P59" s="9" t="e">
        <f t="shared" si="25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#DIV/0!</v>
      </c>
    </row>
    <row r="60" spans="1:19" x14ac:dyDescent="0.2">
      <c r="A60" s="44"/>
      <c r="B60" s="45"/>
      <c r="C60" s="9">
        <f t="shared" si="0"/>
        <v>0.70710678118654757</v>
      </c>
      <c r="D60" s="9">
        <f t="shared" si="1"/>
        <v>0.78539816339744828</v>
      </c>
      <c r="E60" s="24">
        <f t="shared" si="2"/>
        <v>1.4142135623730949</v>
      </c>
      <c r="F60" s="24" t="e">
        <f t="shared" si="26"/>
        <v>#DIV/0!</v>
      </c>
      <c r="G60" s="24"/>
      <c r="I60" s="21" t="e">
        <f t="shared" si="4"/>
        <v>#DIV/0!</v>
      </c>
      <c r="O60" s="30" t="e">
        <f t="shared" si="8"/>
        <v>#DIV/0!</v>
      </c>
      <c r="P60" s="9" t="e">
        <f t="shared" si="25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#DIV/0!</v>
      </c>
    </row>
    <row r="61" spans="1:19" x14ac:dyDescent="0.2">
      <c r="A61" s="44"/>
      <c r="B61" s="45"/>
      <c r="C61" s="9">
        <f t="shared" si="0"/>
        <v>0.70710678118654757</v>
      </c>
      <c r="D61" s="9">
        <f t="shared" si="1"/>
        <v>0.78539816339744828</v>
      </c>
      <c r="E61" s="24">
        <f t="shared" si="2"/>
        <v>1.4142135623730949</v>
      </c>
      <c r="F61" s="24" t="e">
        <f t="shared" si="26"/>
        <v>#DIV/0!</v>
      </c>
      <c r="G61" s="24"/>
      <c r="I61" s="21" t="e">
        <f t="shared" si="4"/>
        <v>#DIV/0!</v>
      </c>
      <c r="O61" s="30" t="e">
        <f t="shared" si="8"/>
        <v>#DIV/0!</v>
      </c>
      <c r="P61" s="9" t="e">
        <f t="shared" si="25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#DIV/0!</v>
      </c>
    </row>
    <row r="62" spans="1:19" x14ac:dyDescent="0.2">
      <c r="A62" s="44"/>
      <c r="B62" s="45"/>
      <c r="C62" s="9">
        <f t="shared" si="0"/>
        <v>0.70710678118654757</v>
      </c>
      <c r="D62" s="9">
        <f t="shared" si="1"/>
        <v>0.78539816339744828</v>
      </c>
      <c r="E62" s="24">
        <f t="shared" si="2"/>
        <v>1.4142135623730949</v>
      </c>
      <c r="F62" s="24" t="e">
        <f t="shared" si="26"/>
        <v>#DIV/0!</v>
      </c>
      <c r="G62" s="24"/>
      <c r="I62" s="21" t="e">
        <f t="shared" si="4"/>
        <v>#DIV/0!</v>
      </c>
      <c r="O62" s="30" t="e">
        <f t="shared" si="8"/>
        <v>#DIV/0!</v>
      </c>
      <c r="P62" s="9" t="e">
        <f t="shared" si="25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#DIV/0!</v>
      </c>
    </row>
    <row r="63" spans="1:19" x14ac:dyDescent="0.2">
      <c r="A63" s="44"/>
      <c r="B63" s="45"/>
      <c r="C63" s="9">
        <f t="shared" si="0"/>
        <v>0.70710678118654757</v>
      </c>
      <c r="D63" s="9">
        <f t="shared" si="1"/>
        <v>0.78539816339744828</v>
      </c>
      <c r="E63" s="24">
        <f t="shared" si="2"/>
        <v>1.4142135623730949</v>
      </c>
      <c r="F63" s="24" t="e">
        <f t="shared" si="26"/>
        <v>#DIV/0!</v>
      </c>
      <c r="G63" s="24"/>
      <c r="I63" s="21" t="e">
        <f t="shared" si="4"/>
        <v>#DIV/0!</v>
      </c>
      <c r="O63" s="30" t="e">
        <f t="shared" si="8"/>
        <v>#DIV/0!</v>
      </c>
      <c r="P63" s="9" t="e">
        <f t="shared" si="25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#DIV/0!</v>
      </c>
    </row>
    <row r="64" spans="1:19" x14ac:dyDescent="0.2">
      <c r="A64" s="44"/>
      <c r="B64" s="45"/>
      <c r="C64" s="9">
        <f t="shared" si="0"/>
        <v>0.70710678118654757</v>
      </c>
      <c r="D64" s="9">
        <f t="shared" si="1"/>
        <v>0.78539816339744828</v>
      </c>
      <c r="E64" s="24">
        <f t="shared" si="2"/>
        <v>1.4142135623730949</v>
      </c>
      <c r="F64" s="24" t="e">
        <f t="shared" si="26"/>
        <v>#DIV/0!</v>
      </c>
      <c r="G64" s="24"/>
      <c r="I64" s="21" t="e">
        <f t="shared" si="4"/>
        <v>#DIV/0!</v>
      </c>
      <c r="O64" s="30" t="e">
        <f t="shared" si="8"/>
        <v>#DIV/0!</v>
      </c>
      <c r="P64" s="9" t="e">
        <f t="shared" si="25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#DIV/0!</v>
      </c>
    </row>
    <row r="65" spans="1:19" x14ac:dyDescent="0.2">
      <c r="A65" s="44"/>
      <c r="B65" s="45"/>
      <c r="C65" s="9">
        <f t="shared" si="0"/>
        <v>0.70710678118654757</v>
      </c>
      <c r="D65" s="9">
        <f t="shared" si="1"/>
        <v>0.78539816339744828</v>
      </c>
      <c r="E65" s="24">
        <f t="shared" si="2"/>
        <v>1.4142135623730949</v>
      </c>
      <c r="F65" s="24" t="e">
        <f t="shared" si="26"/>
        <v>#DIV/0!</v>
      </c>
      <c r="G65" s="24"/>
      <c r="I65" s="21" t="e">
        <f t="shared" si="4"/>
        <v>#DIV/0!</v>
      </c>
      <c r="O65" s="30" t="e">
        <f t="shared" si="8"/>
        <v>#DIV/0!</v>
      </c>
      <c r="P65" s="9" t="e">
        <f t="shared" si="25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#DIV/0!</v>
      </c>
    </row>
    <row r="66" spans="1:19" x14ac:dyDescent="0.2">
      <c r="A66" s="44"/>
      <c r="B66" s="45"/>
      <c r="C66" s="9">
        <f t="shared" si="0"/>
        <v>0.70710678118654757</v>
      </c>
      <c r="D66" s="9">
        <f t="shared" si="1"/>
        <v>0.78539816339744828</v>
      </c>
      <c r="E66" s="24">
        <f t="shared" si="2"/>
        <v>1.4142135623730949</v>
      </c>
      <c r="F66" s="24" t="e">
        <f t="shared" ref="F66:F97" si="27">(D66-Zo)/C66</f>
        <v>#DIV/0!</v>
      </c>
      <c r="G66" s="24"/>
      <c r="I66" s="21" t="e">
        <f t="shared" si="4"/>
        <v>#DIV/0!</v>
      </c>
      <c r="O66" s="30" t="e">
        <f t="shared" si="8"/>
        <v>#DIV/0!</v>
      </c>
      <c r="P66" s="9" t="e">
        <f t="shared" si="25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#DIV/0!</v>
      </c>
    </row>
    <row r="67" spans="1:19" x14ac:dyDescent="0.2">
      <c r="A67" s="44"/>
      <c r="B67" s="45"/>
      <c r="C67" s="9">
        <f t="shared" si="0"/>
        <v>0.70710678118654757</v>
      </c>
      <c r="D67" s="9">
        <f t="shared" si="1"/>
        <v>0.78539816339744828</v>
      </c>
      <c r="E67" s="24">
        <f t="shared" si="2"/>
        <v>1.4142135623730949</v>
      </c>
      <c r="F67" s="24" t="e">
        <f t="shared" si="27"/>
        <v>#DIV/0!</v>
      </c>
      <c r="G67" s="24"/>
      <c r="I67" s="21" t="e">
        <f t="shared" si="4"/>
        <v>#DIV/0!</v>
      </c>
      <c r="O67" s="30" t="e">
        <f t="shared" si="8"/>
        <v>#DIV/0!</v>
      </c>
      <c r="P67" s="9" t="e">
        <f t="shared" si="25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#DIV/0!</v>
      </c>
    </row>
    <row r="68" spans="1:19" x14ac:dyDescent="0.2">
      <c r="A68" s="44"/>
      <c r="B68" s="45"/>
      <c r="C68" s="9">
        <f t="shared" si="0"/>
        <v>0.70710678118654757</v>
      </c>
      <c r="D68" s="9">
        <f t="shared" si="1"/>
        <v>0.78539816339744828</v>
      </c>
      <c r="E68" s="24">
        <f t="shared" si="2"/>
        <v>1.4142135623730949</v>
      </c>
      <c r="F68" s="24" t="e">
        <f t="shared" si="27"/>
        <v>#DIV/0!</v>
      </c>
      <c r="G68" s="24"/>
      <c r="I68" s="21" t="e">
        <f t="shared" si="4"/>
        <v>#DIV/0!</v>
      </c>
      <c r="O68" s="30" t="e">
        <f t="shared" si="8"/>
        <v>#DIV/0!</v>
      </c>
      <c r="P68" s="9" t="e">
        <f t="shared" si="25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#DIV/0!</v>
      </c>
    </row>
    <row r="69" spans="1:19" x14ac:dyDescent="0.2">
      <c r="A69" s="44"/>
      <c r="B69" s="45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 t="e">
        <f t="shared" si="27"/>
        <v>#DIV/0!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5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 s="44"/>
      <c r="B70" s="45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 t="e">
        <f t="shared" si="27"/>
        <v>#DIV/0!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5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 s="44"/>
      <c r="B71" s="45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 t="e">
        <f t="shared" si="27"/>
        <v>#DIV/0!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5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 s="44"/>
      <c r="B72" s="45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 t="e">
        <f t="shared" si="27"/>
        <v>#DIV/0!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5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 s="44"/>
      <c r="B73" s="45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 t="e">
        <f t="shared" si="27"/>
        <v>#DIV/0!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5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ht="13.5" thickBot="1" x14ac:dyDescent="0.25">
      <c r="A74" s="27"/>
      <c r="B74" s="28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 t="e">
        <f t="shared" si="27"/>
        <v>#DIV/0!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5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 t="e">
        <f t="shared" si="27"/>
        <v>#DIV/0!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8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 t="e">
        <f t="shared" si="27"/>
        <v>#DIV/0!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8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 t="e">
        <f t="shared" si="27"/>
        <v>#DIV/0!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8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9">0.5*(1/(A78+B78+0.5))^0.5</f>
        <v>0.70710678118654757</v>
      </c>
      <c r="D78" s="9">
        <f t="shared" ref="D78:D141" si="30">ATAN(SQRT((A78+3/8)/(B78+3/8)))</f>
        <v>0.78539816339744828</v>
      </c>
      <c r="E78" s="24">
        <f t="shared" ref="E78:E141" si="31">1/C78</f>
        <v>1.4142135623730949</v>
      </c>
      <c r="F78" s="24" t="e">
        <f t="shared" si="27"/>
        <v>#DIV/0!</v>
      </c>
      <c r="G78" s="24"/>
      <c r="I78" s="21" t="e">
        <f t="shared" ref="I78:I141" si="32">1/lamD*LN(1+0.5*lamD*Z*rho_std*A78/B78)</f>
        <v>#DIV/0!</v>
      </c>
      <c r="O78" s="30" t="e">
        <f t="shared" ref="O78:O141" si="33">I78</f>
        <v>#DIV/0!</v>
      </c>
      <c r="P78" s="9" t="e">
        <f t="shared" si="28"/>
        <v>#DIV/0!</v>
      </c>
      <c r="Q78" s="9" t="e">
        <f t="shared" ref="Q78:Q141" si="34">O78*P78</f>
        <v>#DIV/0!</v>
      </c>
      <c r="R78" s="24" t="e">
        <f t="shared" ref="R78:R141" si="35">1/P78</f>
        <v>#DIV/0!</v>
      </c>
      <c r="S78" s="24" t="e">
        <f t="shared" ref="S78:S141" si="36">(LN(O78)-LN(center_age))/P78</f>
        <v>#DIV/0!</v>
      </c>
    </row>
    <row r="79" spans="1:19" x14ac:dyDescent="0.2">
      <c r="A79" s="25"/>
      <c r="B79" s="26"/>
      <c r="C79" s="9">
        <f t="shared" si="29"/>
        <v>0.70710678118654757</v>
      </c>
      <c r="D79" s="9">
        <f t="shared" si="30"/>
        <v>0.78539816339744828</v>
      </c>
      <c r="E79" s="24">
        <f t="shared" si="31"/>
        <v>1.4142135623730949</v>
      </c>
      <c r="F79" s="24" t="e">
        <f t="shared" si="27"/>
        <v>#DIV/0!</v>
      </c>
      <c r="G79" s="24"/>
      <c r="I79" s="21" t="e">
        <f t="shared" si="32"/>
        <v>#DIV/0!</v>
      </c>
      <c r="O79" s="30" t="e">
        <f t="shared" si="33"/>
        <v>#DIV/0!</v>
      </c>
      <c r="P79" s="9" t="e">
        <f t="shared" si="28"/>
        <v>#DIV/0!</v>
      </c>
      <c r="Q79" s="9" t="e">
        <f t="shared" si="34"/>
        <v>#DIV/0!</v>
      </c>
      <c r="R79" s="24" t="e">
        <f t="shared" si="35"/>
        <v>#DIV/0!</v>
      </c>
      <c r="S79" s="24" t="e">
        <f t="shared" si="36"/>
        <v>#DIV/0!</v>
      </c>
    </row>
    <row r="80" spans="1:19" x14ac:dyDescent="0.2">
      <c r="A80" s="25"/>
      <c r="B80" s="26"/>
      <c r="C80" s="9">
        <f t="shared" si="29"/>
        <v>0.70710678118654757</v>
      </c>
      <c r="D80" s="9">
        <f t="shared" si="30"/>
        <v>0.78539816339744828</v>
      </c>
      <c r="E80" s="24">
        <f t="shared" si="31"/>
        <v>1.4142135623730949</v>
      </c>
      <c r="F80" s="24" t="e">
        <f t="shared" si="27"/>
        <v>#DIV/0!</v>
      </c>
      <c r="G80" s="24"/>
      <c r="I80" s="21" t="e">
        <f t="shared" si="32"/>
        <v>#DIV/0!</v>
      </c>
      <c r="O80" s="30" t="e">
        <f t="shared" si="33"/>
        <v>#DIV/0!</v>
      </c>
      <c r="P80" s="9" t="e">
        <f t="shared" si="28"/>
        <v>#DIV/0!</v>
      </c>
      <c r="Q80" s="9" t="e">
        <f t="shared" si="34"/>
        <v>#DIV/0!</v>
      </c>
      <c r="R80" s="24" t="e">
        <f t="shared" si="35"/>
        <v>#DIV/0!</v>
      </c>
      <c r="S80" s="24" t="e">
        <f t="shared" si="36"/>
        <v>#DIV/0!</v>
      </c>
    </row>
    <row r="81" spans="1:19" x14ac:dyDescent="0.2">
      <c r="A81" s="25"/>
      <c r="B81" s="26"/>
      <c r="C81" s="9">
        <f t="shared" si="29"/>
        <v>0.70710678118654757</v>
      </c>
      <c r="D81" s="9">
        <f t="shared" si="30"/>
        <v>0.78539816339744828</v>
      </c>
      <c r="E81" s="24">
        <f t="shared" si="31"/>
        <v>1.4142135623730949</v>
      </c>
      <c r="F81" s="24" t="e">
        <f t="shared" si="27"/>
        <v>#DIV/0!</v>
      </c>
      <c r="G81" s="24"/>
      <c r="I81" s="21" t="e">
        <f t="shared" si="32"/>
        <v>#DIV/0!</v>
      </c>
      <c r="O81" s="30" t="e">
        <f t="shared" si="33"/>
        <v>#DIV/0!</v>
      </c>
      <c r="P81" s="9" t="e">
        <f t="shared" si="28"/>
        <v>#DIV/0!</v>
      </c>
      <c r="Q81" s="9" t="e">
        <f t="shared" si="34"/>
        <v>#DIV/0!</v>
      </c>
      <c r="R81" s="24" t="e">
        <f t="shared" si="35"/>
        <v>#DIV/0!</v>
      </c>
      <c r="S81" s="24" t="e">
        <f t="shared" si="36"/>
        <v>#DIV/0!</v>
      </c>
    </row>
    <row r="82" spans="1:19" x14ac:dyDescent="0.2">
      <c r="A82" s="25"/>
      <c r="B82" s="26"/>
      <c r="C82" s="9">
        <f t="shared" si="29"/>
        <v>0.70710678118654757</v>
      </c>
      <c r="D82" s="9">
        <f t="shared" si="30"/>
        <v>0.78539816339744828</v>
      </c>
      <c r="E82" s="24">
        <f t="shared" si="31"/>
        <v>1.4142135623730949</v>
      </c>
      <c r="F82" s="24" t="e">
        <f t="shared" si="27"/>
        <v>#DIV/0!</v>
      </c>
      <c r="G82" s="24"/>
      <c r="I82" s="21" t="e">
        <f t="shared" si="32"/>
        <v>#DIV/0!</v>
      </c>
      <c r="O82" s="30" t="e">
        <f t="shared" si="33"/>
        <v>#DIV/0!</v>
      </c>
      <c r="P82" s="9" t="e">
        <f t="shared" si="28"/>
        <v>#DIV/0!</v>
      </c>
      <c r="Q82" s="9" t="e">
        <f t="shared" si="34"/>
        <v>#DIV/0!</v>
      </c>
      <c r="R82" s="24" t="e">
        <f t="shared" si="35"/>
        <v>#DIV/0!</v>
      </c>
      <c r="S82" s="24" t="e">
        <f t="shared" si="36"/>
        <v>#DIV/0!</v>
      </c>
    </row>
    <row r="83" spans="1:19" x14ac:dyDescent="0.2">
      <c r="A83" s="25"/>
      <c r="B83" s="26"/>
      <c r="C83" s="9">
        <f t="shared" si="29"/>
        <v>0.70710678118654757</v>
      </c>
      <c r="D83" s="9">
        <f t="shared" si="30"/>
        <v>0.78539816339744828</v>
      </c>
      <c r="E83" s="24">
        <f t="shared" si="31"/>
        <v>1.4142135623730949</v>
      </c>
      <c r="F83" s="24" t="e">
        <f t="shared" si="27"/>
        <v>#DIV/0!</v>
      </c>
      <c r="G83" s="24"/>
      <c r="I83" s="21" t="e">
        <f t="shared" si="32"/>
        <v>#DIV/0!</v>
      </c>
      <c r="O83" s="30" t="e">
        <f t="shared" si="33"/>
        <v>#DIV/0!</v>
      </c>
      <c r="P83" s="9" t="e">
        <f t="shared" si="28"/>
        <v>#DIV/0!</v>
      </c>
      <c r="Q83" s="9" t="e">
        <f t="shared" si="34"/>
        <v>#DIV/0!</v>
      </c>
      <c r="R83" s="24" t="e">
        <f t="shared" si="35"/>
        <v>#DIV/0!</v>
      </c>
      <c r="S83" s="24" t="e">
        <f t="shared" si="36"/>
        <v>#DIV/0!</v>
      </c>
    </row>
    <row r="84" spans="1:19" x14ac:dyDescent="0.2">
      <c r="A84" s="25"/>
      <c r="B84" s="26"/>
      <c r="C84" s="9">
        <f t="shared" si="29"/>
        <v>0.70710678118654757</v>
      </c>
      <c r="D84" s="9">
        <f t="shared" si="30"/>
        <v>0.78539816339744828</v>
      </c>
      <c r="E84" s="24">
        <f t="shared" si="31"/>
        <v>1.4142135623730949</v>
      </c>
      <c r="F84" s="24" t="e">
        <f t="shared" si="27"/>
        <v>#DIV/0!</v>
      </c>
      <c r="G84" s="24"/>
      <c r="I84" s="21" t="e">
        <f t="shared" si="32"/>
        <v>#DIV/0!</v>
      </c>
      <c r="O84" s="30" t="e">
        <f t="shared" si="33"/>
        <v>#DIV/0!</v>
      </c>
      <c r="P84" s="9" t="e">
        <f t="shared" si="28"/>
        <v>#DIV/0!</v>
      </c>
      <c r="Q84" s="9" t="e">
        <f t="shared" si="34"/>
        <v>#DIV/0!</v>
      </c>
      <c r="R84" s="24" t="e">
        <f t="shared" si="35"/>
        <v>#DIV/0!</v>
      </c>
      <c r="S84" s="24" t="e">
        <f t="shared" si="36"/>
        <v>#DIV/0!</v>
      </c>
    </row>
    <row r="85" spans="1:19" x14ac:dyDescent="0.2">
      <c r="A85" s="25"/>
      <c r="B85" s="26"/>
      <c r="C85" s="9">
        <f t="shared" si="29"/>
        <v>0.70710678118654757</v>
      </c>
      <c r="D85" s="9">
        <f t="shared" si="30"/>
        <v>0.78539816339744828</v>
      </c>
      <c r="E85" s="24">
        <f t="shared" si="31"/>
        <v>1.4142135623730949</v>
      </c>
      <c r="F85" s="24" t="e">
        <f t="shared" si="27"/>
        <v>#DIV/0!</v>
      </c>
      <c r="G85" s="24"/>
      <c r="I85" s="21" t="e">
        <f t="shared" si="32"/>
        <v>#DIV/0!</v>
      </c>
      <c r="O85" s="30" t="e">
        <f t="shared" si="33"/>
        <v>#DIV/0!</v>
      </c>
      <c r="P85" s="9" t="e">
        <f t="shared" si="28"/>
        <v>#DIV/0!</v>
      </c>
      <c r="Q85" s="9" t="e">
        <f t="shared" si="34"/>
        <v>#DIV/0!</v>
      </c>
      <c r="R85" s="24" t="e">
        <f t="shared" si="35"/>
        <v>#DIV/0!</v>
      </c>
      <c r="S85" s="24" t="e">
        <f t="shared" si="36"/>
        <v>#DIV/0!</v>
      </c>
    </row>
    <row r="86" spans="1:19" x14ac:dyDescent="0.2">
      <c r="A86" s="25"/>
      <c r="B86" s="26"/>
      <c r="C86" s="9">
        <f t="shared" si="29"/>
        <v>0.70710678118654757</v>
      </c>
      <c r="D86" s="9">
        <f t="shared" si="30"/>
        <v>0.78539816339744828</v>
      </c>
      <c r="E86" s="24">
        <f t="shared" si="31"/>
        <v>1.4142135623730949</v>
      </c>
      <c r="F86" s="24" t="e">
        <f t="shared" si="27"/>
        <v>#DIV/0!</v>
      </c>
      <c r="G86" s="24"/>
      <c r="I86" s="21" t="e">
        <f t="shared" si="32"/>
        <v>#DIV/0!</v>
      </c>
      <c r="O86" s="30" t="e">
        <f t="shared" si="33"/>
        <v>#DIV/0!</v>
      </c>
      <c r="P86" s="9" t="e">
        <f t="shared" si="28"/>
        <v>#DIV/0!</v>
      </c>
      <c r="Q86" s="9" t="e">
        <f t="shared" si="34"/>
        <v>#DIV/0!</v>
      </c>
      <c r="R86" s="24" t="e">
        <f t="shared" si="35"/>
        <v>#DIV/0!</v>
      </c>
      <c r="S86" s="24" t="e">
        <f t="shared" si="36"/>
        <v>#DIV/0!</v>
      </c>
    </row>
    <row r="87" spans="1:19" x14ac:dyDescent="0.2">
      <c r="A87" s="25"/>
      <c r="B87" s="26"/>
      <c r="C87" s="9">
        <f t="shared" si="29"/>
        <v>0.70710678118654757</v>
      </c>
      <c r="D87" s="9">
        <f t="shared" si="30"/>
        <v>0.78539816339744828</v>
      </c>
      <c r="E87" s="24">
        <f t="shared" si="31"/>
        <v>1.4142135623730949</v>
      </c>
      <c r="F87" s="24" t="e">
        <f t="shared" si="27"/>
        <v>#DIV/0!</v>
      </c>
      <c r="G87" s="24"/>
      <c r="I87" s="21" t="e">
        <f t="shared" si="32"/>
        <v>#DIV/0!</v>
      </c>
      <c r="O87" s="30" t="e">
        <f t="shared" si="33"/>
        <v>#DIV/0!</v>
      </c>
      <c r="P87" s="9" t="e">
        <f t="shared" si="28"/>
        <v>#DIV/0!</v>
      </c>
      <c r="Q87" s="9" t="e">
        <f t="shared" si="34"/>
        <v>#DIV/0!</v>
      </c>
      <c r="R87" s="24" t="e">
        <f t="shared" si="35"/>
        <v>#DIV/0!</v>
      </c>
      <c r="S87" s="24" t="e">
        <f t="shared" si="36"/>
        <v>#DIV/0!</v>
      </c>
    </row>
    <row r="88" spans="1:19" x14ac:dyDescent="0.2">
      <c r="A88" s="25"/>
      <c r="B88" s="26"/>
      <c r="C88" s="9">
        <f t="shared" si="29"/>
        <v>0.70710678118654757</v>
      </c>
      <c r="D88" s="9">
        <f t="shared" si="30"/>
        <v>0.78539816339744828</v>
      </c>
      <c r="E88" s="24">
        <f t="shared" si="31"/>
        <v>1.4142135623730949</v>
      </c>
      <c r="F88" s="24" t="e">
        <f t="shared" si="27"/>
        <v>#DIV/0!</v>
      </c>
      <c r="G88" s="24"/>
      <c r="I88" s="21" t="e">
        <f t="shared" si="32"/>
        <v>#DIV/0!</v>
      </c>
      <c r="O88" s="30" t="e">
        <f t="shared" si="33"/>
        <v>#DIV/0!</v>
      </c>
      <c r="P88" s="9" t="e">
        <f t="shared" si="28"/>
        <v>#DIV/0!</v>
      </c>
      <c r="Q88" s="9" t="e">
        <f t="shared" si="34"/>
        <v>#DIV/0!</v>
      </c>
      <c r="R88" s="24" t="e">
        <f t="shared" si="35"/>
        <v>#DIV/0!</v>
      </c>
      <c r="S88" s="24" t="e">
        <f t="shared" si="36"/>
        <v>#DIV/0!</v>
      </c>
    </row>
    <row r="89" spans="1:19" x14ac:dyDescent="0.2">
      <c r="A89" s="25"/>
      <c r="B89" s="26"/>
      <c r="C89" s="9">
        <f t="shared" si="29"/>
        <v>0.70710678118654757</v>
      </c>
      <c r="D89" s="9">
        <f t="shared" si="30"/>
        <v>0.78539816339744828</v>
      </c>
      <c r="E89" s="24">
        <f t="shared" si="31"/>
        <v>1.4142135623730949</v>
      </c>
      <c r="F89" s="24" t="e">
        <f t="shared" si="27"/>
        <v>#DIV/0!</v>
      </c>
      <c r="G89" s="24"/>
      <c r="I89" s="21" t="e">
        <f t="shared" si="32"/>
        <v>#DIV/0!</v>
      </c>
      <c r="O89" s="30" t="e">
        <f t="shared" si="33"/>
        <v>#DIV/0!</v>
      </c>
      <c r="P89" s="9" t="e">
        <f t="shared" si="28"/>
        <v>#DIV/0!</v>
      </c>
      <c r="Q89" s="9" t="e">
        <f t="shared" si="34"/>
        <v>#DIV/0!</v>
      </c>
      <c r="R89" s="24" t="e">
        <f t="shared" si="35"/>
        <v>#DIV/0!</v>
      </c>
      <c r="S89" s="24" t="e">
        <f t="shared" si="36"/>
        <v>#DIV/0!</v>
      </c>
    </row>
    <row r="90" spans="1:19" x14ac:dyDescent="0.2">
      <c r="A90" s="25"/>
      <c r="B90" s="26"/>
      <c r="C90" s="9">
        <f t="shared" si="29"/>
        <v>0.70710678118654757</v>
      </c>
      <c r="D90" s="9">
        <f t="shared" si="30"/>
        <v>0.78539816339744828</v>
      </c>
      <c r="E90" s="24">
        <f t="shared" si="31"/>
        <v>1.4142135623730949</v>
      </c>
      <c r="F90" s="24" t="e">
        <f t="shared" si="27"/>
        <v>#DIV/0!</v>
      </c>
      <c r="G90" s="24"/>
      <c r="I90" s="21" t="e">
        <f t="shared" si="32"/>
        <v>#DIV/0!</v>
      </c>
      <c r="O90" s="30" t="e">
        <f t="shared" si="33"/>
        <v>#DIV/0!</v>
      </c>
      <c r="P90" s="9" t="e">
        <f t="shared" si="28"/>
        <v>#DIV/0!</v>
      </c>
      <c r="Q90" s="9" t="e">
        <f t="shared" si="34"/>
        <v>#DIV/0!</v>
      </c>
      <c r="R90" s="24" t="e">
        <f t="shared" si="35"/>
        <v>#DIV/0!</v>
      </c>
      <c r="S90" s="24" t="e">
        <f t="shared" si="36"/>
        <v>#DIV/0!</v>
      </c>
    </row>
    <row r="91" spans="1:19" x14ac:dyDescent="0.2">
      <c r="A91" s="25"/>
      <c r="B91" s="26"/>
      <c r="C91" s="9">
        <f t="shared" si="29"/>
        <v>0.70710678118654757</v>
      </c>
      <c r="D91" s="9">
        <f t="shared" si="30"/>
        <v>0.78539816339744828</v>
      </c>
      <c r="E91" s="24">
        <f t="shared" si="31"/>
        <v>1.4142135623730949</v>
      </c>
      <c r="F91" s="24" t="e">
        <f t="shared" si="27"/>
        <v>#DIV/0!</v>
      </c>
      <c r="G91" s="24"/>
      <c r="I91" s="21" t="e">
        <f t="shared" si="32"/>
        <v>#DIV/0!</v>
      </c>
      <c r="O91" s="30" t="e">
        <f t="shared" si="33"/>
        <v>#DIV/0!</v>
      </c>
      <c r="P91" s="9" t="e">
        <f t="shared" si="28"/>
        <v>#DIV/0!</v>
      </c>
      <c r="Q91" s="9" t="e">
        <f t="shared" si="34"/>
        <v>#DIV/0!</v>
      </c>
      <c r="R91" s="24" t="e">
        <f t="shared" si="35"/>
        <v>#DIV/0!</v>
      </c>
      <c r="S91" s="24" t="e">
        <f t="shared" si="36"/>
        <v>#DIV/0!</v>
      </c>
    </row>
    <row r="92" spans="1:19" x14ac:dyDescent="0.2">
      <c r="A92" s="25"/>
      <c r="B92" s="26"/>
      <c r="C92" s="9">
        <f t="shared" si="29"/>
        <v>0.70710678118654757</v>
      </c>
      <c r="D92" s="9">
        <f t="shared" si="30"/>
        <v>0.78539816339744828</v>
      </c>
      <c r="E92" s="24">
        <f t="shared" si="31"/>
        <v>1.4142135623730949</v>
      </c>
      <c r="F92" s="24" t="e">
        <f t="shared" si="27"/>
        <v>#DIV/0!</v>
      </c>
      <c r="G92" s="24"/>
      <c r="I92" s="21" t="e">
        <f t="shared" si="32"/>
        <v>#DIV/0!</v>
      </c>
      <c r="O92" s="30" t="e">
        <f t="shared" si="33"/>
        <v>#DIV/0!</v>
      </c>
      <c r="P92" s="9" t="e">
        <f t="shared" si="28"/>
        <v>#DIV/0!</v>
      </c>
      <c r="Q92" s="9" t="e">
        <f t="shared" si="34"/>
        <v>#DIV/0!</v>
      </c>
      <c r="R92" s="24" t="e">
        <f t="shared" si="35"/>
        <v>#DIV/0!</v>
      </c>
      <c r="S92" s="24" t="e">
        <f t="shared" si="36"/>
        <v>#DIV/0!</v>
      </c>
    </row>
    <row r="93" spans="1:19" x14ac:dyDescent="0.2">
      <c r="A93" s="25"/>
      <c r="B93" s="26"/>
      <c r="C93" s="9">
        <f t="shared" si="29"/>
        <v>0.70710678118654757</v>
      </c>
      <c r="D93" s="9">
        <f t="shared" si="30"/>
        <v>0.78539816339744828</v>
      </c>
      <c r="E93" s="24">
        <f t="shared" si="31"/>
        <v>1.4142135623730949</v>
      </c>
      <c r="F93" s="24" t="e">
        <f t="shared" si="27"/>
        <v>#DIV/0!</v>
      </c>
      <c r="G93" s="24"/>
      <c r="I93" s="21" t="e">
        <f t="shared" si="32"/>
        <v>#DIV/0!</v>
      </c>
      <c r="O93" s="30" t="e">
        <f t="shared" si="33"/>
        <v>#DIV/0!</v>
      </c>
      <c r="P93" s="9" t="e">
        <f t="shared" si="28"/>
        <v>#DIV/0!</v>
      </c>
      <c r="Q93" s="9" t="e">
        <f t="shared" si="34"/>
        <v>#DIV/0!</v>
      </c>
      <c r="R93" s="24" t="e">
        <f t="shared" si="35"/>
        <v>#DIV/0!</v>
      </c>
      <c r="S93" s="24" t="e">
        <f t="shared" si="36"/>
        <v>#DIV/0!</v>
      </c>
    </row>
    <row r="94" spans="1:19" x14ac:dyDescent="0.2">
      <c r="A94" s="25"/>
      <c r="B94" s="26"/>
      <c r="C94" s="9">
        <f t="shared" si="29"/>
        <v>0.70710678118654757</v>
      </c>
      <c r="D94" s="9">
        <f t="shared" si="30"/>
        <v>0.78539816339744828</v>
      </c>
      <c r="E94" s="24">
        <f t="shared" si="31"/>
        <v>1.4142135623730949</v>
      </c>
      <c r="F94" s="24" t="e">
        <f t="shared" si="27"/>
        <v>#DIV/0!</v>
      </c>
      <c r="G94" s="24"/>
      <c r="I94" s="21" t="e">
        <f t="shared" si="32"/>
        <v>#DIV/0!</v>
      </c>
      <c r="O94" s="30" t="e">
        <f t="shared" si="33"/>
        <v>#DIV/0!</v>
      </c>
      <c r="P94" s="9" t="e">
        <f t="shared" si="28"/>
        <v>#DIV/0!</v>
      </c>
      <c r="Q94" s="9" t="e">
        <f t="shared" si="34"/>
        <v>#DIV/0!</v>
      </c>
      <c r="R94" s="24" t="e">
        <f t="shared" si="35"/>
        <v>#DIV/0!</v>
      </c>
      <c r="S94" s="24" t="e">
        <f t="shared" si="36"/>
        <v>#DIV/0!</v>
      </c>
    </row>
    <row r="95" spans="1:19" x14ac:dyDescent="0.2">
      <c r="A95" s="25"/>
      <c r="B95" s="26"/>
      <c r="C95" s="9">
        <f t="shared" si="29"/>
        <v>0.70710678118654757</v>
      </c>
      <c r="D95" s="9">
        <f t="shared" si="30"/>
        <v>0.78539816339744828</v>
      </c>
      <c r="E95" s="24">
        <f t="shared" si="31"/>
        <v>1.4142135623730949</v>
      </c>
      <c r="F95" s="24" t="e">
        <f t="shared" si="27"/>
        <v>#DIV/0!</v>
      </c>
      <c r="G95" s="24"/>
      <c r="I95" s="21" t="e">
        <f t="shared" si="32"/>
        <v>#DIV/0!</v>
      </c>
      <c r="O95" s="30" t="e">
        <f t="shared" si="33"/>
        <v>#DIV/0!</v>
      </c>
      <c r="P95" s="9" t="e">
        <f t="shared" si="28"/>
        <v>#DIV/0!</v>
      </c>
      <c r="Q95" s="9" t="e">
        <f t="shared" si="34"/>
        <v>#DIV/0!</v>
      </c>
      <c r="R95" s="24" t="e">
        <f t="shared" si="35"/>
        <v>#DIV/0!</v>
      </c>
      <c r="S95" s="24" t="e">
        <f t="shared" si="36"/>
        <v>#DIV/0!</v>
      </c>
    </row>
    <row r="96" spans="1:19" x14ac:dyDescent="0.2">
      <c r="A96" s="25"/>
      <c r="B96" s="26"/>
      <c r="C96" s="9">
        <f t="shared" si="29"/>
        <v>0.70710678118654757</v>
      </c>
      <c r="D96" s="9">
        <f t="shared" si="30"/>
        <v>0.78539816339744828</v>
      </c>
      <c r="E96" s="24">
        <f t="shared" si="31"/>
        <v>1.4142135623730949</v>
      </c>
      <c r="F96" s="24" t="e">
        <f t="shared" si="27"/>
        <v>#DIV/0!</v>
      </c>
      <c r="G96" s="24"/>
      <c r="I96" s="21" t="e">
        <f t="shared" si="32"/>
        <v>#DIV/0!</v>
      </c>
      <c r="O96" s="30" t="e">
        <f t="shared" si="33"/>
        <v>#DIV/0!</v>
      </c>
      <c r="P96" s="9" t="e">
        <f t="shared" si="28"/>
        <v>#DIV/0!</v>
      </c>
      <c r="Q96" s="9" t="e">
        <f t="shared" si="34"/>
        <v>#DIV/0!</v>
      </c>
      <c r="R96" s="24" t="e">
        <f t="shared" si="35"/>
        <v>#DIV/0!</v>
      </c>
      <c r="S96" s="24" t="e">
        <f t="shared" si="36"/>
        <v>#DIV/0!</v>
      </c>
    </row>
    <row r="97" spans="1:19" x14ac:dyDescent="0.2">
      <c r="A97" s="25"/>
      <c r="B97" s="26"/>
      <c r="C97" s="9">
        <f t="shared" si="29"/>
        <v>0.70710678118654757</v>
      </c>
      <c r="D97" s="9">
        <f t="shared" si="30"/>
        <v>0.78539816339744828</v>
      </c>
      <c r="E97" s="24">
        <f t="shared" si="31"/>
        <v>1.4142135623730949</v>
      </c>
      <c r="F97" s="24" t="e">
        <f t="shared" si="27"/>
        <v>#DIV/0!</v>
      </c>
      <c r="G97" s="24"/>
      <c r="I97" s="21" t="e">
        <f t="shared" si="32"/>
        <v>#DIV/0!</v>
      </c>
      <c r="O97" s="30" t="e">
        <f t="shared" si="33"/>
        <v>#DIV/0!</v>
      </c>
      <c r="P97" s="9" t="e">
        <f t="shared" si="28"/>
        <v>#DIV/0!</v>
      </c>
      <c r="Q97" s="9" t="e">
        <f t="shared" si="34"/>
        <v>#DIV/0!</v>
      </c>
      <c r="R97" s="24" t="e">
        <f t="shared" si="35"/>
        <v>#DIV/0!</v>
      </c>
      <c r="S97" s="24" t="e">
        <f t="shared" si="36"/>
        <v>#DIV/0!</v>
      </c>
    </row>
    <row r="98" spans="1:19" x14ac:dyDescent="0.2">
      <c r="A98" s="25"/>
      <c r="B98" s="26"/>
      <c r="C98" s="9">
        <f t="shared" si="29"/>
        <v>0.70710678118654757</v>
      </c>
      <c r="D98" s="9">
        <f t="shared" si="30"/>
        <v>0.78539816339744828</v>
      </c>
      <c r="E98" s="24">
        <f t="shared" si="31"/>
        <v>1.4142135623730949</v>
      </c>
      <c r="F98" s="24" t="e">
        <f t="shared" ref="F98:F129" si="37">(D98-Zo)/C98</f>
        <v>#DIV/0!</v>
      </c>
      <c r="G98" s="24"/>
      <c r="I98" s="21" t="e">
        <f t="shared" si="32"/>
        <v>#DIV/0!</v>
      </c>
      <c r="O98" s="30" t="e">
        <f t="shared" si="33"/>
        <v>#DIV/0!</v>
      </c>
      <c r="P98" s="9" t="e">
        <f t="shared" si="28"/>
        <v>#DIV/0!</v>
      </c>
      <c r="Q98" s="9" t="e">
        <f t="shared" si="34"/>
        <v>#DIV/0!</v>
      </c>
      <c r="R98" s="24" t="e">
        <f t="shared" si="35"/>
        <v>#DIV/0!</v>
      </c>
      <c r="S98" s="24" t="e">
        <f t="shared" si="36"/>
        <v>#DIV/0!</v>
      </c>
    </row>
    <row r="99" spans="1:19" x14ac:dyDescent="0.2">
      <c r="A99" s="25"/>
      <c r="B99" s="26"/>
      <c r="C99" s="9">
        <f t="shared" si="29"/>
        <v>0.70710678118654757</v>
      </c>
      <c r="D99" s="9">
        <f t="shared" si="30"/>
        <v>0.78539816339744828</v>
      </c>
      <c r="E99" s="24">
        <f t="shared" si="31"/>
        <v>1.4142135623730949</v>
      </c>
      <c r="F99" s="24" t="e">
        <f t="shared" si="37"/>
        <v>#DIV/0!</v>
      </c>
      <c r="G99" s="24"/>
      <c r="I99" s="21" t="e">
        <f t="shared" si="32"/>
        <v>#DIV/0!</v>
      </c>
      <c r="O99" s="30" t="e">
        <f t="shared" si="33"/>
        <v>#DIV/0!</v>
      </c>
      <c r="P99" s="9" t="e">
        <f t="shared" si="28"/>
        <v>#DIV/0!</v>
      </c>
      <c r="Q99" s="9" t="e">
        <f t="shared" si="34"/>
        <v>#DIV/0!</v>
      </c>
      <c r="R99" s="24" t="e">
        <f t="shared" si="35"/>
        <v>#DIV/0!</v>
      </c>
      <c r="S99" s="24" t="e">
        <f t="shared" si="36"/>
        <v>#DIV/0!</v>
      </c>
    </row>
    <row r="100" spans="1:19" x14ac:dyDescent="0.2">
      <c r="A100" s="25"/>
      <c r="B100" s="26"/>
      <c r="C100" s="9">
        <f t="shared" si="29"/>
        <v>0.70710678118654757</v>
      </c>
      <c r="D100" s="9">
        <f t="shared" si="30"/>
        <v>0.78539816339744828</v>
      </c>
      <c r="E100" s="24">
        <f t="shared" si="31"/>
        <v>1.4142135623730949</v>
      </c>
      <c r="F100" s="24" t="e">
        <f t="shared" si="37"/>
        <v>#DIV/0!</v>
      </c>
      <c r="G100" s="24"/>
      <c r="I100" s="21" t="e">
        <f t="shared" si="32"/>
        <v>#DIV/0!</v>
      </c>
      <c r="O100" s="30" t="e">
        <f t="shared" si="33"/>
        <v>#DIV/0!</v>
      </c>
      <c r="P100" s="9" t="e">
        <f t="shared" si="28"/>
        <v>#DIV/0!</v>
      </c>
      <c r="Q100" s="9" t="e">
        <f t="shared" si="34"/>
        <v>#DIV/0!</v>
      </c>
      <c r="R100" s="24" t="e">
        <f t="shared" si="35"/>
        <v>#DIV/0!</v>
      </c>
      <c r="S100" s="24" t="e">
        <f t="shared" si="36"/>
        <v>#DIV/0!</v>
      </c>
    </row>
    <row r="101" spans="1:19" x14ac:dyDescent="0.2">
      <c r="A101" s="25"/>
      <c r="B101" s="26"/>
      <c r="C101" s="9">
        <f t="shared" si="29"/>
        <v>0.70710678118654757</v>
      </c>
      <c r="D101" s="9">
        <f t="shared" si="30"/>
        <v>0.78539816339744828</v>
      </c>
      <c r="E101" s="24">
        <f t="shared" si="31"/>
        <v>1.4142135623730949</v>
      </c>
      <c r="F101" s="24" t="e">
        <f t="shared" si="37"/>
        <v>#DIV/0!</v>
      </c>
      <c r="G101" s="24"/>
      <c r="I101" s="21" t="e">
        <f t="shared" si="32"/>
        <v>#DIV/0!</v>
      </c>
      <c r="O101" s="30" t="e">
        <f t="shared" si="33"/>
        <v>#DIV/0!</v>
      </c>
      <c r="P101" s="9" t="e">
        <f t="shared" si="28"/>
        <v>#DIV/0!</v>
      </c>
      <c r="Q101" s="9" t="e">
        <f t="shared" si="34"/>
        <v>#DIV/0!</v>
      </c>
      <c r="R101" s="24" t="e">
        <f t="shared" si="35"/>
        <v>#DIV/0!</v>
      </c>
      <c r="S101" s="24" t="e">
        <f t="shared" si="36"/>
        <v>#DIV/0!</v>
      </c>
    </row>
    <row r="102" spans="1:19" x14ac:dyDescent="0.2">
      <c r="A102" s="25"/>
      <c r="B102" s="26"/>
      <c r="C102" s="9">
        <f t="shared" si="29"/>
        <v>0.70710678118654757</v>
      </c>
      <c r="D102" s="9">
        <f t="shared" si="30"/>
        <v>0.78539816339744828</v>
      </c>
      <c r="E102" s="24">
        <f t="shared" si="31"/>
        <v>1.4142135623730949</v>
      </c>
      <c r="F102" s="24" t="e">
        <f t="shared" si="37"/>
        <v>#DIV/0!</v>
      </c>
      <c r="G102" s="24"/>
      <c r="I102" s="21" t="e">
        <f t="shared" si="32"/>
        <v>#DIV/0!</v>
      </c>
      <c r="O102" s="30" t="e">
        <f t="shared" si="33"/>
        <v>#DIV/0!</v>
      </c>
      <c r="P102" s="9" t="e">
        <f t="shared" si="28"/>
        <v>#DIV/0!</v>
      </c>
      <c r="Q102" s="9" t="e">
        <f t="shared" si="34"/>
        <v>#DIV/0!</v>
      </c>
      <c r="R102" s="24" t="e">
        <f t="shared" si="35"/>
        <v>#DIV/0!</v>
      </c>
      <c r="S102" s="24" t="e">
        <f t="shared" si="36"/>
        <v>#DIV/0!</v>
      </c>
    </row>
    <row r="103" spans="1:19" x14ac:dyDescent="0.2">
      <c r="A103" s="25"/>
      <c r="B103" s="26"/>
      <c r="C103" s="9">
        <f t="shared" si="29"/>
        <v>0.70710678118654757</v>
      </c>
      <c r="D103" s="9">
        <f t="shared" si="30"/>
        <v>0.78539816339744828</v>
      </c>
      <c r="E103" s="24">
        <f t="shared" si="31"/>
        <v>1.4142135623730949</v>
      </c>
      <c r="F103" s="24" t="e">
        <f t="shared" si="37"/>
        <v>#DIV/0!</v>
      </c>
      <c r="G103" s="24"/>
      <c r="I103" s="21" t="e">
        <f t="shared" si="32"/>
        <v>#DIV/0!</v>
      </c>
      <c r="O103" s="30" t="e">
        <f t="shared" si="33"/>
        <v>#DIV/0!</v>
      </c>
      <c r="P103" s="9" t="e">
        <f t="shared" si="28"/>
        <v>#DIV/0!</v>
      </c>
      <c r="Q103" s="9" t="e">
        <f t="shared" si="34"/>
        <v>#DIV/0!</v>
      </c>
      <c r="R103" s="24" t="e">
        <f t="shared" si="35"/>
        <v>#DIV/0!</v>
      </c>
      <c r="S103" s="24" t="e">
        <f t="shared" si="36"/>
        <v>#DIV/0!</v>
      </c>
    </row>
    <row r="104" spans="1:19" x14ac:dyDescent="0.2">
      <c r="A104" s="25"/>
      <c r="B104" s="26"/>
      <c r="C104" s="9">
        <f t="shared" si="29"/>
        <v>0.70710678118654757</v>
      </c>
      <c r="D104" s="9">
        <f t="shared" si="30"/>
        <v>0.78539816339744828</v>
      </c>
      <c r="E104" s="24">
        <f t="shared" si="31"/>
        <v>1.4142135623730949</v>
      </c>
      <c r="F104" s="24" t="e">
        <f t="shared" si="37"/>
        <v>#DIV/0!</v>
      </c>
      <c r="G104" s="24"/>
      <c r="I104" s="21" t="e">
        <f t="shared" si="32"/>
        <v>#DIV/0!</v>
      </c>
      <c r="O104" s="30" t="e">
        <f t="shared" si="33"/>
        <v>#DIV/0!</v>
      </c>
      <c r="P104" s="9" t="e">
        <f t="shared" si="28"/>
        <v>#DIV/0!</v>
      </c>
      <c r="Q104" s="9" t="e">
        <f t="shared" si="34"/>
        <v>#DIV/0!</v>
      </c>
      <c r="R104" s="24" t="e">
        <f t="shared" si="35"/>
        <v>#DIV/0!</v>
      </c>
      <c r="S104" s="24" t="e">
        <f t="shared" si="36"/>
        <v>#DIV/0!</v>
      </c>
    </row>
    <row r="105" spans="1:19" x14ac:dyDescent="0.2">
      <c r="A105" s="25"/>
      <c r="B105" s="26"/>
      <c r="C105" s="9">
        <f t="shared" si="29"/>
        <v>0.70710678118654757</v>
      </c>
      <c r="D105" s="9">
        <f t="shared" si="30"/>
        <v>0.78539816339744828</v>
      </c>
      <c r="E105" s="24">
        <f t="shared" si="31"/>
        <v>1.4142135623730949</v>
      </c>
      <c r="F105" s="24" t="e">
        <f t="shared" si="37"/>
        <v>#DIV/0!</v>
      </c>
      <c r="G105" s="24"/>
      <c r="I105" s="21" t="e">
        <f t="shared" si="32"/>
        <v>#DIV/0!</v>
      </c>
      <c r="O105" s="30" t="e">
        <f t="shared" si="33"/>
        <v>#DIV/0!</v>
      </c>
      <c r="P105" s="9" t="e">
        <f t="shared" si="28"/>
        <v>#DIV/0!</v>
      </c>
      <c r="Q105" s="9" t="e">
        <f t="shared" si="34"/>
        <v>#DIV/0!</v>
      </c>
      <c r="R105" s="24" t="e">
        <f t="shared" si="35"/>
        <v>#DIV/0!</v>
      </c>
      <c r="S105" s="24" t="e">
        <f t="shared" si="36"/>
        <v>#DIV/0!</v>
      </c>
    </row>
    <row r="106" spans="1:19" x14ac:dyDescent="0.2">
      <c r="A106" s="25"/>
      <c r="B106" s="26"/>
      <c r="C106" s="9">
        <f t="shared" si="29"/>
        <v>0.70710678118654757</v>
      </c>
      <c r="D106" s="9">
        <f t="shared" si="30"/>
        <v>0.78539816339744828</v>
      </c>
      <c r="E106" s="24">
        <f t="shared" si="31"/>
        <v>1.4142135623730949</v>
      </c>
      <c r="F106" s="24" t="e">
        <f t="shared" si="37"/>
        <v>#DIV/0!</v>
      </c>
      <c r="G106" s="24"/>
      <c r="I106" s="21" t="e">
        <f t="shared" si="32"/>
        <v>#DIV/0!</v>
      </c>
      <c r="O106" s="30" t="e">
        <f t="shared" si="33"/>
        <v>#DIV/0!</v>
      </c>
      <c r="P106" s="9" t="e">
        <f t="shared" si="28"/>
        <v>#DIV/0!</v>
      </c>
      <c r="Q106" s="9" t="e">
        <f t="shared" si="34"/>
        <v>#DIV/0!</v>
      </c>
      <c r="R106" s="24" t="e">
        <f t="shared" si="35"/>
        <v>#DIV/0!</v>
      </c>
      <c r="S106" s="24" t="e">
        <f t="shared" si="36"/>
        <v>#DIV/0!</v>
      </c>
    </row>
    <row r="107" spans="1:19" x14ac:dyDescent="0.2">
      <c r="A107" s="25"/>
      <c r="B107" s="26"/>
      <c r="C107" s="9">
        <f t="shared" si="29"/>
        <v>0.70710678118654757</v>
      </c>
      <c r="D107" s="9">
        <f t="shared" si="30"/>
        <v>0.78539816339744828</v>
      </c>
      <c r="E107" s="24">
        <f t="shared" si="31"/>
        <v>1.4142135623730949</v>
      </c>
      <c r="F107" s="24" t="e">
        <f t="shared" si="37"/>
        <v>#DIV/0!</v>
      </c>
      <c r="G107" s="24"/>
      <c r="I107" s="21" t="e">
        <f t="shared" si="32"/>
        <v>#DIV/0!</v>
      </c>
      <c r="O107" s="30" t="e">
        <f t="shared" si="33"/>
        <v>#DIV/0!</v>
      </c>
      <c r="P107" s="9" t="e">
        <f t="shared" ref="P107:P138" si="38">SQRT(1/A107+1/B107+1/Nd+(zeta_se/zeta)^2)</f>
        <v>#DIV/0!</v>
      </c>
      <c r="Q107" s="9" t="e">
        <f t="shared" si="34"/>
        <v>#DIV/0!</v>
      </c>
      <c r="R107" s="24" t="e">
        <f t="shared" si="35"/>
        <v>#DIV/0!</v>
      </c>
      <c r="S107" s="24" t="e">
        <f t="shared" si="36"/>
        <v>#DIV/0!</v>
      </c>
    </row>
    <row r="108" spans="1:19" x14ac:dyDescent="0.2">
      <c r="A108" s="25"/>
      <c r="B108" s="26"/>
      <c r="C108" s="9">
        <f t="shared" si="29"/>
        <v>0.70710678118654757</v>
      </c>
      <c r="D108" s="9">
        <f t="shared" si="30"/>
        <v>0.78539816339744828</v>
      </c>
      <c r="E108" s="24">
        <f t="shared" si="31"/>
        <v>1.4142135623730949</v>
      </c>
      <c r="F108" s="24" t="e">
        <f t="shared" si="37"/>
        <v>#DIV/0!</v>
      </c>
      <c r="G108" s="24"/>
      <c r="I108" s="21" t="e">
        <f t="shared" si="32"/>
        <v>#DIV/0!</v>
      </c>
      <c r="O108" s="30" t="e">
        <f t="shared" si="33"/>
        <v>#DIV/0!</v>
      </c>
      <c r="P108" s="9" t="e">
        <f t="shared" si="38"/>
        <v>#DIV/0!</v>
      </c>
      <c r="Q108" s="9" t="e">
        <f t="shared" si="34"/>
        <v>#DIV/0!</v>
      </c>
      <c r="R108" s="24" t="e">
        <f t="shared" si="35"/>
        <v>#DIV/0!</v>
      </c>
      <c r="S108" s="24" t="e">
        <f t="shared" si="36"/>
        <v>#DIV/0!</v>
      </c>
    </row>
    <row r="109" spans="1:19" x14ac:dyDescent="0.2">
      <c r="A109" s="25"/>
      <c r="B109" s="26"/>
      <c r="C109" s="9">
        <f t="shared" si="29"/>
        <v>0.70710678118654757</v>
      </c>
      <c r="D109" s="9">
        <f t="shared" si="30"/>
        <v>0.78539816339744828</v>
      </c>
      <c r="E109" s="24">
        <f t="shared" si="31"/>
        <v>1.4142135623730949</v>
      </c>
      <c r="F109" s="24" t="e">
        <f t="shared" si="37"/>
        <v>#DIV/0!</v>
      </c>
      <c r="G109" s="24"/>
      <c r="I109" s="21" t="e">
        <f t="shared" si="32"/>
        <v>#DIV/0!</v>
      </c>
      <c r="O109" s="30" t="e">
        <f t="shared" si="33"/>
        <v>#DIV/0!</v>
      </c>
      <c r="P109" s="9" t="e">
        <f t="shared" si="38"/>
        <v>#DIV/0!</v>
      </c>
      <c r="Q109" s="9" t="e">
        <f t="shared" si="34"/>
        <v>#DIV/0!</v>
      </c>
      <c r="R109" s="24" t="e">
        <f t="shared" si="35"/>
        <v>#DIV/0!</v>
      </c>
      <c r="S109" s="24" t="e">
        <f t="shared" si="36"/>
        <v>#DIV/0!</v>
      </c>
    </row>
    <row r="110" spans="1:19" x14ac:dyDescent="0.2">
      <c r="A110" s="25"/>
      <c r="B110" s="26"/>
      <c r="C110" s="9">
        <f t="shared" si="29"/>
        <v>0.70710678118654757</v>
      </c>
      <c r="D110" s="9">
        <f t="shared" si="30"/>
        <v>0.78539816339744828</v>
      </c>
      <c r="E110" s="24">
        <f t="shared" si="31"/>
        <v>1.4142135623730949</v>
      </c>
      <c r="F110" s="24" t="e">
        <f t="shared" si="37"/>
        <v>#DIV/0!</v>
      </c>
      <c r="G110" s="24"/>
      <c r="I110" s="21" t="e">
        <f t="shared" si="32"/>
        <v>#DIV/0!</v>
      </c>
      <c r="O110" s="30" t="e">
        <f t="shared" si="33"/>
        <v>#DIV/0!</v>
      </c>
      <c r="P110" s="9" t="e">
        <f t="shared" si="38"/>
        <v>#DIV/0!</v>
      </c>
      <c r="Q110" s="9" t="e">
        <f t="shared" si="34"/>
        <v>#DIV/0!</v>
      </c>
      <c r="R110" s="24" t="e">
        <f t="shared" si="35"/>
        <v>#DIV/0!</v>
      </c>
      <c r="S110" s="24" t="e">
        <f t="shared" si="36"/>
        <v>#DIV/0!</v>
      </c>
    </row>
    <row r="111" spans="1:19" x14ac:dyDescent="0.2">
      <c r="A111" s="25"/>
      <c r="B111" s="26"/>
      <c r="C111" s="9">
        <f t="shared" si="29"/>
        <v>0.70710678118654757</v>
      </c>
      <c r="D111" s="9">
        <f t="shared" si="30"/>
        <v>0.78539816339744828</v>
      </c>
      <c r="E111" s="24">
        <f t="shared" si="31"/>
        <v>1.4142135623730949</v>
      </c>
      <c r="F111" s="24" t="e">
        <f t="shared" si="37"/>
        <v>#DIV/0!</v>
      </c>
      <c r="G111" s="24"/>
      <c r="I111" s="21" t="e">
        <f t="shared" si="32"/>
        <v>#DIV/0!</v>
      </c>
      <c r="O111" s="30" t="e">
        <f t="shared" si="33"/>
        <v>#DIV/0!</v>
      </c>
      <c r="P111" s="9" t="e">
        <f t="shared" si="38"/>
        <v>#DIV/0!</v>
      </c>
      <c r="Q111" s="9" t="e">
        <f t="shared" si="34"/>
        <v>#DIV/0!</v>
      </c>
      <c r="R111" s="24" t="e">
        <f t="shared" si="35"/>
        <v>#DIV/0!</v>
      </c>
      <c r="S111" s="24" t="e">
        <f t="shared" si="36"/>
        <v>#DIV/0!</v>
      </c>
    </row>
    <row r="112" spans="1:19" x14ac:dyDescent="0.2">
      <c r="A112" s="25"/>
      <c r="B112" s="26"/>
      <c r="C112" s="9">
        <f t="shared" si="29"/>
        <v>0.70710678118654757</v>
      </c>
      <c r="D112" s="9">
        <f t="shared" si="30"/>
        <v>0.78539816339744828</v>
      </c>
      <c r="E112" s="24">
        <f t="shared" si="31"/>
        <v>1.4142135623730949</v>
      </c>
      <c r="F112" s="24" t="e">
        <f t="shared" si="37"/>
        <v>#DIV/0!</v>
      </c>
      <c r="G112" s="24"/>
      <c r="I112" s="21" t="e">
        <f t="shared" si="32"/>
        <v>#DIV/0!</v>
      </c>
      <c r="O112" s="30" t="e">
        <f t="shared" si="33"/>
        <v>#DIV/0!</v>
      </c>
      <c r="P112" s="9" t="e">
        <f t="shared" si="38"/>
        <v>#DIV/0!</v>
      </c>
      <c r="Q112" s="9" t="e">
        <f t="shared" si="34"/>
        <v>#DIV/0!</v>
      </c>
      <c r="R112" s="24" t="e">
        <f t="shared" si="35"/>
        <v>#DIV/0!</v>
      </c>
      <c r="S112" s="24" t="e">
        <f t="shared" si="36"/>
        <v>#DIV/0!</v>
      </c>
    </row>
    <row r="113" spans="1:19" x14ac:dyDescent="0.2">
      <c r="A113" s="25"/>
      <c r="B113" s="26"/>
      <c r="C113" s="9">
        <f t="shared" si="29"/>
        <v>0.70710678118654757</v>
      </c>
      <c r="D113" s="9">
        <f t="shared" si="30"/>
        <v>0.78539816339744828</v>
      </c>
      <c r="E113" s="24">
        <f t="shared" si="31"/>
        <v>1.4142135623730949</v>
      </c>
      <c r="F113" s="24" t="e">
        <f t="shared" si="37"/>
        <v>#DIV/0!</v>
      </c>
      <c r="G113" s="24"/>
      <c r="I113" s="21" t="e">
        <f t="shared" si="32"/>
        <v>#DIV/0!</v>
      </c>
      <c r="O113" s="30" t="e">
        <f t="shared" si="33"/>
        <v>#DIV/0!</v>
      </c>
      <c r="P113" s="9" t="e">
        <f t="shared" si="38"/>
        <v>#DIV/0!</v>
      </c>
      <c r="Q113" s="9" t="e">
        <f t="shared" si="34"/>
        <v>#DIV/0!</v>
      </c>
      <c r="R113" s="24" t="e">
        <f t="shared" si="35"/>
        <v>#DIV/0!</v>
      </c>
      <c r="S113" s="24" t="e">
        <f t="shared" si="36"/>
        <v>#DIV/0!</v>
      </c>
    </row>
    <row r="114" spans="1:19" x14ac:dyDescent="0.2">
      <c r="A114" s="25"/>
      <c r="B114" s="26"/>
      <c r="C114" s="9">
        <f t="shared" si="29"/>
        <v>0.70710678118654757</v>
      </c>
      <c r="D114" s="9">
        <f t="shared" si="30"/>
        <v>0.78539816339744828</v>
      </c>
      <c r="E114" s="24">
        <f t="shared" si="31"/>
        <v>1.4142135623730949</v>
      </c>
      <c r="F114" s="24" t="e">
        <f t="shared" si="37"/>
        <v>#DIV/0!</v>
      </c>
      <c r="G114" s="24"/>
      <c r="I114" s="21" t="e">
        <f t="shared" si="32"/>
        <v>#DIV/0!</v>
      </c>
      <c r="O114" s="30" t="e">
        <f t="shared" si="33"/>
        <v>#DIV/0!</v>
      </c>
      <c r="P114" s="9" t="e">
        <f t="shared" si="38"/>
        <v>#DIV/0!</v>
      </c>
      <c r="Q114" s="9" t="e">
        <f t="shared" si="34"/>
        <v>#DIV/0!</v>
      </c>
      <c r="R114" s="24" t="e">
        <f t="shared" si="35"/>
        <v>#DIV/0!</v>
      </c>
      <c r="S114" s="24" t="e">
        <f t="shared" si="36"/>
        <v>#DIV/0!</v>
      </c>
    </row>
    <row r="115" spans="1:19" x14ac:dyDescent="0.2">
      <c r="A115" s="25"/>
      <c r="B115" s="26"/>
      <c r="C115" s="9">
        <f t="shared" si="29"/>
        <v>0.70710678118654757</v>
      </c>
      <c r="D115" s="9">
        <f t="shared" si="30"/>
        <v>0.78539816339744828</v>
      </c>
      <c r="E115" s="24">
        <f t="shared" si="31"/>
        <v>1.4142135623730949</v>
      </c>
      <c r="F115" s="24" t="e">
        <f t="shared" si="37"/>
        <v>#DIV/0!</v>
      </c>
      <c r="G115" s="24"/>
      <c r="I115" s="21" t="e">
        <f t="shared" si="32"/>
        <v>#DIV/0!</v>
      </c>
      <c r="O115" s="30" t="e">
        <f t="shared" si="33"/>
        <v>#DIV/0!</v>
      </c>
      <c r="P115" s="9" t="e">
        <f t="shared" si="38"/>
        <v>#DIV/0!</v>
      </c>
      <c r="Q115" s="9" t="e">
        <f t="shared" si="34"/>
        <v>#DIV/0!</v>
      </c>
      <c r="R115" s="24" t="e">
        <f t="shared" si="35"/>
        <v>#DIV/0!</v>
      </c>
      <c r="S115" s="24" t="e">
        <f t="shared" si="36"/>
        <v>#DIV/0!</v>
      </c>
    </row>
    <row r="116" spans="1:19" x14ac:dyDescent="0.2">
      <c r="A116" s="25"/>
      <c r="B116" s="26"/>
      <c r="C116" s="9">
        <f t="shared" si="29"/>
        <v>0.70710678118654757</v>
      </c>
      <c r="D116" s="9">
        <f t="shared" si="30"/>
        <v>0.78539816339744828</v>
      </c>
      <c r="E116" s="24">
        <f t="shared" si="31"/>
        <v>1.4142135623730949</v>
      </c>
      <c r="F116" s="24" t="e">
        <f t="shared" si="37"/>
        <v>#DIV/0!</v>
      </c>
      <c r="G116" s="24"/>
      <c r="I116" s="21" t="e">
        <f t="shared" si="32"/>
        <v>#DIV/0!</v>
      </c>
      <c r="O116" s="30" t="e">
        <f t="shared" si="33"/>
        <v>#DIV/0!</v>
      </c>
      <c r="P116" s="9" t="e">
        <f t="shared" si="38"/>
        <v>#DIV/0!</v>
      </c>
      <c r="Q116" s="9" t="e">
        <f t="shared" si="34"/>
        <v>#DIV/0!</v>
      </c>
      <c r="R116" s="24" t="e">
        <f t="shared" si="35"/>
        <v>#DIV/0!</v>
      </c>
      <c r="S116" s="24" t="e">
        <f t="shared" si="36"/>
        <v>#DIV/0!</v>
      </c>
    </row>
    <row r="117" spans="1:19" x14ac:dyDescent="0.2">
      <c r="A117" s="25"/>
      <c r="B117" s="26"/>
      <c r="C117" s="9">
        <f t="shared" si="29"/>
        <v>0.70710678118654757</v>
      </c>
      <c r="D117" s="9">
        <f t="shared" si="30"/>
        <v>0.78539816339744828</v>
      </c>
      <c r="E117" s="24">
        <f t="shared" si="31"/>
        <v>1.4142135623730949</v>
      </c>
      <c r="F117" s="24" t="e">
        <f t="shared" si="37"/>
        <v>#DIV/0!</v>
      </c>
      <c r="G117" s="24"/>
      <c r="I117" s="21" t="e">
        <f t="shared" si="32"/>
        <v>#DIV/0!</v>
      </c>
      <c r="O117" s="30" t="e">
        <f t="shared" si="33"/>
        <v>#DIV/0!</v>
      </c>
      <c r="P117" s="9" t="e">
        <f t="shared" si="38"/>
        <v>#DIV/0!</v>
      </c>
      <c r="Q117" s="9" t="e">
        <f t="shared" si="34"/>
        <v>#DIV/0!</v>
      </c>
      <c r="R117" s="24" t="e">
        <f t="shared" si="35"/>
        <v>#DIV/0!</v>
      </c>
      <c r="S117" s="24" t="e">
        <f t="shared" si="36"/>
        <v>#DIV/0!</v>
      </c>
    </row>
    <row r="118" spans="1:19" x14ac:dyDescent="0.2">
      <c r="A118" s="25"/>
      <c r="B118" s="26"/>
      <c r="C118" s="9">
        <f t="shared" si="29"/>
        <v>0.70710678118654757</v>
      </c>
      <c r="D118" s="9">
        <f t="shared" si="30"/>
        <v>0.78539816339744828</v>
      </c>
      <c r="E118" s="24">
        <f t="shared" si="31"/>
        <v>1.4142135623730949</v>
      </c>
      <c r="F118" s="24" t="e">
        <f t="shared" si="37"/>
        <v>#DIV/0!</v>
      </c>
      <c r="G118" s="24"/>
      <c r="I118" s="21" t="e">
        <f t="shared" si="32"/>
        <v>#DIV/0!</v>
      </c>
      <c r="O118" s="30" t="e">
        <f t="shared" si="33"/>
        <v>#DIV/0!</v>
      </c>
      <c r="P118" s="9" t="e">
        <f t="shared" si="38"/>
        <v>#DIV/0!</v>
      </c>
      <c r="Q118" s="9" t="e">
        <f t="shared" si="34"/>
        <v>#DIV/0!</v>
      </c>
      <c r="R118" s="24" t="e">
        <f t="shared" si="35"/>
        <v>#DIV/0!</v>
      </c>
      <c r="S118" s="24" t="e">
        <f t="shared" si="36"/>
        <v>#DIV/0!</v>
      </c>
    </row>
    <row r="119" spans="1:19" x14ac:dyDescent="0.2">
      <c r="A119" s="25"/>
      <c r="B119" s="26"/>
      <c r="C119" s="9">
        <f t="shared" si="29"/>
        <v>0.70710678118654757</v>
      </c>
      <c r="D119" s="9">
        <f t="shared" si="30"/>
        <v>0.78539816339744828</v>
      </c>
      <c r="E119" s="24">
        <f t="shared" si="31"/>
        <v>1.4142135623730949</v>
      </c>
      <c r="F119" s="24" t="e">
        <f t="shared" si="37"/>
        <v>#DIV/0!</v>
      </c>
      <c r="G119" s="24"/>
      <c r="I119" s="21" t="e">
        <f t="shared" si="32"/>
        <v>#DIV/0!</v>
      </c>
      <c r="O119" s="30" t="e">
        <f t="shared" si="33"/>
        <v>#DIV/0!</v>
      </c>
      <c r="P119" s="9" t="e">
        <f t="shared" si="38"/>
        <v>#DIV/0!</v>
      </c>
      <c r="Q119" s="9" t="e">
        <f t="shared" si="34"/>
        <v>#DIV/0!</v>
      </c>
      <c r="R119" s="24" t="e">
        <f t="shared" si="35"/>
        <v>#DIV/0!</v>
      </c>
      <c r="S119" s="24" t="e">
        <f t="shared" si="36"/>
        <v>#DIV/0!</v>
      </c>
    </row>
    <row r="120" spans="1:19" x14ac:dyDescent="0.2">
      <c r="A120" s="25"/>
      <c r="B120" s="26"/>
      <c r="C120" s="9">
        <f t="shared" si="29"/>
        <v>0.70710678118654757</v>
      </c>
      <c r="D120" s="9">
        <f t="shared" si="30"/>
        <v>0.78539816339744828</v>
      </c>
      <c r="E120" s="24">
        <f t="shared" si="31"/>
        <v>1.4142135623730949</v>
      </c>
      <c r="F120" s="24" t="e">
        <f t="shared" si="37"/>
        <v>#DIV/0!</v>
      </c>
      <c r="G120" s="24"/>
      <c r="I120" s="21" t="e">
        <f t="shared" si="32"/>
        <v>#DIV/0!</v>
      </c>
      <c r="O120" s="30" t="e">
        <f t="shared" si="33"/>
        <v>#DIV/0!</v>
      </c>
      <c r="P120" s="9" t="e">
        <f t="shared" si="38"/>
        <v>#DIV/0!</v>
      </c>
      <c r="Q120" s="9" t="e">
        <f t="shared" si="34"/>
        <v>#DIV/0!</v>
      </c>
      <c r="R120" s="24" t="e">
        <f t="shared" si="35"/>
        <v>#DIV/0!</v>
      </c>
      <c r="S120" s="24" t="e">
        <f t="shared" si="36"/>
        <v>#DIV/0!</v>
      </c>
    </row>
    <row r="121" spans="1:19" x14ac:dyDescent="0.2">
      <c r="A121" s="25"/>
      <c r="B121" s="26"/>
      <c r="C121" s="9">
        <f t="shared" si="29"/>
        <v>0.70710678118654757</v>
      </c>
      <c r="D121" s="9">
        <f t="shared" si="30"/>
        <v>0.78539816339744828</v>
      </c>
      <c r="E121" s="24">
        <f t="shared" si="31"/>
        <v>1.4142135623730949</v>
      </c>
      <c r="F121" s="24" t="e">
        <f t="shared" si="37"/>
        <v>#DIV/0!</v>
      </c>
      <c r="G121" s="24"/>
      <c r="I121" s="21" t="e">
        <f t="shared" si="32"/>
        <v>#DIV/0!</v>
      </c>
      <c r="O121" s="30" t="e">
        <f t="shared" si="33"/>
        <v>#DIV/0!</v>
      </c>
      <c r="P121" s="9" t="e">
        <f t="shared" si="38"/>
        <v>#DIV/0!</v>
      </c>
      <c r="Q121" s="9" t="e">
        <f t="shared" si="34"/>
        <v>#DIV/0!</v>
      </c>
      <c r="R121" s="24" t="e">
        <f t="shared" si="35"/>
        <v>#DIV/0!</v>
      </c>
      <c r="S121" s="24" t="e">
        <f t="shared" si="36"/>
        <v>#DIV/0!</v>
      </c>
    </row>
    <row r="122" spans="1:19" x14ac:dyDescent="0.2">
      <c r="A122" s="25"/>
      <c r="B122" s="26"/>
      <c r="C122" s="9">
        <f t="shared" si="29"/>
        <v>0.70710678118654757</v>
      </c>
      <c r="D122" s="9">
        <f t="shared" si="30"/>
        <v>0.78539816339744828</v>
      </c>
      <c r="E122" s="24">
        <f t="shared" si="31"/>
        <v>1.4142135623730949</v>
      </c>
      <c r="F122" s="24" t="e">
        <f t="shared" si="37"/>
        <v>#DIV/0!</v>
      </c>
      <c r="G122" s="24"/>
      <c r="I122" s="21" t="e">
        <f t="shared" si="32"/>
        <v>#DIV/0!</v>
      </c>
      <c r="O122" s="30" t="e">
        <f t="shared" si="33"/>
        <v>#DIV/0!</v>
      </c>
      <c r="P122" s="9" t="e">
        <f t="shared" si="38"/>
        <v>#DIV/0!</v>
      </c>
      <c r="Q122" s="9" t="e">
        <f t="shared" si="34"/>
        <v>#DIV/0!</v>
      </c>
      <c r="R122" s="24" t="e">
        <f t="shared" si="35"/>
        <v>#DIV/0!</v>
      </c>
      <c r="S122" s="24" t="e">
        <f t="shared" si="36"/>
        <v>#DIV/0!</v>
      </c>
    </row>
    <row r="123" spans="1:19" x14ac:dyDescent="0.2">
      <c r="A123" s="25"/>
      <c r="B123" s="26"/>
      <c r="C123" s="9">
        <f t="shared" si="29"/>
        <v>0.70710678118654757</v>
      </c>
      <c r="D123" s="9">
        <f t="shared" si="30"/>
        <v>0.78539816339744828</v>
      </c>
      <c r="E123" s="24">
        <f t="shared" si="31"/>
        <v>1.4142135623730949</v>
      </c>
      <c r="F123" s="24" t="e">
        <f t="shared" si="37"/>
        <v>#DIV/0!</v>
      </c>
      <c r="G123" s="24"/>
      <c r="I123" s="21" t="e">
        <f t="shared" si="32"/>
        <v>#DIV/0!</v>
      </c>
      <c r="O123" s="30" t="e">
        <f t="shared" si="33"/>
        <v>#DIV/0!</v>
      </c>
      <c r="P123" s="9" t="e">
        <f t="shared" si="38"/>
        <v>#DIV/0!</v>
      </c>
      <c r="Q123" s="9" t="e">
        <f t="shared" si="34"/>
        <v>#DIV/0!</v>
      </c>
      <c r="R123" s="24" t="e">
        <f t="shared" si="35"/>
        <v>#DIV/0!</v>
      </c>
      <c r="S123" s="24" t="e">
        <f t="shared" si="36"/>
        <v>#DIV/0!</v>
      </c>
    </row>
    <row r="124" spans="1:19" x14ac:dyDescent="0.2">
      <c r="A124" s="25"/>
      <c r="B124" s="26"/>
      <c r="C124" s="9">
        <f t="shared" si="29"/>
        <v>0.70710678118654757</v>
      </c>
      <c r="D124" s="9">
        <f t="shared" si="30"/>
        <v>0.78539816339744828</v>
      </c>
      <c r="E124" s="24">
        <f t="shared" si="31"/>
        <v>1.4142135623730949</v>
      </c>
      <c r="F124" s="24" t="e">
        <f t="shared" si="37"/>
        <v>#DIV/0!</v>
      </c>
      <c r="G124" s="24"/>
      <c r="I124" s="21" t="e">
        <f t="shared" si="32"/>
        <v>#DIV/0!</v>
      </c>
      <c r="O124" s="30" t="e">
        <f t="shared" si="33"/>
        <v>#DIV/0!</v>
      </c>
      <c r="P124" s="9" t="e">
        <f t="shared" si="38"/>
        <v>#DIV/0!</v>
      </c>
      <c r="Q124" s="9" t="e">
        <f t="shared" si="34"/>
        <v>#DIV/0!</v>
      </c>
      <c r="R124" s="24" t="e">
        <f t="shared" si="35"/>
        <v>#DIV/0!</v>
      </c>
      <c r="S124" s="24" t="e">
        <f t="shared" si="36"/>
        <v>#DIV/0!</v>
      </c>
    </row>
    <row r="125" spans="1:19" x14ac:dyDescent="0.2">
      <c r="A125" s="25"/>
      <c r="B125" s="26"/>
      <c r="C125" s="9">
        <f t="shared" si="29"/>
        <v>0.70710678118654757</v>
      </c>
      <c r="D125" s="9">
        <f t="shared" si="30"/>
        <v>0.78539816339744828</v>
      </c>
      <c r="E125" s="24">
        <f t="shared" si="31"/>
        <v>1.4142135623730949</v>
      </c>
      <c r="F125" s="24" t="e">
        <f t="shared" si="37"/>
        <v>#DIV/0!</v>
      </c>
      <c r="G125" s="24"/>
      <c r="I125" s="21" t="e">
        <f t="shared" si="32"/>
        <v>#DIV/0!</v>
      </c>
      <c r="O125" s="30" t="e">
        <f t="shared" si="33"/>
        <v>#DIV/0!</v>
      </c>
      <c r="P125" s="9" t="e">
        <f t="shared" si="38"/>
        <v>#DIV/0!</v>
      </c>
      <c r="Q125" s="9" t="e">
        <f t="shared" si="34"/>
        <v>#DIV/0!</v>
      </c>
      <c r="R125" s="24" t="e">
        <f t="shared" si="35"/>
        <v>#DIV/0!</v>
      </c>
      <c r="S125" s="24" t="e">
        <f t="shared" si="36"/>
        <v>#DIV/0!</v>
      </c>
    </row>
    <row r="126" spans="1:19" x14ac:dyDescent="0.2">
      <c r="A126" s="25"/>
      <c r="B126" s="26"/>
      <c r="C126" s="9">
        <f t="shared" si="29"/>
        <v>0.70710678118654757</v>
      </c>
      <c r="D126" s="9">
        <f t="shared" si="30"/>
        <v>0.78539816339744828</v>
      </c>
      <c r="E126" s="24">
        <f t="shared" si="31"/>
        <v>1.4142135623730949</v>
      </c>
      <c r="F126" s="24" t="e">
        <f t="shared" si="37"/>
        <v>#DIV/0!</v>
      </c>
      <c r="G126" s="24"/>
      <c r="I126" s="21" t="e">
        <f t="shared" si="32"/>
        <v>#DIV/0!</v>
      </c>
      <c r="O126" s="30" t="e">
        <f t="shared" si="33"/>
        <v>#DIV/0!</v>
      </c>
      <c r="P126" s="9" t="e">
        <f t="shared" si="38"/>
        <v>#DIV/0!</v>
      </c>
      <c r="Q126" s="9" t="e">
        <f t="shared" si="34"/>
        <v>#DIV/0!</v>
      </c>
      <c r="R126" s="24" t="e">
        <f t="shared" si="35"/>
        <v>#DIV/0!</v>
      </c>
      <c r="S126" s="24" t="e">
        <f t="shared" si="36"/>
        <v>#DIV/0!</v>
      </c>
    </row>
    <row r="127" spans="1:19" x14ac:dyDescent="0.2">
      <c r="A127" s="25"/>
      <c r="B127" s="26"/>
      <c r="C127" s="9">
        <f t="shared" si="29"/>
        <v>0.70710678118654757</v>
      </c>
      <c r="D127" s="9">
        <f t="shared" si="30"/>
        <v>0.78539816339744828</v>
      </c>
      <c r="E127" s="24">
        <f t="shared" si="31"/>
        <v>1.4142135623730949</v>
      </c>
      <c r="F127" s="24" t="e">
        <f t="shared" si="37"/>
        <v>#DIV/0!</v>
      </c>
      <c r="G127" s="24"/>
      <c r="I127" s="21" t="e">
        <f t="shared" si="32"/>
        <v>#DIV/0!</v>
      </c>
      <c r="O127" s="30" t="e">
        <f t="shared" si="33"/>
        <v>#DIV/0!</v>
      </c>
      <c r="P127" s="9" t="e">
        <f t="shared" si="38"/>
        <v>#DIV/0!</v>
      </c>
      <c r="Q127" s="9" t="e">
        <f t="shared" si="34"/>
        <v>#DIV/0!</v>
      </c>
      <c r="R127" s="24" t="e">
        <f t="shared" si="35"/>
        <v>#DIV/0!</v>
      </c>
      <c r="S127" s="24" t="e">
        <f t="shared" si="36"/>
        <v>#DIV/0!</v>
      </c>
    </row>
    <row r="128" spans="1:19" x14ac:dyDescent="0.2">
      <c r="A128" s="25"/>
      <c r="B128" s="26"/>
      <c r="C128" s="9">
        <f t="shared" si="29"/>
        <v>0.70710678118654757</v>
      </c>
      <c r="D128" s="9">
        <f t="shared" si="30"/>
        <v>0.78539816339744828</v>
      </c>
      <c r="E128" s="24">
        <f t="shared" si="31"/>
        <v>1.4142135623730949</v>
      </c>
      <c r="F128" s="24" t="e">
        <f t="shared" si="37"/>
        <v>#DIV/0!</v>
      </c>
      <c r="G128" s="24"/>
      <c r="I128" s="21" t="e">
        <f t="shared" si="32"/>
        <v>#DIV/0!</v>
      </c>
      <c r="O128" s="30" t="e">
        <f t="shared" si="33"/>
        <v>#DIV/0!</v>
      </c>
      <c r="P128" s="9" t="e">
        <f t="shared" si="38"/>
        <v>#DIV/0!</v>
      </c>
      <c r="Q128" s="9" t="e">
        <f t="shared" si="34"/>
        <v>#DIV/0!</v>
      </c>
      <c r="R128" s="24" t="e">
        <f t="shared" si="35"/>
        <v>#DIV/0!</v>
      </c>
      <c r="S128" s="24" t="e">
        <f t="shared" si="36"/>
        <v>#DIV/0!</v>
      </c>
    </row>
    <row r="129" spans="1:19" x14ac:dyDescent="0.2">
      <c r="A129" s="25"/>
      <c r="B129" s="26"/>
      <c r="C129" s="9">
        <f t="shared" si="29"/>
        <v>0.70710678118654757</v>
      </c>
      <c r="D129" s="9">
        <f t="shared" si="30"/>
        <v>0.78539816339744828</v>
      </c>
      <c r="E129" s="24">
        <f t="shared" si="31"/>
        <v>1.4142135623730949</v>
      </c>
      <c r="F129" s="24" t="e">
        <f t="shared" si="37"/>
        <v>#DIV/0!</v>
      </c>
      <c r="G129" s="24"/>
      <c r="I129" s="21" t="e">
        <f t="shared" si="32"/>
        <v>#DIV/0!</v>
      </c>
      <c r="O129" s="30" t="e">
        <f t="shared" si="33"/>
        <v>#DIV/0!</v>
      </c>
      <c r="P129" s="9" t="e">
        <f t="shared" si="38"/>
        <v>#DIV/0!</v>
      </c>
      <c r="Q129" s="9" t="e">
        <f t="shared" si="34"/>
        <v>#DIV/0!</v>
      </c>
      <c r="R129" s="24" t="e">
        <f t="shared" si="35"/>
        <v>#DIV/0!</v>
      </c>
      <c r="S129" s="24" t="e">
        <f t="shared" si="36"/>
        <v>#DIV/0!</v>
      </c>
    </row>
    <row r="130" spans="1:19" x14ac:dyDescent="0.2">
      <c r="A130" s="25"/>
      <c r="B130" s="26"/>
      <c r="C130" s="9">
        <f t="shared" si="29"/>
        <v>0.70710678118654757</v>
      </c>
      <c r="D130" s="9">
        <f t="shared" si="30"/>
        <v>0.78539816339744828</v>
      </c>
      <c r="E130" s="24">
        <f t="shared" si="31"/>
        <v>1.4142135623730949</v>
      </c>
      <c r="F130" s="24" t="e">
        <f t="shared" ref="F130:F161" si="39">(D130-Zo)/C130</f>
        <v>#DIV/0!</v>
      </c>
      <c r="G130" s="24"/>
      <c r="I130" s="21" t="e">
        <f t="shared" si="32"/>
        <v>#DIV/0!</v>
      </c>
      <c r="O130" s="30" t="e">
        <f t="shared" si="33"/>
        <v>#DIV/0!</v>
      </c>
      <c r="P130" s="9" t="e">
        <f t="shared" si="38"/>
        <v>#DIV/0!</v>
      </c>
      <c r="Q130" s="9" t="e">
        <f t="shared" si="34"/>
        <v>#DIV/0!</v>
      </c>
      <c r="R130" s="24" t="e">
        <f t="shared" si="35"/>
        <v>#DIV/0!</v>
      </c>
      <c r="S130" s="24" t="e">
        <f t="shared" si="36"/>
        <v>#DIV/0!</v>
      </c>
    </row>
    <row r="131" spans="1:19" x14ac:dyDescent="0.2">
      <c r="A131" s="25"/>
      <c r="B131" s="26"/>
      <c r="C131" s="9">
        <f t="shared" si="29"/>
        <v>0.70710678118654757</v>
      </c>
      <c r="D131" s="9">
        <f t="shared" si="30"/>
        <v>0.78539816339744828</v>
      </c>
      <c r="E131" s="24">
        <f t="shared" si="31"/>
        <v>1.4142135623730949</v>
      </c>
      <c r="F131" s="24" t="e">
        <f t="shared" si="39"/>
        <v>#DIV/0!</v>
      </c>
      <c r="G131" s="24"/>
      <c r="I131" s="21" t="e">
        <f t="shared" si="32"/>
        <v>#DIV/0!</v>
      </c>
      <c r="O131" s="30" t="e">
        <f t="shared" si="33"/>
        <v>#DIV/0!</v>
      </c>
      <c r="P131" s="9" t="e">
        <f t="shared" si="38"/>
        <v>#DIV/0!</v>
      </c>
      <c r="Q131" s="9" t="e">
        <f t="shared" si="34"/>
        <v>#DIV/0!</v>
      </c>
      <c r="R131" s="24" t="e">
        <f t="shared" si="35"/>
        <v>#DIV/0!</v>
      </c>
      <c r="S131" s="24" t="e">
        <f t="shared" si="36"/>
        <v>#DIV/0!</v>
      </c>
    </row>
    <row r="132" spans="1:19" x14ac:dyDescent="0.2">
      <c r="A132" s="25"/>
      <c r="B132" s="26"/>
      <c r="C132" s="9">
        <f t="shared" si="29"/>
        <v>0.70710678118654757</v>
      </c>
      <c r="D132" s="9">
        <f t="shared" si="30"/>
        <v>0.78539816339744828</v>
      </c>
      <c r="E132" s="24">
        <f t="shared" si="31"/>
        <v>1.4142135623730949</v>
      </c>
      <c r="F132" s="24" t="e">
        <f t="shared" si="39"/>
        <v>#DIV/0!</v>
      </c>
      <c r="G132" s="24"/>
      <c r="I132" s="21" t="e">
        <f t="shared" si="32"/>
        <v>#DIV/0!</v>
      </c>
      <c r="O132" s="30" t="e">
        <f t="shared" si="33"/>
        <v>#DIV/0!</v>
      </c>
      <c r="P132" s="9" t="e">
        <f t="shared" si="38"/>
        <v>#DIV/0!</v>
      </c>
      <c r="Q132" s="9" t="e">
        <f t="shared" si="34"/>
        <v>#DIV/0!</v>
      </c>
      <c r="R132" s="24" t="e">
        <f t="shared" si="35"/>
        <v>#DIV/0!</v>
      </c>
      <c r="S132" s="24" t="e">
        <f t="shared" si="36"/>
        <v>#DIV/0!</v>
      </c>
    </row>
    <row r="133" spans="1:19" x14ac:dyDescent="0.2">
      <c r="A133" s="25"/>
      <c r="B133" s="26"/>
      <c r="C133" s="9">
        <f t="shared" si="29"/>
        <v>0.70710678118654757</v>
      </c>
      <c r="D133" s="9">
        <f t="shared" si="30"/>
        <v>0.78539816339744828</v>
      </c>
      <c r="E133" s="24">
        <f t="shared" si="31"/>
        <v>1.4142135623730949</v>
      </c>
      <c r="F133" s="24" t="e">
        <f t="shared" si="39"/>
        <v>#DIV/0!</v>
      </c>
      <c r="G133" s="24"/>
      <c r="I133" s="21" t="e">
        <f t="shared" si="32"/>
        <v>#DIV/0!</v>
      </c>
      <c r="O133" s="30" t="e">
        <f t="shared" si="33"/>
        <v>#DIV/0!</v>
      </c>
      <c r="P133" s="9" t="e">
        <f t="shared" si="38"/>
        <v>#DIV/0!</v>
      </c>
      <c r="Q133" s="9" t="e">
        <f t="shared" si="34"/>
        <v>#DIV/0!</v>
      </c>
      <c r="R133" s="24" t="e">
        <f t="shared" si="35"/>
        <v>#DIV/0!</v>
      </c>
      <c r="S133" s="24" t="e">
        <f t="shared" si="36"/>
        <v>#DIV/0!</v>
      </c>
    </row>
    <row r="134" spans="1:19" x14ac:dyDescent="0.2">
      <c r="A134" s="25"/>
      <c r="B134" s="26"/>
      <c r="C134" s="9">
        <f t="shared" si="29"/>
        <v>0.70710678118654757</v>
      </c>
      <c r="D134" s="9">
        <f t="shared" si="30"/>
        <v>0.78539816339744828</v>
      </c>
      <c r="E134" s="24">
        <f t="shared" si="31"/>
        <v>1.4142135623730949</v>
      </c>
      <c r="F134" s="24" t="e">
        <f t="shared" si="39"/>
        <v>#DIV/0!</v>
      </c>
      <c r="G134" s="24"/>
      <c r="I134" s="21" t="e">
        <f t="shared" si="32"/>
        <v>#DIV/0!</v>
      </c>
      <c r="O134" s="30" t="e">
        <f t="shared" si="33"/>
        <v>#DIV/0!</v>
      </c>
      <c r="P134" s="9" t="e">
        <f t="shared" si="38"/>
        <v>#DIV/0!</v>
      </c>
      <c r="Q134" s="9" t="e">
        <f t="shared" si="34"/>
        <v>#DIV/0!</v>
      </c>
      <c r="R134" s="24" t="e">
        <f t="shared" si="35"/>
        <v>#DIV/0!</v>
      </c>
      <c r="S134" s="24" t="e">
        <f t="shared" si="36"/>
        <v>#DIV/0!</v>
      </c>
    </row>
    <row r="135" spans="1:19" x14ac:dyDescent="0.2">
      <c r="A135" s="25"/>
      <c r="B135" s="26"/>
      <c r="C135" s="9">
        <f t="shared" si="29"/>
        <v>0.70710678118654757</v>
      </c>
      <c r="D135" s="9">
        <f t="shared" si="30"/>
        <v>0.78539816339744828</v>
      </c>
      <c r="E135" s="24">
        <f t="shared" si="31"/>
        <v>1.4142135623730949</v>
      </c>
      <c r="F135" s="24" t="e">
        <f t="shared" si="39"/>
        <v>#DIV/0!</v>
      </c>
      <c r="G135" s="24"/>
      <c r="I135" s="21" t="e">
        <f t="shared" si="32"/>
        <v>#DIV/0!</v>
      </c>
      <c r="O135" s="30" t="e">
        <f t="shared" si="33"/>
        <v>#DIV/0!</v>
      </c>
      <c r="P135" s="9" t="e">
        <f t="shared" si="38"/>
        <v>#DIV/0!</v>
      </c>
      <c r="Q135" s="9" t="e">
        <f t="shared" si="34"/>
        <v>#DIV/0!</v>
      </c>
      <c r="R135" s="24" t="e">
        <f t="shared" si="35"/>
        <v>#DIV/0!</v>
      </c>
      <c r="S135" s="24" t="e">
        <f t="shared" si="36"/>
        <v>#DIV/0!</v>
      </c>
    </row>
    <row r="136" spans="1:19" x14ac:dyDescent="0.2">
      <c r="A136" s="25"/>
      <c r="B136" s="26"/>
      <c r="C136" s="9">
        <f t="shared" si="29"/>
        <v>0.70710678118654757</v>
      </c>
      <c r="D136" s="9">
        <f t="shared" si="30"/>
        <v>0.78539816339744828</v>
      </c>
      <c r="E136" s="24">
        <f t="shared" si="31"/>
        <v>1.4142135623730949</v>
      </c>
      <c r="F136" s="24" t="e">
        <f t="shared" si="39"/>
        <v>#DIV/0!</v>
      </c>
      <c r="G136" s="24"/>
      <c r="I136" s="21" t="e">
        <f t="shared" si="32"/>
        <v>#DIV/0!</v>
      </c>
      <c r="O136" s="30" t="e">
        <f t="shared" si="33"/>
        <v>#DIV/0!</v>
      </c>
      <c r="P136" s="9" t="e">
        <f t="shared" si="38"/>
        <v>#DIV/0!</v>
      </c>
      <c r="Q136" s="9" t="e">
        <f t="shared" si="34"/>
        <v>#DIV/0!</v>
      </c>
      <c r="R136" s="24" t="e">
        <f t="shared" si="35"/>
        <v>#DIV/0!</v>
      </c>
      <c r="S136" s="24" t="e">
        <f t="shared" si="36"/>
        <v>#DIV/0!</v>
      </c>
    </row>
    <row r="137" spans="1:19" x14ac:dyDescent="0.2">
      <c r="A137" s="25"/>
      <c r="B137" s="26"/>
      <c r="C137" s="9">
        <f t="shared" si="29"/>
        <v>0.70710678118654757</v>
      </c>
      <c r="D137" s="9">
        <f t="shared" si="30"/>
        <v>0.78539816339744828</v>
      </c>
      <c r="E137" s="24">
        <f t="shared" si="31"/>
        <v>1.4142135623730949</v>
      </c>
      <c r="F137" s="24" t="e">
        <f t="shared" si="39"/>
        <v>#DIV/0!</v>
      </c>
      <c r="G137" s="24"/>
      <c r="I137" s="21" t="e">
        <f t="shared" si="32"/>
        <v>#DIV/0!</v>
      </c>
      <c r="O137" s="30" t="e">
        <f t="shared" si="33"/>
        <v>#DIV/0!</v>
      </c>
      <c r="P137" s="9" t="e">
        <f t="shared" si="38"/>
        <v>#DIV/0!</v>
      </c>
      <c r="Q137" s="9" t="e">
        <f t="shared" si="34"/>
        <v>#DIV/0!</v>
      </c>
      <c r="R137" s="24" t="e">
        <f t="shared" si="35"/>
        <v>#DIV/0!</v>
      </c>
      <c r="S137" s="24" t="e">
        <f t="shared" si="36"/>
        <v>#DIV/0!</v>
      </c>
    </row>
    <row r="138" spans="1:19" x14ac:dyDescent="0.2">
      <c r="A138" s="25"/>
      <c r="B138" s="26"/>
      <c r="C138" s="9">
        <f t="shared" si="29"/>
        <v>0.70710678118654757</v>
      </c>
      <c r="D138" s="9">
        <f t="shared" si="30"/>
        <v>0.78539816339744828</v>
      </c>
      <c r="E138" s="24">
        <f t="shared" si="31"/>
        <v>1.4142135623730949</v>
      </c>
      <c r="F138" s="24" t="e">
        <f t="shared" si="39"/>
        <v>#DIV/0!</v>
      </c>
      <c r="G138" s="24"/>
      <c r="I138" s="21" t="e">
        <f t="shared" si="32"/>
        <v>#DIV/0!</v>
      </c>
      <c r="O138" s="30" t="e">
        <f t="shared" si="33"/>
        <v>#DIV/0!</v>
      </c>
      <c r="P138" s="9" t="e">
        <f t="shared" si="38"/>
        <v>#DIV/0!</v>
      </c>
      <c r="Q138" s="9" t="e">
        <f t="shared" si="34"/>
        <v>#DIV/0!</v>
      </c>
      <c r="R138" s="24" t="e">
        <f t="shared" si="35"/>
        <v>#DIV/0!</v>
      </c>
      <c r="S138" s="24" t="e">
        <f t="shared" si="36"/>
        <v>#DIV/0!</v>
      </c>
    </row>
    <row r="139" spans="1:19" x14ac:dyDescent="0.2">
      <c r="A139" s="25"/>
      <c r="B139" s="26"/>
      <c r="C139" s="9">
        <f t="shared" si="29"/>
        <v>0.70710678118654757</v>
      </c>
      <c r="D139" s="9">
        <f t="shared" si="30"/>
        <v>0.78539816339744828</v>
      </c>
      <c r="E139" s="24">
        <f t="shared" si="31"/>
        <v>1.4142135623730949</v>
      </c>
      <c r="F139" s="24" t="e">
        <f t="shared" si="39"/>
        <v>#DIV/0!</v>
      </c>
      <c r="G139" s="24"/>
      <c r="I139" s="21" t="e">
        <f t="shared" si="32"/>
        <v>#DIV/0!</v>
      </c>
      <c r="O139" s="30" t="e">
        <f t="shared" si="33"/>
        <v>#DIV/0!</v>
      </c>
      <c r="P139" s="9" t="e">
        <f t="shared" ref="P139:P170" si="40">SQRT(1/A139+1/B139+1/Nd+(zeta_se/zeta)^2)</f>
        <v>#DIV/0!</v>
      </c>
      <c r="Q139" s="9" t="e">
        <f t="shared" si="34"/>
        <v>#DIV/0!</v>
      </c>
      <c r="R139" s="24" t="e">
        <f t="shared" si="35"/>
        <v>#DIV/0!</v>
      </c>
      <c r="S139" s="24" t="e">
        <f t="shared" si="36"/>
        <v>#DIV/0!</v>
      </c>
    </row>
    <row r="140" spans="1:19" x14ac:dyDescent="0.2">
      <c r="A140" s="25"/>
      <c r="B140" s="26"/>
      <c r="C140" s="9">
        <f t="shared" si="29"/>
        <v>0.70710678118654757</v>
      </c>
      <c r="D140" s="9">
        <f t="shared" si="30"/>
        <v>0.78539816339744828</v>
      </c>
      <c r="E140" s="24">
        <f t="shared" si="31"/>
        <v>1.4142135623730949</v>
      </c>
      <c r="F140" s="24" t="e">
        <f t="shared" si="39"/>
        <v>#DIV/0!</v>
      </c>
      <c r="G140" s="24"/>
      <c r="I140" s="21" t="e">
        <f t="shared" si="32"/>
        <v>#DIV/0!</v>
      </c>
      <c r="O140" s="30" t="e">
        <f t="shared" si="33"/>
        <v>#DIV/0!</v>
      </c>
      <c r="P140" s="9" t="e">
        <f t="shared" si="40"/>
        <v>#DIV/0!</v>
      </c>
      <c r="Q140" s="9" t="e">
        <f t="shared" si="34"/>
        <v>#DIV/0!</v>
      </c>
      <c r="R140" s="24" t="e">
        <f t="shared" si="35"/>
        <v>#DIV/0!</v>
      </c>
      <c r="S140" s="24" t="e">
        <f t="shared" si="36"/>
        <v>#DIV/0!</v>
      </c>
    </row>
    <row r="141" spans="1:19" x14ac:dyDescent="0.2">
      <c r="A141" s="25"/>
      <c r="B141" s="26"/>
      <c r="C141" s="9">
        <f t="shared" si="29"/>
        <v>0.70710678118654757</v>
      </c>
      <c r="D141" s="9">
        <f t="shared" si="30"/>
        <v>0.78539816339744828</v>
      </c>
      <c r="E141" s="24">
        <f t="shared" si="31"/>
        <v>1.4142135623730949</v>
      </c>
      <c r="F141" s="24" t="e">
        <f t="shared" si="39"/>
        <v>#DIV/0!</v>
      </c>
      <c r="G141" s="24"/>
      <c r="I141" s="21" t="e">
        <f t="shared" si="32"/>
        <v>#DIV/0!</v>
      </c>
      <c r="O141" s="30" t="e">
        <f t="shared" si="33"/>
        <v>#DIV/0!</v>
      </c>
      <c r="P141" s="9" t="e">
        <f t="shared" si="40"/>
        <v>#DIV/0!</v>
      </c>
      <c r="Q141" s="9" t="e">
        <f t="shared" si="34"/>
        <v>#DIV/0!</v>
      </c>
      <c r="R141" s="24" t="e">
        <f t="shared" si="35"/>
        <v>#DIV/0!</v>
      </c>
      <c r="S141" s="24" t="e">
        <f t="shared" si="36"/>
        <v>#DIV/0!</v>
      </c>
    </row>
    <row r="142" spans="1:19" x14ac:dyDescent="0.2">
      <c r="A142" s="25"/>
      <c r="B142" s="26"/>
      <c r="C142" s="9">
        <f t="shared" ref="C142:C205" si="41">0.5*(1/(A142+B142+0.5))^0.5</f>
        <v>0.70710678118654757</v>
      </c>
      <c r="D142" s="9">
        <f t="shared" ref="D142:D205" si="42">ATAN(SQRT((A142+3/8)/(B142+3/8)))</f>
        <v>0.78539816339744828</v>
      </c>
      <c r="E142" s="24">
        <f t="shared" ref="E142:E205" si="43">1/C142</f>
        <v>1.4142135623730949</v>
      </c>
      <c r="F142" s="24" t="e">
        <f t="shared" si="39"/>
        <v>#DIV/0!</v>
      </c>
      <c r="G142" s="24"/>
      <c r="I142" s="21" t="e">
        <f t="shared" ref="I142:I205" si="44">1/lamD*LN(1+0.5*lamD*Z*rho_std*A142/B142)</f>
        <v>#DIV/0!</v>
      </c>
      <c r="O142" s="30" t="e">
        <f t="shared" ref="O142:O205" si="45">I142</f>
        <v>#DIV/0!</v>
      </c>
      <c r="P142" s="9" t="e">
        <f t="shared" si="40"/>
        <v>#DIV/0!</v>
      </c>
      <c r="Q142" s="9" t="e">
        <f t="shared" ref="Q142:Q205" si="46">O142*P142</f>
        <v>#DIV/0!</v>
      </c>
      <c r="R142" s="24" t="e">
        <f t="shared" ref="R142:R205" si="47">1/P142</f>
        <v>#DIV/0!</v>
      </c>
      <c r="S142" s="24" t="e">
        <f t="shared" ref="S142:S205" si="48">(LN(O142)-LN(center_age))/P142</f>
        <v>#DIV/0!</v>
      </c>
    </row>
    <row r="143" spans="1:19" x14ac:dyDescent="0.2">
      <c r="A143" s="25"/>
      <c r="B143" s="26"/>
      <c r="C143" s="9">
        <f t="shared" si="41"/>
        <v>0.70710678118654757</v>
      </c>
      <c r="D143" s="9">
        <f t="shared" si="42"/>
        <v>0.78539816339744828</v>
      </c>
      <c r="E143" s="24">
        <f t="shared" si="43"/>
        <v>1.4142135623730949</v>
      </c>
      <c r="F143" s="24" t="e">
        <f t="shared" si="39"/>
        <v>#DIV/0!</v>
      </c>
      <c r="G143" s="24"/>
      <c r="I143" s="21" t="e">
        <f t="shared" si="44"/>
        <v>#DIV/0!</v>
      </c>
      <c r="O143" s="30" t="e">
        <f t="shared" si="45"/>
        <v>#DIV/0!</v>
      </c>
      <c r="P143" s="9" t="e">
        <f t="shared" si="40"/>
        <v>#DIV/0!</v>
      </c>
      <c r="Q143" s="9" t="e">
        <f t="shared" si="46"/>
        <v>#DIV/0!</v>
      </c>
      <c r="R143" s="24" t="e">
        <f t="shared" si="47"/>
        <v>#DIV/0!</v>
      </c>
      <c r="S143" s="24" t="e">
        <f t="shared" si="48"/>
        <v>#DIV/0!</v>
      </c>
    </row>
    <row r="144" spans="1:19" x14ac:dyDescent="0.2">
      <c r="A144" s="25"/>
      <c r="B144" s="26"/>
      <c r="C144" s="9">
        <f t="shared" si="41"/>
        <v>0.70710678118654757</v>
      </c>
      <c r="D144" s="9">
        <f t="shared" si="42"/>
        <v>0.78539816339744828</v>
      </c>
      <c r="E144" s="24">
        <f t="shared" si="43"/>
        <v>1.4142135623730949</v>
      </c>
      <c r="F144" s="24" t="e">
        <f t="shared" si="39"/>
        <v>#DIV/0!</v>
      </c>
      <c r="G144" s="24"/>
      <c r="I144" s="21" t="e">
        <f t="shared" si="44"/>
        <v>#DIV/0!</v>
      </c>
      <c r="O144" s="30" t="e">
        <f t="shared" si="45"/>
        <v>#DIV/0!</v>
      </c>
      <c r="P144" s="9" t="e">
        <f t="shared" si="40"/>
        <v>#DIV/0!</v>
      </c>
      <c r="Q144" s="9" t="e">
        <f t="shared" si="46"/>
        <v>#DIV/0!</v>
      </c>
      <c r="R144" s="24" t="e">
        <f t="shared" si="47"/>
        <v>#DIV/0!</v>
      </c>
      <c r="S144" s="24" t="e">
        <f t="shared" si="48"/>
        <v>#DIV/0!</v>
      </c>
    </row>
    <row r="145" spans="1:19" x14ac:dyDescent="0.2">
      <c r="A145" s="25"/>
      <c r="B145" s="26"/>
      <c r="C145" s="9">
        <f t="shared" si="41"/>
        <v>0.70710678118654757</v>
      </c>
      <c r="D145" s="9">
        <f t="shared" si="42"/>
        <v>0.78539816339744828</v>
      </c>
      <c r="E145" s="24">
        <f t="shared" si="43"/>
        <v>1.4142135623730949</v>
      </c>
      <c r="F145" s="24" t="e">
        <f t="shared" si="39"/>
        <v>#DIV/0!</v>
      </c>
      <c r="G145" s="24"/>
      <c r="I145" s="21" t="e">
        <f t="shared" si="44"/>
        <v>#DIV/0!</v>
      </c>
      <c r="O145" s="30" t="e">
        <f t="shared" si="45"/>
        <v>#DIV/0!</v>
      </c>
      <c r="P145" s="9" t="e">
        <f t="shared" si="40"/>
        <v>#DIV/0!</v>
      </c>
      <c r="Q145" s="9" t="e">
        <f t="shared" si="46"/>
        <v>#DIV/0!</v>
      </c>
      <c r="R145" s="24" t="e">
        <f t="shared" si="47"/>
        <v>#DIV/0!</v>
      </c>
      <c r="S145" s="24" t="e">
        <f t="shared" si="48"/>
        <v>#DIV/0!</v>
      </c>
    </row>
    <row r="146" spans="1:19" x14ac:dyDescent="0.2">
      <c r="A146" s="25"/>
      <c r="B146" s="26"/>
      <c r="C146" s="9">
        <f t="shared" si="41"/>
        <v>0.70710678118654757</v>
      </c>
      <c r="D146" s="9">
        <f t="shared" si="42"/>
        <v>0.78539816339744828</v>
      </c>
      <c r="E146" s="24">
        <f t="shared" si="43"/>
        <v>1.4142135623730949</v>
      </c>
      <c r="F146" s="24" t="e">
        <f t="shared" si="39"/>
        <v>#DIV/0!</v>
      </c>
      <c r="G146" s="24"/>
      <c r="I146" s="21" t="e">
        <f t="shared" si="44"/>
        <v>#DIV/0!</v>
      </c>
      <c r="O146" s="30" t="e">
        <f t="shared" si="45"/>
        <v>#DIV/0!</v>
      </c>
      <c r="P146" s="9" t="e">
        <f t="shared" si="40"/>
        <v>#DIV/0!</v>
      </c>
      <c r="Q146" s="9" t="e">
        <f t="shared" si="46"/>
        <v>#DIV/0!</v>
      </c>
      <c r="R146" s="24" t="e">
        <f t="shared" si="47"/>
        <v>#DIV/0!</v>
      </c>
      <c r="S146" s="24" t="e">
        <f t="shared" si="48"/>
        <v>#DIV/0!</v>
      </c>
    </row>
    <row r="147" spans="1:19" x14ac:dyDescent="0.2">
      <c r="A147" s="25"/>
      <c r="B147" s="26"/>
      <c r="C147" s="9">
        <f t="shared" si="41"/>
        <v>0.70710678118654757</v>
      </c>
      <c r="D147" s="9">
        <f t="shared" si="42"/>
        <v>0.78539816339744828</v>
      </c>
      <c r="E147" s="24">
        <f t="shared" si="43"/>
        <v>1.4142135623730949</v>
      </c>
      <c r="F147" s="24" t="e">
        <f t="shared" si="39"/>
        <v>#DIV/0!</v>
      </c>
      <c r="G147" s="24"/>
      <c r="I147" s="21" t="e">
        <f t="shared" si="44"/>
        <v>#DIV/0!</v>
      </c>
      <c r="O147" s="30" t="e">
        <f t="shared" si="45"/>
        <v>#DIV/0!</v>
      </c>
      <c r="P147" s="9" t="e">
        <f t="shared" si="40"/>
        <v>#DIV/0!</v>
      </c>
      <c r="Q147" s="9" t="e">
        <f t="shared" si="46"/>
        <v>#DIV/0!</v>
      </c>
      <c r="R147" s="24" t="e">
        <f t="shared" si="47"/>
        <v>#DIV/0!</v>
      </c>
      <c r="S147" s="24" t="e">
        <f t="shared" si="48"/>
        <v>#DIV/0!</v>
      </c>
    </row>
    <row r="148" spans="1:19" x14ac:dyDescent="0.2">
      <c r="A148" s="25"/>
      <c r="B148" s="26"/>
      <c r="C148" s="9">
        <f t="shared" si="41"/>
        <v>0.70710678118654757</v>
      </c>
      <c r="D148" s="9">
        <f t="shared" si="42"/>
        <v>0.78539816339744828</v>
      </c>
      <c r="E148" s="24">
        <f t="shared" si="43"/>
        <v>1.4142135623730949</v>
      </c>
      <c r="F148" s="24" t="e">
        <f t="shared" si="39"/>
        <v>#DIV/0!</v>
      </c>
      <c r="G148" s="24"/>
      <c r="I148" s="21" t="e">
        <f t="shared" si="44"/>
        <v>#DIV/0!</v>
      </c>
      <c r="O148" s="30" t="e">
        <f t="shared" si="45"/>
        <v>#DIV/0!</v>
      </c>
      <c r="P148" s="9" t="e">
        <f t="shared" si="40"/>
        <v>#DIV/0!</v>
      </c>
      <c r="Q148" s="9" t="e">
        <f t="shared" si="46"/>
        <v>#DIV/0!</v>
      </c>
      <c r="R148" s="24" t="e">
        <f t="shared" si="47"/>
        <v>#DIV/0!</v>
      </c>
      <c r="S148" s="24" t="e">
        <f t="shared" si="48"/>
        <v>#DIV/0!</v>
      </c>
    </row>
    <row r="149" spans="1:19" x14ac:dyDescent="0.2">
      <c r="A149" s="25"/>
      <c r="B149" s="26"/>
      <c r="C149" s="9">
        <f t="shared" si="41"/>
        <v>0.70710678118654757</v>
      </c>
      <c r="D149" s="9">
        <f t="shared" si="42"/>
        <v>0.78539816339744828</v>
      </c>
      <c r="E149" s="24">
        <f t="shared" si="43"/>
        <v>1.4142135623730949</v>
      </c>
      <c r="F149" s="24" t="e">
        <f t="shared" si="39"/>
        <v>#DIV/0!</v>
      </c>
      <c r="G149" s="24"/>
      <c r="I149" s="21" t="e">
        <f t="shared" si="44"/>
        <v>#DIV/0!</v>
      </c>
      <c r="O149" s="30" t="e">
        <f t="shared" si="45"/>
        <v>#DIV/0!</v>
      </c>
      <c r="P149" s="9" t="e">
        <f t="shared" si="40"/>
        <v>#DIV/0!</v>
      </c>
      <c r="Q149" s="9" t="e">
        <f t="shared" si="46"/>
        <v>#DIV/0!</v>
      </c>
      <c r="R149" s="24" t="e">
        <f t="shared" si="47"/>
        <v>#DIV/0!</v>
      </c>
      <c r="S149" s="24" t="e">
        <f t="shared" si="48"/>
        <v>#DIV/0!</v>
      </c>
    </row>
    <row r="150" spans="1:19" x14ac:dyDescent="0.2">
      <c r="A150" s="25"/>
      <c r="B150" s="26"/>
      <c r="C150" s="9">
        <f t="shared" si="41"/>
        <v>0.70710678118654757</v>
      </c>
      <c r="D150" s="9">
        <f t="shared" si="42"/>
        <v>0.78539816339744828</v>
      </c>
      <c r="E150" s="24">
        <f t="shared" si="43"/>
        <v>1.4142135623730949</v>
      </c>
      <c r="F150" s="24" t="e">
        <f t="shared" si="39"/>
        <v>#DIV/0!</v>
      </c>
      <c r="G150" s="24"/>
      <c r="I150" s="21" t="e">
        <f t="shared" si="44"/>
        <v>#DIV/0!</v>
      </c>
      <c r="O150" s="30" t="e">
        <f t="shared" si="45"/>
        <v>#DIV/0!</v>
      </c>
      <c r="P150" s="9" t="e">
        <f t="shared" si="40"/>
        <v>#DIV/0!</v>
      </c>
      <c r="Q150" s="9" t="e">
        <f t="shared" si="46"/>
        <v>#DIV/0!</v>
      </c>
      <c r="R150" s="24" t="e">
        <f t="shared" si="47"/>
        <v>#DIV/0!</v>
      </c>
      <c r="S150" s="24" t="e">
        <f t="shared" si="48"/>
        <v>#DIV/0!</v>
      </c>
    </row>
    <row r="151" spans="1:19" x14ac:dyDescent="0.2">
      <c r="A151" s="25"/>
      <c r="B151" s="26"/>
      <c r="C151" s="9">
        <f t="shared" si="41"/>
        <v>0.70710678118654757</v>
      </c>
      <c r="D151" s="9">
        <f t="shared" si="42"/>
        <v>0.78539816339744828</v>
      </c>
      <c r="E151" s="24">
        <f t="shared" si="43"/>
        <v>1.4142135623730949</v>
      </c>
      <c r="F151" s="24" t="e">
        <f t="shared" si="39"/>
        <v>#DIV/0!</v>
      </c>
      <c r="G151" s="24"/>
      <c r="I151" s="21" t="e">
        <f t="shared" si="44"/>
        <v>#DIV/0!</v>
      </c>
      <c r="O151" s="30" t="e">
        <f t="shared" si="45"/>
        <v>#DIV/0!</v>
      </c>
      <c r="P151" s="9" t="e">
        <f t="shared" si="40"/>
        <v>#DIV/0!</v>
      </c>
      <c r="Q151" s="9" t="e">
        <f t="shared" si="46"/>
        <v>#DIV/0!</v>
      </c>
      <c r="R151" s="24" t="e">
        <f t="shared" si="47"/>
        <v>#DIV/0!</v>
      </c>
      <c r="S151" s="24" t="e">
        <f t="shared" si="48"/>
        <v>#DIV/0!</v>
      </c>
    </row>
    <row r="152" spans="1:19" x14ac:dyDescent="0.2">
      <c r="A152" s="25"/>
      <c r="B152" s="26"/>
      <c r="C152" s="9">
        <f t="shared" si="41"/>
        <v>0.70710678118654757</v>
      </c>
      <c r="D152" s="9">
        <f t="shared" si="42"/>
        <v>0.78539816339744828</v>
      </c>
      <c r="E152" s="24">
        <f t="shared" si="43"/>
        <v>1.4142135623730949</v>
      </c>
      <c r="F152" s="24" t="e">
        <f t="shared" si="39"/>
        <v>#DIV/0!</v>
      </c>
      <c r="G152" s="24"/>
      <c r="I152" s="21" t="e">
        <f t="shared" si="44"/>
        <v>#DIV/0!</v>
      </c>
      <c r="O152" s="30" t="e">
        <f t="shared" si="45"/>
        <v>#DIV/0!</v>
      </c>
      <c r="P152" s="9" t="e">
        <f t="shared" si="40"/>
        <v>#DIV/0!</v>
      </c>
      <c r="Q152" s="9" t="e">
        <f t="shared" si="46"/>
        <v>#DIV/0!</v>
      </c>
      <c r="R152" s="24" t="e">
        <f t="shared" si="47"/>
        <v>#DIV/0!</v>
      </c>
      <c r="S152" s="24" t="e">
        <f t="shared" si="48"/>
        <v>#DIV/0!</v>
      </c>
    </row>
    <row r="153" spans="1:19" x14ac:dyDescent="0.2">
      <c r="A153" s="25"/>
      <c r="B153" s="26"/>
      <c r="C153" s="9">
        <f t="shared" si="41"/>
        <v>0.70710678118654757</v>
      </c>
      <c r="D153" s="9">
        <f t="shared" si="42"/>
        <v>0.78539816339744828</v>
      </c>
      <c r="E153" s="24">
        <f t="shared" si="43"/>
        <v>1.4142135623730949</v>
      </c>
      <c r="F153" s="24" t="e">
        <f t="shared" si="39"/>
        <v>#DIV/0!</v>
      </c>
      <c r="G153" s="24"/>
      <c r="I153" s="21" t="e">
        <f t="shared" si="44"/>
        <v>#DIV/0!</v>
      </c>
      <c r="O153" s="30" t="e">
        <f t="shared" si="45"/>
        <v>#DIV/0!</v>
      </c>
      <c r="P153" s="9" t="e">
        <f t="shared" si="40"/>
        <v>#DIV/0!</v>
      </c>
      <c r="Q153" s="9" t="e">
        <f t="shared" si="46"/>
        <v>#DIV/0!</v>
      </c>
      <c r="R153" s="24" t="e">
        <f t="shared" si="47"/>
        <v>#DIV/0!</v>
      </c>
      <c r="S153" s="24" t="e">
        <f t="shared" si="48"/>
        <v>#DIV/0!</v>
      </c>
    </row>
    <row r="154" spans="1:19" x14ac:dyDescent="0.2">
      <c r="A154" s="25"/>
      <c r="B154" s="26"/>
      <c r="C154" s="9">
        <f t="shared" si="41"/>
        <v>0.70710678118654757</v>
      </c>
      <c r="D154" s="9">
        <f t="shared" si="42"/>
        <v>0.78539816339744828</v>
      </c>
      <c r="E154" s="24">
        <f t="shared" si="43"/>
        <v>1.4142135623730949</v>
      </c>
      <c r="F154" s="24" t="e">
        <f t="shared" si="39"/>
        <v>#DIV/0!</v>
      </c>
      <c r="G154" s="24"/>
      <c r="I154" s="21" t="e">
        <f t="shared" si="44"/>
        <v>#DIV/0!</v>
      </c>
      <c r="O154" s="30" t="e">
        <f t="shared" si="45"/>
        <v>#DIV/0!</v>
      </c>
      <c r="P154" s="9" t="e">
        <f t="shared" si="40"/>
        <v>#DIV/0!</v>
      </c>
      <c r="Q154" s="9" t="e">
        <f t="shared" si="46"/>
        <v>#DIV/0!</v>
      </c>
      <c r="R154" s="24" t="e">
        <f t="shared" si="47"/>
        <v>#DIV/0!</v>
      </c>
      <c r="S154" s="24" t="e">
        <f t="shared" si="48"/>
        <v>#DIV/0!</v>
      </c>
    </row>
    <row r="155" spans="1:19" x14ac:dyDescent="0.2">
      <c r="A155" s="25"/>
      <c r="B155" s="26"/>
      <c r="C155" s="9">
        <f t="shared" si="41"/>
        <v>0.70710678118654757</v>
      </c>
      <c r="D155" s="9">
        <f t="shared" si="42"/>
        <v>0.78539816339744828</v>
      </c>
      <c r="E155" s="24">
        <f t="shared" si="43"/>
        <v>1.4142135623730949</v>
      </c>
      <c r="F155" s="24" t="e">
        <f t="shared" si="39"/>
        <v>#DIV/0!</v>
      </c>
      <c r="G155" s="24"/>
      <c r="I155" s="21" t="e">
        <f t="shared" si="44"/>
        <v>#DIV/0!</v>
      </c>
      <c r="O155" s="30" t="e">
        <f t="shared" si="45"/>
        <v>#DIV/0!</v>
      </c>
      <c r="P155" s="9" t="e">
        <f t="shared" si="40"/>
        <v>#DIV/0!</v>
      </c>
      <c r="Q155" s="9" t="e">
        <f t="shared" si="46"/>
        <v>#DIV/0!</v>
      </c>
      <c r="R155" s="24" t="e">
        <f t="shared" si="47"/>
        <v>#DIV/0!</v>
      </c>
      <c r="S155" s="24" t="e">
        <f t="shared" si="48"/>
        <v>#DIV/0!</v>
      </c>
    </row>
    <row r="156" spans="1:19" x14ac:dyDescent="0.2">
      <c r="A156" s="25"/>
      <c r="B156" s="26"/>
      <c r="C156" s="9">
        <f t="shared" si="41"/>
        <v>0.70710678118654757</v>
      </c>
      <c r="D156" s="9">
        <f t="shared" si="42"/>
        <v>0.78539816339744828</v>
      </c>
      <c r="E156" s="24">
        <f t="shared" si="43"/>
        <v>1.4142135623730949</v>
      </c>
      <c r="F156" s="24" t="e">
        <f t="shared" si="39"/>
        <v>#DIV/0!</v>
      </c>
      <c r="G156" s="24"/>
      <c r="I156" s="21" t="e">
        <f t="shared" si="44"/>
        <v>#DIV/0!</v>
      </c>
      <c r="O156" s="30" t="e">
        <f t="shared" si="45"/>
        <v>#DIV/0!</v>
      </c>
      <c r="P156" s="9" t="e">
        <f t="shared" si="40"/>
        <v>#DIV/0!</v>
      </c>
      <c r="Q156" s="9" t="e">
        <f t="shared" si="46"/>
        <v>#DIV/0!</v>
      </c>
      <c r="R156" s="24" t="e">
        <f t="shared" si="47"/>
        <v>#DIV/0!</v>
      </c>
      <c r="S156" s="24" t="e">
        <f t="shared" si="48"/>
        <v>#DIV/0!</v>
      </c>
    </row>
    <row r="157" spans="1:19" x14ac:dyDescent="0.2">
      <c r="A157" s="25"/>
      <c r="B157" s="26"/>
      <c r="C157" s="9">
        <f t="shared" si="41"/>
        <v>0.70710678118654757</v>
      </c>
      <c r="D157" s="9">
        <f t="shared" si="42"/>
        <v>0.78539816339744828</v>
      </c>
      <c r="E157" s="24">
        <f t="shared" si="43"/>
        <v>1.4142135623730949</v>
      </c>
      <c r="F157" s="24" t="e">
        <f t="shared" si="39"/>
        <v>#DIV/0!</v>
      </c>
      <c r="G157" s="24"/>
      <c r="I157" s="21" t="e">
        <f t="shared" si="44"/>
        <v>#DIV/0!</v>
      </c>
      <c r="O157" s="30" t="e">
        <f t="shared" si="45"/>
        <v>#DIV/0!</v>
      </c>
      <c r="P157" s="9" t="e">
        <f t="shared" si="40"/>
        <v>#DIV/0!</v>
      </c>
      <c r="Q157" s="9" t="e">
        <f t="shared" si="46"/>
        <v>#DIV/0!</v>
      </c>
      <c r="R157" s="24" t="e">
        <f t="shared" si="47"/>
        <v>#DIV/0!</v>
      </c>
      <c r="S157" s="24" t="e">
        <f t="shared" si="48"/>
        <v>#DIV/0!</v>
      </c>
    </row>
    <row r="158" spans="1:19" x14ac:dyDescent="0.2">
      <c r="A158" s="25"/>
      <c r="B158" s="26"/>
      <c r="C158" s="9">
        <f t="shared" si="41"/>
        <v>0.70710678118654757</v>
      </c>
      <c r="D158" s="9">
        <f t="shared" si="42"/>
        <v>0.78539816339744828</v>
      </c>
      <c r="E158" s="24">
        <f t="shared" si="43"/>
        <v>1.4142135623730949</v>
      </c>
      <c r="F158" s="24" t="e">
        <f t="shared" si="39"/>
        <v>#DIV/0!</v>
      </c>
      <c r="G158" s="24"/>
      <c r="I158" s="21" t="e">
        <f t="shared" si="44"/>
        <v>#DIV/0!</v>
      </c>
      <c r="O158" s="30" t="e">
        <f t="shared" si="45"/>
        <v>#DIV/0!</v>
      </c>
      <c r="P158" s="9" t="e">
        <f t="shared" si="40"/>
        <v>#DIV/0!</v>
      </c>
      <c r="Q158" s="9" t="e">
        <f t="shared" si="46"/>
        <v>#DIV/0!</v>
      </c>
      <c r="R158" s="24" t="e">
        <f t="shared" si="47"/>
        <v>#DIV/0!</v>
      </c>
      <c r="S158" s="24" t="e">
        <f t="shared" si="48"/>
        <v>#DIV/0!</v>
      </c>
    </row>
    <row r="159" spans="1:19" x14ac:dyDescent="0.2">
      <c r="A159" s="25"/>
      <c r="B159" s="26"/>
      <c r="C159" s="9">
        <f t="shared" si="41"/>
        <v>0.70710678118654757</v>
      </c>
      <c r="D159" s="9">
        <f t="shared" si="42"/>
        <v>0.78539816339744828</v>
      </c>
      <c r="E159" s="24">
        <f t="shared" si="43"/>
        <v>1.4142135623730949</v>
      </c>
      <c r="F159" s="24" t="e">
        <f t="shared" si="39"/>
        <v>#DIV/0!</v>
      </c>
      <c r="G159" s="24"/>
      <c r="I159" s="21" t="e">
        <f t="shared" si="44"/>
        <v>#DIV/0!</v>
      </c>
      <c r="O159" s="30" t="e">
        <f t="shared" si="45"/>
        <v>#DIV/0!</v>
      </c>
      <c r="P159" s="9" t="e">
        <f t="shared" si="40"/>
        <v>#DIV/0!</v>
      </c>
      <c r="Q159" s="9" t="e">
        <f t="shared" si="46"/>
        <v>#DIV/0!</v>
      </c>
      <c r="R159" s="24" t="e">
        <f t="shared" si="47"/>
        <v>#DIV/0!</v>
      </c>
      <c r="S159" s="24" t="e">
        <f t="shared" si="48"/>
        <v>#DIV/0!</v>
      </c>
    </row>
    <row r="160" spans="1:19" x14ac:dyDescent="0.2">
      <c r="A160" s="25"/>
      <c r="B160" s="26"/>
      <c r="C160" s="9">
        <f t="shared" si="41"/>
        <v>0.70710678118654757</v>
      </c>
      <c r="D160" s="9">
        <f t="shared" si="42"/>
        <v>0.78539816339744828</v>
      </c>
      <c r="E160" s="24">
        <f t="shared" si="43"/>
        <v>1.4142135623730949</v>
      </c>
      <c r="F160" s="24" t="e">
        <f t="shared" si="39"/>
        <v>#DIV/0!</v>
      </c>
      <c r="G160" s="24"/>
      <c r="I160" s="21" t="e">
        <f t="shared" si="44"/>
        <v>#DIV/0!</v>
      </c>
      <c r="O160" s="30" t="e">
        <f t="shared" si="45"/>
        <v>#DIV/0!</v>
      </c>
      <c r="P160" s="9" t="e">
        <f t="shared" si="40"/>
        <v>#DIV/0!</v>
      </c>
      <c r="Q160" s="9" t="e">
        <f t="shared" si="46"/>
        <v>#DIV/0!</v>
      </c>
      <c r="R160" s="24" t="e">
        <f t="shared" si="47"/>
        <v>#DIV/0!</v>
      </c>
      <c r="S160" s="24" t="e">
        <f t="shared" si="48"/>
        <v>#DIV/0!</v>
      </c>
    </row>
    <row r="161" spans="1:19" x14ac:dyDescent="0.2">
      <c r="A161" s="25"/>
      <c r="B161" s="26"/>
      <c r="C161" s="9">
        <f t="shared" si="41"/>
        <v>0.70710678118654757</v>
      </c>
      <c r="D161" s="9">
        <f t="shared" si="42"/>
        <v>0.78539816339744828</v>
      </c>
      <c r="E161" s="24">
        <f t="shared" si="43"/>
        <v>1.4142135623730949</v>
      </c>
      <c r="F161" s="24" t="e">
        <f t="shared" si="39"/>
        <v>#DIV/0!</v>
      </c>
      <c r="G161" s="24"/>
      <c r="I161" s="21" t="e">
        <f t="shared" si="44"/>
        <v>#DIV/0!</v>
      </c>
      <c r="O161" s="30" t="e">
        <f t="shared" si="45"/>
        <v>#DIV/0!</v>
      </c>
      <c r="P161" s="9" t="e">
        <f t="shared" si="40"/>
        <v>#DIV/0!</v>
      </c>
      <c r="Q161" s="9" t="e">
        <f t="shared" si="46"/>
        <v>#DIV/0!</v>
      </c>
      <c r="R161" s="24" t="e">
        <f t="shared" si="47"/>
        <v>#DIV/0!</v>
      </c>
      <c r="S161" s="24" t="e">
        <f t="shared" si="48"/>
        <v>#DIV/0!</v>
      </c>
    </row>
    <row r="162" spans="1:19" x14ac:dyDescent="0.2">
      <c r="A162" s="25"/>
      <c r="B162" s="26"/>
      <c r="C162" s="9">
        <f t="shared" si="41"/>
        <v>0.70710678118654757</v>
      </c>
      <c r="D162" s="9">
        <f t="shared" si="42"/>
        <v>0.78539816339744828</v>
      </c>
      <c r="E162" s="24">
        <f t="shared" si="43"/>
        <v>1.4142135623730949</v>
      </c>
      <c r="F162" s="24" t="e">
        <f t="shared" ref="F162:F193" si="49">(D162-Zo)/C162</f>
        <v>#DIV/0!</v>
      </c>
      <c r="G162" s="24"/>
      <c r="I162" s="21" t="e">
        <f t="shared" si="44"/>
        <v>#DIV/0!</v>
      </c>
      <c r="O162" s="30" t="e">
        <f t="shared" si="45"/>
        <v>#DIV/0!</v>
      </c>
      <c r="P162" s="9" t="e">
        <f t="shared" si="40"/>
        <v>#DIV/0!</v>
      </c>
      <c r="Q162" s="9" t="e">
        <f t="shared" si="46"/>
        <v>#DIV/0!</v>
      </c>
      <c r="R162" s="24" t="e">
        <f t="shared" si="47"/>
        <v>#DIV/0!</v>
      </c>
      <c r="S162" s="24" t="e">
        <f t="shared" si="48"/>
        <v>#DIV/0!</v>
      </c>
    </row>
    <row r="163" spans="1:19" x14ac:dyDescent="0.2">
      <c r="A163" s="25"/>
      <c r="B163" s="26"/>
      <c r="C163" s="9">
        <f t="shared" si="41"/>
        <v>0.70710678118654757</v>
      </c>
      <c r="D163" s="9">
        <f t="shared" si="42"/>
        <v>0.78539816339744828</v>
      </c>
      <c r="E163" s="24">
        <f t="shared" si="43"/>
        <v>1.4142135623730949</v>
      </c>
      <c r="F163" s="24" t="e">
        <f t="shared" si="49"/>
        <v>#DIV/0!</v>
      </c>
      <c r="G163" s="24"/>
      <c r="I163" s="21" t="e">
        <f t="shared" si="44"/>
        <v>#DIV/0!</v>
      </c>
      <c r="O163" s="30" t="e">
        <f t="shared" si="45"/>
        <v>#DIV/0!</v>
      </c>
      <c r="P163" s="9" t="e">
        <f t="shared" si="40"/>
        <v>#DIV/0!</v>
      </c>
      <c r="Q163" s="9" t="e">
        <f t="shared" si="46"/>
        <v>#DIV/0!</v>
      </c>
      <c r="R163" s="24" t="e">
        <f t="shared" si="47"/>
        <v>#DIV/0!</v>
      </c>
      <c r="S163" s="24" t="e">
        <f t="shared" si="48"/>
        <v>#DIV/0!</v>
      </c>
    </row>
    <row r="164" spans="1:19" x14ac:dyDescent="0.2">
      <c r="A164" s="25"/>
      <c r="B164" s="26"/>
      <c r="C164" s="9">
        <f t="shared" si="41"/>
        <v>0.70710678118654757</v>
      </c>
      <c r="D164" s="9">
        <f t="shared" si="42"/>
        <v>0.78539816339744828</v>
      </c>
      <c r="E164" s="24">
        <f t="shared" si="43"/>
        <v>1.4142135623730949</v>
      </c>
      <c r="F164" s="24" t="e">
        <f t="shared" si="49"/>
        <v>#DIV/0!</v>
      </c>
      <c r="G164" s="24"/>
      <c r="I164" s="21" t="e">
        <f t="shared" si="44"/>
        <v>#DIV/0!</v>
      </c>
      <c r="O164" s="30" t="e">
        <f t="shared" si="45"/>
        <v>#DIV/0!</v>
      </c>
      <c r="P164" s="9" t="e">
        <f t="shared" si="40"/>
        <v>#DIV/0!</v>
      </c>
      <c r="Q164" s="9" t="e">
        <f t="shared" si="46"/>
        <v>#DIV/0!</v>
      </c>
      <c r="R164" s="24" t="e">
        <f t="shared" si="47"/>
        <v>#DIV/0!</v>
      </c>
      <c r="S164" s="24" t="e">
        <f t="shared" si="48"/>
        <v>#DIV/0!</v>
      </c>
    </row>
    <row r="165" spans="1:19" x14ac:dyDescent="0.2">
      <c r="A165" s="25"/>
      <c r="B165" s="26"/>
      <c r="C165" s="9">
        <f t="shared" si="41"/>
        <v>0.70710678118654757</v>
      </c>
      <c r="D165" s="9">
        <f t="shared" si="42"/>
        <v>0.78539816339744828</v>
      </c>
      <c r="E165" s="24">
        <f t="shared" si="43"/>
        <v>1.4142135623730949</v>
      </c>
      <c r="F165" s="24" t="e">
        <f t="shared" si="49"/>
        <v>#DIV/0!</v>
      </c>
      <c r="G165" s="24"/>
      <c r="I165" s="21" t="e">
        <f t="shared" si="44"/>
        <v>#DIV/0!</v>
      </c>
      <c r="O165" s="30" t="e">
        <f t="shared" si="45"/>
        <v>#DIV/0!</v>
      </c>
      <c r="P165" s="9" t="e">
        <f t="shared" si="40"/>
        <v>#DIV/0!</v>
      </c>
      <c r="Q165" s="9" t="e">
        <f t="shared" si="46"/>
        <v>#DIV/0!</v>
      </c>
      <c r="R165" s="24" t="e">
        <f t="shared" si="47"/>
        <v>#DIV/0!</v>
      </c>
      <c r="S165" s="24" t="e">
        <f t="shared" si="48"/>
        <v>#DIV/0!</v>
      </c>
    </row>
    <row r="166" spans="1:19" x14ac:dyDescent="0.2">
      <c r="A166" s="25"/>
      <c r="B166" s="26"/>
      <c r="C166" s="9">
        <f t="shared" si="41"/>
        <v>0.70710678118654757</v>
      </c>
      <c r="D166" s="9">
        <f t="shared" si="42"/>
        <v>0.78539816339744828</v>
      </c>
      <c r="E166" s="24">
        <f t="shared" si="43"/>
        <v>1.4142135623730949</v>
      </c>
      <c r="F166" s="24" t="e">
        <f t="shared" si="49"/>
        <v>#DIV/0!</v>
      </c>
      <c r="G166" s="24"/>
      <c r="I166" s="21" t="e">
        <f t="shared" si="44"/>
        <v>#DIV/0!</v>
      </c>
      <c r="O166" s="30" t="e">
        <f t="shared" si="45"/>
        <v>#DIV/0!</v>
      </c>
      <c r="P166" s="9" t="e">
        <f t="shared" si="40"/>
        <v>#DIV/0!</v>
      </c>
      <c r="Q166" s="9" t="e">
        <f t="shared" si="46"/>
        <v>#DIV/0!</v>
      </c>
      <c r="R166" s="24" t="e">
        <f t="shared" si="47"/>
        <v>#DIV/0!</v>
      </c>
      <c r="S166" s="24" t="e">
        <f t="shared" si="48"/>
        <v>#DIV/0!</v>
      </c>
    </row>
    <row r="167" spans="1:19" x14ac:dyDescent="0.2">
      <c r="A167" s="25"/>
      <c r="B167" s="26"/>
      <c r="C167" s="9">
        <f t="shared" si="41"/>
        <v>0.70710678118654757</v>
      </c>
      <c r="D167" s="9">
        <f t="shared" si="42"/>
        <v>0.78539816339744828</v>
      </c>
      <c r="E167" s="24">
        <f t="shared" si="43"/>
        <v>1.4142135623730949</v>
      </c>
      <c r="F167" s="24" t="e">
        <f t="shared" si="49"/>
        <v>#DIV/0!</v>
      </c>
      <c r="G167" s="24"/>
      <c r="I167" s="21" t="e">
        <f t="shared" si="44"/>
        <v>#DIV/0!</v>
      </c>
      <c r="O167" s="30" t="e">
        <f t="shared" si="45"/>
        <v>#DIV/0!</v>
      </c>
      <c r="P167" s="9" t="e">
        <f t="shared" si="40"/>
        <v>#DIV/0!</v>
      </c>
      <c r="Q167" s="9" t="e">
        <f t="shared" si="46"/>
        <v>#DIV/0!</v>
      </c>
      <c r="R167" s="24" t="e">
        <f t="shared" si="47"/>
        <v>#DIV/0!</v>
      </c>
      <c r="S167" s="24" t="e">
        <f t="shared" si="48"/>
        <v>#DIV/0!</v>
      </c>
    </row>
    <row r="168" spans="1:19" x14ac:dyDescent="0.2">
      <c r="A168" s="25"/>
      <c r="B168" s="26"/>
      <c r="C168" s="9">
        <f t="shared" si="41"/>
        <v>0.70710678118654757</v>
      </c>
      <c r="D168" s="9">
        <f t="shared" si="42"/>
        <v>0.78539816339744828</v>
      </c>
      <c r="E168" s="24">
        <f t="shared" si="43"/>
        <v>1.4142135623730949</v>
      </c>
      <c r="F168" s="24" t="e">
        <f t="shared" si="49"/>
        <v>#DIV/0!</v>
      </c>
      <c r="G168" s="24"/>
      <c r="I168" s="21" t="e">
        <f t="shared" si="44"/>
        <v>#DIV/0!</v>
      </c>
      <c r="O168" s="30" t="e">
        <f t="shared" si="45"/>
        <v>#DIV/0!</v>
      </c>
      <c r="P168" s="9" t="e">
        <f t="shared" si="40"/>
        <v>#DIV/0!</v>
      </c>
      <c r="Q168" s="9" t="e">
        <f t="shared" si="46"/>
        <v>#DIV/0!</v>
      </c>
      <c r="R168" s="24" t="e">
        <f t="shared" si="47"/>
        <v>#DIV/0!</v>
      </c>
      <c r="S168" s="24" t="e">
        <f t="shared" si="48"/>
        <v>#DIV/0!</v>
      </c>
    </row>
    <row r="169" spans="1:19" x14ac:dyDescent="0.2">
      <c r="A169" s="25"/>
      <c r="B169" s="26"/>
      <c r="C169" s="9">
        <f t="shared" si="41"/>
        <v>0.70710678118654757</v>
      </c>
      <c r="D169" s="9">
        <f t="shared" si="42"/>
        <v>0.78539816339744828</v>
      </c>
      <c r="E169" s="24">
        <f t="shared" si="43"/>
        <v>1.4142135623730949</v>
      </c>
      <c r="F169" s="24" t="e">
        <f t="shared" si="49"/>
        <v>#DIV/0!</v>
      </c>
      <c r="G169" s="24"/>
      <c r="I169" s="21" t="e">
        <f t="shared" si="44"/>
        <v>#DIV/0!</v>
      </c>
      <c r="O169" s="30" t="e">
        <f t="shared" si="45"/>
        <v>#DIV/0!</v>
      </c>
      <c r="P169" s="9" t="e">
        <f t="shared" si="40"/>
        <v>#DIV/0!</v>
      </c>
      <c r="Q169" s="9" t="e">
        <f t="shared" si="46"/>
        <v>#DIV/0!</v>
      </c>
      <c r="R169" s="24" t="e">
        <f t="shared" si="47"/>
        <v>#DIV/0!</v>
      </c>
      <c r="S169" s="24" t="e">
        <f t="shared" si="48"/>
        <v>#DIV/0!</v>
      </c>
    </row>
    <row r="170" spans="1:19" x14ac:dyDescent="0.2">
      <c r="A170" s="25"/>
      <c r="B170" s="26"/>
      <c r="C170" s="9">
        <f t="shared" si="41"/>
        <v>0.70710678118654757</v>
      </c>
      <c r="D170" s="9">
        <f t="shared" si="42"/>
        <v>0.78539816339744828</v>
      </c>
      <c r="E170" s="24">
        <f t="shared" si="43"/>
        <v>1.4142135623730949</v>
      </c>
      <c r="F170" s="24" t="e">
        <f t="shared" si="49"/>
        <v>#DIV/0!</v>
      </c>
      <c r="G170" s="24"/>
      <c r="I170" s="21" t="e">
        <f t="shared" si="44"/>
        <v>#DIV/0!</v>
      </c>
      <c r="O170" s="30" t="e">
        <f t="shared" si="45"/>
        <v>#DIV/0!</v>
      </c>
      <c r="P170" s="9" t="e">
        <f t="shared" si="40"/>
        <v>#DIV/0!</v>
      </c>
      <c r="Q170" s="9" t="e">
        <f t="shared" si="46"/>
        <v>#DIV/0!</v>
      </c>
      <c r="R170" s="24" t="e">
        <f t="shared" si="47"/>
        <v>#DIV/0!</v>
      </c>
      <c r="S170" s="24" t="e">
        <f t="shared" si="48"/>
        <v>#DIV/0!</v>
      </c>
    </row>
    <row r="171" spans="1:19" x14ac:dyDescent="0.2">
      <c r="A171" s="25"/>
      <c r="B171" s="26"/>
      <c r="C171" s="9">
        <f t="shared" si="41"/>
        <v>0.70710678118654757</v>
      </c>
      <c r="D171" s="9">
        <f t="shared" si="42"/>
        <v>0.78539816339744828</v>
      </c>
      <c r="E171" s="24">
        <f t="shared" si="43"/>
        <v>1.4142135623730949</v>
      </c>
      <c r="F171" s="24" t="e">
        <f t="shared" si="49"/>
        <v>#DIV/0!</v>
      </c>
      <c r="G171" s="24"/>
      <c r="I171" s="21" t="e">
        <f t="shared" si="44"/>
        <v>#DIV/0!</v>
      </c>
      <c r="O171" s="30" t="e">
        <f t="shared" si="45"/>
        <v>#DIV/0!</v>
      </c>
      <c r="P171" s="9" t="e">
        <f t="shared" ref="P171:P202" si="50">SQRT(1/A171+1/B171+1/Nd+(zeta_se/zeta)^2)</f>
        <v>#DIV/0!</v>
      </c>
      <c r="Q171" s="9" t="e">
        <f t="shared" si="46"/>
        <v>#DIV/0!</v>
      </c>
      <c r="R171" s="24" t="e">
        <f t="shared" si="47"/>
        <v>#DIV/0!</v>
      </c>
      <c r="S171" s="24" t="e">
        <f t="shared" si="48"/>
        <v>#DIV/0!</v>
      </c>
    </row>
    <row r="172" spans="1:19" x14ac:dyDescent="0.2">
      <c r="A172" s="25"/>
      <c r="B172" s="26"/>
      <c r="C172" s="9">
        <f t="shared" si="41"/>
        <v>0.70710678118654757</v>
      </c>
      <c r="D172" s="9">
        <f t="shared" si="42"/>
        <v>0.78539816339744828</v>
      </c>
      <c r="E172" s="24">
        <f t="shared" si="43"/>
        <v>1.4142135623730949</v>
      </c>
      <c r="F172" s="24" t="e">
        <f t="shared" si="49"/>
        <v>#DIV/0!</v>
      </c>
      <c r="G172" s="24"/>
      <c r="I172" s="21" t="e">
        <f t="shared" si="44"/>
        <v>#DIV/0!</v>
      </c>
      <c r="O172" s="30" t="e">
        <f t="shared" si="45"/>
        <v>#DIV/0!</v>
      </c>
      <c r="P172" s="9" t="e">
        <f t="shared" si="50"/>
        <v>#DIV/0!</v>
      </c>
      <c r="Q172" s="9" t="e">
        <f t="shared" si="46"/>
        <v>#DIV/0!</v>
      </c>
      <c r="R172" s="24" t="e">
        <f t="shared" si="47"/>
        <v>#DIV/0!</v>
      </c>
      <c r="S172" s="24" t="e">
        <f t="shared" si="48"/>
        <v>#DIV/0!</v>
      </c>
    </row>
    <row r="173" spans="1:19" x14ac:dyDescent="0.2">
      <c r="A173" s="25"/>
      <c r="B173" s="26"/>
      <c r="C173" s="9">
        <f t="shared" si="41"/>
        <v>0.70710678118654757</v>
      </c>
      <c r="D173" s="9">
        <f t="shared" si="42"/>
        <v>0.78539816339744828</v>
      </c>
      <c r="E173" s="24">
        <f t="shared" si="43"/>
        <v>1.4142135623730949</v>
      </c>
      <c r="F173" s="24" t="e">
        <f t="shared" si="49"/>
        <v>#DIV/0!</v>
      </c>
      <c r="G173" s="24"/>
      <c r="I173" s="21" t="e">
        <f t="shared" si="44"/>
        <v>#DIV/0!</v>
      </c>
      <c r="O173" s="30" t="e">
        <f t="shared" si="45"/>
        <v>#DIV/0!</v>
      </c>
      <c r="P173" s="9" t="e">
        <f t="shared" si="50"/>
        <v>#DIV/0!</v>
      </c>
      <c r="Q173" s="9" t="e">
        <f t="shared" si="46"/>
        <v>#DIV/0!</v>
      </c>
      <c r="R173" s="24" t="e">
        <f t="shared" si="47"/>
        <v>#DIV/0!</v>
      </c>
      <c r="S173" s="24" t="e">
        <f t="shared" si="48"/>
        <v>#DIV/0!</v>
      </c>
    </row>
    <row r="174" spans="1:19" x14ac:dyDescent="0.2">
      <c r="A174" s="25"/>
      <c r="B174" s="26"/>
      <c r="C174" s="9">
        <f t="shared" si="41"/>
        <v>0.70710678118654757</v>
      </c>
      <c r="D174" s="9">
        <f t="shared" si="42"/>
        <v>0.78539816339744828</v>
      </c>
      <c r="E174" s="24">
        <f t="shared" si="43"/>
        <v>1.4142135623730949</v>
      </c>
      <c r="F174" s="24" t="e">
        <f t="shared" si="49"/>
        <v>#DIV/0!</v>
      </c>
      <c r="G174" s="24"/>
      <c r="I174" s="21" t="e">
        <f t="shared" si="44"/>
        <v>#DIV/0!</v>
      </c>
      <c r="O174" s="30" t="e">
        <f t="shared" si="45"/>
        <v>#DIV/0!</v>
      </c>
      <c r="P174" s="9" t="e">
        <f t="shared" si="50"/>
        <v>#DIV/0!</v>
      </c>
      <c r="Q174" s="9" t="e">
        <f t="shared" si="46"/>
        <v>#DIV/0!</v>
      </c>
      <c r="R174" s="24" t="e">
        <f t="shared" si="47"/>
        <v>#DIV/0!</v>
      </c>
      <c r="S174" s="24" t="e">
        <f t="shared" si="48"/>
        <v>#DIV/0!</v>
      </c>
    </row>
    <row r="175" spans="1:19" x14ac:dyDescent="0.2">
      <c r="A175" s="25"/>
      <c r="B175" s="26"/>
      <c r="C175" s="9">
        <f t="shared" si="41"/>
        <v>0.70710678118654757</v>
      </c>
      <c r="D175" s="9">
        <f t="shared" si="42"/>
        <v>0.78539816339744828</v>
      </c>
      <c r="E175" s="24">
        <f t="shared" si="43"/>
        <v>1.4142135623730949</v>
      </c>
      <c r="F175" s="24" t="e">
        <f t="shared" si="49"/>
        <v>#DIV/0!</v>
      </c>
      <c r="G175" s="24"/>
      <c r="I175" s="21" t="e">
        <f t="shared" si="44"/>
        <v>#DIV/0!</v>
      </c>
      <c r="O175" s="30" t="e">
        <f t="shared" si="45"/>
        <v>#DIV/0!</v>
      </c>
      <c r="P175" s="9" t="e">
        <f t="shared" si="50"/>
        <v>#DIV/0!</v>
      </c>
      <c r="Q175" s="9" t="e">
        <f t="shared" si="46"/>
        <v>#DIV/0!</v>
      </c>
      <c r="R175" s="24" t="e">
        <f t="shared" si="47"/>
        <v>#DIV/0!</v>
      </c>
      <c r="S175" s="24" t="e">
        <f t="shared" si="48"/>
        <v>#DIV/0!</v>
      </c>
    </row>
    <row r="176" spans="1:19" x14ac:dyDescent="0.2">
      <c r="A176" s="25"/>
      <c r="B176" s="26"/>
      <c r="C176" s="9">
        <f t="shared" si="41"/>
        <v>0.70710678118654757</v>
      </c>
      <c r="D176" s="9">
        <f t="shared" si="42"/>
        <v>0.78539816339744828</v>
      </c>
      <c r="E176" s="24">
        <f t="shared" si="43"/>
        <v>1.4142135623730949</v>
      </c>
      <c r="F176" s="24" t="e">
        <f t="shared" si="49"/>
        <v>#DIV/0!</v>
      </c>
      <c r="G176" s="24"/>
      <c r="I176" s="21" t="e">
        <f t="shared" si="44"/>
        <v>#DIV/0!</v>
      </c>
      <c r="O176" s="30" t="e">
        <f t="shared" si="45"/>
        <v>#DIV/0!</v>
      </c>
      <c r="P176" s="9" t="e">
        <f t="shared" si="50"/>
        <v>#DIV/0!</v>
      </c>
      <c r="Q176" s="9" t="e">
        <f t="shared" si="46"/>
        <v>#DIV/0!</v>
      </c>
      <c r="R176" s="24" t="e">
        <f t="shared" si="47"/>
        <v>#DIV/0!</v>
      </c>
      <c r="S176" s="24" t="e">
        <f t="shared" si="48"/>
        <v>#DIV/0!</v>
      </c>
    </row>
    <row r="177" spans="1:19" x14ac:dyDescent="0.2">
      <c r="A177" s="25"/>
      <c r="B177" s="26"/>
      <c r="C177" s="9">
        <f t="shared" si="41"/>
        <v>0.70710678118654757</v>
      </c>
      <c r="D177" s="9">
        <f t="shared" si="42"/>
        <v>0.78539816339744828</v>
      </c>
      <c r="E177" s="24">
        <f t="shared" si="43"/>
        <v>1.4142135623730949</v>
      </c>
      <c r="F177" s="24" t="e">
        <f t="shared" si="49"/>
        <v>#DIV/0!</v>
      </c>
      <c r="G177" s="24"/>
      <c r="I177" s="21" t="e">
        <f t="shared" si="44"/>
        <v>#DIV/0!</v>
      </c>
      <c r="O177" s="30" t="e">
        <f t="shared" si="45"/>
        <v>#DIV/0!</v>
      </c>
      <c r="P177" s="9" t="e">
        <f t="shared" si="50"/>
        <v>#DIV/0!</v>
      </c>
      <c r="Q177" s="9" t="e">
        <f t="shared" si="46"/>
        <v>#DIV/0!</v>
      </c>
      <c r="R177" s="24" t="e">
        <f t="shared" si="47"/>
        <v>#DIV/0!</v>
      </c>
      <c r="S177" s="24" t="e">
        <f t="shared" si="48"/>
        <v>#DIV/0!</v>
      </c>
    </row>
    <row r="178" spans="1:19" x14ac:dyDescent="0.2">
      <c r="A178" s="25"/>
      <c r="B178" s="26"/>
      <c r="C178" s="9">
        <f t="shared" si="41"/>
        <v>0.70710678118654757</v>
      </c>
      <c r="D178" s="9">
        <f t="shared" si="42"/>
        <v>0.78539816339744828</v>
      </c>
      <c r="E178" s="24">
        <f t="shared" si="43"/>
        <v>1.4142135623730949</v>
      </c>
      <c r="F178" s="24" t="e">
        <f t="shared" si="49"/>
        <v>#DIV/0!</v>
      </c>
      <c r="G178" s="24"/>
      <c r="I178" s="21" t="e">
        <f t="shared" si="44"/>
        <v>#DIV/0!</v>
      </c>
      <c r="O178" s="30" t="e">
        <f t="shared" si="45"/>
        <v>#DIV/0!</v>
      </c>
      <c r="P178" s="9" t="e">
        <f t="shared" si="50"/>
        <v>#DIV/0!</v>
      </c>
      <c r="Q178" s="9" t="e">
        <f t="shared" si="46"/>
        <v>#DIV/0!</v>
      </c>
      <c r="R178" s="24" t="e">
        <f t="shared" si="47"/>
        <v>#DIV/0!</v>
      </c>
      <c r="S178" s="24" t="e">
        <f t="shared" si="48"/>
        <v>#DIV/0!</v>
      </c>
    </row>
    <row r="179" spans="1:19" x14ac:dyDescent="0.2">
      <c r="A179" s="25"/>
      <c r="B179" s="26"/>
      <c r="C179" s="9">
        <f t="shared" si="41"/>
        <v>0.70710678118654757</v>
      </c>
      <c r="D179" s="9">
        <f t="shared" si="42"/>
        <v>0.78539816339744828</v>
      </c>
      <c r="E179" s="24">
        <f t="shared" si="43"/>
        <v>1.4142135623730949</v>
      </c>
      <c r="F179" s="24" t="e">
        <f t="shared" si="49"/>
        <v>#DIV/0!</v>
      </c>
      <c r="G179" s="24"/>
      <c r="I179" s="21" t="e">
        <f t="shared" si="44"/>
        <v>#DIV/0!</v>
      </c>
      <c r="O179" s="30" t="e">
        <f t="shared" si="45"/>
        <v>#DIV/0!</v>
      </c>
      <c r="P179" s="9" t="e">
        <f t="shared" si="50"/>
        <v>#DIV/0!</v>
      </c>
      <c r="Q179" s="9" t="e">
        <f t="shared" si="46"/>
        <v>#DIV/0!</v>
      </c>
      <c r="R179" s="24" t="e">
        <f t="shared" si="47"/>
        <v>#DIV/0!</v>
      </c>
      <c r="S179" s="24" t="e">
        <f t="shared" si="48"/>
        <v>#DIV/0!</v>
      </c>
    </row>
    <row r="180" spans="1:19" x14ac:dyDescent="0.2">
      <c r="A180" s="25"/>
      <c r="B180" s="26"/>
      <c r="C180" s="9">
        <f t="shared" si="41"/>
        <v>0.70710678118654757</v>
      </c>
      <c r="D180" s="9">
        <f t="shared" si="42"/>
        <v>0.78539816339744828</v>
      </c>
      <c r="E180" s="24">
        <f t="shared" si="43"/>
        <v>1.4142135623730949</v>
      </c>
      <c r="F180" s="24" t="e">
        <f t="shared" si="49"/>
        <v>#DIV/0!</v>
      </c>
      <c r="G180" s="24"/>
      <c r="I180" s="21" t="e">
        <f t="shared" si="44"/>
        <v>#DIV/0!</v>
      </c>
      <c r="O180" s="30" t="e">
        <f t="shared" si="45"/>
        <v>#DIV/0!</v>
      </c>
      <c r="P180" s="9" t="e">
        <f t="shared" si="50"/>
        <v>#DIV/0!</v>
      </c>
      <c r="Q180" s="9" t="e">
        <f t="shared" si="46"/>
        <v>#DIV/0!</v>
      </c>
      <c r="R180" s="24" t="e">
        <f t="shared" si="47"/>
        <v>#DIV/0!</v>
      </c>
      <c r="S180" s="24" t="e">
        <f t="shared" si="48"/>
        <v>#DIV/0!</v>
      </c>
    </row>
    <row r="181" spans="1:19" x14ac:dyDescent="0.2">
      <c r="A181" s="25"/>
      <c r="B181" s="26"/>
      <c r="C181" s="9">
        <f t="shared" si="41"/>
        <v>0.70710678118654757</v>
      </c>
      <c r="D181" s="9">
        <f t="shared" si="42"/>
        <v>0.78539816339744828</v>
      </c>
      <c r="E181" s="24">
        <f t="shared" si="43"/>
        <v>1.4142135623730949</v>
      </c>
      <c r="F181" s="24" t="e">
        <f t="shared" si="49"/>
        <v>#DIV/0!</v>
      </c>
      <c r="G181" s="24"/>
      <c r="I181" s="21" t="e">
        <f t="shared" si="44"/>
        <v>#DIV/0!</v>
      </c>
      <c r="O181" s="30" t="e">
        <f t="shared" si="45"/>
        <v>#DIV/0!</v>
      </c>
      <c r="P181" s="9" t="e">
        <f t="shared" si="50"/>
        <v>#DIV/0!</v>
      </c>
      <c r="Q181" s="9" t="e">
        <f t="shared" si="46"/>
        <v>#DIV/0!</v>
      </c>
      <c r="R181" s="24" t="e">
        <f t="shared" si="47"/>
        <v>#DIV/0!</v>
      </c>
      <c r="S181" s="24" t="e">
        <f t="shared" si="48"/>
        <v>#DIV/0!</v>
      </c>
    </row>
    <row r="182" spans="1:19" x14ac:dyDescent="0.2">
      <c r="A182" s="25"/>
      <c r="B182" s="26"/>
      <c r="C182" s="9">
        <f t="shared" si="41"/>
        <v>0.70710678118654757</v>
      </c>
      <c r="D182" s="9">
        <f t="shared" si="42"/>
        <v>0.78539816339744828</v>
      </c>
      <c r="E182" s="24">
        <f t="shared" si="43"/>
        <v>1.4142135623730949</v>
      </c>
      <c r="F182" s="24" t="e">
        <f t="shared" si="49"/>
        <v>#DIV/0!</v>
      </c>
      <c r="G182" s="24"/>
      <c r="I182" s="21" t="e">
        <f t="shared" si="44"/>
        <v>#DIV/0!</v>
      </c>
      <c r="O182" s="30" t="e">
        <f t="shared" si="45"/>
        <v>#DIV/0!</v>
      </c>
      <c r="P182" s="9" t="e">
        <f t="shared" si="50"/>
        <v>#DIV/0!</v>
      </c>
      <c r="Q182" s="9" t="e">
        <f t="shared" si="46"/>
        <v>#DIV/0!</v>
      </c>
      <c r="R182" s="24" t="e">
        <f t="shared" si="47"/>
        <v>#DIV/0!</v>
      </c>
      <c r="S182" s="24" t="e">
        <f t="shared" si="48"/>
        <v>#DIV/0!</v>
      </c>
    </row>
    <row r="183" spans="1:19" x14ac:dyDescent="0.2">
      <c r="A183" s="25"/>
      <c r="B183" s="26"/>
      <c r="C183" s="9">
        <f t="shared" si="41"/>
        <v>0.70710678118654757</v>
      </c>
      <c r="D183" s="9">
        <f t="shared" si="42"/>
        <v>0.78539816339744828</v>
      </c>
      <c r="E183" s="24">
        <f t="shared" si="43"/>
        <v>1.4142135623730949</v>
      </c>
      <c r="F183" s="24" t="e">
        <f t="shared" si="49"/>
        <v>#DIV/0!</v>
      </c>
      <c r="G183" s="24"/>
      <c r="I183" s="21" t="e">
        <f t="shared" si="44"/>
        <v>#DIV/0!</v>
      </c>
      <c r="O183" s="30" t="e">
        <f t="shared" si="45"/>
        <v>#DIV/0!</v>
      </c>
      <c r="P183" s="9" t="e">
        <f t="shared" si="50"/>
        <v>#DIV/0!</v>
      </c>
      <c r="Q183" s="9" t="e">
        <f t="shared" si="46"/>
        <v>#DIV/0!</v>
      </c>
      <c r="R183" s="24" t="e">
        <f t="shared" si="47"/>
        <v>#DIV/0!</v>
      </c>
      <c r="S183" s="24" t="e">
        <f t="shared" si="48"/>
        <v>#DIV/0!</v>
      </c>
    </row>
    <row r="184" spans="1:19" x14ac:dyDescent="0.2">
      <c r="A184" s="25"/>
      <c r="B184" s="26"/>
      <c r="C184" s="9">
        <f t="shared" si="41"/>
        <v>0.70710678118654757</v>
      </c>
      <c r="D184" s="9">
        <f t="shared" si="42"/>
        <v>0.78539816339744828</v>
      </c>
      <c r="E184" s="24">
        <f t="shared" si="43"/>
        <v>1.4142135623730949</v>
      </c>
      <c r="F184" s="24" t="e">
        <f t="shared" si="49"/>
        <v>#DIV/0!</v>
      </c>
      <c r="G184" s="24"/>
      <c r="I184" s="21" t="e">
        <f t="shared" si="44"/>
        <v>#DIV/0!</v>
      </c>
      <c r="O184" s="30" t="e">
        <f t="shared" si="45"/>
        <v>#DIV/0!</v>
      </c>
      <c r="P184" s="9" t="e">
        <f t="shared" si="50"/>
        <v>#DIV/0!</v>
      </c>
      <c r="Q184" s="9" t="e">
        <f t="shared" si="46"/>
        <v>#DIV/0!</v>
      </c>
      <c r="R184" s="24" t="e">
        <f t="shared" si="47"/>
        <v>#DIV/0!</v>
      </c>
      <c r="S184" s="24" t="e">
        <f t="shared" si="48"/>
        <v>#DIV/0!</v>
      </c>
    </row>
    <row r="185" spans="1:19" x14ac:dyDescent="0.2">
      <c r="A185" s="25"/>
      <c r="B185" s="26"/>
      <c r="C185" s="9">
        <f t="shared" si="41"/>
        <v>0.70710678118654757</v>
      </c>
      <c r="D185" s="9">
        <f t="shared" si="42"/>
        <v>0.78539816339744828</v>
      </c>
      <c r="E185" s="24">
        <f t="shared" si="43"/>
        <v>1.4142135623730949</v>
      </c>
      <c r="F185" s="24" t="e">
        <f t="shared" si="49"/>
        <v>#DIV/0!</v>
      </c>
      <c r="G185" s="24"/>
      <c r="I185" s="21" t="e">
        <f t="shared" si="44"/>
        <v>#DIV/0!</v>
      </c>
      <c r="O185" s="30" t="e">
        <f t="shared" si="45"/>
        <v>#DIV/0!</v>
      </c>
      <c r="P185" s="9" t="e">
        <f t="shared" si="50"/>
        <v>#DIV/0!</v>
      </c>
      <c r="Q185" s="9" t="e">
        <f t="shared" si="46"/>
        <v>#DIV/0!</v>
      </c>
      <c r="R185" s="24" t="e">
        <f t="shared" si="47"/>
        <v>#DIV/0!</v>
      </c>
      <c r="S185" s="24" t="e">
        <f t="shared" si="48"/>
        <v>#DIV/0!</v>
      </c>
    </row>
    <row r="186" spans="1:19" x14ac:dyDescent="0.2">
      <c r="A186" s="25"/>
      <c r="B186" s="26"/>
      <c r="C186" s="9">
        <f t="shared" si="41"/>
        <v>0.70710678118654757</v>
      </c>
      <c r="D186" s="9">
        <f t="shared" si="42"/>
        <v>0.78539816339744828</v>
      </c>
      <c r="E186" s="24">
        <f t="shared" si="43"/>
        <v>1.4142135623730949</v>
      </c>
      <c r="F186" s="24" t="e">
        <f t="shared" si="49"/>
        <v>#DIV/0!</v>
      </c>
      <c r="G186" s="24"/>
      <c r="I186" s="21" t="e">
        <f t="shared" si="44"/>
        <v>#DIV/0!</v>
      </c>
      <c r="O186" s="30" t="e">
        <f t="shared" si="45"/>
        <v>#DIV/0!</v>
      </c>
      <c r="P186" s="9" t="e">
        <f t="shared" si="50"/>
        <v>#DIV/0!</v>
      </c>
      <c r="Q186" s="9" t="e">
        <f t="shared" si="46"/>
        <v>#DIV/0!</v>
      </c>
      <c r="R186" s="24" t="e">
        <f t="shared" si="47"/>
        <v>#DIV/0!</v>
      </c>
      <c r="S186" s="24" t="e">
        <f t="shared" si="48"/>
        <v>#DIV/0!</v>
      </c>
    </row>
    <row r="187" spans="1:19" x14ac:dyDescent="0.2">
      <c r="A187" s="25"/>
      <c r="B187" s="26"/>
      <c r="C187" s="9">
        <f t="shared" si="41"/>
        <v>0.70710678118654757</v>
      </c>
      <c r="D187" s="9">
        <f t="shared" si="42"/>
        <v>0.78539816339744828</v>
      </c>
      <c r="E187" s="24">
        <f t="shared" si="43"/>
        <v>1.4142135623730949</v>
      </c>
      <c r="F187" s="24" t="e">
        <f t="shared" si="49"/>
        <v>#DIV/0!</v>
      </c>
      <c r="G187" s="24"/>
      <c r="I187" s="21" t="e">
        <f t="shared" si="44"/>
        <v>#DIV/0!</v>
      </c>
      <c r="O187" s="30" t="e">
        <f t="shared" si="45"/>
        <v>#DIV/0!</v>
      </c>
      <c r="P187" s="9" t="e">
        <f t="shared" si="50"/>
        <v>#DIV/0!</v>
      </c>
      <c r="Q187" s="9" t="e">
        <f t="shared" si="46"/>
        <v>#DIV/0!</v>
      </c>
      <c r="R187" s="24" t="e">
        <f t="shared" si="47"/>
        <v>#DIV/0!</v>
      </c>
      <c r="S187" s="24" t="e">
        <f t="shared" si="48"/>
        <v>#DIV/0!</v>
      </c>
    </row>
    <row r="188" spans="1:19" x14ac:dyDescent="0.2">
      <c r="A188" s="25"/>
      <c r="B188" s="26"/>
      <c r="C188" s="9">
        <f t="shared" si="41"/>
        <v>0.70710678118654757</v>
      </c>
      <c r="D188" s="9">
        <f t="shared" si="42"/>
        <v>0.78539816339744828</v>
      </c>
      <c r="E188" s="24">
        <f t="shared" si="43"/>
        <v>1.4142135623730949</v>
      </c>
      <c r="F188" s="24" t="e">
        <f t="shared" si="49"/>
        <v>#DIV/0!</v>
      </c>
      <c r="G188" s="24"/>
      <c r="I188" s="21" t="e">
        <f t="shared" si="44"/>
        <v>#DIV/0!</v>
      </c>
      <c r="O188" s="30" t="e">
        <f t="shared" si="45"/>
        <v>#DIV/0!</v>
      </c>
      <c r="P188" s="9" t="e">
        <f t="shared" si="50"/>
        <v>#DIV/0!</v>
      </c>
      <c r="Q188" s="9" t="e">
        <f t="shared" si="46"/>
        <v>#DIV/0!</v>
      </c>
      <c r="R188" s="24" t="e">
        <f t="shared" si="47"/>
        <v>#DIV/0!</v>
      </c>
      <c r="S188" s="24" t="e">
        <f t="shared" si="48"/>
        <v>#DIV/0!</v>
      </c>
    </row>
    <row r="189" spans="1:19" x14ac:dyDescent="0.2">
      <c r="A189" s="25"/>
      <c r="B189" s="26"/>
      <c r="C189" s="9">
        <f t="shared" si="41"/>
        <v>0.70710678118654757</v>
      </c>
      <c r="D189" s="9">
        <f t="shared" si="42"/>
        <v>0.78539816339744828</v>
      </c>
      <c r="E189" s="24">
        <f t="shared" si="43"/>
        <v>1.4142135623730949</v>
      </c>
      <c r="F189" s="24" t="e">
        <f t="shared" si="49"/>
        <v>#DIV/0!</v>
      </c>
      <c r="G189" s="24"/>
      <c r="I189" s="21" t="e">
        <f t="shared" si="44"/>
        <v>#DIV/0!</v>
      </c>
      <c r="O189" s="30" t="e">
        <f t="shared" si="45"/>
        <v>#DIV/0!</v>
      </c>
      <c r="P189" s="9" t="e">
        <f t="shared" si="50"/>
        <v>#DIV/0!</v>
      </c>
      <c r="Q189" s="9" t="e">
        <f t="shared" si="46"/>
        <v>#DIV/0!</v>
      </c>
      <c r="R189" s="24" t="e">
        <f t="shared" si="47"/>
        <v>#DIV/0!</v>
      </c>
      <c r="S189" s="24" t="e">
        <f t="shared" si="48"/>
        <v>#DIV/0!</v>
      </c>
    </row>
    <row r="190" spans="1:19" x14ac:dyDescent="0.2">
      <c r="A190" s="25"/>
      <c r="B190" s="26"/>
      <c r="C190" s="9">
        <f t="shared" si="41"/>
        <v>0.70710678118654757</v>
      </c>
      <c r="D190" s="9">
        <f t="shared" si="42"/>
        <v>0.78539816339744828</v>
      </c>
      <c r="E190" s="24">
        <f t="shared" si="43"/>
        <v>1.4142135623730949</v>
      </c>
      <c r="F190" s="24" t="e">
        <f t="shared" si="49"/>
        <v>#DIV/0!</v>
      </c>
      <c r="G190" s="24"/>
      <c r="I190" s="21" t="e">
        <f t="shared" si="44"/>
        <v>#DIV/0!</v>
      </c>
      <c r="O190" s="30" t="e">
        <f t="shared" si="45"/>
        <v>#DIV/0!</v>
      </c>
      <c r="P190" s="9" t="e">
        <f t="shared" si="50"/>
        <v>#DIV/0!</v>
      </c>
      <c r="Q190" s="9" t="e">
        <f t="shared" si="46"/>
        <v>#DIV/0!</v>
      </c>
      <c r="R190" s="24" t="e">
        <f t="shared" si="47"/>
        <v>#DIV/0!</v>
      </c>
      <c r="S190" s="24" t="e">
        <f t="shared" si="48"/>
        <v>#DIV/0!</v>
      </c>
    </row>
    <row r="191" spans="1:19" x14ac:dyDescent="0.2">
      <c r="A191" s="25"/>
      <c r="B191" s="26"/>
      <c r="C191" s="9">
        <f t="shared" si="41"/>
        <v>0.70710678118654757</v>
      </c>
      <c r="D191" s="9">
        <f t="shared" si="42"/>
        <v>0.78539816339744828</v>
      </c>
      <c r="E191" s="24">
        <f t="shared" si="43"/>
        <v>1.4142135623730949</v>
      </c>
      <c r="F191" s="24" t="e">
        <f t="shared" si="49"/>
        <v>#DIV/0!</v>
      </c>
      <c r="G191" s="24"/>
      <c r="I191" s="21" t="e">
        <f t="shared" si="44"/>
        <v>#DIV/0!</v>
      </c>
      <c r="O191" s="30" t="e">
        <f t="shared" si="45"/>
        <v>#DIV/0!</v>
      </c>
      <c r="P191" s="9" t="e">
        <f t="shared" si="50"/>
        <v>#DIV/0!</v>
      </c>
      <c r="Q191" s="9" t="e">
        <f t="shared" si="46"/>
        <v>#DIV/0!</v>
      </c>
      <c r="R191" s="24" t="e">
        <f t="shared" si="47"/>
        <v>#DIV/0!</v>
      </c>
      <c r="S191" s="24" t="e">
        <f t="shared" si="48"/>
        <v>#DIV/0!</v>
      </c>
    </row>
    <row r="192" spans="1:19" x14ac:dyDescent="0.2">
      <c r="A192" s="25"/>
      <c r="B192" s="26"/>
      <c r="C192" s="9">
        <f t="shared" si="41"/>
        <v>0.70710678118654757</v>
      </c>
      <c r="D192" s="9">
        <f t="shared" si="42"/>
        <v>0.78539816339744828</v>
      </c>
      <c r="E192" s="24">
        <f t="shared" si="43"/>
        <v>1.4142135623730949</v>
      </c>
      <c r="F192" s="24" t="e">
        <f t="shared" si="49"/>
        <v>#DIV/0!</v>
      </c>
      <c r="G192" s="24"/>
      <c r="I192" s="21" t="e">
        <f t="shared" si="44"/>
        <v>#DIV/0!</v>
      </c>
      <c r="O192" s="30" t="e">
        <f t="shared" si="45"/>
        <v>#DIV/0!</v>
      </c>
      <c r="P192" s="9" t="e">
        <f t="shared" si="50"/>
        <v>#DIV/0!</v>
      </c>
      <c r="Q192" s="9" t="e">
        <f t="shared" si="46"/>
        <v>#DIV/0!</v>
      </c>
      <c r="R192" s="24" t="e">
        <f t="shared" si="47"/>
        <v>#DIV/0!</v>
      </c>
      <c r="S192" s="24" t="e">
        <f t="shared" si="48"/>
        <v>#DIV/0!</v>
      </c>
    </row>
    <row r="193" spans="1:19" x14ac:dyDescent="0.2">
      <c r="A193" s="25"/>
      <c r="B193" s="26"/>
      <c r="C193" s="9">
        <f t="shared" si="41"/>
        <v>0.70710678118654757</v>
      </c>
      <c r="D193" s="9">
        <f t="shared" si="42"/>
        <v>0.78539816339744828</v>
      </c>
      <c r="E193" s="24">
        <f t="shared" si="43"/>
        <v>1.4142135623730949</v>
      </c>
      <c r="F193" s="24" t="e">
        <f t="shared" si="49"/>
        <v>#DIV/0!</v>
      </c>
      <c r="G193" s="24"/>
      <c r="I193" s="21" t="e">
        <f t="shared" si="44"/>
        <v>#DIV/0!</v>
      </c>
      <c r="O193" s="30" t="e">
        <f t="shared" si="45"/>
        <v>#DIV/0!</v>
      </c>
      <c r="P193" s="9" t="e">
        <f t="shared" si="50"/>
        <v>#DIV/0!</v>
      </c>
      <c r="Q193" s="9" t="e">
        <f t="shared" si="46"/>
        <v>#DIV/0!</v>
      </c>
      <c r="R193" s="24" t="e">
        <f t="shared" si="47"/>
        <v>#DIV/0!</v>
      </c>
      <c r="S193" s="24" t="e">
        <f t="shared" si="48"/>
        <v>#DIV/0!</v>
      </c>
    </row>
    <row r="194" spans="1:19" x14ac:dyDescent="0.2">
      <c r="A194" s="25"/>
      <c r="B194" s="26"/>
      <c r="C194" s="9">
        <f t="shared" si="41"/>
        <v>0.70710678118654757</v>
      </c>
      <c r="D194" s="9">
        <f t="shared" si="42"/>
        <v>0.78539816339744828</v>
      </c>
      <c r="E194" s="24">
        <f t="shared" si="43"/>
        <v>1.4142135623730949</v>
      </c>
      <c r="F194" s="24" t="e">
        <f t="shared" ref="F194:F225" si="51">(D194-Zo)/C194</f>
        <v>#DIV/0!</v>
      </c>
      <c r="G194" s="24"/>
      <c r="I194" s="21" t="e">
        <f t="shared" si="44"/>
        <v>#DIV/0!</v>
      </c>
      <c r="O194" s="30" t="e">
        <f t="shared" si="45"/>
        <v>#DIV/0!</v>
      </c>
      <c r="P194" s="9" t="e">
        <f t="shared" si="50"/>
        <v>#DIV/0!</v>
      </c>
      <c r="Q194" s="9" t="e">
        <f t="shared" si="46"/>
        <v>#DIV/0!</v>
      </c>
      <c r="R194" s="24" t="e">
        <f t="shared" si="47"/>
        <v>#DIV/0!</v>
      </c>
      <c r="S194" s="24" t="e">
        <f t="shared" si="48"/>
        <v>#DIV/0!</v>
      </c>
    </row>
    <row r="195" spans="1:19" x14ac:dyDescent="0.2">
      <c r="A195" s="25"/>
      <c r="B195" s="26"/>
      <c r="C195" s="9">
        <f t="shared" si="41"/>
        <v>0.70710678118654757</v>
      </c>
      <c r="D195" s="9">
        <f t="shared" si="42"/>
        <v>0.78539816339744828</v>
      </c>
      <c r="E195" s="24">
        <f t="shared" si="43"/>
        <v>1.4142135623730949</v>
      </c>
      <c r="F195" s="24" t="e">
        <f t="shared" si="51"/>
        <v>#DIV/0!</v>
      </c>
      <c r="G195" s="24"/>
      <c r="I195" s="21" t="e">
        <f t="shared" si="44"/>
        <v>#DIV/0!</v>
      </c>
      <c r="O195" s="30" t="e">
        <f t="shared" si="45"/>
        <v>#DIV/0!</v>
      </c>
      <c r="P195" s="9" t="e">
        <f t="shared" si="50"/>
        <v>#DIV/0!</v>
      </c>
      <c r="Q195" s="9" t="e">
        <f t="shared" si="46"/>
        <v>#DIV/0!</v>
      </c>
      <c r="R195" s="24" t="e">
        <f t="shared" si="47"/>
        <v>#DIV/0!</v>
      </c>
      <c r="S195" s="24" t="e">
        <f t="shared" si="48"/>
        <v>#DIV/0!</v>
      </c>
    </row>
    <row r="196" spans="1:19" x14ac:dyDescent="0.2">
      <c r="A196" s="25"/>
      <c r="B196" s="26"/>
      <c r="C196" s="9">
        <f t="shared" si="41"/>
        <v>0.70710678118654757</v>
      </c>
      <c r="D196" s="9">
        <f t="shared" si="42"/>
        <v>0.78539816339744828</v>
      </c>
      <c r="E196" s="24">
        <f t="shared" si="43"/>
        <v>1.4142135623730949</v>
      </c>
      <c r="F196" s="24" t="e">
        <f t="shared" si="51"/>
        <v>#DIV/0!</v>
      </c>
      <c r="G196" s="24"/>
      <c r="I196" s="21" t="e">
        <f t="shared" si="44"/>
        <v>#DIV/0!</v>
      </c>
      <c r="O196" s="30" t="e">
        <f t="shared" si="45"/>
        <v>#DIV/0!</v>
      </c>
      <c r="P196" s="9" t="e">
        <f t="shared" si="50"/>
        <v>#DIV/0!</v>
      </c>
      <c r="Q196" s="9" t="e">
        <f t="shared" si="46"/>
        <v>#DIV/0!</v>
      </c>
      <c r="R196" s="24" t="e">
        <f t="shared" si="47"/>
        <v>#DIV/0!</v>
      </c>
      <c r="S196" s="24" t="e">
        <f t="shared" si="48"/>
        <v>#DIV/0!</v>
      </c>
    </row>
    <row r="197" spans="1:19" x14ac:dyDescent="0.2">
      <c r="A197" s="25"/>
      <c r="B197" s="26"/>
      <c r="C197" s="9">
        <f t="shared" si="41"/>
        <v>0.70710678118654757</v>
      </c>
      <c r="D197" s="9">
        <f t="shared" si="42"/>
        <v>0.78539816339744828</v>
      </c>
      <c r="E197" s="24">
        <f t="shared" si="43"/>
        <v>1.4142135623730949</v>
      </c>
      <c r="F197" s="24" t="e">
        <f t="shared" si="51"/>
        <v>#DIV/0!</v>
      </c>
      <c r="G197" s="24"/>
      <c r="I197" s="21" t="e">
        <f t="shared" si="44"/>
        <v>#DIV/0!</v>
      </c>
      <c r="O197" s="30" t="e">
        <f t="shared" si="45"/>
        <v>#DIV/0!</v>
      </c>
      <c r="P197" s="9" t="e">
        <f t="shared" si="50"/>
        <v>#DIV/0!</v>
      </c>
      <c r="Q197" s="9" t="e">
        <f t="shared" si="46"/>
        <v>#DIV/0!</v>
      </c>
      <c r="R197" s="24" t="e">
        <f t="shared" si="47"/>
        <v>#DIV/0!</v>
      </c>
      <c r="S197" s="24" t="e">
        <f t="shared" si="48"/>
        <v>#DIV/0!</v>
      </c>
    </row>
    <row r="198" spans="1:19" x14ac:dyDescent="0.2">
      <c r="A198" s="25"/>
      <c r="B198" s="26"/>
      <c r="C198" s="9">
        <f t="shared" si="41"/>
        <v>0.70710678118654757</v>
      </c>
      <c r="D198" s="9">
        <f t="shared" si="42"/>
        <v>0.78539816339744828</v>
      </c>
      <c r="E198" s="24">
        <f t="shared" si="43"/>
        <v>1.4142135623730949</v>
      </c>
      <c r="F198" s="24" t="e">
        <f t="shared" si="51"/>
        <v>#DIV/0!</v>
      </c>
      <c r="G198" s="24"/>
      <c r="I198" s="21" t="e">
        <f t="shared" si="44"/>
        <v>#DIV/0!</v>
      </c>
      <c r="O198" s="30" t="e">
        <f t="shared" si="45"/>
        <v>#DIV/0!</v>
      </c>
      <c r="P198" s="9" t="e">
        <f t="shared" si="50"/>
        <v>#DIV/0!</v>
      </c>
      <c r="Q198" s="9" t="e">
        <f t="shared" si="46"/>
        <v>#DIV/0!</v>
      </c>
      <c r="R198" s="24" t="e">
        <f t="shared" si="47"/>
        <v>#DIV/0!</v>
      </c>
      <c r="S198" s="24" t="e">
        <f t="shared" si="48"/>
        <v>#DIV/0!</v>
      </c>
    </row>
    <row r="199" spans="1:19" x14ac:dyDescent="0.2">
      <c r="A199" s="25"/>
      <c r="B199" s="26"/>
      <c r="C199" s="9">
        <f t="shared" si="41"/>
        <v>0.70710678118654757</v>
      </c>
      <c r="D199" s="9">
        <f t="shared" si="42"/>
        <v>0.78539816339744828</v>
      </c>
      <c r="E199" s="24">
        <f t="shared" si="43"/>
        <v>1.4142135623730949</v>
      </c>
      <c r="F199" s="24" t="e">
        <f t="shared" si="51"/>
        <v>#DIV/0!</v>
      </c>
      <c r="G199" s="24"/>
      <c r="I199" s="21" t="e">
        <f t="shared" si="44"/>
        <v>#DIV/0!</v>
      </c>
      <c r="O199" s="30" t="e">
        <f t="shared" si="45"/>
        <v>#DIV/0!</v>
      </c>
      <c r="P199" s="9" t="e">
        <f t="shared" si="50"/>
        <v>#DIV/0!</v>
      </c>
      <c r="Q199" s="9" t="e">
        <f t="shared" si="46"/>
        <v>#DIV/0!</v>
      </c>
      <c r="R199" s="24" t="e">
        <f t="shared" si="47"/>
        <v>#DIV/0!</v>
      </c>
      <c r="S199" s="24" t="e">
        <f t="shared" si="48"/>
        <v>#DIV/0!</v>
      </c>
    </row>
    <row r="200" spans="1:19" x14ac:dyDescent="0.2">
      <c r="A200" s="25"/>
      <c r="B200" s="26"/>
      <c r="C200" s="9">
        <f t="shared" si="41"/>
        <v>0.70710678118654757</v>
      </c>
      <c r="D200" s="9">
        <f t="shared" si="42"/>
        <v>0.78539816339744828</v>
      </c>
      <c r="E200" s="24">
        <f t="shared" si="43"/>
        <v>1.4142135623730949</v>
      </c>
      <c r="F200" s="24" t="e">
        <f t="shared" si="51"/>
        <v>#DIV/0!</v>
      </c>
      <c r="G200" s="24"/>
      <c r="I200" s="21" t="e">
        <f t="shared" si="44"/>
        <v>#DIV/0!</v>
      </c>
      <c r="O200" s="30" t="e">
        <f t="shared" si="45"/>
        <v>#DIV/0!</v>
      </c>
      <c r="P200" s="9" t="e">
        <f t="shared" si="50"/>
        <v>#DIV/0!</v>
      </c>
      <c r="Q200" s="9" t="e">
        <f t="shared" si="46"/>
        <v>#DIV/0!</v>
      </c>
      <c r="R200" s="24" t="e">
        <f t="shared" si="47"/>
        <v>#DIV/0!</v>
      </c>
      <c r="S200" s="24" t="e">
        <f t="shared" si="48"/>
        <v>#DIV/0!</v>
      </c>
    </row>
    <row r="201" spans="1:19" x14ac:dyDescent="0.2">
      <c r="A201" s="25"/>
      <c r="B201" s="26"/>
      <c r="C201" s="9">
        <f t="shared" si="41"/>
        <v>0.70710678118654757</v>
      </c>
      <c r="D201" s="9">
        <f t="shared" si="42"/>
        <v>0.78539816339744828</v>
      </c>
      <c r="E201" s="24">
        <f t="shared" si="43"/>
        <v>1.4142135623730949</v>
      </c>
      <c r="F201" s="24" t="e">
        <f t="shared" si="51"/>
        <v>#DIV/0!</v>
      </c>
      <c r="G201" s="24"/>
      <c r="I201" s="21" t="e">
        <f t="shared" si="44"/>
        <v>#DIV/0!</v>
      </c>
      <c r="O201" s="30" t="e">
        <f t="shared" si="45"/>
        <v>#DIV/0!</v>
      </c>
      <c r="P201" s="9" t="e">
        <f t="shared" si="50"/>
        <v>#DIV/0!</v>
      </c>
      <c r="Q201" s="9" t="e">
        <f t="shared" si="46"/>
        <v>#DIV/0!</v>
      </c>
      <c r="R201" s="24" t="e">
        <f t="shared" si="47"/>
        <v>#DIV/0!</v>
      </c>
      <c r="S201" s="24" t="e">
        <f t="shared" si="48"/>
        <v>#DIV/0!</v>
      </c>
    </row>
    <row r="202" spans="1:19" x14ac:dyDescent="0.2">
      <c r="A202" s="25"/>
      <c r="B202" s="26"/>
      <c r="C202" s="9">
        <f t="shared" si="41"/>
        <v>0.70710678118654757</v>
      </c>
      <c r="D202" s="9">
        <f t="shared" si="42"/>
        <v>0.78539816339744828</v>
      </c>
      <c r="E202" s="24">
        <f t="shared" si="43"/>
        <v>1.4142135623730949</v>
      </c>
      <c r="F202" s="24" t="e">
        <f t="shared" si="51"/>
        <v>#DIV/0!</v>
      </c>
      <c r="G202" s="24"/>
      <c r="I202" s="21" t="e">
        <f t="shared" si="44"/>
        <v>#DIV/0!</v>
      </c>
      <c r="O202" s="30" t="e">
        <f t="shared" si="45"/>
        <v>#DIV/0!</v>
      </c>
      <c r="P202" s="9" t="e">
        <f t="shared" si="50"/>
        <v>#DIV/0!</v>
      </c>
      <c r="Q202" s="9" t="e">
        <f t="shared" si="46"/>
        <v>#DIV/0!</v>
      </c>
      <c r="R202" s="24" t="e">
        <f t="shared" si="47"/>
        <v>#DIV/0!</v>
      </c>
      <c r="S202" s="24" t="e">
        <f t="shared" si="48"/>
        <v>#DIV/0!</v>
      </c>
    </row>
    <row r="203" spans="1:19" x14ac:dyDescent="0.2">
      <c r="A203" s="25"/>
      <c r="B203" s="26"/>
      <c r="C203" s="9">
        <f t="shared" si="41"/>
        <v>0.70710678118654757</v>
      </c>
      <c r="D203" s="9">
        <f t="shared" si="42"/>
        <v>0.78539816339744828</v>
      </c>
      <c r="E203" s="24">
        <f t="shared" si="43"/>
        <v>1.4142135623730949</v>
      </c>
      <c r="F203" s="24" t="e">
        <f t="shared" si="51"/>
        <v>#DIV/0!</v>
      </c>
      <c r="G203" s="24"/>
      <c r="I203" s="21" t="e">
        <f t="shared" si="44"/>
        <v>#DIV/0!</v>
      </c>
      <c r="O203" s="30" t="e">
        <f t="shared" si="45"/>
        <v>#DIV/0!</v>
      </c>
      <c r="P203" s="9" t="e">
        <f t="shared" ref="P203:P234" si="52">SQRT(1/A203+1/B203+1/Nd+(zeta_se/zeta)^2)</f>
        <v>#DIV/0!</v>
      </c>
      <c r="Q203" s="9" t="e">
        <f t="shared" si="46"/>
        <v>#DIV/0!</v>
      </c>
      <c r="R203" s="24" t="e">
        <f t="shared" si="47"/>
        <v>#DIV/0!</v>
      </c>
      <c r="S203" s="24" t="e">
        <f t="shared" si="48"/>
        <v>#DIV/0!</v>
      </c>
    </row>
    <row r="204" spans="1:19" x14ac:dyDescent="0.2">
      <c r="A204" s="25"/>
      <c r="B204" s="26"/>
      <c r="C204" s="9">
        <f t="shared" si="41"/>
        <v>0.70710678118654757</v>
      </c>
      <c r="D204" s="9">
        <f t="shared" si="42"/>
        <v>0.78539816339744828</v>
      </c>
      <c r="E204" s="24">
        <f t="shared" si="43"/>
        <v>1.4142135623730949</v>
      </c>
      <c r="F204" s="24" t="e">
        <f t="shared" si="51"/>
        <v>#DIV/0!</v>
      </c>
      <c r="G204" s="24"/>
      <c r="I204" s="21" t="e">
        <f t="shared" si="44"/>
        <v>#DIV/0!</v>
      </c>
      <c r="O204" s="30" t="e">
        <f t="shared" si="45"/>
        <v>#DIV/0!</v>
      </c>
      <c r="P204" s="9" t="e">
        <f t="shared" si="52"/>
        <v>#DIV/0!</v>
      </c>
      <c r="Q204" s="9" t="e">
        <f t="shared" si="46"/>
        <v>#DIV/0!</v>
      </c>
      <c r="R204" s="24" t="e">
        <f t="shared" si="47"/>
        <v>#DIV/0!</v>
      </c>
      <c r="S204" s="24" t="e">
        <f t="shared" si="48"/>
        <v>#DIV/0!</v>
      </c>
    </row>
    <row r="205" spans="1:19" x14ac:dyDescent="0.2">
      <c r="A205" s="25"/>
      <c r="B205" s="26"/>
      <c r="C205" s="9">
        <f t="shared" si="41"/>
        <v>0.70710678118654757</v>
      </c>
      <c r="D205" s="9">
        <f t="shared" si="42"/>
        <v>0.78539816339744828</v>
      </c>
      <c r="E205" s="24">
        <f t="shared" si="43"/>
        <v>1.4142135623730949</v>
      </c>
      <c r="F205" s="24" t="e">
        <f t="shared" si="51"/>
        <v>#DIV/0!</v>
      </c>
      <c r="G205" s="24"/>
      <c r="I205" s="21" t="e">
        <f t="shared" si="44"/>
        <v>#DIV/0!</v>
      </c>
      <c r="O205" s="30" t="e">
        <f t="shared" si="45"/>
        <v>#DIV/0!</v>
      </c>
      <c r="P205" s="9" t="e">
        <f t="shared" si="52"/>
        <v>#DIV/0!</v>
      </c>
      <c r="Q205" s="9" t="e">
        <f t="shared" si="46"/>
        <v>#DIV/0!</v>
      </c>
      <c r="R205" s="24" t="e">
        <f t="shared" si="47"/>
        <v>#DIV/0!</v>
      </c>
      <c r="S205" s="24" t="e">
        <f t="shared" si="48"/>
        <v>#DIV/0!</v>
      </c>
    </row>
    <row r="206" spans="1:19" x14ac:dyDescent="0.2">
      <c r="A206" s="25"/>
      <c r="B206" s="26"/>
      <c r="C206" s="9">
        <f t="shared" ref="C206:C240" si="53">0.5*(1/(A206+B206+0.5))^0.5</f>
        <v>0.70710678118654757</v>
      </c>
      <c r="D206" s="9">
        <f t="shared" ref="D206:D240" si="54">ATAN(SQRT((A206+3/8)/(B206+3/8)))</f>
        <v>0.78539816339744828</v>
      </c>
      <c r="E206" s="24">
        <f t="shared" ref="E206:E240" si="55">1/C206</f>
        <v>1.4142135623730949</v>
      </c>
      <c r="F206" s="24" t="e">
        <f t="shared" si="51"/>
        <v>#DIV/0!</v>
      </c>
      <c r="G206" s="24"/>
      <c r="I206" s="21" t="e">
        <f t="shared" ref="I206:I240" si="56">1/lamD*LN(1+0.5*lamD*Z*rho_std*A206/B206)</f>
        <v>#DIV/0!</v>
      </c>
      <c r="O206" s="30" t="e">
        <f t="shared" ref="O206:O240" si="57">I206</f>
        <v>#DIV/0!</v>
      </c>
      <c r="P206" s="9" t="e">
        <f t="shared" si="52"/>
        <v>#DIV/0!</v>
      </c>
      <c r="Q206" s="9" t="e">
        <f t="shared" ref="Q206:Q240" si="58">O206*P206</f>
        <v>#DIV/0!</v>
      </c>
      <c r="R206" s="24" t="e">
        <f t="shared" ref="R206:R240" si="59">1/P206</f>
        <v>#DIV/0!</v>
      </c>
      <c r="S206" s="24" t="e">
        <f t="shared" ref="S206:S240" si="60">(LN(O206)-LN(center_age))/P206</f>
        <v>#DIV/0!</v>
      </c>
    </row>
    <row r="207" spans="1:19" x14ac:dyDescent="0.2">
      <c r="A207" s="25"/>
      <c r="B207" s="26"/>
      <c r="C207" s="9">
        <f t="shared" si="53"/>
        <v>0.70710678118654757</v>
      </c>
      <c r="D207" s="9">
        <f t="shared" si="54"/>
        <v>0.78539816339744828</v>
      </c>
      <c r="E207" s="24">
        <f t="shared" si="55"/>
        <v>1.4142135623730949</v>
      </c>
      <c r="F207" s="24" t="e">
        <f t="shared" si="51"/>
        <v>#DIV/0!</v>
      </c>
      <c r="G207" s="24"/>
      <c r="I207" s="21" t="e">
        <f t="shared" si="56"/>
        <v>#DIV/0!</v>
      </c>
      <c r="O207" s="30" t="e">
        <f t="shared" si="57"/>
        <v>#DIV/0!</v>
      </c>
      <c r="P207" s="9" t="e">
        <f t="shared" si="52"/>
        <v>#DIV/0!</v>
      </c>
      <c r="Q207" s="9" t="e">
        <f t="shared" si="58"/>
        <v>#DIV/0!</v>
      </c>
      <c r="R207" s="24" t="e">
        <f t="shared" si="59"/>
        <v>#DIV/0!</v>
      </c>
      <c r="S207" s="24" t="e">
        <f t="shared" si="60"/>
        <v>#DIV/0!</v>
      </c>
    </row>
    <row r="208" spans="1:19" x14ac:dyDescent="0.2">
      <c r="A208" s="25"/>
      <c r="B208" s="26"/>
      <c r="C208" s="9">
        <f t="shared" si="53"/>
        <v>0.70710678118654757</v>
      </c>
      <c r="D208" s="9">
        <f t="shared" si="54"/>
        <v>0.78539816339744828</v>
      </c>
      <c r="E208" s="24">
        <f t="shared" si="55"/>
        <v>1.4142135623730949</v>
      </c>
      <c r="F208" s="24" t="e">
        <f t="shared" si="51"/>
        <v>#DIV/0!</v>
      </c>
      <c r="G208" s="24"/>
      <c r="I208" s="21" t="e">
        <f t="shared" si="56"/>
        <v>#DIV/0!</v>
      </c>
      <c r="O208" s="30" t="e">
        <f t="shared" si="57"/>
        <v>#DIV/0!</v>
      </c>
      <c r="P208" s="9" t="e">
        <f t="shared" si="52"/>
        <v>#DIV/0!</v>
      </c>
      <c r="Q208" s="9" t="e">
        <f t="shared" si="58"/>
        <v>#DIV/0!</v>
      </c>
      <c r="R208" s="24" t="e">
        <f t="shared" si="59"/>
        <v>#DIV/0!</v>
      </c>
      <c r="S208" s="24" t="e">
        <f t="shared" si="60"/>
        <v>#DIV/0!</v>
      </c>
    </row>
    <row r="209" spans="1:19" x14ac:dyDescent="0.2">
      <c r="A209" s="25"/>
      <c r="B209" s="26"/>
      <c r="C209" s="9">
        <f t="shared" si="53"/>
        <v>0.70710678118654757</v>
      </c>
      <c r="D209" s="9">
        <f t="shared" si="54"/>
        <v>0.78539816339744828</v>
      </c>
      <c r="E209" s="24">
        <f t="shared" si="55"/>
        <v>1.4142135623730949</v>
      </c>
      <c r="F209" s="24" t="e">
        <f t="shared" si="51"/>
        <v>#DIV/0!</v>
      </c>
      <c r="G209" s="24"/>
      <c r="I209" s="21" t="e">
        <f t="shared" si="56"/>
        <v>#DIV/0!</v>
      </c>
      <c r="O209" s="30" t="e">
        <f t="shared" si="57"/>
        <v>#DIV/0!</v>
      </c>
      <c r="P209" s="9" t="e">
        <f t="shared" si="52"/>
        <v>#DIV/0!</v>
      </c>
      <c r="Q209" s="9" t="e">
        <f t="shared" si="58"/>
        <v>#DIV/0!</v>
      </c>
      <c r="R209" s="24" t="e">
        <f t="shared" si="59"/>
        <v>#DIV/0!</v>
      </c>
      <c r="S209" s="24" t="e">
        <f t="shared" si="60"/>
        <v>#DIV/0!</v>
      </c>
    </row>
    <row r="210" spans="1:19" x14ac:dyDescent="0.2">
      <c r="A210" s="25"/>
      <c r="B210" s="26"/>
      <c r="C210" s="9">
        <f t="shared" si="53"/>
        <v>0.70710678118654757</v>
      </c>
      <c r="D210" s="9">
        <f t="shared" si="54"/>
        <v>0.78539816339744828</v>
      </c>
      <c r="E210" s="24">
        <f t="shared" si="55"/>
        <v>1.4142135623730949</v>
      </c>
      <c r="F210" s="24" t="e">
        <f t="shared" si="51"/>
        <v>#DIV/0!</v>
      </c>
      <c r="G210" s="24"/>
      <c r="I210" s="21" t="e">
        <f t="shared" si="56"/>
        <v>#DIV/0!</v>
      </c>
      <c r="O210" s="30" t="e">
        <f t="shared" si="57"/>
        <v>#DIV/0!</v>
      </c>
      <c r="P210" s="9" t="e">
        <f t="shared" si="52"/>
        <v>#DIV/0!</v>
      </c>
      <c r="Q210" s="9" t="e">
        <f t="shared" si="58"/>
        <v>#DIV/0!</v>
      </c>
      <c r="R210" s="24" t="e">
        <f t="shared" si="59"/>
        <v>#DIV/0!</v>
      </c>
      <c r="S210" s="24" t="e">
        <f t="shared" si="60"/>
        <v>#DIV/0!</v>
      </c>
    </row>
    <row r="211" spans="1:19" x14ac:dyDescent="0.2">
      <c r="A211" s="25"/>
      <c r="B211" s="26"/>
      <c r="C211" s="9">
        <f t="shared" si="53"/>
        <v>0.70710678118654757</v>
      </c>
      <c r="D211" s="9">
        <f t="shared" si="54"/>
        <v>0.78539816339744828</v>
      </c>
      <c r="E211" s="24">
        <f t="shared" si="55"/>
        <v>1.4142135623730949</v>
      </c>
      <c r="F211" s="24" t="e">
        <f t="shared" si="51"/>
        <v>#DIV/0!</v>
      </c>
      <c r="G211" s="24"/>
      <c r="I211" s="21" t="e">
        <f t="shared" si="56"/>
        <v>#DIV/0!</v>
      </c>
      <c r="O211" s="30" t="e">
        <f t="shared" si="57"/>
        <v>#DIV/0!</v>
      </c>
      <c r="P211" s="9" t="e">
        <f t="shared" si="52"/>
        <v>#DIV/0!</v>
      </c>
      <c r="Q211" s="9" t="e">
        <f t="shared" si="58"/>
        <v>#DIV/0!</v>
      </c>
      <c r="R211" s="24" t="e">
        <f t="shared" si="59"/>
        <v>#DIV/0!</v>
      </c>
      <c r="S211" s="24" t="e">
        <f t="shared" si="60"/>
        <v>#DIV/0!</v>
      </c>
    </row>
    <row r="212" spans="1:19" x14ac:dyDescent="0.2">
      <c r="A212" s="25"/>
      <c r="B212" s="26"/>
      <c r="C212" s="9">
        <f t="shared" si="53"/>
        <v>0.70710678118654757</v>
      </c>
      <c r="D212" s="9">
        <f t="shared" si="54"/>
        <v>0.78539816339744828</v>
      </c>
      <c r="E212" s="24">
        <f t="shared" si="55"/>
        <v>1.4142135623730949</v>
      </c>
      <c r="F212" s="24" t="e">
        <f t="shared" si="51"/>
        <v>#DIV/0!</v>
      </c>
      <c r="G212" s="24"/>
      <c r="I212" s="21" t="e">
        <f t="shared" si="56"/>
        <v>#DIV/0!</v>
      </c>
      <c r="O212" s="30" t="e">
        <f t="shared" si="57"/>
        <v>#DIV/0!</v>
      </c>
      <c r="P212" s="9" t="e">
        <f t="shared" si="52"/>
        <v>#DIV/0!</v>
      </c>
      <c r="Q212" s="9" t="e">
        <f t="shared" si="58"/>
        <v>#DIV/0!</v>
      </c>
      <c r="R212" s="24" t="e">
        <f t="shared" si="59"/>
        <v>#DIV/0!</v>
      </c>
      <c r="S212" s="24" t="e">
        <f t="shared" si="60"/>
        <v>#DIV/0!</v>
      </c>
    </row>
    <row r="213" spans="1:19" x14ac:dyDescent="0.2">
      <c r="A213" s="25"/>
      <c r="B213" s="26"/>
      <c r="C213" s="9">
        <f t="shared" si="53"/>
        <v>0.70710678118654757</v>
      </c>
      <c r="D213" s="9">
        <f t="shared" si="54"/>
        <v>0.78539816339744828</v>
      </c>
      <c r="E213" s="24">
        <f t="shared" si="55"/>
        <v>1.4142135623730949</v>
      </c>
      <c r="F213" s="24" t="e">
        <f t="shared" si="51"/>
        <v>#DIV/0!</v>
      </c>
      <c r="G213" s="24"/>
      <c r="I213" s="21" t="e">
        <f t="shared" si="56"/>
        <v>#DIV/0!</v>
      </c>
      <c r="O213" s="30" t="e">
        <f t="shared" si="57"/>
        <v>#DIV/0!</v>
      </c>
      <c r="P213" s="9" t="e">
        <f t="shared" si="52"/>
        <v>#DIV/0!</v>
      </c>
      <c r="Q213" s="9" t="e">
        <f t="shared" si="58"/>
        <v>#DIV/0!</v>
      </c>
      <c r="R213" s="24" t="e">
        <f t="shared" si="59"/>
        <v>#DIV/0!</v>
      </c>
      <c r="S213" s="24" t="e">
        <f t="shared" si="60"/>
        <v>#DIV/0!</v>
      </c>
    </row>
    <row r="214" spans="1:19" x14ac:dyDescent="0.2">
      <c r="A214" s="25"/>
      <c r="B214" s="26"/>
      <c r="C214" s="9">
        <f t="shared" si="53"/>
        <v>0.70710678118654757</v>
      </c>
      <c r="D214" s="9">
        <f t="shared" si="54"/>
        <v>0.78539816339744828</v>
      </c>
      <c r="E214" s="24">
        <f t="shared" si="55"/>
        <v>1.4142135623730949</v>
      </c>
      <c r="F214" s="24" t="e">
        <f t="shared" si="51"/>
        <v>#DIV/0!</v>
      </c>
      <c r="G214" s="24"/>
      <c r="I214" s="21" t="e">
        <f t="shared" si="56"/>
        <v>#DIV/0!</v>
      </c>
      <c r="O214" s="30" t="e">
        <f t="shared" si="57"/>
        <v>#DIV/0!</v>
      </c>
      <c r="P214" s="9" t="e">
        <f t="shared" si="52"/>
        <v>#DIV/0!</v>
      </c>
      <c r="Q214" s="9" t="e">
        <f t="shared" si="58"/>
        <v>#DIV/0!</v>
      </c>
      <c r="R214" s="24" t="e">
        <f t="shared" si="59"/>
        <v>#DIV/0!</v>
      </c>
      <c r="S214" s="24" t="e">
        <f t="shared" si="60"/>
        <v>#DIV/0!</v>
      </c>
    </row>
    <row r="215" spans="1:19" x14ac:dyDescent="0.2">
      <c r="A215" s="25"/>
      <c r="B215" s="26"/>
      <c r="C215" s="9">
        <f t="shared" si="53"/>
        <v>0.70710678118654757</v>
      </c>
      <c r="D215" s="9">
        <f t="shared" si="54"/>
        <v>0.78539816339744828</v>
      </c>
      <c r="E215" s="24">
        <f t="shared" si="55"/>
        <v>1.4142135623730949</v>
      </c>
      <c r="F215" s="24" t="e">
        <f t="shared" si="51"/>
        <v>#DIV/0!</v>
      </c>
      <c r="G215" s="24"/>
      <c r="I215" s="21" t="e">
        <f t="shared" si="56"/>
        <v>#DIV/0!</v>
      </c>
      <c r="O215" s="30" t="e">
        <f t="shared" si="57"/>
        <v>#DIV/0!</v>
      </c>
      <c r="P215" s="9" t="e">
        <f t="shared" si="52"/>
        <v>#DIV/0!</v>
      </c>
      <c r="Q215" s="9" t="e">
        <f t="shared" si="58"/>
        <v>#DIV/0!</v>
      </c>
      <c r="R215" s="24" t="e">
        <f t="shared" si="59"/>
        <v>#DIV/0!</v>
      </c>
      <c r="S215" s="24" t="e">
        <f t="shared" si="60"/>
        <v>#DIV/0!</v>
      </c>
    </row>
    <row r="216" spans="1:19" x14ac:dyDescent="0.2">
      <c r="A216" s="25"/>
      <c r="B216" s="26"/>
      <c r="C216" s="9">
        <f t="shared" si="53"/>
        <v>0.70710678118654757</v>
      </c>
      <c r="D216" s="9">
        <f t="shared" si="54"/>
        <v>0.78539816339744828</v>
      </c>
      <c r="E216" s="24">
        <f t="shared" si="55"/>
        <v>1.4142135623730949</v>
      </c>
      <c r="F216" s="24" t="e">
        <f t="shared" si="51"/>
        <v>#DIV/0!</v>
      </c>
      <c r="G216" s="24"/>
      <c r="I216" s="21" t="e">
        <f t="shared" si="56"/>
        <v>#DIV/0!</v>
      </c>
      <c r="O216" s="30" t="e">
        <f t="shared" si="57"/>
        <v>#DIV/0!</v>
      </c>
      <c r="P216" s="9" t="e">
        <f t="shared" si="52"/>
        <v>#DIV/0!</v>
      </c>
      <c r="Q216" s="9" t="e">
        <f t="shared" si="58"/>
        <v>#DIV/0!</v>
      </c>
      <c r="R216" s="24" t="e">
        <f t="shared" si="59"/>
        <v>#DIV/0!</v>
      </c>
      <c r="S216" s="24" t="e">
        <f t="shared" si="60"/>
        <v>#DIV/0!</v>
      </c>
    </row>
    <row r="217" spans="1:19" x14ac:dyDescent="0.2">
      <c r="A217" s="25"/>
      <c r="B217" s="26"/>
      <c r="C217" s="9">
        <f t="shared" si="53"/>
        <v>0.70710678118654757</v>
      </c>
      <c r="D217" s="9">
        <f t="shared" si="54"/>
        <v>0.78539816339744828</v>
      </c>
      <c r="E217" s="24">
        <f t="shared" si="55"/>
        <v>1.4142135623730949</v>
      </c>
      <c r="F217" s="24" t="e">
        <f t="shared" si="51"/>
        <v>#DIV/0!</v>
      </c>
      <c r="G217" s="24"/>
      <c r="I217" s="21" t="e">
        <f t="shared" si="56"/>
        <v>#DIV/0!</v>
      </c>
      <c r="O217" s="30" t="e">
        <f t="shared" si="57"/>
        <v>#DIV/0!</v>
      </c>
      <c r="P217" s="9" t="e">
        <f t="shared" si="52"/>
        <v>#DIV/0!</v>
      </c>
      <c r="Q217" s="9" t="e">
        <f t="shared" si="58"/>
        <v>#DIV/0!</v>
      </c>
      <c r="R217" s="24" t="e">
        <f t="shared" si="59"/>
        <v>#DIV/0!</v>
      </c>
      <c r="S217" s="24" t="e">
        <f t="shared" si="60"/>
        <v>#DIV/0!</v>
      </c>
    </row>
    <row r="218" spans="1:19" x14ac:dyDescent="0.2">
      <c r="A218" s="25"/>
      <c r="B218" s="26"/>
      <c r="C218" s="9">
        <f t="shared" si="53"/>
        <v>0.70710678118654757</v>
      </c>
      <c r="D218" s="9">
        <f t="shared" si="54"/>
        <v>0.78539816339744828</v>
      </c>
      <c r="E218" s="24">
        <f t="shared" si="55"/>
        <v>1.4142135623730949</v>
      </c>
      <c r="F218" s="24" t="e">
        <f t="shared" si="51"/>
        <v>#DIV/0!</v>
      </c>
      <c r="G218" s="24"/>
      <c r="I218" s="21" t="e">
        <f t="shared" si="56"/>
        <v>#DIV/0!</v>
      </c>
      <c r="O218" s="30" t="e">
        <f t="shared" si="57"/>
        <v>#DIV/0!</v>
      </c>
      <c r="P218" s="9" t="e">
        <f t="shared" si="52"/>
        <v>#DIV/0!</v>
      </c>
      <c r="Q218" s="9" t="e">
        <f t="shared" si="58"/>
        <v>#DIV/0!</v>
      </c>
      <c r="R218" s="24" t="e">
        <f t="shared" si="59"/>
        <v>#DIV/0!</v>
      </c>
      <c r="S218" s="24" t="e">
        <f t="shared" si="60"/>
        <v>#DIV/0!</v>
      </c>
    </row>
    <row r="219" spans="1:19" x14ac:dyDescent="0.2">
      <c r="A219" s="25"/>
      <c r="B219" s="26"/>
      <c r="C219" s="9">
        <f t="shared" si="53"/>
        <v>0.70710678118654757</v>
      </c>
      <c r="D219" s="9">
        <f t="shared" si="54"/>
        <v>0.78539816339744828</v>
      </c>
      <c r="E219" s="24">
        <f t="shared" si="55"/>
        <v>1.4142135623730949</v>
      </c>
      <c r="F219" s="24" t="e">
        <f t="shared" si="51"/>
        <v>#DIV/0!</v>
      </c>
      <c r="G219" s="24"/>
      <c r="I219" s="21" t="e">
        <f t="shared" si="56"/>
        <v>#DIV/0!</v>
      </c>
      <c r="O219" s="30" t="e">
        <f t="shared" si="57"/>
        <v>#DIV/0!</v>
      </c>
      <c r="P219" s="9" t="e">
        <f t="shared" si="52"/>
        <v>#DIV/0!</v>
      </c>
      <c r="Q219" s="9" t="e">
        <f t="shared" si="58"/>
        <v>#DIV/0!</v>
      </c>
      <c r="R219" s="24" t="e">
        <f t="shared" si="59"/>
        <v>#DIV/0!</v>
      </c>
      <c r="S219" s="24" t="e">
        <f t="shared" si="60"/>
        <v>#DIV/0!</v>
      </c>
    </row>
    <row r="220" spans="1:19" x14ac:dyDescent="0.2">
      <c r="A220" s="25"/>
      <c r="B220" s="26"/>
      <c r="C220" s="9">
        <f t="shared" si="53"/>
        <v>0.70710678118654757</v>
      </c>
      <c r="D220" s="9">
        <f t="shared" si="54"/>
        <v>0.78539816339744828</v>
      </c>
      <c r="E220" s="24">
        <f t="shared" si="55"/>
        <v>1.4142135623730949</v>
      </c>
      <c r="F220" s="24" t="e">
        <f t="shared" si="51"/>
        <v>#DIV/0!</v>
      </c>
      <c r="G220" s="24"/>
      <c r="I220" s="21" t="e">
        <f t="shared" si="56"/>
        <v>#DIV/0!</v>
      </c>
      <c r="O220" s="30" t="e">
        <f t="shared" si="57"/>
        <v>#DIV/0!</v>
      </c>
      <c r="P220" s="9" t="e">
        <f t="shared" si="52"/>
        <v>#DIV/0!</v>
      </c>
      <c r="Q220" s="9" t="e">
        <f t="shared" si="58"/>
        <v>#DIV/0!</v>
      </c>
      <c r="R220" s="24" t="e">
        <f t="shared" si="59"/>
        <v>#DIV/0!</v>
      </c>
      <c r="S220" s="24" t="e">
        <f t="shared" si="60"/>
        <v>#DIV/0!</v>
      </c>
    </row>
    <row r="221" spans="1:19" x14ac:dyDescent="0.2">
      <c r="A221" s="25"/>
      <c r="B221" s="26"/>
      <c r="C221" s="9">
        <f t="shared" si="53"/>
        <v>0.70710678118654757</v>
      </c>
      <c r="D221" s="9">
        <f t="shared" si="54"/>
        <v>0.78539816339744828</v>
      </c>
      <c r="E221" s="24">
        <f t="shared" si="55"/>
        <v>1.4142135623730949</v>
      </c>
      <c r="F221" s="24" t="e">
        <f t="shared" si="51"/>
        <v>#DIV/0!</v>
      </c>
      <c r="G221" s="24"/>
      <c r="I221" s="21" t="e">
        <f t="shared" si="56"/>
        <v>#DIV/0!</v>
      </c>
      <c r="O221" s="30" t="e">
        <f t="shared" si="57"/>
        <v>#DIV/0!</v>
      </c>
      <c r="P221" s="9" t="e">
        <f t="shared" si="52"/>
        <v>#DIV/0!</v>
      </c>
      <c r="Q221" s="9" t="e">
        <f t="shared" si="58"/>
        <v>#DIV/0!</v>
      </c>
      <c r="R221" s="24" t="e">
        <f t="shared" si="59"/>
        <v>#DIV/0!</v>
      </c>
      <c r="S221" s="24" t="e">
        <f t="shared" si="60"/>
        <v>#DIV/0!</v>
      </c>
    </row>
    <row r="222" spans="1:19" x14ac:dyDescent="0.2">
      <c r="A222" s="25"/>
      <c r="B222" s="26"/>
      <c r="C222" s="9">
        <f t="shared" si="53"/>
        <v>0.70710678118654757</v>
      </c>
      <c r="D222" s="9">
        <f t="shared" si="54"/>
        <v>0.78539816339744828</v>
      </c>
      <c r="E222" s="24">
        <f t="shared" si="55"/>
        <v>1.4142135623730949</v>
      </c>
      <c r="F222" s="24" t="e">
        <f t="shared" si="51"/>
        <v>#DIV/0!</v>
      </c>
      <c r="G222" s="24"/>
      <c r="I222" s="21" t="e">
        <f t="shared" si="56"/>
        <v>#DIV/0!</v>
      </c>
      <c r="O222" s="30" t="e">
        <f t="shared" si="57"/>
        <v>#DIV/0!</v>
      </c>
      <c r="P222" s="9" t="e">
        <f t="shared" si="52"/>
        <v>#DIV/0!</v>
      </c>
      <c r="Q222" s="9" t="e">
        <f t="shared" si="58"/>
        <v>#DIV/0!</v>
      </c>
      <c r="R222" s="24" t="e">
        <f t="shared" si="59"/>
        <v>#DIV/0!</v>
      </c>
      <c r="S222" s="24" t="e">
        <f t="shared" si="60"/>
        <v>#DIV/0!</v>
      </c>
    </row>
    <row r="223" spans="1:19" x14ac:dyDescent="0.2">
      <c r="A223" s="25"/>
      <c r="B223" s="26"/>
      <c r="C223" s="9">
        <f t="shared" si="53"/>
        <v>0.70710678118654757</v>
      </c>
      <c r="D223" s="9">
        <f t="shared" si="54"/>
        <v>0.78539816339744828</v>
      </c>
      <c r="E223" s="24">
        <f t="shared" si="55"/>
        <v>1.4142135623730949</v>
      </c>
      <c r="F223" s="24" t="e">
        <f t="shared" si="51"/>
        <v>#DIV/0!</v>
      </c>
      <c r="G223" s="24"/>
      <c r="I223" s="21" t="e">
        <f t="shared" si="56"/>
        <v>#DIV/0!</v>
      </c>
      <c r="O223" s="30" t="e">
        <f t="shared" si="57"/>
        <v>#DIV/0!</v>
      </c>
      <c r="P223" s="9" t="e">
        <f t="shared" si="52"/>
        <v>#DIV/0!</v>
      </c>
      <c r="Q223" s="9" t="e">
        <f t="shared" si="58"/>
        <v>#DIV/0!</v>
      </c>
      <c r="R223" s="24" t="e">
        <f t="shared" si="59"/>
        <v>#DIV/0!</v>
      </c>
      <c r="S223" s="24" t="e">
        <f t="shared" si="60"/>
        <v>#DIV/0!</v>
      </c>
    </row>
    <row r="224" spans="1:19" x14ac:dyDescent="0.2">
      <c r="A224" s="25"/>
      <c r="B224" s="26"/>
      <c r="C224" s="9">
        <f t="shared" si="53"/>
        <v>0.70710678118654757</v>
      </c>
      <c r="D224" s="9">
        <f t="shared" si="54"/>
        <v>0.78539816339744828</v>
      </c>
      <c r="E224" s="24">
        <f t="shared" si="55"/>
        <v>1.4142135623730949</v>
      </c>
      <c r="F224" s="24" t="e">
        <f t="shared" si="51"/>
        <v>#DIV/0!</v>
      </c>
      <c r="G224" s="24"/>
      <c r="I224" s="21" t="e">
        <f t="shared" si="56"/>
        <v>#DIV/0!</v>
      </c>
      <c r="O224" s="30" t="e">
        <f t="shared" si="57"/>
        <v>#DIV/0!</v>
      </c>
      <c r="P224" s="9" t="e">
        <f t="shared" si="52"/>
        <v>#DIV/0!</v>
      </c>
      <c r="Q224" s="9" t="e">
        <f t="shared" si="58"/>
        <v>#DIV/0!</v>
      </c>
      <c r="R224" s="24" t="e">
        <f t="shared" si="59"/>
        <v>#DIV/0!</v>
      </c>
      <c r="S224" s="24" t="e">
        <f t="shared" si="60"/>
        <v>#DIV/0!</v>
      </c>
    </row>
    <row r="225" spans="1:19" x14ac:dyDescent="0.2">
      <c r="A225" s="25"/>
      <c r="B225" s="26"/>
      <c r="C225" s="9">
        <f t="shared" si="53"/>
        <v>0.70710678118654757</v>
      </c>
      <c r="D225" s="9">
        <f t="shared" si="54"/>
        <v>0.78539816339744828</v>
      </c>
      <c r="E225" s="24">
        <f t="shared" si="55"/>
        <v>1.4142135623730949</v>
      </c>
      <c r="F225" s="24" t="e">
        <f t="shared" si="51"/>
        <v>#DIV/0!</v>
      </c>
      <c r="G225" s="24"/>
      <c r="I225" s="21" t="e">
        <f t="shared" si="56"/>
        <v>#DIV/0!</v>
      </c>
      <c r="O225" s="30" t="e">
        <f t="shared" si="57"/>
        <v>#DIV/0!</v>
      </c>
      <c r="P225" s="9" t="e">
        <f t="shared" si="52"/>
        <v>#DIV/0!</v>
      </c>
      <c r="Q225" s="9" t="e">
        <f t="shared" si="58"/>
        <v>#DIV/0!</v>
      </c>
      <c r="R225" s="24" t="e">
        <f t="shared" si="59"/>
        <v>#DIV/0!</v>
      </c>
      <c r="S225" s="24" t="e">
        <f t="shared" si="60"/>
        <v>#DIV/0!</v>
      </c>
    </row>
    <row r="226" spans="1:19" x14ac:dyDescent="0.2">
      <c r="A226" s="25"/>
      <c r="B226" s="26"/>
      <c r="C226" s="9">
        <f t="shared" si="53"/>
        <v>0.70710678118654757</v>
      </c>
      <c r="D226" s="9">
        <f t="shared" si="54"/>
        <v>0.78539816339744828</v>
      </c>
      <c r="E226" s="24">
        <f t="shared" si="55"/>
        <v>1.4142135623730949</v>
      </c>
      <c r="F226" s="24" t="e">
        <f t="shared" ref="F226:F240" si="61">(D226-Zo)/C226</f>
        <v>#DIV/0!</v>
      </c>
      <c r="G226" s="24"/>
      <c r="I226" s="21" t="e">
        <f t="shared" si="56"/>
        <v>#DIV/0!</v>
      </c>
      <c r="O226" s="30" t="e">
        <f t="shared" si="57"/>
        <v>#DIV/0!</v>
      </c>
      <c r="P226" s="9" t="e">
        <f t="shared" si="52"/>
        <v>#DIV/0!</v>
      </c>
      <c r="Q226" s="9" t="e">
        <f t="shared" si="58"/>
        <v>#DIV/0!</v>
      </c>
      <c r="R226" s="24" t="e">
        <f t="shared" si="59"/>
        <v>#DIV/0!</v>
      </c>
      <c r="S226" s="24" t="e">
        <f t="shared" si="60"/>
        <v>#DIV/0!</v>
      </c>
    </row>
    <row r="227" spans="1:19" x14ac:dyDescent="0.2">
      <c r="A227" s="25"/>
      <c r="B227" s="26"/>
      <c r="C227" s="9">
        <f t="shared" si="53"/>
        <v>0.70710678118654757</v>
      </c>
      <c r="D227" s="9">
        <f t="shared" si="54"/>
        <v>0.78539816339744828</v>
      </c>
      <c r="E227" s="24">
        <f t="shared" si="55"/>
        <v>1.4142135623730949</v>
      </c>
      <c r="F227" s="24" t="e">
        <f t="shared" si="61"/>
        <v>#DIV/0!</v>
      </c>
      <c r="G227" s="24"/>
      <c r="I227" s="21" t="e">
        <f t="shared" si="56"/>
        <v>#DIV/0!</v>
      </c>
      <c r="O227" s="30" t="e">
        <f t="shared" si="57"/>
        <v>#DIV/0!</v>
      </c>
      <c r="P227" s="9" t="e">
        <f t="shared" si="52"/>
        <v>#DIV/0!</v>
      </c>
      <c r="Q227" s="9" t="e">
        <f t="shared" si="58"/>
        <v>#DIV/0!</v>
      </c>
      <c r="R227" s="24" t="e">
        <f t="shared" si="59"/>
        <v>#DIV/0!</v>
      </c>
      <c r="S227" s="24" t="e">
        <f t="shared" si="60"/>
        <v>#DIV/0!</v>
      </c>
    </row>
    <row r="228" spans="1:19" x14ac:dyDescent="0.2">
      <c r="A228" s="25"/>
      <c r="B228" s="26"/>
      <c r="C228" s="9">
        <f t="shared" si="53"/>
        <v>0.70710678118654757</v>
      </c>
      <c r="D228" s="9">
        <f t="shared" si="54"/>
        <v>0.78539816339744828</v>
      </c>
      <c r="E228" s="24">
        <f t="shared" si="55"/>
        <v>1.4142135623730949</v>
      </c>
      <c r="F228" s="24" t="e">
        <f t="shared" si="61"/>
        <v>#DIV/0!</v>
      </c>
      <c r="G228" s="24"/>
      <c r="I228" s="21" t="e">
        <f t="shared" si="56"/>
        <v>#DIV/0!</v>
      </c>
      <c r="O228" s="30" t="e">
        <f t="shared" si="57"/>
        <v>#DIV/0!</v>
      </c>
      <c r="P228" s="9" t="e">
        <f t="shared" si="52"/>
        <v>#DIV/0!</v>
      </c>
      <c r="Q228" s="9" t="e">
        <f t="shared" si="58"/>
        <v>#DIV/0!</v>
      </c>
      <c r="R228" s="24" t="e">
        <f t="shared" si="59"/>
        <v>#DIV/0!</v>
      </c>
      <c r="S228" s="24" t="e">
        <f t="shared" si="60"/>
        <v>#DIV/0!</v>
      </c>
    </row>
    <row r="229" spans="1:19" x14ac:dyDescent="0.2">
      <c r="A229" s="25"/>
      <c r="B229" s="26"/>
      <c r="C229" s="9">
        <f t="shared" si="53"/>
        <v>0.70710678118654757</v>
      </c>
      <c r="D229" s="9">
        <f t="shared" si="54"/>
        <v>0.78539816339744828</v>
      </c>
      <c r="E229" s="24">
        <f t="shared" si="55"/>
        <v>1.4142135623730949</v>
      </c>
      <c r="F229" s="24" t="e">
        <f t="shared" si="61"/>
        <v>#DIV/0!</v>
      </c>
      <c r="G229" s="24"/>
      <c r="I229" s="21" t="e">
        <f t="shared" si="56"/>
        <v>#DIV/0!</v>
      </c>
      <c r="O229" s="30" t="e">
        <f t="shared" si="57"/>
        <v>#DIV/0!</v>
      </c>
      <c r="P229" s="9" t="e">
        <f t="shared" si="52"/>
        <v>#DIV/0!</v>
      </c>
      <c r="Q229" s="9" t="e">
        <f t="shared" si="58"/>
        <v>#DIV/0!</v>
      </c>
      <c r="R229" s="24" t="e">
        <f t="shared" si="59"/>
        <v>#DIV/0!</v>
      </c>
      <c r="S229" s="24" t="e">
        <f t="shared" si="60"/>
        <v>#DIV/0!</v>
      </c>
    </row>
    <row r="230" spans="1:19" x14ac:dyDescent="0.2">
      <c r="A230" s="25"/>
      <c r="B230" s="26"/>
      <c r="C230" s="9">
        <f t="shared" si="53"/>
        <v>0.70710678118654757</v>
      </c>
      <c r="D230" s="9">
        <f t="shared" si="54"/>
        <v>0.78539816339744828</v>
      </c>
      <c r="E230" s="24">
        <f t="shared" si="55"/>
        <v>1.4142135623730949</v>
      </c>
      <c r="F230" s="24" t="e">
        <f t="shared" si="61"/>
        <v>#DIV/0!</v>
      </c>
      <c r="G230" s="24"/>
      <c r="I230" s="21" t="e">
        <f t="shared" si="56"/>
        <v>#DIV/0!</v>
      </c>
      <c r="O230" s="30" t="e">
        <f t="shared" si="57"/>
        <v>#DIV/0!</v>
      </c>
      <c r="P230" s="9" t="e">
        <f t="shared" si="52"/>
        <v>#DIV/0!</v>
      </c>
      <c r="Q230" s="9" t="e">
        <f t="shared" si="58"/>
        <v>#DIV/0!</v>
      </c>
      <c r="R230" s="24" t="e">
        <f t="shared" si="59"/>
        <v>#DIV/0!</v>
      </c>
      <c r="S230" s="24" t="e">
        <f t="shared" si="60"/>
        <v>#DIV/0!</v>
      </c>
    </row>
    <row r="231" spans="1:19" x14ac:dyDescent="0.2">
      <c r="A231" s="25"/>
      <c r="B231" s="26"/>
      <c r="C231" s="9">
        <f t="shared" si="53"/>
        <v>0.70710678118654757</v>
      </c>
      <c r="D231" s="9">
        <f t="shared" si="54"/>
        <v>0.78539816339744828</v>
      </c>
      <c r="E231" s="24">
        <f t="shared" si="55"/>
        <v>1.4142135623730949</v>
      </c>
      <c r="F231" s="24" t="e">
        <f t="shared" si="61"/>
        <v>#DIV/0!</v>
      </c>
      <c r="G231" s="24"/>
      <c r="I231" s="21" t="e">
        <f t="shared" si="56"/>
        <v>#DIV/0!</v>
      </c>
      <c r="O231" s="30" t="e">
        <f t="shared" si="57"/>
        <v>#DIV/0!</v>
      </c>
      <c r="P231" s="9" t="e">
        <f t="shared" si="52"/>
        <v>#DIV/0!</v>
      </c>
      <c r="Q231" s="9" t="e">
        <f t="shared" si="58"/>
        <v>#DIV/0!</v>
      </c>
      <c r="R231" s="24" t="e">
        <f t="shared" si="59"/>
        <v>#DIV/0!</v>
      </c>
      <c r="S231" s="24" t="e">
        <f t="shared" si="60"/>
        <v>#DIV/0!</v>
      </c>
    </row>
    <row r="232" spans="1:19" x14ac:dyDescent="0.2">
      <c r="A232" s="25"/>
      <c r="B232" s="26"/>
      <c r="C232" s="9">
        <f t="shared" si="53"/>
        <v>0.70710678118654757</v>
      </c>
      <c r="D232" s="9">
        <f t="shared" si="54"/>
        <v>0.78539816339744828</v>
      </c>
      <c r="E232" s="24">
        <f t="shared" si="55"/>
        <v>1.4142135623730949</v>
      </c>
      <c r="F232" s="24" t="e">
        <f t="shared" si="61"/>
        <v>#DIV/0!</v>
      </c>
      <c r="G232" s="24"/>
      <c r="I232" s="21" t="e">
        <f t="shared" si="56"/>
        <v>#DIV/0!</v>
      </c>
      <c r="O232" s="30" t="e">
        <f t="shared" si="57"/>
        <v>#DIV/0!</v>
      </c>
      <c r="P232" s="9" t="e">
        <f t="shared" si="52"/>
        <v>#DIV/0!</v>
      </c>
      <c r="Q232" s="9" t="e">
        <f t="shared" si="58"/>
        <v>#DIV/0!</v>
      </c>
      <c r="R232" s="24" t="e">
        <f t="shared" si="59"/>
        <v>#DIV/0!</v>
      </c>
      <c r="S232" s="24" t="e">
        <f t="shared" si="60"/>
        <v>#DIV/0!</v>
      </c>
    </row>
    <row r="233" spans="1:19" x14ac:dyDescent="0.2">
      <c r="A233" s="25"/>
      <c r="B233" s="26"/>
      <c r="C233" s="9">
        <f t="shared" si="53"/>
        <v>0.70710678118654757</v>
      </c>
      <c r="D233" s="9">
        <f t="shared" si="54"/>
        <v>0.78539816339744828</v>
      </c>
      <c r="E233" s="24">
        <f t="shared" si="55"/>
        <v>1.4142135623730949</v>
      </c>
      <c r="F233" s="24" t="e">
        <f t="shared" si="61"/>
        <v>#DIV/0!</v>
      </c>
      <c r="G233" s="24"/>
      <c r="I233" s="21" t="e">
        <f t="shared" si="56"/>
        <v>#DIV/0!</v>
      </c>
      <c r="O233" s="30" t="e">
        <f t="shared" si="57"/>
        <v>#DIV/0!</v>
      </c>
      <c r="P233" s="9" t="e">
        <f t="shared" si="52"/>
        <v>#DIV/0!</v>
      </c>
      <c r="Q233" s="9" t="e">
        <f t="shared" si="58"/>
        <v>#DIV/0!</v>
      </c>
      <c r="R233" s="24" t="e">
        <f t="shared" si="59"/>
        <v>#DIV/0!</v>
      </c>
      <c r="S233" s="24" t="e">
        <f t="shared" si="60"/>
        <v>#DIV/0!</v>
      </c>
    </row>
    <row r="234" spans="1:19" x14ac:dyDescent="0.2">
      <c r="A234" s="25"/>
      <c r="B234" s="26"/>
      <c r="C234" s="9">
        <f t="shared" si="53"/>
        <v>0.70710678118654757</v>
      </c>
      <c r="D234" s="9">
        <f t="shared" si="54"/>
        <v>0.78539816339744828</v>
      </c>
      <c r="E234" s="24">
        <f t="shared" si="55"/>
        <v>1.4142135623730949</v>
      </c>
      <c r="F234" s="24" t="e">
        <f t="shared" si="61"/>
        <v>#DIV/0!</v>
      </c>
      <c r="G234" s="24"/>
      <c r="I234" s="21" t="e">
        <f t="shared" si="56"/>
        <v>#DIV/0!</v>
      </c>
      <c r="O234" s="30" t="e">
        <f t="shared" si="57"/>
        <v>#DIV/0!</v>
      </c>
      <c r="P234" s="9" t="e">
        <f t="shared" si="52"/>
        <v>#DIV/0!</v>
      </c>
      <c r="Q234" s="9" t="e">
        <f t="shared" si="58"/>
        <v>#DIV/0!</v>
      </c>
      <c r="R234" s="24" t="e">
        <f t="shared" si="59"/>
        <v>#DIV/0!</v>
      </c>
      <c r="S234" s="24" t="e">
        <f t="shared" si="60"/>
        <v>#DIV/0!</v>
      </c>
    </row>
    <row r="235" spans="1:19" x14ac:dyDescent="0.2">
      <c r="A235" s="25"/>
      <c r="B235" s="26"/>
      <c r="C235" s="9">
        <f t="shared" si="53"/>
        <v>0.70710678118654757</v>
      </c>
      <c r="D235" s="9">
        <f t="shared" si="54"/>
        <v>0.78539816339744828</v>
      </c>
      <c r="E235" s="24">
        <f t="shared" si="55"/>
        <v>1.4142135623730949</v>
      </c>
      <c r="F235" s="24" t="e">
        <f t="shared" si="61"/>
        <v>#DIV/0!</v>
      </c>
      <c r="G235" s="24"/>
      <c r="I235" s="21" t="e">
        <f t="shared" si="56"/>
        <v>#DIV/0!</v>
      </c>
      <c r="O235" s="30" t="e">
        <f t="shared" si="57"/>
        <v>#DIV/0!</v>
      </c>
      <c r="P235" s="9" t="e">
        <f t="shared" ref="P235:P240" si="62">SQRT(1/A235+1/B235+1/Nd+(zeta_se/zeta)^2)</f>
        <v>#DIV/0!</v>
      </c>
      <c r="Q235" s="9" t="e">
        <f t="shared" si="58"/>
        <v>#DIV/0!</v>
      </c>
      <c r="R235" s="24" t="e">
        <f t="shared" si="59"/>
        <v>#DIV/0!</v>
      </c>
      <c r="S235" s="24" t="e">
        <f t="shared" si="60"/>
        <v>#DIV/0!</v>
      </c>
    </row>
    <row r="236" spans="1:19" x14ac:dyDescent="0.2">
      <c r="A236" s="25"/>
      <c r="B236" s="26"/>
      <c r="C236" s="9">
        <f t="shared" si="53"/>
        <v>0.70710678118654757</v>
      </c>
      <c r="D236" s="9">
        <f t="shared" si="54"/>
        <v>0.78539816339744828</v>
      </c>
      <c r="E236" s="24">
        <f t="shared" si="55"/>
        <v>1.4142135623730949</v>
      </c>
      <c r="F236" s="24" t="e">
        <f t="shared" si="61"/>
        <v>#DIV/0!</v>
      </c>
      <c r="G236" s="24"/>
      <c r="I236" s="21" t="e">
        <f t="shared" si="56"/>
        <v>#DIV/0!</v>
      </c>
      <c r="O236" s="30" t="e">
        <f t="shared" si="57"/>
        <v>#DIV/0!</v>
      </c>
      <c r="P236" s="9" t="e">
        <f t="shared" si="62"/>
        <v>#DIV/0!</v>
      </c>
      <c r="Q236" s="9" t="e">
        <f t="shared" si="58"/>
        <v>#DIV/0!</v>
      </c>
      <c r="R236" s="24" t="e">
        <f t="shared" si="59"/>
        <v>#DIV/0!</v>
      </c>
      <c r="S236" s="24" t="e">
        <f t="shared" si="60"/>
        <v>#DIV/0!</v>
      </c>
    </row>
    <row r="237" spans="1:19" x14ac:dyDescent="0.2">
      <c r="A237" s="25"/>
      <c r="B237" s="26"/>
      <c r="C237" s="9">
        <f t="shared" si="53"/>
        <v>0.70710678118654757</v>
      </c>
      <c r="D237" s="9">
        <f t="shared" si="54"/>
        <v>0.78539816339744828</v>
      </c>
      <c r="E237" s="24">
        <f t="shared" si="55"/>
        <v>1.4142135623730949</v>
      </c>
      <c r="F237" s="24" t="e">
        <f t="shared" si="61"/>
        <v>#DIV/0!</v>
      </c>
      <c r="G237" s="24"/>
      <c r="I237" s="21" t="e">
        <f t="shared" si="56"/>
        <v>#DIV/0!</v>
      </c>
      <c r="O237" s="30" t="e">
        <f t="shared" si="57"/>
        <v>#DIV/0!</v>
      </c>
      <c r="P237" s="9" t="e">
        <f t="shared" si="62"/>
        <v>#DIV/0!</v>
      </c>
      <c r="Q237" s="9" t="e">
        <f t="shared" si="58"/>
        <v>#DIV/0!</v>
      </c>
      <c r="R237" s="24" t="e">
        <f t="shared" si="59"/>
        <v>#DIV/0!</v>
      </c>
      <c r="S237" s="24" t="e">
        <f t="shared" si="60"/>
        <v>#DIV/0!</v>
      </c>
    </row>
    <row r="238" spans="1:19" x14ac:dyDescent="0.2">
      <c r="A238" s="25"/>
      <c r="B238" s="26"/>
      <c r="C238" s="9">
        <f t="shared" si="53"/>
        <v>0.70710678118654757</v>
      </c>
      <c r="D238" s="9">
        <f t="shared" si="54"/>
        <v>0.78539816339744828</v>
      </c>
      <c r="E238" s="24">
        <f t="shared" si="55"/>
        <v>1.4142135623730949</v>
      </c>
      <c r="F238" s="24" t="e">
        <f t="shared" si="61"/>
        <v>#DIV/0!</v>
      </c>
      <c r="G238" s="24"/>
      <c r="I238" s="21" t="e">
        <f t="shared" si="56"/>
        <v>#DIV/0!</v>
      </c>
      <c r="O238" s="30" t="e">
        <f t="shared" si="57"/>
        <v>#DIV/0!</v>
      </c>
      <c r="P238" s="9" t="e">
        <f t="shared" si="62"/>
        <v>#DIV/0!</v>
      </c>
      <c r="Q238" s="9" t="e">
        <f t="shared" si="58"/>
        <v>#DIV/0!</v>
      </c>
      <c r="R238" s="24" t="e">
        <f t="shared" si="59"/>
        <v>#DIV/0!</v>
      </c>
      <c r="S238" s="24" t="e">
        <f t="shared" si="60"/>
        <v>#DIV/0!</v>
      </c>
    </row>
    <row r="239" spans="1:19" x14ac:dyDescent="0.2">
      <c r="A239" s="25"/>
      <c r="B239" s="26"/>
      <c r="C239" s="9">
        <f t="shared" si="53"/>
        <v>0.70710678118654757</v>
      </c>
      <c r="D239" s="9">
        <f t="shared" si="54"/>
        <v>0.78539816339744828</v>
      </c>
      <c r="E239" s="24">
        <f t="shared" si="55"/>
        <v>1.4142135623730949</v>
      </c>
      <c r="F239" s="24" t="e">
        <f t="shared" si="61"/>
        <v>#DIV/0!</v>
      </c>
      <c r="G239" s="24"/>
      <c r="I239" s="21" t="e">
        <f t="shared" si="56"/>
        <v>#DIV/0!</v>
      </c>
      <c r="O239" s="30" t="e">
        <f t="shared" si="57"/>
        <v>#DIV/0!</v>
      </c>
      <c r="P239" s="9" t="e">
        <f t="shared" si="62"/>
        <v>#DIV/0!</v>
      </c>
      <c r="Q239" s="9" t="e">
        <f t="shared" si="58"/>
        <v>#DIV/0!</v>
      </c>
      <c r="R239" s="24" t="e">
        <f t="shared" si="59"/>
        <v>#DIV/0!</v>
      </c>
      <c r="S239" s="24" t="e">
        <f t="shared" si="60"/>
        <v>#DIV/0!</v>
      </c>
    </row>
    <row r="240" spans="1:19" ht="13.5" thickBot="1" x14ac:dyDescent="0.25">
      <c r="A240" s="27"/>
      <c r="B240" s="28"/>
      <c r="C240" s="9">
        <f t="shared" si="53"/>
        <v>0.70710678118654757</v>
      </c>
      <c r="D240" s="9">
        <f t="shared" si="54"/>
        <v>0.78539816339744828</v>
      </c>
      <c r="E240" s="24">
        <f t="shared" si="55"/>
        <v>1.4142135623730949</v>
      </c>
      <c r="F240" s="24" t="e">
        <f t="shared" si="61"/>
        <v>#DIV/0!</v>
      </c>
      <c r="G240" s="24"/>
      <c r="I240" s="21" t="e">
        <f t="shared" si="56"/>
        <v>#DIV/0!</v>
      </c>
      <c r="O240" s="30" t="e">
        <f t="shared" si="57"/>
        <v>#DIV/0!</v>
      </c>
      <c r="P240" s="9" t="e">
        <f t="shared" si="62"/>
        <v>#DIV/0!</v>
      </c>
      <c r="Q240" s="9" t="e">
        <f t="shared" si="58"/>
        <v>#DIV/0!</v>
      </c>
      <c r="R240" s="24" t="e">
        <f t="shared" si="59"/>
        <v>#DIV/0!</v>
      </c>
      <c r="S240" s="24" t="e">
        <f t="shared" si="60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opLeftCell="A10" workbookViewId="0">
      <selection activeCell="F46" sqref="E14:F46"/>
    </sheetView>
  </sheetViews>
  <sheetFormatPr defaultRowHeight="12.75" x14ac:dyDescent="0.2"/>
  <cols>
    <col min="1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133</v>
      </c>
    </row>
    <row r="2" spans="1:23" ht="13.5" thickBot="1" x14ac:dyDescent="0.25">
      <c r="A2" s="2" t="s">
        <v>10</v>
      </c>
      <c r="B2" s="19" t="s">
        <v>71</v>
      </c>
      <c r="E2" s="2" t="s">
        <v>15</v>
      </c>
      <c r="F2" s="10">
        <f>MIN(E14:E65)</f>
        <v>1.4142135623730949</v>
      </c>
      <c r="G2" s="11">
        <f>MAX(E14:E65)</f>
        <v>43.474130238568314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/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392</v>
      </c>
      <c r="E3" s="2" t="s">
        <v>16</v>
      </c>
      <c r="F3" s="36">
        <f>MIN(F14:F65)</f>
        <v>-2.765545205307697</v>
      </c>
      <c r="G3" s="37">
        <f>MAX(F14:F65)</f>
        <v>3.9261619462287216</v>
      </c>
      <c r="I3" s="2" t="s">
        <v>12</v>
      </c>
      <c r="J3" s="14">
        <v>105.3</v>
      </c>
      <c r="P3" s="2" t="s">
        <v>12</v>
      </c>
      <c r="Q3" s="18"/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2923</v>
      </c>
      <c r="E4" s="2" t="s">
        <v>34</v>
      </c>
      <c r="F4" s="16">
        <f>MIN(M14:M25)</f>
        <v>-12.803082862349465</v>
      </c>
      <c r="G4" s="17">
        <f>MAX(M14:M25)</f>
        <v>14.105476422569572</v>
      </c>
      <c r="I4" s="2" t="s">
        <v>24</v>
      </c>
      <c r="J4" s="49">
        <v>3.91</v>
      </c>
      <c r="K4" s="13" t="s">
        <v>25</v>
      </c>
      <c r="P4" s="2" t="s">
        <v>13</v>
      </c>
      <c r="Q4" s="18"/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0.3510410181843151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9.7303561423201693E-2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0.30237022371261973</v>
      </c>
      <c r="E8" s="6"/>
      <c r="I8" s="5" t="s">
        <v>26</v>
      </c>
      <c r="J8" s="21" t="e">
        <f>MIN(I14:I65)</f>
        <v>#DIV/0!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 t="e">
        <f>MAX(I14:I65)</f>
        <v>#DIV/0!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18</v>
      </c>
      <c r="B14">
        <v>191</v>
      </c>
      <c r="C14" s="9">
        <f t="shared" ref="C14:C77" si="0">0.5*(1/(A14+B14+0.5))^0.5</f>
        <v>3.454442679267334E-2</v>
      </c>
      <c r="D14" s="9">
        <f t="shared" ref="D14:D77" si="1">ATAN(SQRT((A14+3/8)/(B14+3/8)))</f>
        <v>0.30048155592254172</v>
      </c>
      <c r="E14" s="24">
        <f t="shared" ref="E14:E77" si="2">1/C14</f>
        <v>28.948229652260256</v>
      </c>
      <c r="F14" s="24">
        <f t="shared" ref="F14:F45" si="3">(D14-Zo_man)/C14</f>
        <v>-5.4673588924005201E-2</v>
      </c>
      <c r="G14" s="24"/>
      <c r="I14" s="21">
        <f t="shared" ref="I14:I77" si="4">1/lamD*LN(1+0.5*lamD*Z*rho_std*A14/B14)</f>
        <v>19.37142554044366</v>
      </c>
      <c r="J14" s="29">
        <v>1</v>
      </c>
      <c r="K14" s="32">
        <f t="shared" ref="K14:K21" si="5">ATAN(SQRT((EXP(J14*lamD)-1)/(0.5*lamD*rho_std*Z)))</f>
        <v>6.9586898942629469E-2</v>
      </c>
      <c r="L14" s="9">
        <f t="shared" ref="L14:L21" si="6">max_x_axis</f>
        <v>55</v>
      </c>
      <c r="M14" s="15">
        <f t="shared" ref="M14:M21" si="7">(K14-Zo_man)/(1/max_x_axis)</f>
        <v>-12.803082862349465</v>
      </c>
      <c r="O14" s="30">
        <f t="shared" ref="O14:O77" si="8">I14</f>
        <v>19.37142554044366</v>
      </c>
      <c r="P14" s="9" t="e">
        <f>SQRT(1/A14+1/B14+1/Nd+(zeta_se/zeta)^2)</f>
        <v>#DIV/0!</v>
      </c>
      <c r="Q14" s="9" t="e">
        <f t="shared" ref="Q14:Q77" si="9">O14*P14</f>
        <v>#DIV/0!</v>
      </c>
      <c r="R14" s="24" t="e">
        <f t="shared" ref="R14:R77" si="10">1/P14</f>
        <v>#DIV/0!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4</v>
      </c>
      <c r="B15">
        <v>31</v>
      </c>
      <c r="C15" s="9">
        <f t="shared" si="0"/>
        <v>8.3918135829668908E-2</v>
      </c>
      <c r="D15" s="9">
        <f t="shared" si="1"/>
        <v>0.35738443397017922</v>
      </c>
      <c r="E15" s="24">
        <f t="shared" si="2"/>
        <v>11.916375287812984</v>
      </c>
      <c r="F15" s="24">
        <f t="shared" si="3"/>
        <v>0.65556997559172947</v>
      </c>
      <c r="G15" s="24"/>
      <c r="I15" s="21">
        <f t="shared" si="4"/>
        <v>26.508197442141622</v>
      </c>
      <c r="J15" s="34">
        <v>3</v>
      </c>
      <c r="K15" s="32">
        <f t="shared" si="5"/>
        <v>0.12015079974927609</v>
      </c>
      <c r="L15" s="9">
        <f t="shared" si="6"/>
        <v>55</v>
      </c>
      <c r="M15" s="15">
        <f t="shared" si="7"/>
        <v>-10.022068317983901</v>
      </c>
      <c r="O15" s="30">
        <f t="shared" si="8"/>
        <v>26.508197442141622</v>
      </c>
      <c r="P15" s="9" t="e">
        <f>SQRT(1/A15+1/B15+1/Nd+(zeta_se/zeta)^2)</f>
        <v>#DIV/0!</v>
      </c>
      <c r="Q15" s="9" t="e">
        <f t="shared" si="9"/>
        <v>#DIV/0!</v>
      </c>
      <c r="R15" s="24" t="e">
        <f t="shared" si="10"/>
        <v>#DIV/0!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11</v>
      </c>
      <c r="B16">
        <v>106</v>
      </c>
      <c r="C16" s="9">
        <f t="shared" si="0"/>
        <v>4.6126560401444257E-2</v>
      </c>
      <c r="D16" s="9">
        <f t="shared" si="1"/>
        <v>0.3160453187797978</v>
      </c>
      <c r="E16" s="24">
        <f t="shared" si="2"/>
        <v>21.679483388678797</v>
      </c>
      <c r="F16" s="24">
        <f t="shared" si="3"/>
        <v>0.2964689963474903</v>
      </c>
      <c r="G16" s="24"/>
      <c r="I16" s="21">
        <f t="shared" si="4"/>
        <v>21.327666105246227</v>
      </c>
      <c r="J16" s="34">
        <v>5</v>
      </c>
      <c r="K16" s="32">
        <f t="shared" si="5"/>
        <v>0.15463247565644567</v>
      </c>
      <c r="L16" s="9">
        <f t="shared" si="6"/>
        <v>55</v>
      </c>
      <c r="M16" s="15">
        <f t="shared" si="7"/>
        <v>-8.1255761430895745</v>
      </c>
      <c r="O16" s="30">
        <f t="shared" si="8"/>
        <v>21.327666105246227</v>
      </c>
      <c r="P16" s="9" t="e">
        <f>SQRT(1/A16+1/B16+1/Nd+(zeta_se/zeta)^2)</f>
        <v>#DIV/0!</v>
      </c>
      <c r="Q16" s="9" t="e">
        <f t="shared" si="9"/>
        <v>#DIV/0!</v>
      </c>
      <c r="R16" s="24" t="e">
        <f t="shared" si="10"/>
        <v>#DIV/0!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5</v>
      </c>
      <c r="B17">
        <v>34</v>
      </c>
      <c r="C17" s="9">
        <f t="shared" si="0"/>
        <v>7.955572841757301E-2</v>
      </c>
      <c r="D17" s="9">
        <f t="shared" si="1"/>
        <v>0.37655915903044285</v>
      </c>
      <c r="E17" s="24">
        <f t="shared" si="2"/>
        <v>12.569805089976533</v>
      </c>
      <c r="F17" s="24">
        <f t="shared" si="3"/>
        <v>0.93254045677791275</v>
      </c>
      <c r="G17" s="24"/>
      <c r="I17" s="21">
        <f t="shared" si="4"/>
        <v>30.202885749393594</v>
      </c>
      <c r="J17" s="34">
        <v>10</v>
      </c>
      <c r="K17" s="32">
        <f t="shared" si="5"/>
        <v>0.21701375412606461</v>
      </c>
      <c r="L17" s="9">
        <f t="shared" si="6"/>
        <v>55</v>
      </c>
      <c r="M17" s="15">
        <f t="shared" si="7"/>
        <v>-4.6946058272605322</v>
      </c>
      <c r="O17" s="30">
        <f t="shared" si="8"/>
        <v>30.202885749393594</v>
      </c>
      <c r="P17" s="9" t="e">
        <f>SQRT(1/0.7+1/B17+1/Nd+(zeta_se/zeta)^2)</f>
        <v>#DIV/0!</v>
      </c>
      <c r="Q17" s="9" t="e">
        <f t="shared" si="9"/>
        <v>#DIV/0!</v>
      </c>
      <c r="R17" s="24" t="e">
        <f t="shared" si="10"/>
        <v>#DIV/0!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1</v>
      </c>
      <c r="B18">
        <v>33</v>
      </c>
      <c r="C18" s="9">
        <f t="shared" si="0"/>
        <v>8.5125653075874858E-2</v>
      </c>
      <c r="D18" s="9">
        <f t="shared" si="1"/>
        <v>0.20025366822938917</v>
      </c>
      <c r="E18" s="24">
        <f t="shared" si="2"/>
        <v>11.74734012447073</v>
      </c>
      <c r="F18" s="24">
        <f t="shared" si="3"/>
        <v>-1.199597909600896</v>
      </c>
      <c r="G18" s="24"/>
      <c r="I18" s="21">
        <f t="shared" si="4"/>
        <v>6.2352108367044297</v>
      </c>
      <c r="J18" s="34">
        <v>20</v>
      </c>
      <c r="K18" s="32">
        <f t="shared" si="5"/>
        <v>0.30237022371261973</v>
      </c>
      <c r="L18" s="9">
        <f t="shared" si="6"/>
        <v>55</v>
      </c>
      <c r="M18" s="15">
        <f t="shared" si="7"/>
        <v>0</v>
      </c>
      <c r="O18" s="30">
        <f t="shared" si="8"/>
        <v>6.2352108367044297</v>
      </c>
      <c r="P18" s="9" t="e">
        <f>SQRT(1/A18+1/B18+1/Nd+(zeta_se/zeta)^2)</f>
        <v>#DIV/0!</v>
      </c>
      <c r="Q18" s="9" t="e">
        <f t="shared" si="9"/>
        <v>#DIV/0!</v>
      </c>
      <c r="R18" s="24" t="e">
        <f t="shared" si="10"/>
        <v>#DIV/0!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0</v>
      </c>
      <c r="B19">
        <v>11</v>
      </c>
      <c r="C19" s="9">
        <f t="shared" si="0"/>
        <v>0.14744195615489714</v>
      </c>
      <c r="D19" s="9">
        <f t="shared" si="1"/>
        <v>0.17961156464239258</v>
      </c>
      <c r="E19" s="24">
        <f t="shared" si="2"/>
        <v>6.7823299831252681</v>
      </c>
      <c r="F19" s="24">
        <f t="shared" si="3"/>
        <v>-0.83258973410025428</v>
      </c>
      <c r="G19" s="24"/>
      <c r="I19" s="21">
        <f t="shared" si="4"/>
        <v>0</v>
      </c>
      <c r="J19" s="34">
        <v>30</v>
      </c>
      <c r="K19" s="32">
        <f t="shared" si="5"/>
        <v>0.36505867832990813</v>
      </c>
      <c r="L19" s="9">
        <f t="shared" si="6"/>
        <v>55</v>
      </c>
      <c r="M19" s="15">
        <f t="shared" si="7"/>
        <v>3.4478650039508616</v>
      </c>
      <c r="O19" s="30">
        <f t="shared" si="8"/>
        <v>0</v>
      </c>
      <c r="P19" s="9" t="e">
        <f>SQRT(1/A19+1/B19+1/Nd+(zeta_se/zeta)^2)</f>
        <v>#DIV/0!</v>
      </c>
      <c r="Q19" s="9" t="e">
        <f t="shared" si="9"/>
        <v>#DIV/0!</v>
      </c>
      <c r="R19" s="24" t="e">
        <f t="shared" si="10"/>
        <v>#DIV/0!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41</v>
      </c>
      <c r="B20">
        <v>236</v>
      </c>
      <c r="C20" s="9">
        <f t="shared" si="0"/>
        <v>3.0015011259383211E-2</v>
      </c>
      <c r="D20" s="9">
        <f t="shared" si="1"/>
        <v>0.39624791309036395</v>
      </c>
      <c r="E20" s="24">
        <f t="shared" si="2"/>
        <v>33.316662497915367</v>
      </c>
      <c r="F20" s="24">
        <f t="shared" si="3"/>
        <v>3.1276912930824379</v>
      </c>
      <c r="G20" s="24"/>
      <c r="I20" s="21">
        <f t="shared" si="4"/>
        <v>35.665231773269404</v>
      </c>
      <c r="J20" s="34">
        <v>50</v>
      </c>
      <c r="K20" s="32">
        <f t="shared" si="5"/>
        <v>0.45866528033662651</v>
      </c>
      <c r="L20" s="9">
        <f t="shared" si="6"/>
        <v>55</v>
      </c>
      <c r="M20" s="15">
        <f t="shared" si="7"/>
        <v>8.5962281143203736</v>
      </c>
      <c r="O20" s="30">
        <f t="shared" si="8"/>
        <v>35.665231773269404</v>
      </c>
      <c r="P20" s="9" t="e">
        <f>SQRT(1/0.7+1/B20+1/Nd+(zeta_se/zeta)^2)</f>
        <v>#DIV/0!</v>
      </c>
      <c r="Q20" s="9" t="e">
        <f t="shared" si="9"/>
        <v>#DIV/0!</v>
      </c>
      <c r="R20" s="24" t="e">
        <f t="shared" si="10"/>
        <v>#DIV/0!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10</v>
      </c>
      <c r="B21">
        <v>66</v>
      </c>
      <c r="C21" s="9">
        <f t="shared" si="0"/>
        <v>5.7166195047502949E-2</v>
      </c>
      <c r="D21" s="9">
        <f t="shared" si="1"/>
        <v>0.37649924634259913</v>
      </c>
      <c r="E21" s="24">
        <f t="shared" si="2"/>
        <v>17.4928556845359</v>
      </c>
      <c r="F21" s="24">
        <f t="shared" si="3"/>
        <v>1.2967282949019254</v>
      </c>
      <c r="G21" s="24"/>
      <c r="I21" s="21">
        <f t="shared" si="4"/>
        <v>31.115919345362251</v>
      </c>
      <c r="J21" s="35">
        <v>80</v>
      </c>
      <c r="K21" s="32">
        <f t="shared" si="5"/>
        <v>0.55883343139570285</v>
      </c>
      <c r="L21" s="9">
        <f t="shared" si="6"/>
        <v>55</v>
      </c>
      <c r="M21" s="15">
        <f t="shared" si="7"/>
        <v>14.105476422569572</v>
      </c>
      <c r="O21" s="30">
        <f t="shared" si="8"/>
        <v>31.115919345362251</v>
      </c>
      <c r="P21" s="9" t="e">
        <f>SQRT(1/A21+1/B21+1/Nd+(zeta_se/zeta)^2)</f>
        <v>#DIV/0!</v>
      </c>
      <c r="Q21" s="9" t="e">
        <f t="shared" si="9"/>
        <v>#DIV/0!</v>
      </c>
      <c r="R21" s="24" t="e">
        <f t="shared" si="10"/>
        <v>#DIV/0!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1</v>
      </c>
      <c r="B22">
        <v>23</v>
      </c>
      <c r="C22" s="9">
        <f t="shared" si="0"/>
        <v>0.10101525445522107</v>
      </c>
      <c r="D22" s="9">
        <f t="shared" si="1"/>
        <v>0.23794112483020827</v>
      </c>
      <c r="E22" s="24">
        <f t="shared" si="2"/>
        <v>9.8994949366116654</v>
      </c>
      <c r="F22" s="24">
        <f t="shared" si="3"/>
        <v>-0.63781553815688463</v>
      </c>
      <c r="G22" s="24"/>
      <c r="I22" s="21">
        <f t="shared" si="4"/>
        <v>8.9442921011985028</v>
      </c>
      <c r="J22" s="21"/>
      <c r="K22" s="32"/>
      <c r="O22" s="30">
        <f t="shared" si="8"/>
        <v>8.9442921011985028</v>
      </c>
      <c r="P22" s="9" t="e">
        <f>SQRT(1/0.7+1/B22+1/Nd+(zeta_se/zeta)^2)</f>
        <v>#DIV/0!</v>
      </c>
      <c r="Q22" s="9" t="e">
        <f t="shared" si="9"/>
        <v>#DIV/0!</v>
      </c>
      <c r="R22" s="24" t="e">
        <f t="shared" si="10"/>
        <v>#DIV/0!</v>
      </c>
      <c r="S22" s="24" t="e">
        <f t="shared" si="11"/>
        <v>#NUM!</v>
      </c>
      <c r="U22" s="21"/>
    </row>
    <row r="23" spans="1:23" ht="13.5" thickBot="1" x14ac:dyDescent="0.25">
      <c r="A23">
        <v>8</v>
      </c>
      <c r="B23">
        <v>90</v>
      </c>
      <c r="C23" s="9">
        <f t="shared" si="0"/>
        <v>5.0379272185987832E-2</v>
      </c>
      <c r="D23" s="9">
        <f t="shared" si="1"/>
        <v>0.29550372927418189</v>
      </c>
      <c r="E23" s="24">
        <f t="shared" si="2"/>
        <v>19.849433241279211</v>
      </c>
      <c r="F23" s="24">
        <f t="shared" si="3"/>
        <v>-0.13629602295738694</v>
      </c>
      <c r="G23" s="24"/>
      <c r="I23" s="21">
        <f t="shared" si="4"/>
        <v>18.272877544898531</v>
      </c>
      <c r="J23" s="31" t="s">
        <v>33</v>
      </c>
      <c r="K23" s="32"/>
      <c r="O23" s="30">
        <f t="shared" si="8"/>
        <v>18.272877544898531</v>
      </c>
      <c r="P23" s="9" t="e">
        <f>SQRT(1/A23+1/B23+1/Nd+(zeta_se/zeta)^2)</f>
        <v>#DIV/0!</v>
      </c>
      <c r="Q23" s="9" t="e">
        <f t="shared" si="9"/>
        <v>#DIV/0!</v>
      </c>
      <c r="R23" s="24" t="e">
        <f t="shared" si="10"/>
        <v>#DIV/0!</v>
      </c>
      <c r="S23" s="24" t="e">
        <f t="shared" si="11"/>
        <v>#NUM!</v>
      </c>
      <c r="U23" s="31" t="s">
        <v>33</v>
      </c>
    </row>
    <row r="24" spans="1:23" x14ac:dyDescent="0.2">
      <c r="A24">
        <v>2</v>
      </c>
      <c r="B24">
        <v>15</v>
      </c>
      <c r="C24" s="9">
        <f t="shared" si="0"/>
        <v>0.11952286093343936</v>
      </c>
      <c r="D24" s="9">
        <f t="shared" si="1"/>
        <v>0.3744822112311616</v>
      </c>
      <c r="E24" s="24">
        <f t="shared" si="2"/>
        <v>8.3666002653407556</v>
      </c>
      <c r="F24" s="24">
        <f t="shared" si="3"/>
        <v>0.60333217390688165</v>
      </c>
      <c r="G24" s="24"/>
      <c r="I24" s="21">
        <f t="shared" si="4"/>
        <v>27.389929475051787</v>
      </c>
      <c r="J24" s="29"/>
      <c r="K24" s="32"/>
      <c r="O24" s="30">
        <f t="shared" si="8"/>
        <v>27.389929475051787</v>
      </c>
      <c r="P24" s="9" t="e">
        <f>SQRT(1/0.7+1/B24+1/Nd+(zeta_se/zeta)^2)</f>
        <v>#DIV/0!</v>
      </c>
      <c r="Q24" s="9" t="e">
        <f t="shared" si="9"/>
        <v>#DIV/0!</v>
      </c>
      <c r="R24" s="24" t="e">
        <f t="shared" si="10"/>
        <v>#DIV/0!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26</v>
      </c>
      <c r="B25">
        <v>128</v>
      </c>
      <c r="C25" s="9">
        <f t="shared" si="0"/>
        <v>4.0225899335456484E-2</v>
      </c>
      <c r="D25" s="9">
        <f t="shared" si="1"/>
        <v>0.42556909069636811</v>
      </c>
      <c r="E25" s="24">
        <f t="shared" si="2"/>
        <v>24.859605789312106</v>
      </c>
      <c r="F25" s="24">
        <f t="shared" si="3"/>
        <v>3.0626752669058832</v>
      </c>
      <c r="G25" s="24"/>
      <c r="I25" s="21">
        <f t="shared" si="4"/>
        <v>41.68057924849915</v>
      </c>
      <c r="J25" s="18">
        <v>24</v>
      </c>
      <c r="K25" s="32">
        <f>ATAN(SQRT((EXP(J25*lamD)-1)/(0.5*lamD*rho_std*Z)))</f>
        <v>0.32931610936842176</v>
      </c>
      <c r="L25" s="9">
        <f>max_x_axis</f>
        <v>55</v>
      </c>
      <c r="M25" s="15">
        <f>(K25-Zo_man)/(1/max_x_axis)</f>
        <v>1.4820237110691115</v>
      </c>
      <c r="O25" s="30">
        <f t="shared" si="8"/>
        <v>41.68057924849915</v>
      </c>
      <c r="P25" s="9" t="e">
        <f t="shared" ref="P25:P39" si="16">SQRT(1/A25+1/B25+1/Nd+(zeta_se/zeta)^2)</f>
        <v>#DIV/0!</v>
      </c>
      <c r="Q25" s="9" t="e">
        <f t="shared" si="9"/>
        <v>#DIV/0!</v>
      </c>
      <c r="R25" s="24" t="e">
        <f t="shared" si="10"/>
        <v>#DIV/0!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4</v>
      </c>
      <c r="B26">
        <v>24</v>
      </c>
      <c r="C26" s="9">
        <f t="shared" si="0"/>
        <v>9.3658581158169399E-2</v>
      </c>
      <c r="D26" s="9">
        <f t="shared" si="1"/>
        <v>0.40073449163587516</v>
      </c>
      <c r="E26" s="24">
        <f t="shared" si="2"/>
        <v>10.677078252031311</v>
      </c>
      <c r="F26" s="24">
        <f t="shared" si="3"/>
        <v>1.0502429858203715</v>
      </c>
      <c r="G26" s="24"/>
      <c r="I26" s="21">
        <f t="shared" si="4"/>
        <v>34.219266637244182</v>
      </c>
      <c r="J26" s="18">
        <v>37</v>
      </c>
      <c r="K26" s="32">
        <f>ATAN(SQRT((EXP(J26*lamD)-1)/(0.5*lamD*rho_std*Z)))</f>
        <v>0.40149599185422158</v>
      </c>
      <c r="L26" s="9">
        <f>max_x_axis</f>
        <v>55</v>
      </c>
      <c r="M26" s="15">
        <f>(K26-Zo_man)/(1/max_x_axis)</f>
        <v>5.4519172477881019</v>
      </c>
      <c r="O26" s="30">
        <f t="shared" si="8"/>
        <v>34.219266637244182</v>
      </c>
      <c r="P26" s="9" t="e">
        <f t="shared" si="16"/>
        <v>#DIV/0!</v>
      </c>
      <c r="Q26" s="9" t="e">
        <f t="shared" si="9"/>
        <v>#DIV/0!</v>
      </c>
      <c r="R26" s="24" t="e">
        <f t="shared" si="10"/>
        <v>#DIV/0!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14</v>
      </c>
      <c r="B27">
        <v>146</v>
      </c>
      <c r="C27" s="9">
        <f t="shared" si="0"/>
        <v>3.946685189819292E-2</v>
      </c>
      <c r="D27" s="9">
        <f t="shared" si="1"/>
        <v>0.3036858475865874</v>
      </c>
      <c r="E27" s="24">
        <f t="shared" si="2"/>
        <v>25.337718918639855</v>
      </c>
      <c r="F27" s="24">
        <f t="shared" si="3"/>
        <v>3.3334907921244737E-2</v>
      </c>
      <c r="G27" s="24"/>
      <c r="I27" s="21">
        <f t="shared" si="4"/>
        <v>19.709981361734261</v>
      </c>
      <c r="J27" s="18"/>
      <c r="K27" s="32"/>
      <c r="O27" s="30">
        <f t="shared" si="8"/>
        <v>19.709981361734261</v>
      </c>
      <c r="P27" s="9" t="e">
        <f t="shared" si="16"/>
        <v>#DIV/0!</v>
      </c>
      <c r="Q27" s="9" t="e">
        <f t="shared" si="9"/>
        <v>#DIV/0!</v>
      </c>
      <c r="R27" s="24" t="e">
        <f t="shared" si="10"/>
        <v>#DIV/0!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20</v>
      </c>
      <c r="B28">
        <v>129</v>
      </c>
      <c r="C28" s="9">
        <f t="shared" si="0"/>
        <v>4.0893041005476534E-2</v>
      </c>
      <c r="D28" s="9">
        <f t="shared" si="1"/>
        <v>0.37778573697147594</v>
      </c>
      <c r="E28" s="24">
        <f t="shared" si="2"/>
        <v>24.454038521274967</v>
      </c>
      <c r="F28" s="24">
        <f t="shared" si="3"/>
        <v>1.8442138663337926</v>
      </c>
      <c r="G28" s="24"/>
      <c r="I28" s="21">
        <f t="shared" si="4"/>
        <v>31.837761347580955</v>
      </c>
      <c r="J28" s="18"/>
      <c r="K28" s="32"/>
      <c r="O28" s="30">
        <f t="shared" si="8"/>
        <v>31.837761347580955</v>
      </c>
      <c r="P28" s="9" t="e">
        <f t="shared" si="16"/>
        <v>#DIV/0!</v>
      </c>
      <c r="Q28" s="9" t="e">
        <f t="shared" si="9"/>
        <v>#DIV/0!</v>
      </c>
      <c r="R28" s="24" t="e">
        <f t="shared" si="10"/>
        <v>#DIV/0!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44</v>
      </c>
      <c r="B29">
        <v>321</v>
      </c>
      <c r="C29" s="9">
        <f t="shared" si="0"/>
        <v>2.6153289048297074E-2</v>
      </c>
      <c r="D29" s="9">
        <f t="shared" si="1"/>
        <v>0.35577707334132092</v>
      </c>
      <c r="E29" s="24">
        <f t="shared" si="2"/>
        <v>38.236108588610321</v>
      </c>
      <c r="F29" s="24">
        <f t="shared" si="3"/>
        <v>2.0420701017786009</v>
      </c>
      <c r="G29" s="24"/>
      <c r="I29" s="21">
        <f t="shared" si="4"/>
        <v>28.15619674726377</v>
      </c>
      <c r="J29" s="18"/>
      <c r="K29" s="32"/>
      <c r="O29" s="30">
        <f t="shared" si="8"/>
        <v>28.15619674726377</v>
      </c>
      <c r="P29" s="9" t="e">
        <f t="shared" si="16"/>
        <v>#DIV/0!</v>
      </c>
      <c r="Q29" s="9" t="e">
        <f t="shared" si="9"/>
        <v>#DIV/0!</v>
      </c>
      <c r="R29" s="24" t="e">
        <f t="shared" si="10"/>
        <v>#DIV/0!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4</v>
      </c>
      <c r="B30">
        <v>70</v>
      </c>
      <c r="C30" s="9">
        <f t="shared" si="0"/>
        <v>5.7928444636349226E-2</v>
      </c>
      <c r="D30" s="9">
        <f t="shared" si="1"/>
        <v>0.2443508335923687</v>
      </c>
      <c r="E30" s="24">
        <f t="shared" si="2"/>
        <v>17.262676501632068</v>
      </c>
      <c r="F30" s="24">
        <f t="shared" si="3"/>
        <v>-1.0015699624678813</v>
      </c>
      <c r="G30" s="24"/>
      <c r="I30" s="21">
        <f t="shared" si="4"/>
        <v>11.752794205611737</v>
      </c>
      <c r="J30" s="18"/>
      <c r="K30" s="32"/>
      <c r="O30" s="30">
        <f t="shared" si="8"/>
        <v>11.752794205611737</v>
      </c>
      <c r="P30" s="9" t="e">
        <f t="shared" si="16"/>
        <v>#DIV/0!</v>
      </c>
      <c r="Q30" s="9" t="e">
        <f t="shared" si="9"/>
        <v>#DIV/0!</v>
      </c>
      <c r="R30" s="24" t="e">
        <f t="shared" si="10"/>
        <v>#DIV/0!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6</v>
      </c>
      <c r="B31">
        <v>61</v>
      </c>
      <c r="C31" s="9">
        <f t="shared" si="0"/>
        <v>6.0858061945018457E-2</v>
      </c>
      <c r="D31" s="9">
        <f t="shared" si="1"/>
        <v>0.31177717464437688</v>
      </c>
      <c r="E31" s="24">
        <f t="shared" si="2"/>
        <v>16.431676725154983</v>
      </c>
      <c r="F31" s="24">
        <f t="shared" si="3"/>
        <v>0.15457197668002878</v>
      </c>
      <c r="G31" s="24"/>
      <c r="I31" s="21">
        <f t="shared" si="4"/>
        <v>20.2169372665977</v>
      </c>
      <c r="J31" s="18"/>
      <c r="K31" s="32"/>
      <c r="O31" s="30">
        <f t="shared" si="8"/>
        <v>20.2169372665977</v>
      </c>
      <c r="P31" s="9" t="e">
        <f t="shared" si="16"/>
        <v>#DIV/0!</v>
      </c>
      <c r="Q31" s="9" t="e">
        <f t="shared" si="9"/>
        <v>#DIV/0!</v>
      </c>
      <c r="R31" s="24" t="e">
        <f t="shared" si="10"/>
        <v>#DIV/0!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0</v>
      </c>
      <c r="B32">
        <v>43</v>
      </c>
      <c r="C32" s="9">
        <f t="shared" si="0"/>
        <v>7.5809804357890337E-2</v>
      </c>
      <c r="D32" s="9">
        <f t="shared" si="1"/>
        <v>9.2714782755341549E-2</v>
      </c>
      <c r="E32" s="24">
        <f t="shared" si="2"/>
        <v>13.19090595827292</v>
      </c>
      <c r="F32" s="24">
        <f t="shared" si="3"/>
        <v>-2.765545205307697</v>
      </c>
      <c r="G32" s="24"/>
      <c r="I32" s="21">
        <f t="shared" si="4"/>
        <v>0</v>
      </c>
      <c r="J32" s="18"/>
      <c r="K32" s="32"/>
      <c r="O32" s="30">
        <f t="shared" si="8"/>
        <v>0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1</v>
      </c>
      <c r="B33">
        <v>6</v>
      </c>
      <c r="C33" s="9">
        <f t="shared" si="0"/>
        <v>0.18257418583505536</v>
      </c>
      <c r="D33" s="9">
        <f t="shared" si="1"/>
        <v>0.43478098110591401</v>
      </c>
      <c r="E33" s="24">
        <f t="shared" si="2"/>
        <v>5.4772255750516612</v>
      </c>
      <c r="F33" s="24">
        <f t="shared" si="3"/>
        <v>0.72524358680651224</v>
      </c>
      <c r="G33" s="24"/>
      <c r="I33" s="21">
        <f t="shared" si="4"/>
        <v>34.219266637244182</v>
      </c>
      <c r="J33" s="18"/>
      <c r="K33" s="32"/>
      <c r="O33" s="30">
        <f t="shared" si="8"/>
        <v>34.219266637244182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3</v>
      </c>
      <c r="B34">
        <v>59</v>
      </c>
      <c r="C34" s="9">
        <f t="shared" si="0"/>
        <v>6.3245553203367583E-2</v>
      </c>
      <c r="D34" s="9">
        <f t="shared" si="1"/>
        <v>0.23404654629322796</v>
      </c>
      <c r="E34" s="24">
        <f t="shared" si="2"/>
        <v>15.811388300841898</v>
      </c>
      <c r="F34" s="24">
        <f t="shared" si="3"/>
        <v>-1.0802921938194667</v>
      </c>
      <c r="G34" s="24"/>
      <c r="I34" s="21">
        <f t="shared" si="4"/>
        <v>10.459044620666372</v>
      </c>
      <c r="J34" s="18"/>
      <c r="K34" s="32"/>
      <c r="O34" s="30">
        <f t="shared" si="8"/>
        <v>10.459044620666372</v>
      </c>
      <c r="P34" s="9" t="e">
        <f t="shared" si="16"/>
        <v>#DIV/0!</v>
      </c>
      <c r="Q34" s="9" t="e">
        <f t="shared" si="9"/>
        <v>#DIV/0!</v>
      </c>
      <c r="R34" s="24" t="e">
        <f t="shared" si="10"/>
        <v>#DIV/0!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6</v>
      </c>
      <c r="B35">
        <v>23</v>
      </c>
      <c r="C35" s="9">
        <f t="shared" si="0"/>
        <v>9.2057461789832332E-2</v>
      </c>
      <c r="D35" s="9">
        <f t="shared" si="1"/>
        <v>0.48127537394234349</v>
      </c>
      <c r="E35" s="24">
        <f t="shared" si="2"/>
        <v>10.862780491200215</v>
      </c>
      <c r="F35" s="24">
        <f t="shared" si="3"/>
        <v>1.9434073756906871</v>
      </c>
      <c r="G35" s="24"/>
      <c r="I35" s="21">
        <f t="shared" si="4"/>
        <v>53.480543425178276</v>
      </c>
      <c r="J35" s="18"/>
      <c r="K35" s="32"/>
      <c r="O35" s="30">
        <f t="shared" si="8"/>
        <v>53.480543425178276</v>
      </c>
      <c r="P35" s="9" t="e">
        <f t="shared" si="16"/>
        <v>#DIV/0!</v>
      </c>
      <c r="Q35" s="9" t="e">
        <f t="shared" si="9"/>
        <v>#DIV/0!</v>
      </c>
      <c r="R35" s="24" t="e">
        <f t="shared" si="10"/>
        <v>#DIV/0!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34</v>
      </c>
      <c r="B36">
        <v>149</v>
      </c>
      <c r="C36" s="9">
        <f t="shared" si="0"/>
        <v>3.6910673526278109E-2</v>
      </c>
      <c r="D36" s="9">
        <f t="shared" si="1"/>
        <v>0.44728750552116475</v>
      </c>
      <c r="E36" s="24">
        <f t="shared" si="2"/>
        <v>27.092434368288135</v>
      </c>
      <c r="F36" s="24">
        <f t="shared" si="3"/>
        <v>3.9261619462287216</v>
      </c>
      <c r="G36" s="24"/>
      <c r="I36" s="21">
        <f t="shared" si="4"/>
        <v>46.804780211358896</v>
      </c>
      <c r="J36" s="18"/>
      <c r="K36" s="32"/>
      <c r="O36" s="30">
        <f t="shared" si="8"/>
        <v>46.804780211358896</v>
      </c>
      <c r="P36" s="9" t="e">
        <f t="shared" si="16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3</v>
      </c>
      <c r="B37">
        <v>31</v>
      </c>
      <c r="C37" s="9">
        <f t="shared" si="0"/>
        <v>8.5125653075874858E-2</v>
      </c>
      <c r="D37" s="9">
        <f t="shared" si="1"/>
        <v>0.31692324603387684</v>
      </c>
      <c r="E37" s="24">
        <f t="shared" si="2"/>
        <v>11.74734012447073</v>
      </c>
      <c r="F37" s="24">
        <f t="shared" si="3"/>
        <v>0.17095930304682175</v>
      </c>
      <c r="G37" s="24"/>
      <c r="I37" s="21">
        <f t="shared" si="4"/>
        <v>19.89136019535125</v>
      </c>
      <c r="J37" s="19"/>
      <c r="K37" s="32"/>
      <c r="O37" s="30">
        <f t="shared" si="8"/>
        <v>19.89136019535125</v>
      </c>
      <c r="P37" s="9" t="e">
        <f t="shared" si="16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>
        <v>50</v>
      </c>
      <c r="B38">
        <v>422</v>
      </c>
      <c r="C38" s="9">
        <f t="shared" si="0"/>
        <v>2.3002185311411807E-2</v>
      </c>
      <c r="D38" s="9">
        <f t="shared" si="1"/>
        <v>0.33252555524852134</v>
      </c>
      <c r="E38" s="24">
        <f t="shared" si="2"/>
        <v>43.474130238568314</v>
      </c>
      <c r="F38" s="24">
        <f t="shared" si="3"/>
        <v>1.3109768105789927</v>
      </c>
      <c r="G38" s="24"/>
      <c r="I38" s="21">
        <f t="shared" si="4"/>
        <v>24.345144847745733</v>
      </c>
      <c r="O38" s="30">
        <f t="shared" si="8"/>
        <v>24.345144847745733</v>
      </c>
      <c r="P38" s="9" t="e">
        <f t="shared" si="16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#NUM!</v>
      </c>
    </row>
    <row r="39" spans="1:24" x14ac:dyDescent="0.2">
      <c r="A39">
        <v>22</v>
      </c>
      <c r="B39">
        <v>105</v>
      </c>
      <c r="C39" s="9">
        <f t="shared" si="0"/>
        <v>4.4280744277004763E-2</v>
      </c>
      <c r="D39" s="9">
        <f t="shared" si="1"/>
        <v>0.43179904964993659</v>
      </c>
      <c r="E39" s="24">
        <f t="shared" si="2"/>
        <v>22.583179581272429</v>
      </c>
      <c r="F39" s="24">
        <f t="shared" si="3"/>
        <v>2.9229144191356777</v>
      </c>
      <c r="G39" s="24"/>
      <c r="I39" s="21">
        <f t="shared" si="4"/>
        <v>42.989225348494571</v>
      </c>
      <c r="J39" s="4" t="s">
        <v>43</v>
      </c>
      <c r="L39" s="40"/>
      <c r="O39" s="30">
        <f t="shared" si="8"/>
        <v>42.989225348494571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#NUM!</v>
      </c>
      <c r="U39" s="4" t="s">
        <v>43</v>
      </c>
      <c r="V39" s="40"/>
      <c r="X39" s="9"/>
    </row>
    <row r="40" spans="1:24" ht="13.5" thickBot="1" x14ac:dyDescent="0.25">
      <c r="A40">
        <v>12</v>
      </c>
      <c r="B40">
        <v>64</v>
      </c>
      <c r="C40" s="9">
        <f t="shared" si="0"/>
        <v>5.7166195047502949E-2</v>
      </c>
      <c r="D40" s="9">
        <f t="shared" si="1"/>
        <v>0.41320238213316623</v>
      </c>
      <c r="E40" s="24">
        <f t="shared" si="2"/>
        <v>17.4928556845359</v>
      </c>
      <c r="F40" s="24">
        <f t="shared" si="3"/>
        <v>1.9387709524562402</v>
      </c>
      <c r="G40" s="24"/>
      <c r="I40" s="21">
        <f t="shared" si="4"/>
        <v>38.483931253831251</v>
      </c>
      <c r="J40" s="4" t="s">
        <v>42</v>
      </c>
      <c r="K40" s="2" t="s">
        <v>7</v>
      </c>
      <c r="L40" s="6" t="s">
        <v>3</v>
      </c>
      <c r="M40" s="38" t="s">
        <v>4</v>
      </c>
      <c r="O40" s="30">
        <f t="shared" si="8"/>
        <v>38.483931253831251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#NUM!</v>
      </c>
      <c r="U40" s="4" t="s">
        <v>44</v>
      </c>
      <c r="V40" s="38" t="s">
        <v>3</v>
      </c>
      <c r="W40" s="6" t="s">
        <v>4</v>
      </c>
    </row>
    <row r="41" spans="1:24" x14ac:dyDescent="0.2">
      <c r="A41">
        <v>8</v>
      </c>
      <c r="B41">
        <v>57</v>
      </c>
      <c r="C41" s="9">
        <f t="shared" si="0"/>
        <v>6.178020632152155E-2</v>
      </c>
      <c r="D41" s="9">
        <f t="shared" si="1"/>
        <v>0.36494545382287502</v>
      </c>
      <c r="E41" s="24">
        <f t="shared" si="2"/>
        <v>16.186414056238643</v>
      </c>
      <c r="F41" s="24">
        <f t="shared" si="3"/>
        <v>1.0128685842290039</v>
      </c>
      <c r="G41" s="24"/>
      <c r="I41" s="21">
        <f t="shared" si="4"/>
        <v>28.828286037061424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>
        <f t="shared" si="8"/>
        <v>28.828286037061424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#NUM!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>
        <v>12</v>
      </c>
      <c r="B42">
        <v>75</v>
      </c>
      <c r="C42" s="9">
        <f t="shared" si="0"/>
        <v>5.3452248382484878E-2</v>
      </c>
      <c r="D42" s="9">
        <f t="shared" si="1"/>
        <v>0.38497267096387094</v>
      </c>
      <c r="E42" s="24">
        <f t="shared" si="2"/>
        <v>18.708286933869708</v>
      </c>
      <c r="F42" s="24">
        <f t="shared" si="3"/>
        <v>1.5453502846162446</v>
      </c>
      <c r="G42" s="24"/>
      <c r="I42" s="21">
        <f t="shared" si="4"/>
        <v>32.853977882660743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>
        <f t="shared" si="8"/>
        <v>32.853977882660743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#NUM!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>
        <v>2</v>
      </c>
      <c r="B43">
        <v>23</v>
      </c>
      <c r="C43" s="9">
        <f t="shared" si="0"/>
        <v>9.9014754297667429E-2</v>
      </c>
      <c r="D43" s="9">
        <f t="shared" si="1"/>
        <v>0.3085725105754431</v>
      </c>
      <c r="E43" s="24">
        <f t="shared" si="2"/>
        <v>10.099504938362077</v>
      </c>
      <c r="F43" s="24">
        <f t="shared" si="3"/>
        <v>6.2640026800222862E-2</v>
      </c>
      <c r="G43" s="24"/>
      <c r="I43" s="21">
        <f t="shared" si="4"/>
        <v>17.876191339272559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>
        <f t="shared" si="8"/>
        <v>17.876191339272559</v>
      </c>
      <c r="P43" s="9" t="e">
        <f t="shared" ref="P43:P74" si="22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#NUM!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>
        <v>8</v>
      </c>
      <c r="B44">
        <v>33</v>
      </c>
      <c r="C44" s="9">
        <f t="shared" si="0"/>
        <v>7.7615052570633294E-2</v>
      </c>
      <c r="D44" s="9">
        <f t="shared" si="1"/>
        <v>0.46439569255224594</v>
      </c>
      <c r="E44" s="24">
        <f t="shared" si="2"/>
        <v>12.884098726725124</v>
      </c>
      <c r="F44" s="24">
        <f t="shared" si="3"/>
        <v>2.0875521367736694</v>
      </c>
      <c r="G44" s="24"/>
      <c r="I44" s="21">
        <f t="shared" si="4"/>
        <v>49.713632989995176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>
        <f t="shared" si="8"/>
        <v>49.713632989995176</v>
      </c>
      <c r="P44" s="9" t="e">
        <f t="shared" si="22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#NUM!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>
        <v>3</v>
      </c>
      <c r="B45">
        <v>25</v>
      </c>
      <c r="C45" s="9">
        <f t="shared" si="0"/>
        <v>9.3658581158169399E-2</v>
      </c>
      <c r="D45" s="9">
        <f t="shared" si="1"/>
        <v>0.34970869019922679</v>
      </c>
      <c r="E45" s="24">
        <f t="shared" si="2"/>
        <v>10.677078252031311</v>
      </c>
      <c r="F45" s="24">
        <f t="shared" si="3"/>
        <v>0.50543651100866527</v>
      </c>
      <c r="G45" s="24"/>
      <c r="I45" s="21">
        <f t="shared" si="4"/>
        <v>24.656167519952483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>
        <f t="shared" si="8"/>
        <v>24.656167519952483</v>
      </c>
      <c r="P45" s="9" t="e">
        <f t="shared" si="22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#NUM!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>
        <v>9</v>
      </c>
      <c r="B46">
        <v>93</v>
      </c>
      <c r="C46" s="9">
        <f t="shared" si="0"/>
        <v>4.9386479832479478E-2</v>
      </c>
      <c r="D46" s="9">
        <f t="shared" si="1"/>
        <v>0.30685395417966321</v>
      </c>
      <c r="E46" s="24">
        <f t="shared" si="2"/>
        <v>20.248456731316587</v>
      </c>
      <c r="F46" s="24">
        <f t="shared" ref="F46:F65" si="23">(D46-Zo_man)/C46</f>
        <v>9.0788622356815785E-2</v>
      </c>
      <c r="G46" s="24"/>
      <c r="I46" s="21">
        <f t="shared" si="4"/>
        <v>19.89136019535125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>
        <f t="shared" si="8"/>
        <v>19.89136019535125</v>
      </c>
      <c r="P46" s="9" t="e">
        <f t="shared" si="22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#NUM!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 s="44"/>
      <c r="B47" s="45"/>
      <c r="C47" s="9">
        <f t="shared" si="0"/>
        <v>0.70710678118654757</v>
      </c>
      <c r="D47" s="9">
        <f t="shared" si="1"/>
        <v>0.78539816339744828</v>
      </c>
      <c r="E47" s="24">
        <f t="shared" si="2"/>
        <v>1.4142135623730949</v>
      </c>
      <c r="F47" s="24">
        <f t="shared" si="23"/>
        <v>0.68310466330741781</v>
      </c>
      <c r="G47" s="24"/>
      <c r="I47" s="21" t="e">
        <f t="shared" si="4"/>
        <v>#DIV/0!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 t="e">
        <f t="shared" si="8"/>
        <v>#DIV/0!</v>
      </c>
      <c r="P47" s="9" t="e">
        <f t="shared" si="22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#DIV/0!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 s="44"/>
      <c r="B48" s="45"/>
      <c r="C48" s="9">
        <f t="shared" si="0"/>
        <v>0.70710678118654757</v>
      </c>
      <c r="D48" s="9">
        <f t="shared" si="1"/>
        <v>0.78539816339744828</v>
      </c>
      <c r="E48" s="24">
        <f t="shared" si="2"/>
        <v>1.4142135623730949</v>
      </c>
      <c r="F48" s="24">
        <f t="shared" si="23"/>
        <v>0.68310466330741781</v>
      </c>
      <c r="G48" s="24"/>
      <c r="I48" s="21" t="e">
        <f t="shared" si="4"/>
        <v>#DIV/0!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 t="e">
        <f t="shared" si="8"/>
        <v>#DIV/0!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#DIV/0!</v>
      </c>
    </row>
    <row r="49" spans="1:19" x14ac:dyDescent="0.2">
      <c r="A49" s="44"/>
      <c r="B49" s="45"/>
      <c r="C49" s="9">
        <f t="shared" si="0"/>
        <v>0.70710678118654757</v>
      </c>
      <c r="D49" s="9">
        <f t="shared" si="1"/>
        <v>0.78539816339744828</v>
      </c>
      <c r="E49" s="24">
        <f t="shared" si="2"/>
        <v>1.4142135623730949</v>
      </c>
      <c r="F49" s="24">
        <f t="shared" si="23"/>
        <v>0.68310466330741781</v>
      </c>
      <c r="G49" s="24"/>
      <c r="I49" s="21" t="e">
        <f t="shared" si="4"/>
        <v>#DIV/0!</v>
      </c>
      <c r="O49" s="30" t="e">
        <f t="shared" si="8"/>
        <v>#DIV/0!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#DIV/0!</v>
      </c>
    </row>
    <row r="50" spans="1:19" x14ac:dyDescent="0.2">
      <c r="A50" s="44"/>
      <c r="B50" s="45"/>
      <c r="C50" s="9">
        <f t="shared" si="0"/>
        <v>0.70710678118654757</v>
      </c>
      <c r="D50" s="9">
        <f t="shared" si="1"/>
        <v>0.78539816339744828</v>
      </c>
      <c r="E50" s="24">
        <f t="shared" si="2"/>
        <v>1.4142135623730949</v>
      </c>
      <c r="F50" s="24">
        <f t="shared" si="23"/>
        <v>0.68310466330741781</v>
      </c>
      <c r="G50" s="24"/>
      <c r="I50" s="21" t="e">
        <f t="shared" si="4"/>
        <v>#DIV/0!</v>
      </c>
      <c r="O50" s="30" t="e">
        <f t="shared" si="8"/>
        <v>#DIV/0!</v>
      </c>
      <c r="P50" s="9" t="e">
        <f t="shared" si="22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#DIV/0!</v>
      </c>
    </row>
    <row r="51" spans="1:19" x14ac:dyDescent="0.2">
      <c r="A51" s="44"/>
      <c r="B51" s="45"/>
      <c r="C51" s="9">
        <f t="shared" si="0"/>
        <v>0.70710678118654757</v>
      </c>
      <c r="D51" s="9">
        <f t="shared" si="1"/>
        <v>0.78539816339744828</v>
      </c>
      <c r="E51" s="24">
        <f t="shared" si="2"/>
        <v>1.4142135623730949</v>
      </c>
      <c r="F51" s="24">
        <f t="shared" si="23"/>
        <v>0.68310466330741781</v>
      </c>
      <c r="G51" s="24"/>
      <c r="I51" s="21" t="e">
        <f t="shared" si="4"/>
        <v>#DIV/0!</v>
      </c>
      <c r="O51" s="30" t="e">
        <f t="shared" si="8"/>
        <v>#DIV/0!</v>
      </c>
      <c r="P51" s="9" t="e">
        <f t="shared" si="22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#DIV/0!</v>
      </c>
    </row>
    <row r="52" spans="1:19" x14ac:dyDescent="0.2">
      <c r="A52" s="44"/>
      <c r="B52" s="45"/>
      <c r="C52" s="9">
        <f t="shared" si="0"/>
        <v>0.70710678118654757</v>
      </c>
      <c r="D52" s="9">
        <f t="shared" si="1"/>
        <v>0.78539816339744828</v>
      </c>
      <c r="E52" s="24">
        <f t="shared" si="2"/>
        <v>1.4142135623730949</v>
      </c>
      <c r="F52" s="24">
        <f t="shared" si="23"/>
        <v>0.68310466330741781</v>
      </c>
      <c r="G52" s="24"/>
      <c r="I52" s="21" t="e">
        <f t="shared" si="4"/>
        <v>#DIV/0!</v>
      </c>
      <c r="O52" s="30" t="e">
        <f t="shared" si="8"/>
        <v>#DIV/0!</v>
      </c>
      <c r="P52" s="9" t="e">
        <f t="shared" si="22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#DIV/0!</v>
      </c>
    </row>
    <row r="53" spans="1:19" x14ac:dyDescent="0.2">
      <c r="A53" s="44"/>
      <c r="B53" s="45"/>
      <c r="C53" s="9">
        <f t="shared" si="0"/>
        <v>0.70710678118654757</v>
      </c>
      <c r="D53" s="9">
        <f t="shared" si="1"/>
        <v>0.78539816339744828</v>
      </c>
      <c r="E53" s="24">
        <f t="shared" si="2"/>
        <v>1.4142135623730949</v>
      </c>
      <c r="F53" s="24">
        <f t="shared" si="23"/>
        <v>0.68310466330741781</v>
      </c>
      <c r="G53" s="24"/>
      <c r="I53" s="21" t="e">
        <f t="shared" si="4"/>
        <v>#DIV/0!</v>
      </c>
      <c r="O53" s="30" t="e">
        <f t="shared" si="8"/>
        <v>#DIV/0!</v>
      </c>
      <c r="P53" s="9" t="e">
        <f t="shared" si="22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#DIV/0!</v>
      </c>
    </row>
    <row r="54" spans="1:19" x14ac:dyDescent="0.2">
      <c r="A54" s="44"/>
      <c r="B54" s="45"/>
      <c r="C54" s="9">
        <f t="shared" si="0"/>
        <v>0.70710678118654757</v>
      </c>
      <c r="D54" s="9">
        <f t="shared" si="1"/>
        <v>0.78539816339744828</v>
      </c>
      <c r="E54" s="24">
        <f t="shared" si="2"/>
        <v>1.4142135623730949</v>
      </c>
      <c r="F54" s="24">
        <f t="shared" si="23"/>
        <v>0.68310466330741781</v>
      </c>
      <c r="G54" s="24"/>
      <c r="I54" s="21" t="e">
        <f t="shared" si="4"/>
        <v>#DIV/0!</v>
      </c>
      <c r="O54" s="30" t="e">
        <f t="shared" si="8"/>
        <v>#DIV/0!</v>
      </c>
      <c r="P54" s="9" t="e">
        <f t="shared" si="22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#DIV/0!</v>
      </c>
    </row>
    <row r="55" spans="1:19" x14ac:dyDescent="0.2">
      <c r="A55" s="44"/>
      <c r="B55" s="45"/>
      <c r="C55" s="9">
        <f t="shared" si="0"/>
        <v>0.70710678118654757</v>
      </c>
      <c r="D55" s="9">
        <f t="shared" si="1"/>
        <v>0.78539816339744828</v>
      </c>
      <c r="E55" s="24">
        <f t="shared" si="2"/>
        <v>1.4142135623730949</v>
      </c>
      <c r="F55" s="24">
        <f t="shared" si="23"/>
        <v>0.68310466330741781</v>
      </c>
      <c r="G55" s="24"/>
      <c r="I55" s="21" t="e">
        <f t="shared" si="4"/>
        <v>#DIV/0!</v>
      </c>
      <c r="O55" s="30" t="e">
        <f t="shared" si="8"/>
        <v>#DIV/0!</v>
      </c>
      <c r="P55" s="9" t="e">
        <f t="shared" si="22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#DIV/0!</v>
      </c>
    </row>
    <row r="56" spans="1:19" x14ac:dyDescent="0.2">
      <c r="A56" s="44"/>
      <c r="B56" s="45"/>
      <c r="C56" s="9">
        <f t="shared" si="0"/>
        <v>0.70710678118654757</v>
      </c>
      <c r="D56" s="9">
        <f t="shared" si="1"/>
        <v>0.78539816339744828</v>
      </c>
      <c r="E56" s="24">
        <f t="shared" si="2"/>
        <v>1.4142135623730949</v>
      </c>
      <c r="F56" s="24">
        <f t="shared" si="23"/>
        <v>0.68310466330741781</v>
      </c>
      <c r="G56" s="24"/>
      <c r="I56" s="21" t="e">
        <f t="shared" si="4"/>
        <v>#DIV/0!</v>
      </c>
      <c r="O56" s="30" t="e">
        <f t="shared" si="8"/>
        <v>#DIV/0!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#DIV/0!</v>
      </c>
    </row>
    <row r="57" spans="1:19" x14ac:dyDescent="0.2">
      <c r="A57" s="44"/>
      <c r="B57" s="45"/>
      <c r="C57" s="9">
        <f t="shared" si="0"/>
        <v>0.70710678118654757</v>
      </c>
      <c r="D57" s="9">
        <f t="shared" si="1"/>
        <v>0.78539816339744828</v>
      </c>
      <c r="E57" s="24">
        <f t="shared" si="2"/>
        <v>1.4142135623730949</v>
      </c>
      <c r="F57" s="24">
        <f t="shared" si="23"/>
        <v>0.68310466330741781</v>
      </c>
      <c r="G57" s="24"/>
      <c r="I57" s="21" t="e">
        <f t="shared" si="4"/>
        <v>#DIV/0!</v>
      </c>
      <c r="O57" s="30" t="e">
        <f t="shared" si="8"/>
        <v>#DIV/0!</v>
      </c>
      <c r="P57" s="9" t="e">
        <f t="shared" si="22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#DIV/0!</v>
      </c>
    </row>
    <row r="58" spans="1:19" x14ac:dyDescent="0.2">
      <c r="A58" s="44"/>
      <c r="B58" s="45"/>
      <c r="C58" s="9">
        <f t="shared" si="0"/>
        <v>0.70710678118654757</v>
      </c>
      <c r="D58" s="9">
        <f t="shared" si="1"/>
        <v>0.78539816339744828</v>
      </c>
      <c r="E58" s="24">
        <f t="shared" si="2"/>
        <v>1.4142135623730949</v>
      </c>
      <c r="F58" s="24">
        <f t="shared" si="23"/>
        <v>0.68310466330741781</v>
      </c>
      <c r="G58" s="24"/>
      <c r="I58" s="21" t="e">
        <f t="shared" si="4"/>
        <v>#DIV/0!</v>
      </c>
      <c r="O58" s="30" t="e">
        <f t="shared" si="8"/>
        <v>#DIV/0!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#DIV/0!</v>
      </c>
    </row>
    <row r="59" spans="1:19" x14ac:dyDescent="0.2">
      <c r="A59" s="44"/>
      <c r="B59" s="45"/>
      <c r="C59" s="9">
        <f t="shared" si="0"/>
        <v>0.70710678118654757</v>
      </c>
      <c r="D59" s="9">
        <f t="shared" si="1"/>
        <v>0.78539816339744828</v>
      </c>
      <c r="E59" s="24">
        <f t="shared" si="2"/>
        <v>1.4142135623730949</v>
      </c>
      <c r="F59" s="24">
        <f t="shared" si="23"/>
        <v>0.68310466330741781</v>
      </c>
      <c r="G59" s="24"/>
      <c r="I59" s="21" t="e">
        <f t="shared" si="4"/>
        <v>#DIV/0!</v>
      </c>
      <c r="O59" s="30" t="e">
        <f t="shared" si="8"/>
        <v>#DIV/0!</v>
      </c>
      <c r="P59" s="9" t="e">
        <f t="shared" si="22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#DIV/0!</v>
      </c>
    </row>
    <row r="60" spans="1:19" x14ac:dyDescent="0.2">
      <c r="A60" s="44"/>
      <c r="B60" s="45"/>
      <c r="C60" s="9">
        <f t="shared" si="0"/>
        <v>0.70710678118654757</v>
      </c>
      <c r="D60" s="9">
        <f t="shared" si="1"/>
        <v>0.78539816339744828</v>
      </c>
      <c r="E60" s="24">
        <f t="shared" si="2"/>
        <v>1.4142135623730949</v>
      </c>
      <c r="F60" s="24">
        <f t="shared" si="23"/>
        <v>0.68310466330741781</v>
      </c>
      <c r="G60" s="24"/>
      <c r="I60" s="21" t="e">
        <f t="shared" si="4"/>
        <v>#DIV/0!</v>
      </c>
      <c r="O60" s="30" t="e">
        <f t="shared" si="8"/>
        <v>#DIV/0!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#DIV/0!</v>
      </c>
    </row>
    <row r="61" spans="1:19" x14ac:dyDescent="0.2">
      <c r="A61" s="44"/>
      <c r="B61" s="45"/>
      <c r="C61" s="9">
        <f t="shared" si="0"/>
        <v>0.70710678118654757</v>
      </c>
      <c r="D61" s="9">
        <f t="shared" si="1"/>
        <v>0.78539816339744828</v>
      </c>
      <c r="E61" s="24">
        <f t="shared" si="2"/>
        <v>1.4142135623730949</v>
      </c>
      <c r="F61" s="24">
        <f t="shared" si="23"/>
        <v>0.68310466330741781</v>
      </c>
      <c r="G61" s="24"/>
      <c r="I61" s="21" t="e">
        <f t="shared" si="4"/>
        <v>#DIV/0!</v>
      </c>
      <c r="O61" s="30" t="e">
        <f t="shared" si="8"/>
        <v>#DIV/0!</v>
      </c>
      <c r="P61" s="9" t="e">
        <f t="shared" si="22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#DIV/0!</v>
      </c>
    </row>
    <row r="62" spans="1:19" x14ac:dyDescent="0.2">
      <c r="A62" s="44"/>
      <c r="B62" s="45"/>
      <c r="C62" s="9">
        <f t="shared" si="0"/>
        <v>0.70710678118654757</v>
      </c>
      <c r="D62" s="9">
        <f t="shared" si="1"/>
        <v>0.78539816339744828</v>
      </c>
      <c r="E62" s="24">
        <f t="shared" si="2"/>
        <v>1.4142135623730949</v>
      </c>
      <c r="F62" s="24">
        <f t="shared" si="23"/>
        <v>0.68310466330741781</v>
      </c>
      <c r="G62" s="24"/>
      <c r="I62" s="21" t="e">
        <f t="shared" si="4"/>
        <v>#DIV/0!</v>
      </c>
      <c r="O62" s="30" t="e">
        <f t="shared" si="8"/>
        <v>#DIV/0!</v>
      </c>
      <c r="P62" s="9" t="e">
        <f t="shared" si="22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#DIV/0!</v>
      </c>
    </row>
    <row r="63" spans="1:19" x14ac:dyDescent="0.2">
      <c r="A63" s="44"/>
      <c r="B63" s="45"/>
      <c r="C63" s="9">
        <f t="shared" si="0"/>
        <v>0.70710678118654757</v>
      </c>
      <c r="D63" s="9">
        <f t="shared" si="1"/>
        <v>0.78539816339744828</v>
      </c>
      <c r="E63" s="24">
        <f t="shared" si="2"/>
        <v>1.4142135623730949</v>
      </c>
      <c r="F63" s="24">
        <f t="shared" si="23"/>
        <v>0.68310466330741781</v>
      </c>
      <c r="G63" s="24"/>
      <c r="I63" s="21" t="e">
        <f t="shared" si="4"/>
        <v>#DIV/0!</v>
      </c>
      <c r="O63" s="30" t="e">
        <f t="shared" si="8"/>
        <v>#DIV/0!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#DIV/0!</v>
      </c>
    </row>
    <row r="64" spans="1:19" x14ac:dyDescent="0.2">
      <c r="A64" s="44"/>
      <c r="B64" s="45"/>
      <c r="C64" s="9">
        <f t="shared" si="0"/>
        <v>0.70710678118654757</v>
      </c>
      <c r="D64" s="9">
        <f t="shared" si="1"/>
        <v>0.78539816339744828</v>
      </c>
      <c r="E64" s="24">
        <f t="shared" si="2"/>
        <v>1.4142135623730949</v>
      </c>
      <c r="F64" s="24">
        <f t="shared" si="23"/>
        <v>0.68310466330741781</v>
      </c>
      <c r="G64" s="24"/>
      <c r="I64" s="21" t="e">
        <f t="shared" si="4"/>
        <v>#DIV/0!</v>
      </c>
      <c r="O64" s="30" t="e">
        <f t="shared" si="8"/>
        <v>#DIV/0!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#DIV/0!</v>
      </c>
    </row>
    <row r="65" spans="1:19" x14ac:dyDescent="0.2">
      <c r="A65" s="44"/>
      <c r="B65" s="45"/>
      <c r="C65" s="9">
        <f t="shared" si="0"/>
        <v>0.70710678118654757</v>
      </c>
      <c r="D65" s="9">
        <f t="shared" si="1"/>
        <v>0.78539816339744828</v>
      </c>
      <c r="E65" s="24">
        <f t="shared" si="2"/>
        <v>1.4142135623730949</v>
      </c>
      <c r="F65" s="24">
        <f t="shared" si="23"/>
        <v>0.68310466330741781</v>
      </c>
      <c r="G65" s="24"/>
      <c r="I65" s="21" t="e">
        <f t="shared" si="4"/>
        <v>#DIV/0!</v>
      </c>
      <c r="O65" s="30" t="e">
        <f t="shared" si="8"/>
        <v>#DIV/0!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#DIV/0!</v>
      </c>
    </row>
    <row r="66" spans="1:19" x14ac:dyDescent="0.2">
      <c r="A66" s="44"/>
      <c r="B66" s="45"/>
      <c r="C66" s="9">
        <f t="shared" si="0"/>
        <v>0.70710678118654757</v>
      </c>
      <c r="D66" s="9">
        <f t="shared" si="1"/>
        <v>0.78539816339744828</v>
      </c>
      <c r="E66" s="24">
        <f t="shared" si="2"/>
        <v>1.4142135623730949</v>
      </c>
      <c r="F66" s="24">
        <f t="shared" ref="F66:F97" si="24">(D66-Zo)/C66</f>
        <v>0.61427376567407277</v>
      </c>
      <c r="G66" s="24"/>
      <c r="I66" s="21" t="e">
        <f t="shared" si="4"/>
        <v>#DIV/0!</v>
      </c>
      <c r="O66" s="30" t="e">
        <f t="shared" si="8"/>
        <v>#DIV/0!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#DIV/0!</v>
      </c>
    </row>
    <row r="67" spans="1:19" x14ac:dyDescent="0.2">
      <c r="A67" s="44"/>
      <c r="B67" s="45"/>
      <c r="C67" s="9">
        <f t="shared" si="0"/>
        <v>0.70710678118654757</v>
      </c>
      <c r="D67" s="9">
        <f t="shared" si="1"/>
        <v>0.78539816339744828</v>
      </c>
      <c r="E67" s="24">
        <f t="shared" si="2"/>
        <v>1.4142135623730949</v>
      </c>
      <c r="F67" s="24">
        <f t="shared" si="24"/>
        <v>0.61427376567407277</v>
      </c>
      <c r="G67" s="24"/>
      <c r="I67" s="21" t="e">
        <f t="shared" si="4"/>
        <v>#DIV/0!</v>
      </c>
      <c r="O67" s="30" t="e">
        <f t="shared" si="8"/>
        <v>#DIV/0!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#DIV/0!</v>
      </c>
    </row>
    <row r="68" spans="1:19" x14ac:dyDescent="0.2">
      <c r="A68" s="44"/>
      <c r="B68" s="45"/>
      <c r="C68" s="9">
        <f t="shared" si="0"/>
        <v>0.70710678118654757</v>
      </c>
      <c r="D68" s="9">
        <f t="shared" si="1"/>
        <v>0.78539816339744828</v>
      </c>
      <c r="E68" s="24">
        <f t="shared" si="2"/>
        <v>1.4142135623730949</v>
      </c>
      <c r="F68" s="24">
        <f t="shared" si="24"/>
        <v>0.61427376567407277</v>
      </c>
      <c r="G68" s="24"/>
      <c r="I68" s="21" t="e">
        <f t="shared" si="4"/>
        <v>#DIV/0!</v>
      </c>
      <c r="O68" s="30" t="e">
        <f t="shared" si="8"/>
        <v>#DIV/0!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#DIV/0!</v>
      </c>
    </row>
    <row r="69" spans="1:19" x14ac:dyDescent="0.2">
      <c r="A69" s="44"/>
      <c r="B69" s="45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>
        <f t="shared" si="24"/>
        <v>0.61427376567407277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 s="44"/>
      <c r="B70" s="45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>
        <f t="shared" si="24"/>
        <v>0.61427376567407277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 s="44"/>
      <c r="B71" s="45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>
        <f t="shared" si="24"/>
        <v>0.61427376567407277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 s="44"/>
      <c r="B72" s="45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>
        <f t="shared" si="24"/>
        <v>0.61427376567407277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 s="44"/>
      <c r="B73" s="45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>
        <f t="shared" si="24"/>
        <v>0.61427376567407277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ht="13.5" thickBot="1" x14ac:dyDescent="0.25">
      <c r="A74" s="27"/>
      <c r="B74" s="28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0.61427376567407277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0.61427376567407277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0.61427376567407277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0.61427376567407277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0.61427376567407277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0.61427376567407277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0.61427376567407277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0.61427376567407277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0.61427376567407277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0.61427376567407277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0.61427376567407277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0.61427376567407277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0.61427376567407277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0.61427376567407277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0.61427376567407277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0.61427376567407277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0.61427376567407277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0.61427376567407277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0.61427376567407277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0.61427376567407277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0.61427376567407277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0.61427376567407277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0.61427376567407277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0.61427376567407277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0.61427376567407277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0.61427376567407277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0.61427376567407277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0.61427376567407277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0.61427376567407277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0.61427376567407277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0.61427376567407277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0.61427376567407277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0.61427376567407277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0.61427376567407277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0.61427376567407277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0.61427376567407277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0.61427376567407277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0.61427376567407277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0.61427376567407277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0.61427376567407277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0.61427376567407277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0.61427376567407277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0.61427376567407277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0.61427376567407277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0.61427376567407277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0.61427376567407277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0.61427376567407277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0.61427376567407277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0.61427376567407277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0.61427376567407277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0.61427376567407277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0.61427376567407277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0.61427376567407277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0.61427376567407277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0.61427376567407277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0.61427376567407277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0.61427376567407277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0.61427376567407277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0.61427376567407277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0.61427376567407277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0.61427376567407277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0.61427376567407277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0.61427376567407277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0.61427376567407277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0.61427376567407277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0.61427376567407277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0.61427376567407277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0.61427376567407277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0.61427376567407277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0.61427376567407277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0.61427376567407277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0.61427376567407277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0.61427376567407277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0.61427376567407277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0.61427376567407277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0.61427376567407277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0.61427376567407277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0.61427376567407277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0.61427376567407277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0.61427376567407277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0.61427376567407277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0.61427376567407277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0.61427376567407277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0.61427376567407277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0.61427376567407277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0.61427376567407277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0.61427376567407277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0.61427376567407277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0.61427376567407277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0.61427376567407277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0.61427376567407277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0.61427376567407277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0.61427376567407277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0.61427376567407277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0.61427376567407277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0.61427376567407277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0.61427376567407277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0.61427376567407277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0.61427376567407277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0.61427376567407277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0.61427376567407277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0.61427376567407277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0.61427376567407277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0.61427376567407277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0.61427376567407277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0.61427376567407277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0.61427376567407277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0.61427376567407277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0.61427376567407277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0.61427376567407277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0.61427376567407277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0.61427376567407277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0.61427376567407277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0.61427376567407277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0.61427376567407277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0.61427376567407277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0.61427376567407277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0.61427376567407277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0.61427376567407277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0.61427376567407277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0.61427376567407277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0.61427376567407277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0.61427376567407277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0.61427376567407277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0.61427376567407277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0.61427376567407277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0.61427376567407277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0.61427376567407277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0.61427376567407277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0.61427376567407277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0.61427376567407277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0.61427376567407277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0.61427376567407277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0.61427376567407277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0.61427376567407277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0.61427376567407277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0.61427376567407277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0.61427376567407277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0.61427376567407277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0.61427376567407277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0.61427376567407277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0.61427376567407277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0.61427376567407277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0.61427376567407277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0.61427376567407277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0.61427376567407277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0.61427376567407277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0.61427376567407277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0.61427376567407277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0.61427376567407277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0.61427376567407277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0.61427376567407277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0.61427376567407277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0.61427376567407277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0.61427376567407277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0.61427376567407277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0.61427376567407277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0.61427376567407277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0.61427376567407277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0.61427376567407277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0.61427376567407277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0.61427376567407277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0.61427376567407277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0.61427376567407277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0.61427376567407277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0.61427376567407277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0.61427376567407277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opLeftCell="A10" workbookViewId="0">
      <selection activeCell="F26" sqref="E14:F26"/>
    </sheetView>
  </sheetViews>
  <sheetFormatPr defaultRowHeight="12.75" x14ac:dyDescent="0.2"/>
  <cols>
    <col min="1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134</v>
      </c>
    </row>
    <row r="2" spans="1:23" ht="13.5" thickBot="1" x14ac:dyDescent="0.25">
      <c r="A2" s="2" t="s">
        <v>10</v>
      </c>
      <c r="B2" s="19" t="s">
        <v>72</v>
      </c>
      <c r="E2" s="2" t="s">
        <v>15</v>
      </c>
      <c r="F2" s="10">
        <f>MIN(E14:E65)</f>
        <v>1.4142135623730949</v>
      </c>
      <c r="G2" s="11">
        <f>MAX(E14:E65)</f>
        <v>34.205262752974143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/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102</v>
      </c>
      <c r="E3" s="2" t="s">
        <v>16</v>
      </c>
      <c r="F3" s="36">
        <f>MIN(F14:F65)</f>
        <v>-1.6982254564212091</v>
      </c>
      <c r="G3" s="37">
        <f>MAX(F14:F65)</f>
        <v>2.149631224146217</v>
      </c>
      <c r="I3" s="2" t="s">
        <v>12</v>
      </c>
      <c r="J3" s="14">
        <v>105.3</v>
      </c>
      <c r="P3" s="2" t="s">
        <v>12</v>
      </c>
      <c r="Q3" s="18"/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972</v>
      </c>
      <c r="E4" s="2" t="s">
        <v>34</v>
      </c>
      <c r="F4" s="16">
        <f>MIN(M14:M25)</f>
        <v>-12.833420872713655</v>
      </c>
      <c r="G4" s="17">
        <f>MAX(M14:M25)</f>
        <v>14.128776522978967</v>
      </c>
      <c r="I4" s="2" t="s">
        <v>24</v>
      </c>
      <c r="J4" s="49">
        <v>3.89</v>
      </c>
      <c r="K4" s="13" t="s">
        <v>25</v>
      </c>
      <c r="P4" s="2" t="s">
        <v>13</v>
      </c>
      <c r="Q4" s="18"/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0.31327447045926232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9.7803836803269567E-2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0.30309990278879612</v>
      </c>
      <c r="E8" s="6"/>
      <c r="I8" s="5" t="s">
        <v>26</v>
      </c>
      <c r="J8" s="21" t="e">
        <f>MIN(I14:I65)</f>
        <v>#DIV/0!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 t="e">
        <f>MAX(I14:I65)</f>
        <v>#DIV/0!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3</v>
      </c>
      <c r="B14">
        <v>37</v>
      </c>
      <c r="C14" s="9">
        <f t="shared" ref="C14:C77" si="0">0.5*(1/(A14+B14+0.5))^0.5</f>
        <v>7.8567420131838608E-2</v>
      </c>
      <c r="D14" s="9">
        <f t="shared" ref="D14:D77" si="1">ATAN(SQRT((A14+3/8)/(B14+3/8)))</f>
        <v>0.29191659659147456</v>
      </c>
      <c r="E14" s="24">
        <f t="shared" ref="E14:E77" si="2">1/C14</f>
        <v>12.727922061357857</v>
      </c>
      <c r="F14" s="24">
        <f t="shared" ref="F14:F45" si="3">(D14-Zo_man)/C14</f>
        <v>-0.142340249667809</v>
      </c>
      <c r="G14" s="24"/>
      <c r="I14" s="21">
        <f t="shared" ref="I14:I77" si="4">1/lamD*LN(1+0.5*lamD*Z*rho_std*A14/B14)</f>
        <v>16.584742436377848</v>
      </c>
      <c r="J14" s="29">
        <v>1</v>
      </c>
      <c r="K14" s="32">
        <f t="shared" ref="K14:K21" si="5">ATAN(SQRT((EXP(J14*lamD)-1)/(0.5*lamD*rho_std*Z)))</f>
        <v>6.9764977830366073E-2</v>
      </c>
      <c r="L14" s="9">
        <f t="shared" ref="L14:L21" si="6">max_x_axis</f>
        <v>55</v>
      </c>
      <c r="M14" s="15">
        <f t="shared" ref="M14:M21" si="7">(K14-Zo_man)/(1/max_x_axis)</f>
        <v>-12.833420872713655</v>
      </c>
      <c r="O14" s="30">
        <f t="shared" ref="O14:O77" si="8">I14</f>
        <v>16.584742436377848</v>
      </c>
      <c r="P14" s="9" t="e">
        <f>SQRT(1/A14+1/B14+1/Nd+(zeta_se/zeta)^2)</f>
        <v>#DIV/0!</v>
      </c>
      <c r="Q14" s="9" t="e">
        <f t="shared" ref="Q14:Q77" si="9">O14*P14</f>
        <v>#DIV/0!</v>
      </c>
      <c r="R14" s="24" t="e">
        <f t="shared" ref="R14:R77" si="10">1/P14</f>
        <v>#DIV/0!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8</v>
      </c>
      <c r="B15">
        <v>146</v>
      </c>
      <c r="C15" s="9">
        <f t="shared" si="0"/>
        <v>4.0225899335456484E-2</v>
      </c>
      <c r="D15" s="9">
        <f t="shared" si="1"/>
        <v>0.23478725652988691</v>
      </c>
      <c r="E15" s="24">
        <f t="shared" si="2"/>
        <v>24.859605789312106</v>
      </c>
      <c r="F15" s="24">
        <f t="shared" si="3"/>
        <v>-1.6982254564212091</v>
      </c>
      <c r="G15" s="24"/>
      <c r="I15" s="21">
        <f t="shared" si="4"/>
        <v>11.212626515789349</v>
      </c>
      <c r="J15" s="34">
        <v>3</v>
      </c>
      <c r="K15" s="32">
        <f t="shared" si="5"/>
        <v>0.12045630318530026</v>
      </c>
      <c r="L15" s="9">
        <f t="shared" si="6"/>
        <v>55</v>
      </c>
      <c r="M15" s="15">
        <f t="shared" si="7"/>
        <v>-10.045397978192273</v>
      </c>
      <c r="O15" s="30">
        <f t="shared" si="8"/>
        <v>11.212626515789349</v>
      </c>
      <c r="P15" s="9" t="e">
        <f>SQRT(1/A15+1/B15+1/Nd+(zeta_se/zeta)^2)</f>
        <v>#DIV/0!</v>
      </c>
      <c r="Q15" s="9" t="e">
        <f t="shared" si="9"/>
        <v>#DIV/0!</v>
      </c>
      <c r="R15" s="24" t="e">
        <f t="shared" si="10"/>
        <v>#DIV/0!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12</v>
      </c>
      <c r="B16">
        <v>82</v>
      </c>
      <c r="C16" s="9">
        <f t="shared" si="0"/>
        <v>5.1434449987363969E-2</v>
      </c>
      <c r="D16" s="9">
        <f t="shared" si="1"/>
        <v>0.36976434177338752</v>
      </c>
      <c r="E16" s="24">
        <f t="shared" si="2"/>
        <v>19.442222095223581</v>
      </c>
      <c r="F16" s="24">
        <f t="shared" si="3"/>
        <v>1.2961048285919072</v>
      </c>
      <c r="G16" s="24"/>
      <c r="I16" s="21">
        <f t="shared" si="4"/>
        <v>29.902514934569826</v>
      </c>
      <c r="J16" s="34">
        <v>5</v>
      </c>
      <c r="K16" s="32">
        <f t="shared" si="5"/>
        <v>0.15502315664884486</v>
      </c>
      <c r="L16" s="9">
        <f t="shared" si="6"/>
        <v>55</v>
      </c>
      <c r="M16" s="15">
        <f t="shared" si="7"/>
        <v>-8.144221037697319</v>
      </c>
      <c r="O16" s="30">
        <f t="shared" si="8"/>
        <v>29.902514934569826</v>
      </c>
      <c r="P16" s="9" t="e">
        <f>SQRT(1/A16+1/B16+1/Nd+(zeta_se/zeta)^2)</f>
        <v>#DIV/0!</v>
      </c>
      <c r="Q16" s="9" t="e">
        <f t="shared" si="9"/>
        <v>#DIV/0!</v>
      </c>
      <c r="R16" s="24" t="e">
        <f t="shared" si="10"/>
        <v>#DIV/0!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1</v>
      </c>
      <c r="B17">
        <v>21</v>
      </c>
      <c r="C17" s="9">
        <f t="shared" si="0"/>
        <v>0.10540925533894598</v>
      </c>
      <c r="D17" s="9">
        <f t="shared" si="1"/>
        <v>0.2483909240244504</v>
      </c>
      <c r="E17" s="24">
        <f t="shared" si="2"/>
        <v>9.4868329805051381</v>
      </c>
      <c r="F17" s="24">
        <f t="shared" si="3"/>
        <v>-0.51901494407135018</v>
      </c>
      <c r="G17" s="24"/>
      <c r="I17" s="21">
        <f t="shared" si="4"/>
        <v>9.7454156477385059</v>
      </c>
      <c r="J17" s="34">
        <v>10</v>
      </c>
      <c r="K17" s="32">
        <f t="shared" si="5"/>
        <v>0.21755352162570765</v>
      </c>
      <c r="L17" s="9">
        <f t="shared" si="6"/>
        <v>55</v>
      </c>
      <c r="M17" s="15">
        <f t="shared" si="7"/>
        <v>-4.7050509639698657</v>
      </c>
      <c r="O17" s="30">
        <f t="shared" si="8"/>
        <v>9.7454156477385059</v>
      </c>
      <c r="P17" s="9" t="e">
        <f>SQRT(1/0.7+1/B17+1/Nd+(zeta_se/zeta)^2)</f>
        <v>#DIV/0!</v>
      </c>
      <c r="Q17" s="9" t="e">
        <f t="shared" si="9"/>
        <v>#DIV/0!</v>
      </c>
      <c r="R17" s="24" t="e">
        <f t="shared" si="10"/>
        <v>#DIV/0!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5</v>
      </c>
      <c r="B18">
        <v>61</v>
      </c>
      <c r="C18" s="9">
        <f t="shared" si="0"/>
        <v>6.1313933948496581E-2</v>
      </c>
      <c r="D18" s="9">
        <f t="shared" si="1"/>
        <v>0.28772149118856005</v>
      </c>
      <c r="E18" s="24">
        <f t="shared" si="2"/>
        <v>16.30950643030009</v>
      </c>
      <c r="F18" s="24">
        <f t="shared" si="3"/>
        <v>-0.25081430288185158</v>
      </c>
      <c r="G18" s="24"/>
      <c r="I18" s="21">
        <f t="shared" si="4"/>
        <v>16.765760953483213</v>
      </c>
      <c r="J18" s="34">
        <v>20</v>
      </c>
      <c r="K18" s="32">
        <f t="shared" si="5"/>
        <v>0.30309990278879612</v>
      </c>
      <c r="L18" s="9">
        <f t="shared" si="6"/>
        <v>55</v>
      </c>
      <c r="M18" s="15">
        <f t="shared" si="7"/>
        <v>0</v>
      </c>
      <c r="O18" s="30">
        <f t="shared" si="8"/>
        <v>16.765760953483213</v>
      </c>
      <c r="P18" s="9" t="e">
        <f>SQRT(1/A18+1/B18+1/Nd+(zeta_se/zeta)^2)</f>
        <v>#DIV/0!</v>
      </c>
      <c r="Q18" s="9" t="e">
        <f t="shared" si="9"/>
        <v>#DIV/0!</v>
      </c>
      <c r="R18" s="24" t="e">
        <f t="shared" si="10"/>
        <v>#DIV/0!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0</v>
      </c>
      <c r="B19">
        <v>2</v>
      </c>
      <c r="C19" s="9">
        <f t="shared" si="0"/>
        <v>0.31622776601683794</v>
      </c>
      <c r="D19" s="9">
        <f t="shared" si="1"/>
        <v>0.37822819233418564</v>
      </c>
      <c r="E19" s="24">
        <f t="shared" si="2"/>
        <v>3.1622776601683791</v>
      </c>
      <c r="F19" s="24">
        <f t="shared" si="3"/>
        <v>0.2375765116760469</v>
      </c>
      <c r="G19" s="24"/>
      <c r="I19" s="21">
        <f t="shared" si="4"/>
        <v>0</v>
      </c>
      <c r="J19" s="34">
        <v>30</v>
      </c>
      <c r="K19" s="32">
        <f t="shared" si="5"/>
        <v>0.36591457030148472</v>
      </c>
      <c r="L19" s="9">
        <f t="shared" si="6"/>
        <v>55</v>
      </c>
      <c r="M19" s="15">
        <f t="shared" si="7"/>
        <v>3.4548067131978732</v>
      </c>
      <c r="O19" s="30">
        <f t="shared" si="8"/>
        <v>0</v>
      </c>
      <c r="P19" s="9" t="e">
        <f>SQRT(1/A19+1/B19+1/Nd+(zeta_se/zeta)^2)</f>
        <v>#DIV/0!</v>
      </c>
      <c r="Q19" s="9" t="e">
        <f t="shared" si="9"/>
        <v>#DIV/0!</v>
      </c>
      <c r="R19" s="24" t="e">
        <f t="shared" si="10"/>
        <v>#DIV/0!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14</v>
      </c>
      <c r="B20">
        <v>119</v>
      </c>
      <c r="C20" s="9">
        <f t="shared" si="0"/>
        <v>4.3274232240791549E-2</v>
      </c>
      <c r="D20" s="9">
        <f t="shared" si="1"/>
        <v>0.3340123827477085</v>
      </c>
      <c r="E20" s="24">
        <f t="shared" si="2"/>
        <v>23.108440016582684</v>
      </c>
      <c r="F20" s="24">
        <f t="shared" si="3"/>
        <v>0.71433918889434123</v>
      </c>
      <c r="G20" s="24"/>
      <c r="I20" s="21">
        <f t="shared" si="4"/>
        <v>24.05019871816522</v>
      </c>
      <c r="J20" s="34">
        <v>50</v>
      </c>
      <c r="K20" s="32">
        <f t="shared" si="5"/>
        <v>0.45968400077412697</v>
      </c>
      <c r="L20" s="9">
        <f t="shared" si="6"/>
        <v>55</v>
      </c>
      <c r="M20" s="15">
        <f t="shared" si="7"/>
        <v>8.6121253891931975</v>
      </c>
      <c r="O20" s="30">
        <f t="shared" si="8"/>
        <v>24.05019871816522</v>
      </c>
      <c r="P20" s="9" t="e">
        <f>SQRT(1/0.7+1/B20+1/Nd+(zeta_se/zeta)^2)</f>
        <v>#DIV/0!</v>
      </c>
      <c r="Q20" s="9" t="e">
        <f t="shared" si="9"/>
        <v>#DIV/0!</v>
      </c>
      <c r="R20" s="24" t="e">
        <f t="shared" si="10"/>
        <v>#DIV/0!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1</v>
      </c>
      <c r="B21">
        <v>29</v>
      </c>
      <c r="C21" s="9">
        <f t="shared" si="0"/>
        <v>9.0535746042518531E-2</v>
      </c>
      <c r="D21" s="9">
        <f t="shared" si="1"/>
        <v>0.21306877791243886</v>
      </c>
      <c r="E21" s="24">
        <f t="shared" si="2"/>
        <v>11.045361017187261</v>
      </c>
      <c r="F21" s="24">
        <f t="shared" si="3"/>
        <v>-0.99442627704283471</v>
      </c>
      <c r="G21" s="24"/>
      <c r="I21" s="21">
        <f t="shared" si="4"/>
        <v>7.0584963105721128</v>
      </c>
      <c r="J21" s="35">
        <v>80</v>
      </c>
      <c r="K21" s="32">
        <f t="shared" si="5"/>
        <v>0.55998674866114095</v>
      </c>
      <c r="L21" s="9">
        <f t="shared" si="6"/>
        <v>55</v>
      </c>
      <c r="M21" s="15">
        <f t="shared" si="7"/>
        <v>14.128776522978967</v>
      </c>
      <c r="O21" s="30">
        <f t="shared" si="8"/>
        <v>7.0584963105721128</v>
      </c>
      <c r="P21" s="9" t="e">
        <f>SQRT(1/A21+1/B21+1/Nd+(zeta_se/zeta)^2)</f>
        <v>#DIV/0!</v>
      </c>
      <c r="Q21" s="9" t="e">
        <f t="shared" si="9"/>
        <v>#DIV/0!</v>
      </c>
      <c r="R21" s="24" t="e">
        <f t="shared" si="10"/>
        <v>#DIV/0!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9</v>
      </c>
      <c r="B22">
        <v>38</v>
      </c>
      <c r="C22" s="9">
        <f t="shared" si="0"/>
        <v>7.2547625011001163E-2</v>
      </c>
      <c r="D22" s="9">
        <f t="shared" si="1"/>
        <v>0.45905054275009527</v>
      </c>
      <c r="E22" s="24">
        <f t="shared" si="2"/>
        <v>13.784048752090223</v>
      </c>
      <c r="F22" s="24">
        <f t="shared" si="3"/>
        <v>2.149631224146217</v>
      </c>
      <c r="G22" s="24"/>
      <c r="I22" s="21">
        <f t="shared" si="4"/>
        <v>48.325685551264925</v>
      </c>
      <c r="J22" s="21"/>
      <c r="K22" s="32"/>
      <c r="O22" s="30">
        <f t="shared" si="8"/>
        <v>48.325685551264925</v>
      </c>
      <c r="P22" s="9" t="e">
        <f>SQRT(1/0.7+1/B22+1/Nd+(zeta_se/zeta)^2)</f>
        <v>#DIV/0!</v>
      </c>
      <c r="Q22" s="9" t="e">
        <f t="shared" si="9"/>
        <v>#DIV/0!</v>
      </c>
      <c r="R22" s="24" t="e">
        <f t="shared" si="10"/>
        <v>#DIV/0!</v>
      </c>
      <c r="S22" s="24" t="e">
        <f t="shared" si="11"/>
        <v>#NUM!</v>
      </c>
      <c r="U22" s="21"/>
    </row>
    <row r="23" spans="1:23" ht="13.5" thickBot="1" x14ac:dyDescent="0.25">
      <c r="A23">
        <v>32</v>
      </c>
      <c r="B23">
        <v>260</v>
      </c>
      <c r="C23" s="9">
        <f t="shared" si="0"/>
        <v>2.9235267310234306E-2</v>
      </c>
      <c r="D23" s="9">
        <f t="shared" si="1"/>
        <v>0.33900576233542695</v>
      </c>
      <c r="E23" s="24">
        <f t="shared" si="2"/>
        <v>34.205262752974143</v>
      </c>
      <c r="F23" s="24">
        <f t="shared" si="3"/>
        <v>1.2281693601638928</v>
      </c>
      <c r="G23" s="24"/>
      <c r="I23" s="21">
        <f t="shared" si="4"/>
        <v>25.158044658766368</v>
      </c>
      <c r="J23" s="31" t="s">
        <v>33</v>
      </c>
      <c r="K23" s="32"/>
      <c r="O23" s="30">
        <f t="shared" si="8"/>
        <v>25.158044658766368</v>
      </c>
      <c r="P23" s="9" t="e">
        <f>SQRT(1/A23+1/B23+1/Nd+(zeta_se/zeta)^2)</f>
        <v>#DIV/0!</v>
      </c>
      <c r="Q23" s="9" t="e">
        <f t="shared" si="9"/>
        <v>#DIV/0!</v>
      </c>
      <c r="R23" s="24" t="e">
        <f t="shared" si="10"/>
        <v>#DIV/0!</v>
      </c>
      <c r="S23" s="24" t="e">
        <f t="shared" si="11"/>
        <v>#NUM!</v>
      </c>
      <c r="U23" s="31" t="s">
        <v>33</v>
      </c>
    </row>
    <row r="24" spans="1:23" x14ac:dyDescent="0.2">
      <c r="A24">
        <v>9</v>
      </c>
      <c r="B24">
        <v>126</v>
      </c>
      <c r="C24" s="9">
        <f t="shared" si="0"/>
        <v>4.2953677958755779E-2</v>
      </c>
      <c r="D24" s="9">
        <f t="shared" si="1"/>
        <v>0.26591701853478095</v>
      </c>
      <c r="E24" s="24">
        <f t="shared" si="2"/>
        <v>23.280893453645628</v>
      </c>
      <c r="F24" s="24">
        <f t="shared" si="3"/>
        <v>-0.86565076661696494</v>
      </c>
      <c r="G24" s="24"/>
      <c r="I24" s="21">
        <f t="shared" si="4"/>
        <v>14.612604269075304</v>
      </c>
      <c r="J24" s="29"/>
      <c r="K24" s="32"/>
      <c r="O24" s="30">
        <f t="shared" si="8"/>
        <v>14.612604269075304</v>
      </c>
      <c r="P24" s="9" t="e">
        <f>SQRT(1/0.7+1/B24+1/Nd+(zeta_se/zeta)^2)</f>
        <v>#DIV/0!</v>
      </c>
      <c r="Q24" s="9" t="e">
        <f t="shared" si="9"/>
        <v>#DIV/0!</v>
      </c>
      <c r="R24" s="24" t="e">
        <f t="shared" si="10"/>
        <v>#DIV/0!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6</v>
      </c>
      <c r="B25">
        <v>38</v>
      </c>
      <c r="C25" s="9">
        <f t="shared" si="0"/>
        <v>7.4953168899586142E-2</v>
      </c>
      <c r="D25" s="9">
        <f t="shared" si="1"/>
        <v>0.3870261751597267</v>
      </c>
      <c r="E25" s="24">
        <f t="shared" si="2"/>
        <v>13.341664064126334</v>
      </c>
      <c r="F25" s="24">
        <f t="shared" si="3"/>
        <v>1.1197161321273235</v>
      </c>
      <c r="G25" s="24"/>
      <c r="I25" s="21">
        <f t="shared" si="4"/>
        <v>32.257342839057664</v>
      </c>
      <c r="J25" s="18"/>
      <c r="K25" s="32"/>
      <c r="O25" s="30">
        <f t="shared" si="8"/>
        <v>32.257342839057664</v>
      </c>
      <c r="P25" s="9" t="e">
        <f t="shared" ref="P25:P39" si="16">SQRT(1/A25+1/B25+1/Nd+(zeta_se/zeta)^2)</f>
        <v>#DIV/0!</v>
      </c>
      <c r="Q25" s="9" t="e">
        <f t="shared" si="9"/>
        <v>#DIV/0!</v>
      </c>
      <c r="R25" s="24" t="e">
        <f t="shared" si="10"/>
        <v>#DIV/0!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2</v>
      </c>
      <c r="B26">
        <v>13</v>
      </c>
      <c r="C26" s="9">
        <f t="shared" si="0"/>
        <v>0.1270001270001905</v>
      </c>
      <c r="D26" s="9">
        <f t="shared" si="1"/>
        <v>0.39880954143015951</v>
      </c>
      <c r="E26" s="24">
        <f t="shared" si="2"/>
        <v>7.8740078740118111</v>
      </c>
      <c r="F26" s="24">
        <f t="shared" si="3"/>
        <v>0.75361844828092039</v>
      </c>
      <c r="G26" s="24"/>
      <c r="I26" s="21">
        <f t="shared" si="4"/>
        <v>31.432244635179742</v>
      </c>
      <c r="J26" s="18"/>
      <c r="K26" s="32"/>
      <c r="O26" s="30">
        <f t="shared" si="8"/>
        <v>31.432244635179742</v>
      </c>
      <c r="P26" s="9" t="e">
        <f t="shared" si="16"/>
        <v>#DIV/0!</v>
      </c>
      <c r="Q26" s="9" t="e">
        <f t="shared" si="9"/>
        <v>#DIV/0!</v>
      </c>
      <c r="R26" s="24" t="e">
        <f t="shared" si="10"/>
        <v>#DIV/0!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/>
      <c r="B27"/>
      <c r="C27" s="9">
        <f t="shared" si="0"/>
        <v>0.70710678118654757</v>
      </c>
      <c r="D27" s="9">
        <f t="shared" si="1"/>
        <v>0.78539816339744828</v>
      </c>
      <c r="E27" s="24">
        <f t="shared" si="2"/>
        <v>1.4142135623730949</v>
      </c>
      <c r="F27" s="24">
        <f t="shared" si="3"/>
        <v>0.68207274126170936</v>
      </c>
      <c r="G27" s="24"/>
      <c r="I27" s="21" t="e">
        <f t="shared" si="4"/>
        <v>#DIV/0!</v>
      </c>
      <c r="J27" s="18"/>
      <c r="K27" s="32"/>
      <c r="O27" s="30" t="e">
        <f t="shared" si="8"/>
        <v>#DIV/0!</v>
      </c>
      <c r="P27" s="9" t="e">
        <f t="shared" si="16"/>
        <v>#DIV/0!</v>
      </c>
      <c r="Q27" s="9" t="e">
        <f t="shared" si="9"/>
        <v>#DIV/0!</v>
      </c>
      <c r="R27" s="24" t="e">
        <f t="shared" si="10"/>
        <v>#DIV/0!</v>
      </c>
      <c r="S27" s="24" t="e">
        <f t="shared" si="11"/>
        <v>#DIV/0!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/>
      <c r="B28"/>
      <c r="C28" s="9">
        <f t="shared" si="0"/>
        <v>0.70710678118654757</v>
      </c>
      <c r="D28" s="9">
        <f t="shared" si="1"/>
        <v>0.78539816339744828</v>
      </c>
      <c r="E28" s="24">
        <f t="shared" si="2"/>
        <v>1.4142135623730949</v>
      </c>
      <c r="F28" s="24">
        <f t="shared" si="3"/>
        <v>0.68207274126170936</v>
      </c>
      <c r="G28" s="24"/>
      <c r="I28" s="21" t="e">
        <f t="shared" si="4"/>
        <v>#DIV/0!</v>
      </c>
      <c r="J28" s="18"/>
      <c r="K28" s="32"/>
      <c r="O28" s="30" t="e">
        <f t="shared" si="8"/>
        <v>#DIV/0!</v>
      </c>
      <c r="P28" s="9" t="e">
        <f t="shared" si="16"/>
        <v>#DIV/0!</v>
      </c>
      <c r="Q28" s="9" t="e">
        <f t="shared" si="9"/>
        <v>#DIV/0!</v>
      </c>
      <c r="R28" s="24" t="e">
        <f t="shared" si="10"/>
        <v>#DIV/0!</v>
      </c>
      <c r="S28" s="24" t="e">
        <f t="shared" si="11"/>
        <v>#DIV/0!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/>
      <c r="B29"/>
      <c r="C29" s="9">
        <f t="shared" si="0"/>
        <v>0.70710678118654757</v>
      </c>
      <c r="D29" s="9">
        <f t="shared" si="1"/>
        <v>0.78539816339744828</v>
      </c>
      <c r="E29" s="24">
        <f t="shared" si="2"/>
        <v>1.4142135623730949</v>
      </c>
      <c r="F29" s="24">
        <f t="shared" si="3"/>
        <v>0.68207274126170936</v>
      </c>
      <c r="G29" s="24"/>
      <c r="I29" s="21" t="e">
        <f t="shared" si="4"/>
        <v>#DIV/0!</v>
      </c>
      <c r="J29" s="18"/>
      <c r="K29" s="32"/>
      <c r="O29" s="30" t="e">
        <f t="shared" si="8"/>
        <v>#DIV/0!</v>
      </c>
      <c r="P29" s="9" t="e">
        <f t="shared" si="16"/>
        <v>#DIV/0!</v>
      </c>
      <c r="Q29" s="9" t="e">
        <f t="shared" si="9"/>
        <v>#DIV/0!</v>
      </c>
      <c r="R29" s="24" t="e">
        <f t="shared" si="10"/>
        <v>#DIV/0!</v>
      </c>
      <c r="S29" s="24" t="e">
        <f t="shared" si="11"/>
        <v>#DIV/0!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/>
      <c r="B30"/>
      <c r="C30" s="9">
        <f t="shared" si="0"/>
        <v>0.70710678118654757</v>
      </c>
      <c r="D30" s="9">
        <f t="shared" si="1"/>
        <v>0.78539816339744828</v>
      </c>
      <c r="E30" s="24">
        <f t="shared" si="2"/>
        <v>1.4142135623730949</v>
      </c>
      <c r="F30" s="24">
        <f t="shared" si="3"/>
        <v>0.68207274126170936</v>
      </c>
      <c r="G30" s="24"/>
      <c r="I30" s="21" t="e">
        <f t="shared" si="4"/>
        <v>#DIV/0!</v>
      </c>
      <c r="J30" s="18"/>
      <c r="K30" s="32"/>
      <c r="O30" s="30" t="e">
        <f t="shared" si="8"/>
        <v>#DIV/0!</v>
      </c>
      <c r="P30" s="9" t="e">
        <f t="shared" si="16"/>
        <v>#DIV/0!</v>
      </c>
      <c r="Q30" s="9" t="e">
        <f t="shared" si="9"/>
        <v>#DIV/0!</v>
      </c>
      <c r="R30" s="24" t="e">
        <f t="shared" si="10"/>
        <v>#DIV/0!</v>
      </c>
      <c r="S30" s="24" t="e">
        <f t="shared" si="11"/>
        <v>#DIV/0!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/>
      <c r="B31"/>
      <c r="C31" s="9">
        <f t="shared" si="0"/>
        <v>0.70710678118654757</v>
      </c>
      <c r="D31" s="9">
        <f t="shared" si="1"/>
        <v>0.78539816339744828</v>
      </c>
      <c r="E31" s="24">
        <f t="shared" si="2"/>
        <v>1.4142135623730949</v>
      </c>
      <c r="F31" s="24">
        <f t="shared" si="3"/>
        <v>0.68207274126170936</v>
      </c>
      <c r="G31" s="24"/>
      <c r="I31" s="21" t="e">
        <f t="shared" si="4"/>
        <v>#DIV/0!</v>
      </c>
      <c r="J31" s="18"/>
      <c r="K31" s="32"/>
      <c r="O31" s="30" t="e">
        <f t="shared" si="8"/>
        <v>#DIV/0!</v>
      </c>
      <c r="P31" s="9" t="e">
        <f t="shared" si="16"/>
        <v>#DIV/0!</v>
      </c>
      <c r="Q31" s="9" t="e">
        <f t="shared" si="9"/>
        <v>#DIV/0!</v>
      </c>
      <c r="R31" s="24" t="e">
        <f t="shared" si="10"/>
        <v>#DIV/0!</v>
      </c>
      <c r="S31" s="24" t="e">
        <f t="shared" si="11"/>
        <v>#DIV/0!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/>
      <c r="B32"/>
      <c r="C32" s="9">
        <f t="shared" si="0"/>
        <v>0.70710678118654757</v>
      </c>
      <c r="D32" s="9">
        <f t="shared" si="1"/>
        <v>0.78539816339744828</v>
      </c>
      <c r="E32" s="24">
        <f t="shared" si="2"/>
        <v>1.4142135623730949</v>
      </c>
      <c r="F32" s="24">
        <f t="shared" si="3"/>
        <v>0.68207274126170936</v>
      </c>
      <c r="G32" s="24"/>
      <c r="I32" s="21" t="e">
        <f t="shared" si="4"/>
        <v>#DIV/0!</v>
      </c>
      <c r="J32" s="18"/>
      <c r="K32" s="32"/>
      <c r="O32" s="30" t="e">
        <f t="shared" si="8"/>
        <v>#DIV/0!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#DIV/0!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/>
      <c r="B33"/>
      <c r="C33" s="9">
        <f t="shared" si="0"/>
        <v>0.70710678118654757</v>
      </c>
      <c r="D33" s="9">
        <f t="shared" si="1"/>
        <v>0.78539816339744828</v>
      </c>
      <c r="E33" s="24">
        <f t="shared" si="2"/>
        <v>1.4142135623730949</v>
      </c>
      <c r="F33" s="24">
        <f t="shared" si="3"/>
        <v>0.68207274126170936</v>
      </c>
      <c r="G33" s="24"/>
      <c r="I33" s="21" t="e">
        <f t="shared" si="4"/>
        <v>#DIV/0!</v>
      </c>
      <c r="J33" s="18"/>
      <c r="K33" s="32"/>
      <c r="O33" s="30" t="e">
        <f t="shared" si="8"/>
        <v>#DIV/0!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#DIV/0!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/>
      <c r="B34"/>
      <c r="C34" s="9">
        <f t="shared" si="0"/>
        <v>0.70710678118654757</v>
      </c>
      <c r="D34" s="9">
        <f t="shared" si="1"/>
        <v>0.78539816339744828</v>
      </c>
      <c r="E34" s="24">
        <f t="shared" si="2"/>
        <v>1.4142135623730949</v>
      </c>
      <c r="F34" s="24">
        <f t="shared" si="3"/>
        <v>0.68207274126170936</v>
      </c>
      <c r="G34" s="24"/>
      <c r="I34" s="21" t="e">
        <f t="shared" si="4"/>
        <v>#DIV/0!</v>
      </c>
      <c r="J34" s="18"/>
      <c r="K34" s="32"/>
      <c r="O34" s="30" t="e">
        <f t="shared" si="8"/>
        <v>#DIV/0!</v>
      </c>
      <c r="P34" s="9" t="e">
        <f t="shared" si="16"/>
        <v>#DIV/0!</v>
      </c>
      <c r="Q34" s="9" t="e">
        <f t="shared" si="9"/>
        <v>#DIV/0!</v>
      </c>
      <c r="R34" s="24" t="e">
        <f t="shared" si="10"/>
        <v>#DIV/0!</v>
      </c>
      <c r="S34" s="24" t="e">
        <f t="shared" si="11"/>
        <v>#DIV/0!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/>
      <c r="B35"/>
      <c r="C35" s="9">
        <f t="shared" si="0"/>
        <v>0.70710678118654757</v>
      </c>
      <c r="D35" s="9">
        <f t="shared" si="1"/>
        <v>0.78539816339744828</v>
      </c>
      <c r="E35" s="24">
        <f t="shared" si="2"/>
        <v>1.4142135623730949</v>
      </c>
      <c r="F35" s="24">
        <f t="shared" si="3"/>
        <v>0.68207274126170936</v>
      </c>
      <c r="G35" s="24"/>
      <c r="I35" s="21" t="e">
        <f t="shared" si="4"/>
        <v>#DIV/0!</v>
      </c>
      <c r="J35" s="18"/>
      <c r="K35" s="32"/>
      <c r="O35" s="30" t="e">
        <f t="shared" si="8"/>
        <v>#DIV/0!</v>
      </c>
      <c r="P35" s="9" t="e">
        <f t="shared" si="16"/>
        <v>#DIV/0!</v>
      </c>
      <c r="Q35" s="9" t="e">
        <f t="shared" si="9"/>
        <v>#DIV/0!</v>
      </c>
      <c r="R35" s="24" t="e">
        <f t="shared" si="10"/>
        <v>#DIV/0!</v>
      </c>
      <c r="S35" s="24" t="e">
        <f t="shared" si="11"/>
        <v>#DIV/0!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/>
      <c r="B36"/>
      <c r="C36" s="9">
        <f t="shared" si="0"/>
        <v>0.70710678118654757</v>
      </c>
      <c r="D36" s="9">
        <f t="shared" si="1"/>
        <v>0.78539816339744828</v>
      </c>
      <c r="E36" s="24">
        <f t="shared" si="2"/>
        <v>1.4142135623730949</v>
      </c>
      <c r="F36" s="24">
        <f t="shared" si="3"/>
        <v>0.68207274126170936</v>
      </c>
      <c r="G36" s="24"/>
      <c r="I36" s="21" t="e">
        <f t="shared" si="4"/>
        <v>#DIV/0!</v>
      </c>
      <c r="J36" s="18"/>
      <c r="K36" s="32"/>
      <c r="O36" s="30" t="e">
        <f t="shared" si="8"/>
        <v>#DIV/0!</v>
      </c>
      <c r="P36" s="9" t="e">
        <f t="shared" si="16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#DIV/0!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/>
      <c r="B37"/>
      <c r="C37" s="9">
        <f t="shared" si="0"/>
        <v>0.70710678118654757</v>
      </c>
      <c r="D37" s="9">
        <f t="shared" si="1"/>
        <v>0.78539816339744828</v>
      </c>
      <c r="E37" s="24">
        <f t="shared" si="2"/>
        <v>1.4142135623730949</v>
      </c>
      <c r="F37" s="24">
        <f t="shared" si="3"/>
        <v>0.68207274126170936</v>
      </c>
      <c r="G37" s="24"/>
      <c r="I37" s="21" t="e">
        <f t="shared" si="4"/>
        <v>#DIV/0!</v>
      </c>
      <c r="J37" s="19"/>
      <c r="K37" s="32"/>
      <c r="O37" s="30" t="e">
        <f t="shared" si="8"/>
        <v>#DIV/0!</v>
      </c>
      <c r="P37" s="9" t="e">
        <f t="shared" si="16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#DIV/0!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/>
      <c r="B38"/>
      <c r="C38" s="9">
        <f t="shared" si="0"/>
        <v>0.70710678118654757</v>
      </c>
      <c r="D38" s="9">
        <f t="shared" si="1"/>
        <v>0.78539816339744828</v>
      </c>
      <c r="E38" s="24">
        <f t="shared" si="2"/>
        <v>1.4142135623730949</v>
      </c>
      <c r="F38" s="24">
        <f t="shared" si="3"/>
        <v>0.68207274126170936</v>
      </c>
      <c r="G38" s="24"/>
      <c r="I38" s="21" t="e">
        <f t="shared" si="4"/>
        <v>#DIV/0!</v>
      </c>
      <c r="O38" s="30" t="e">
        <f t="shared" si="8"/>
        <v>#DIV/0!</v>
      </c>
      <c r="P38" s="9" t="e">
        <f t="shared" si="16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#DIV/0!</v>
      </c>
    </row>
    <row r="39" spans="1:24" x14ac:dyDescent="0.2">
      <c r="A39"/>
      <c r="B39"/>
      <c r="C39" s="9">
        <f t="shared" si="0"/>
        <v>0.70710678118654757</v>
      </c>
      <c r="D39" s="9">
        <f t="shared" si="1"/>
        <v>0.78539816339744828</v>
      </c>
      <c r="E39" s="24">
        <f t="shared" si="2"/>
        <v>1.4142135623730949</v>
      </c>
      <c r="F39" s="24">
        <f t="shared" si="3"/>
        <v>0.68207274126170936</v>
      </c>
      <c r="G39" s="24"/>
      <c r="I39" s="21" t="e">
        <f t="shared" si="4"/>
        <v>#DIV/0!</v>
      </c>
      <c r="J39" s="4" t="s">
        <v>43</v>
      </c>
      <c r="L39" s="40"/>
      <c r="O39" s="30" t="e">
        <f t="shared" si="8"/>
        <v>#DIV/0!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#DIV/0!</v>
      </c>
      <c r="U39" s="4" t="s">
        <v>43</v>
      </c>
      <c r="V39" s="40"/>
      <c r="X39" s="9"/>
    </row>
    <row r="40" spans="1:24" ht="13.5" thickBot="1" x14ac:dyDescent="0.25">
      <c r="A40"/>
      <c r="B40"/>
      <c r="C40" s="9">
        <f t="shared" si="0"/>
        <v>0.70710678118654757</v>
      </c>
      <c r="D40" s="9">
        <f t="shared" si="1"/>
        <v>0.78539816339744828</v>
      </c>
      <c r="E40" s="24">
        <f t="shared" si="2"/>
        <v>1.4142135623730949</v>
      </c>
      <c r="F40" s="24">
        <f t="shared" si="3"/>
        <v>0.68207274126170936</v>
      </c>
      <c r="G40" s="24"/>
      <c r="I40" s="21" t="e">
        <f t="shared" si="4"/>
        <v>#DIV/0!</v>
      </c>
      <c r="J40" s="4" t="s">
        <v>42</v>
      </c>
      <c r="K40" s="2" t="s">
        <v>7</v>
      </c>
      <c r="L40" s="6" t="s">
        <v>3</v>
      </c>
      <c r="M40" s="38" t="s">
        <v>4</v>
      </c>
      <c r="O40" s="30" t="e">
        <f t="shared" si="8"/>
        <v>#DIV/0!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#DIV/0!</v>
      </c>
      <c r="U40" s="4" t="s">
        <v>44</v>
      </c>
      <c r="V40" s="38" t="s">
        <v>3</v>
      </c>
      <c r="W40" s="6" t="s">
        <v>4</v>
      </c>
    </row>
    <row r="41" spans="1:24" x14ac:dyDescent="0.2">
      <c r="A41"/>
      <c r="B41"/>
      <c r="C41" s="9">
        <f t="shared" si="0"/>
        <v>0.70710678118654757</v>
      </c>
      <c r="D41" s="9">
        <f t="shared" si="1"/>
        <v>0.78539816339744828</v>
      </c>
      <c r="E41" s="24">
        <f t="shared" si="2"/>
        <v>1.4142135623730949</v>
      </c>
      <c r="F41" s="24">
        <f t="shared" si="3"/>
        <v>0.68207274126170936</v>
      </c>
      <c r="G41" s="24"/>
      <c r="I41" s="21" t="e">
        <f t="shared" si="4"/>
        <v>#DIV/0!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 t="e">
        <f t="shared" si="8"/>
        <v>#DIV/0!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#DIV/0!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/>
      <c r="B42"/>
      <c r="C42" s="9">
        <f t="shared" si="0"/>
        <v>0.70710678118654757</v>
      </c>
      <c r="D42" s="9">
        <f t="shared" si="1"/>
        <v>0.78539816339744828</v>
      </c>
      <c r="E42" s="24">
        <f t="shared" si="2"/>
        <v>1.4142135623730949</v>
      </c>
      <c r="F42" s="24">
        <f t="shared" si="3"/>
        <v>0.68207274126170936</v>
      </c>
      <c r="G42" s="24"/>
      <c r="I42" s="21" t="e">
        <f t="shared" si="4"/>
        <v>#DIV/0!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 t="e">
        <f t="shared" si="8"/>
        <v>#DIV/0!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#DIV/0!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/>
      <c r="B43"/>
      <c r="C43" s="9">
        <f t="shared" si="0"/>
        <v>0.70710678118654757</v>
      </c>
      <c r="D43" s="9">
        <f t="shared" si="1"/>
        <v>0.78539816339744828</v>
      </c>
      <c r="E43" s="24">
        <f t="shared" si="2"/>
        <v>1.4142135623730949</v>
      </c>
      <c r="F43" s="24">
        <f t="shared" si="3"/>
        <v>0.68207274126170936</v>
      </c>
      <c r="G43" s="24"/>
      <c r="I43" s="21" t="e">
        <f t="shared" si="4"/>
        <v>#DIV/0!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 t="e">
        <f t="shared" si="8"/>
        <v>#DIV/0!</v>
      </c>
      <c r="P43" s="9" t="e">
        <f t="shared" ref="P43:P74" si="22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#DIV/0!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/>
      <c r="B44"/>
      <c r="C44" s="9">
        <f t="shared" si="0"/>
        <v>0.70710678118654757</v>
      </c>
      <c r="D44" s="9">
        <f t="shared" si="1"/>
        <v>0.78539816339744828</v>
      </c>
      <c r="E44" s="24">
        <f t="shared" si="2"/>
        <v>1.4142135623730949</v>
      </c>
      <c r="F44" s="24">
        <f t="shared" si="3"/>
        <v>0.68207274126170936</v>
      </c>
      <c r="G44" s="24"/>
      <c r="I44" s="21" t="e">
        <f t="shared" si="4"/>
        <v>#DIV/0!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 t="e">
        <f t="shared" si="8"/>
        <v>#DIV/0!</v>
      </c>
      <c r="P44" s="9" t="e">
        <f t="shared" si="22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#DIV/0!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/>
      <c r="B45"/>
      <c r="C45" s="9">
        <f t="shared" si="0"/>
        <v>0.70710678118654757</v>
      </c>
      <c r="D45" s="9">
        <f t="shared" si="1"/>
        <v>0.78539816339744828</v>
      </c>
      <c r="E45" s="24">
        <f t="shared" si="2"/>
        <v>1.4142135623730949</v>
      </c>
      <c r="F45" s="24">
        <f t="shared" si="3"/>
        <v>0.68207274126170936</v>
      </c>
      <c r="G45" s="24"/>
      <c r="I45" s="21" t="e">
        <f t="shared" si="4"/>
        <v>#DIV/0!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 t="e">
        <f t="shared" si="8"/>
        <v>#DIV/0!</v>
      </c>
      <c r="P45" s="9" t="e">
        <f t="shared" si="22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#DIV/0!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/>
      <c r="B46"/>
      <c r="C46" s="9">
        <f t="shared" si="0"/>
        <v>0.70710678118654757</v>
      </c>
      <c r="D46" s="9">
        <f t="shared" si="1"/>
        <v>0.78539816339744828</v>
      </c>
      <c r="E46" s="24">
        <f t="shared" si="2"/>
        <v>1.4142135623730949</v>
      </c>
      <c r="F46" s="24">
        <f t="shared" ref="F46:F65" si="23">(D46-Zo_man)/C46</f>
        <v>0.68207274126170936</v>
      </c>
      <c r="G46" s="24"/>
      <c r="I46" s="21" t="e">
        <f t="shared" si="4"/>
        <v>#DIV/0!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 t="e">
        <f t="shared" si="8"/>
        <v>#DIV/0!</v>
      </c>
      <c r="P46" s="9" t="e">
        <f t="shared" si="22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#DIV/0!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 s="44"/>
      <c r="B47" s="45"/>
      <c r="C47" s="9">
        <f t="shared" si="0"/>
        <v>0.70710678118654757</v>
      </c>
      <c r="D47" s="9">
        <f t="shared" si="1"/>
        <v>0.78539816339744828</v>
      </c>
      <c r="E47" s="24">
        <f t="shared" si="2"/>
        <v>1.4142135623730949</v>
      </c>
      <c r="F47" s="24">
        <f t="shared" si="23"/>
        <v>0.68207274126170936</v>
      </c>
      <c r="G47" s="24"/>
      <c r="I47" s="21" t="e">
        <f t="shared" si="4"/>
        <v>#DIV/0!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 t="e">
        <f t="shared" si="8"/>
        <v>#DIV/0!</v>
      </c>
      <c r="P47" s="9" t="e">
        <f t="shared" si="22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#DIV/0!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 s="44"/>
      <c r="B48" s="45"/>
      <c r="C48" s="9">
        <f t="shared" si="0"/>
        <v>0.70710678118654757</v>
      </c>
      <c r="D48" s="9">
        <f t="shared" si="1"/>
        <v>0.78539816339744828</v>
      </c>
      <c r="E48" s="24">
        <f t="shared" si="2"/>
        <v>1.4142135623730949</v>
      </c>
      <c r="F48" s="24">
        <f t="shared" si="23"/>
        <v>0.68207274126170936</v>
      </c>
      <c r="G48" s="24"/>
      <c r="I48" s="21" t="e">
        <f t="shared" si="4"/>
        <v>#DIV/0!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 t="e">
        <f t="shared" si="8"/>
        <v>#DIV/0!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#DIV/0!</v>
      </c>
    </row>
    <row r="49" spans="1:19" x14ac:dyDescent="0.2">
      <c r="A49" s="44"/>
      <c r="B49" s="45"/>
      <c r="C49" s="9">
        <f t="shared" si="0"/>
        <v>0.70710678118654757</v>
      </c>
      <c r="D49" s="9">
        <f t="shared" si="1"/>
        <v>0.78539816339744828</v>
      </c>
      <c r="E49" s="24">
        <f t="shared" si="2"/>
        <v>1.4142135623730949</v>
      </c>
      <c r="F49" s="24">
        <f t="shared" si="23"/>
        <v>0.68207274126170936</v>
      </c>
      <c r="G49" s="24"/>
      <c r="I49" s="21" t="e">
        <f t="shared" si="4"/>
        <v>#DIV/0!</v>
      </c>
      <c r="O49" s="30" t="e">
        <f t="shared" si="8"/>
        <v>#DIV/0!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#DIV/0!</v>
      </c>
    </row>
    <row r="50" spans="1:19" x14ac:dyDescent="0.2">
      <c r="A50" s="44"/>
      <c r="B50" s="45"/>
      <c r="C50" s="9">
        <f t="shared" si="0"/>
        <v>0.70710678118654757</v>
      </c>
      <c r="D50" s="9">
        <f t="shared" si="1"/>
        <v>0.78539816339744828</v>
      </c>
      <c r="E50" s="24">
        <f t="shared" si="2"/>
        <v>1.4142135623730949</v>
      </c>
      <c r="F50" s="24">
        <f t="shared" si="23"/>
        <v>0.68207274126170936</v>
      </c>
      <c r="G50" s="24"/>
      <c r="I50" s="21" t="e">
        <f t="shared" si="4"/>
        <v>#DIV/0!</v>
      </c>
      <c r="O50" s="30" t="e">
        <f t="shared" si="8"/>
        <v>#DIV/0!</v>
      </c>
      <c r="P50" s="9" t="e">
        <f t="shared" si="22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#DIV/0!</v>
      </c>
    </row>
    <row r="51" spans="1:19" x14ac:dyDescent="0.2">
      <c r="A51" s="44"/>
      <c r="B51" s="45"/>
      <c r="C51" s="9">
        <f t="shared" si="0"/>
        <v>0.70710678118654757</v>
      </c>
      <c r="D51" s="9">
        <f t="shared" si="1"/>
        <v>0.78539816339744828</v>
      </c>
      <c r="E51" s="24">
        <f t="shared" si="2"/>
        <v>1.4142135623730949</v>
      </c>
      <c r="F51" s="24">
        <f t="shared" si="23"/>
        <v>0.68207274126170936</v>
      </c>
      <c r="G51" s="24"/>
      <c r="I51" s="21" t="e">
        <f t="shared" si="4"/>
        <v>#DIV/0!</v>
      </c>
      <c r="O51" s="30" t="e">
        <f t="shared" si="8"/>
        <v>#DIV/0!</v>
      </c>
      <c r="P51" s="9" t="e">
        <f t="shared" si="22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#DIV/0!</v>
      </c>
    </row>
    <row r="52" spans="1:19" x14ac:dyDescent="0.2">
      <c r="A52" s="44"/>
      <c r="B52" s="45"/>
      <c r="C52" s="9">
        <f t="shared" si="0"/>
        <v>0.70710678118654757</v>
      </c>
      <c r="D52" s="9">
        <f t="shared" si="1"/>
        <v>0.78539816339744828</v>
      </c>
      <c r="E52" s="24">
        <f t="shared" si="2"/>
        <v>1.4142135623730949</v>
      </c>
      <c r="F52" s="24">
        <f t="shared" si="23"/>
        <v>0.68207274126170936</v>
      </c>
      <c r="G52" s="24"/>
      <c r="I52" s="21" t="e">
        <f t="shared" si="4"/>
        <v>#DIV/0!</v>
      </c>
      <c r="O52" s="30" t="e">
        <f t="shared" si="8"/>
        <v>#DIV/0!</v>
      </c>
      <c r="P52" s="9" t="e">
        <f t="shared" si="22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#DIV/0!</v>
      </c>
    </row>
    <row r="53" spans="1:19" x14ac:dyDescent="0.2">
      <c r="A53" s="44"/>
      <c r="B53" s="45"/>
      <c r="C53" s="9">
        <f t="shared" si="0"/>
        <v>0.70710678118654757</v>
      </c>
      <c r="D53" s="9">
        <f t="shared" si="1"/>
        <v>0.78539816339744828</v>
      </c>
      <c r="E53" s="24">
        <f t="shared" si="2"/>
        <v>1.4142135623730949</v>
      </c>
      <c r="F53" s="24">
        <f t="shared" si="23"/>
        <v>0.68207274126170936</v>
      </c>
      <c r="G53" s="24"/>
      <c r="I53" s="21" t="e">
        <f t="shared" si="4"/>
        <v>#DIV/0!</v>
      </c>
      <c r="O53" s="30" t="e">
        <f t="shared" si="8"/>
        <v>#DIV/0!</v>
      </c>
      <c r="P53" s="9" t="e">
        <f t="shared" si="22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#DIV/0!</v>
      </c>
    </row>
    <row r="54" spans="1:19" x14ac:dyDescent="0.2">
      <c r="A54" s="44"/>
      <c r="B54" s="45"/>
      <c r="C54" s="9">
        <f t="shared" si="0"/>
        <v>0.70710678118654757</v>
      </c>
      <c r="D54" s="9">
        <f t="shared" si="1"/>
        <v>0.78539816339744828</v>
      </c>
      <c r="E54" s="24">
        <f t="shared" si="2"/>
        <v>1.4142135623730949</v>
      </c>
      <c r="F54" s="24">
        <f t="shared" si="23"/>
        <v>0.68207274126170936</v>
      </c>
      <c r="G54" s="24"/>
      <c r="I54" s="21" t="e">
        <f t="shared" si="4"/>
        <v>#DIV/0!</v>
      </c>
      <c r="O54" s="30" t="e">
        <f t="shared" si="8"/>
        <v>#DIV/0!</v>
      </c>
      <c r="P54" s="9" t="e">
        <f t="shared" si="22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#DIV/0!</v>
      </c>
    </row>
    <row r="55" spans="1:19" x14ac:dyDescent="0.2">
      <c r="A55" s="44"/>
      <c r="B55" s="45"/>
      <c r="C55" s="9">
        <f t="shared" si="0"/>
        <v>0.70710678118654757</v>
      </c>
      <c r="D55" s="9">
        <f t="shared" si="1"/>
        <v>0.78539816339744828</v>
      </c>
      <c r="E55" s="24">
        <f t="shared" si="2"/>
        <v>1.4142135623730949</v>
      </c>
      <c r="F55" s="24">
        <f t="shared" si="23"/>
        <v>0.68207274126170936</v>
      </c>
      <c r="G55" s="24"/>
      <c r="I55" s="21" t="e">
        <f t="shared" si="4"/>
        <v>#DIV/0!</v>
      </c>
      <c r="O55" s="30" t="e">
        <f t="shared" si="8"/>
        <v>#DIV/0!</v>
      </c>
      <c r="P55" s="9" t="e">
        <f t="shared" si="22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#DIV/0!</v>
      </c>
    </row>
    <row r="56" spans="1:19" x14ac:dyDescent="0.2">
      <c r="A56" s="44"/>
      <c r="B56" s="45"/>
      <c r="C56" s="9">
        <f t="shared" si="0"/>
        <v>0.70710678118654757</v>
      </c>
      <c r="D56" s="9">
        <f t="shared" si="1"/>
        <v>0.78539816339744828</v>
      </c>
      <c r="E56" s="24">
        <f t="shared" si="2"/>
        <v>1.4142135623730949</v>
      </c>
      <c r="F56" s="24">
        <f t="shared" si="23"/>
        <v>0.68207274126170936</v>
      </c>
      <c r="G56" s="24"/>
      <c r="I56" s="21" t="e">
        <f t="shared" si="4"/>
        <v>#DIV/0!</v>
      </c>
      <c r="O56" s="30" t="e">
        <f t="shared" si="8"/>
        <v>#DIV/0!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#DIV/0!</v>
      </c>
    </row>
    <row r="57" spans="1:19" x14ac:dyDescent="0.2">
      <c r="A57" s="44"/>
      <c r="B57" s="45"/>
      <c r="C57" s="9">
        <f t="shared" si="0"/>
        <v>0.70710678118654757</v>
      </c>
      <c r="D57" s="9">
        <f t="shared" si="1"/>
        <v>0.78539816339744828</v>
      </c>
      <c r="E57" s="24">
        <f t="shared" si="2"/>
        <v>1.4142135623730949</v>
      </c>
      <c r="F57" s="24">
        <f t="shared" si="23"/>
        <v>0.68207274126170936</v>
      </c>
      <c r="G57" s="24"/>
      <c r="I57" s="21" t="e">
        <f t="shared" si="4"/>
        <v>#DIV/0!</v>
      </c>
      <c r="O57" s="30" t="e">
        <f t="shared" si="8"/>
        <v>#DIV/0!</v>
      </c>
      <c r="P57" s="9" t="e">
        <f t="shared" si="22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#DIV/0!</v>
      </c>
    </row>
    <row r="58" spans="1:19" x14ac:dyDescent="0.2">
      <c r="A58" s="44"/>
      <c r="B58" s="45"/>
      <c r="C58" s="9">
        <f t="shared" si="0"/>
        <v>0.70710678118654757</v>
      </c>
      <c r="D58" s="9">
        <f t="shared" si="1"/>
        <v>0.78539816339744828</v>
      </c>
      <c r="E58" s="24">
        <f t="shared" si="2"/>
        <v>1.4142135623730949</v>
      </c>
      <c r="F58" s="24">
        <f t="shared" si="23"/>
        <v>0.68207274126170936</v>
      </c>
      <c r="G58" s="24"/>
      <c r="I58" s="21" t="e">
        <f t="shared" si="4"/>
        <v>#DIV/0!</v>
      </c>
      <c r="O58" s="30" t="e">
        <f t="shared" si="8"/>
        <v>#DIV/0!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#DIV/0!</v>
      </c>
    </row>
    <row r="59" spans="1:19" x14ac:dyDescent="0.2">
      <c r="A59" s="44"/>
      <c r="B59" s="45"/>
      <c r="C59" s="9">
        <f t="shared" si="0"/>
        <v>0.70710678118654757</v>
      </c>
      <c r="D59" s="9">
        <f t="shared" si="1"/>
        <v>0.78539816339744828</v>
      </c>
      <c r="E59" s="24">
        <f t="shared" si="2"/>
        <v>1.4142135623730949</v>
      </c>
      <c r="F59" s="24">
        <f t="shared" si="23"/>
        <v>0.68207274126170936</v>
      </c>
      <c r="G59" s="24"/>
      <c r="I59" s="21" t="e">
        <f t="shared" si="4"/>
        <v>#DIV/0!</v>
      </c>
      <c r="O59" s="30" t="e">
        <f t="shared" si="8"/>
        <v>#DIV/0!</v>
      </c>
      <c r="P59" s="9" t="e">
        <f t="shared" si="22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#DIV/0!</v>
      </c>
    </row>
    <row r="60" spans="1:19" x14ac:dyDescent="0.2">
      <c r="A60" s="44"/>
      <c r="B60" s="45"/>
      <c r="C60" s="9">
        <f t="shared" si="0"/>
        <v>0.70710678118654757</v>
      </c>
      <c r="D60" s="9">
        <f t="shared" si="1"/>
        <v>0.78539816339744828</v>
      </c>
      <c r="E60" s="24">
        <f t="shared" si="2"/>
        <v>1.4142135623730949</v>
      </c>
      <c r="F60" s="24">
        <f t="shared" si="23"/>
        <v>0.68207274126170936</v>
      </c>
      <c r="G60" s="24"/>
      <c r="I60" s="21" t="e">
        <f t="shared" si="4"/>
        <v>#DIV/0!</v>
      </c>
      <c r="O60" s="30" t="e">
        <f t="shared" si="8"/>
        <v>#DIV/0!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#DIV/0!</v>
      </c>
    </row>
    <row r="61" spans="1:19" x14ac:dyDescent="0.2">
      <c r="A61" s="44"/>
      <c r="B61" s="45"/>
      <c r="C61" s="9">
        <f t="shared" si="0"/>
        <v>0.70710678118654757</v>
      </c>
      <c r="D61" s="9">
        <f t="shared" si="1"/>
        <v>0.78539816339744828</v>
      </c>
      <c r="E61" s="24">
        <f t="shared" si="2"/>
        <v>1.4142135623730949</v>
      </c>
      <c r="F61" s="24">
        <f t="shared" si="23"/>
        <v>0.68207274126170936</v>
      </c>
      <c r="G61" s="24"/>
      <c r="I61" s="21" t="e">
        <f t="shared" si="4"/>
        <v>#DIV/0!</v>
      </c>
      <c r="O61" s="30" t="e">
        <f t="shared" si="8"/>
        <v>#DIV/0!</v>
      </c>
      <c r="P61" s="9" t="e">
        <f t="shared" si="22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#DIV/0!</v>
      </c>
    </row>
    <row r="62" spans="1:19" x14ac:dyDescent="0.2">
      <c r="A62" s="44"/>
      <c r="B62" s="45"/>
      <c r="C62" s="9">
        <f t="shared" si="0"/>
        <v>0.70710678118654757</v>
      </c>
      <c r="D62" s="9">
        <f t="shared" si="1"/>
        <v>0.78539816339744828</v>
      </c>
      <c r="E62" s="24">
        <f t="shared" si="2"/>
        <v>1.4142135623730949</v>
      </c>
      <c r="F62" s="24">
        <f t="shared" si="23"/>
        <v>0.68207274126170936</v>
      </c>
      <c r="G62" s="24"/>
      <c r="I62" s="21" t="e">
        <f t="shared" si="4"/>
        <v>#DIV/0!</v>
      </c>
      <c r="O62" s="30" t="e">
        <f t="shared" si="8"/>
        <v>#DIV/0!</v>
      </c>
      <c r="P62" s="9" t="e">
        <f t="shared" si="22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#DIV/0!</v>
      </c>
    </row>
    <row r="63" spans="1:19" x14ac:dyDescent="0.2">
      <c r="A63" s="44"/>
      <c r="B63" s="45"/>
      <c r="C63" s="9">
        <f t="shared" si="0"/>
        <v>0.70710678118654757</v>
      </c>
      <c r="D63" s="9">
        <f t="shared" si="1"/>
        <v>0.78539816339744828</v>
      </c>
      <c r="E63" s="24">
        <f t="shared" si="2"/>
        <v>1.4142135623730949</v>
      </c>
      <c r="F63" s="24">
        <f t="shared" si="23"/>
        <v>0.68207274126170936</v>
      </c>
      <c r="G63" s="24"/>
      <c r="I63" s="21" t="e">
        <f t="shared" si="4"/>
        <v>#DIV/0!</v>
      </c>
      <c r="O63" s="30" t="e">
        <f t="shared" si="8"/>
        <v>#DIV/0!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#DIV/0!</v>
      </c>
    </row>
    <row r="64" spans="1:19" x14ac:dyDescent="0.2">
      <c r="A64" s="44"/>
      <c r="B64" s="45"/>
      <c r="C64" s="9">
        <f t="shared" si="0"/>
        <v>0.70710678118654757</v>
      </c>
      <c r="D64" s="9">
        <f t="shared" si="1"/>
        <v>0.78539816339744828</v>
      </c>
      <c r="E64" s="24">
        <f t="shared" si="2"/>
        <v>1.4142135623730949</v>
      </c>
      <c r="F64" s="24">
        <f t="shared" si="23"/>
        <v>0.68207274126170936</v>
      </c>
      <c r="G64" s="24"/>
      <c r="I64" s="21" t="e">
        <f t="shared" si="4"/>
        <v>#DIV/0!</v>
      </c>
      <c r="O64" s="30" t="e">
        <f t="shared" si="8"/>
        <v>#DIV/0!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#DIV/0!</v>
      </c>
    </row>
    <row r="65" spans="1:19" x14ac:dyDescent="0.2">
      <c r="A65" s="44"/>
      <c r="B65" s="45"/>
      <c r="C65" s="9">
        <f t="shared" si="0"/>
        <v>0.70710678118654757</v>
      </c>
      <c r="D65" s="9">
        <f t="shared" si="1"/>
        <v>0.78539816339744828</v>
      </c>
      <c r="E65" s="24">
        <f t="shared" si="2"/>
        <v>1.4142135623730949</v>
      </c>
      <c r="F65" s="24">
        <f t="shared" si="23"/>
        <v>0.68207274126170936</v>
      </c>
      <c r="G65" s="24"/>
      <c r="I65" s="21" t="e">
        <f t="shared" si="4"/>
        <v>#DIV/0!</v>
      </c>
      <c r="O65" s="30" t="e">
        <f t="shared" si="8"/>
        <v>#DIV/0!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#DIV/0!</v>
      </c>
    </row>
    <row r="66" spans="1:19" x14ac:dyDescent="0.2">
      <c r="A66" s="44"/>
      <c r="B66" s="45"/>
      <c r="C66" s="9">
        <f t="shared" si="0"/>
        <v>0.70710678118654757</v>
      </c>
      <c r="D66" s="9">
        <f t="shared" si="1"/>
        <v>0.78539816339744828</v>
      </c>
      <c r="E66" s="24">
        <f t="shared" si="2"/>
        <v>1.4142135623730949</v>
      </c>
      <c r="F66" s="24">
        <f t="shared" ref="F66:F97" si="24">(D66-Zo)/C66</f>
        <v>0.66768372967085321</v>
      </c>
      <c r="G66" s="24"/>
      <c r="I66" s="21" t="e">
        <f t="shared" si="4"/>
        <v>#DIV/0!</v>
      </c>
      <c r="O66" s="30" t="e">
        <f t="shared" si="8"/>
        <v>#DIV/0!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#DIV/0!</v>
      </c>
    </row>
    <row r="67" spans="1:19" x14ac:dyDescent="0.2">
      <c r="A67" s="44"/>
      <c r="B67" s="45"/>
      <c r="C67" s="9">
        <f t="shared" si="0"/>
        <v>0.70710678118654757</v>
      </c>
      <c r="D67" s="9">
        <f t="shared" si="1"/>
        <v>0.78539816339744828</v>
      </c>
      <c r="E67" s="24">
        <f t="shared" si="2"/>
        <v>1.4142135623730949</v>
      </c>
      <c r="F67" s="24">
        <f t="shared" si="24"/>
        <v>0.66768372967085321</v>
      </c>
      <c r="G67" s="24"/>
      <c r="I67" s="21" t="e">
        <f t="shared" si="4"/>
        <v>#DIV/0!</v>
      </c>
      <c r="O67" s="30" t="e">
        <f t="shared" si="8"/>
        <v>#DIV/0!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#DIV/0!</v>
      </c>
    </row>
    <row r="68" spans="1:19" x14ac:dyDescent="0.2">
      <c r="A68" s="44"/>
      <c r="B68" s="45"/>
      <c r="C68" s="9">
        <f t="shared" si="0"/>
        <v>0.70710678118654757</v>
      </c>
      <c r="D68" s="9">
        <f t="shared" si="1"/>
        <v>0.78539816339744828</v>
      </c>
      <c r="E68" s="24">
        <f t="shared" si="2"/>
        <v>1.4142135623730949</v>
      </c>
      <c r="F68" s="24">
        <f t="shared" si="24"/>
        <v>0.66768372967085321</v>
      </c>
      <c r="G68" s="24"/>
      <c r="I68" s="21" t="e">
        <f t="shared" si="4"/>
        <v>#DIV/0!</v>
      </c>
      <c r="O68" s="30" t="e">
        <f t="shared" si="8"/>
        <v>#DIV/0!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#DIV/0!</v>
      </c>
    </row>
    <row r="69" spans="1:19" x14ac:dyDescent="0.2">
      <c r="A69" s="44"/>
      <c r="B69" s="45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>
        <f t="shared" si="24"/>
        <v>0.66768372967085321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 s="44"/>
      <c r="B70" s="45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>
        <f t="shared" si="24"/>
        <v>0.66768372967085321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 s="44"/>
      <c r="B71" s="45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>
        <f t="shared" si="24"/>
        <v>0.66768372967085321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 s="44"/>
      <c r="B72" s="45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>
        <f t="shared" si="24"/>
        <v>0.66768372967085321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 s="44"/>
      <c r="B73" s="45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>
        <f t="shared" si="24"/>
        <v>0.66768372967085321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ht="13.5" thickBot="1" x14ac:dyDescent="0.25">
      <c r="A74" s="27"/>
      <c r="B74" s="28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0.66768372967085321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0.66768372967085321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0.66768372967085321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0.66768372967085321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0.66768372967085321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0.66768372967085321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0.66768372967085321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0.66768372967085321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0.66768372967085321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0.66768372967085321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0.66768372967085321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0.66768372967085321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0.66768372967085321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0.66768372967085321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0.66768372967085321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0.66768372967085321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0.66768372967085321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0.66768372967085321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0.66768372967085321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0.66768372967085321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0.66768372967085321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0.66768372967085321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0.66768372967085321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0.66768372967085321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0.66768372967085321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0.66768372967085321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0.66768372967085321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0.66768372967085321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0.66768372967085321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0.66768372967085321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0.66768372967085321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0.66768372967085321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0.66768372967085321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0.66768372967085321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0.66768372967085321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0.66768372967085321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0.66768372967085321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0.66768372967085321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0.66768372967085321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0.66768372967085321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0.66768372967085321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0.66768372967085321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0.66768372967085321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0.66768372967085321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0.66768372967085321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0.66768372967085321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0.66768372967085321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0.66768372967085321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0.66768372967085321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0.66768372967085321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0.66768372967085321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0.66768372967085321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0.66768372967085321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0.66768372967085321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0.66768372967085321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0.66768372967085321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0.66768372967085321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0.66768372967085321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0.66768372967085321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0.66768372967085321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0.66768372967085321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0.66768372967085321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0.66768372967085321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0.66768372967085321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0.66768372967085321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0.66768372967085321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0.66768372967085321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0.66768372967085321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0.66768372967085321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0.66768372967085321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0.66768372967085321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0.66768372967085321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0.66768372967085321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0.66768372967085321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0.66768372967085321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0.66768372967085321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0.66768372967085321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0.66768372967085321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0.66768372967085321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0.66768372967085321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0.66768372967085321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0.66768372967085321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0.66768372967085321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0.66768372967085321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0.66768372967085321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0.66768372967085321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0.66768372967085321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0.66768372967085321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0.66768372967085321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0.66768372967085321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0.66768372967085321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0.66768372967085321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0.66768372967085321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0.66768372967085321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0.66768372967085321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0.66768372967085321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0.66768372967085321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0.66768372967085321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0.66768372967085321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0.66768372967085321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0.66768372967085321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0.66768372967085321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0.66768372967085321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0.66768372967085321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0.66768372967085321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0.66768372967085321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0.66768372967085321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0.66768372967085321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0.66768372967085321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0.66768372967085321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0.66768372967085321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0.66768372967085321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0.66768372967085321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0.66768372967085321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0.66768372967085321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0.66768372967085321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0.66768372967085321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0.66768372967085321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0.66768372967085321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0.66768372967085321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0.66768372967085321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0.66768372967085321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0.66768372967085321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0.66768372967085321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0.66768372967085321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0.66768372967085321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0.66768372967085321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0.66768372967085321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0.66768372967085321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0.66768372967085321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0.66768372967085321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0.66768372967085321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0.66768372967085321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0.66768372967085321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0.66768372967085321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0.66768372967085321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0.66768372967085321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0.66768372967085321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0.66768372967085321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0.66768372967085321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0.66768372967085321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0.66768372967085321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0.66768372967085321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0.66768372967085321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0.66768372967085321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0.66768372967085321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0.66768372967085321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0.66768372967085321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0.66768372967085321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0.66768372967085321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0.66768372967085321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0.66768372967085321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0.66768372967085321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0.66768372967085321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0.66768372967085321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0.66768372967085321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0.66768372967085321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0.66768372967085321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0.66768372967085321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0.66768372967085321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0.66768372967085321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0.66768372967085321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0.66768372967085321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0.66768372967085321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0.66768372967085321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0.66768372967085321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0.66768372967085321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workbookViewId="0">
      <selection activeCell="Q2" sqref="Q2"/>
    </sheetView>
  </sheetViews>
  <sheetFormatPr defaultRowHeight="12.75" x14ac:dyDescent="0.2"/>
  <cols>
    <col min="1" max="5" width="9.140625" style="9"/>
    <col min="6" max="7" width="10.140625" style="9" bestFit="1" customWidth="1"/>
    <col min="8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118</v>
      </c>
    </row>
    <row r="2" spans="1:23" ht="13.5" thickBot="1" x14ac:dyDescent="0.25">
      <c r="A2" s="2" t="s">
        <v>10</v>
      </c>
      <c r="B2" s="19" t="s">
        <v>119</v>
      </c>
      <c r="E2" s="2" t="s">
        <v>15</v>
      </c>
      <c r="F2" s="10">
        <f>MIN(E14:E62)</f>
        <v>6.7823299831252681</v>
      </c>
      <c r="G2" s="11">
        <f>MAX(E14:E62)</f>
        <v>45.232731511594565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>
        <v>7371</v>
      </c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698</v>
      </c>
      <c r="E3" s="2" t="s">
        <v>16</v>
      </c>
      <c r="F3" s="36">
        <f>MIN(F14:F62)</f>
        <v>-2.175912378988103</v>
      </c>
      <c r="G3" s="37">
        <f>MAX(F14:F62)</f>
        <v>16.189020473566707</v>
      </c>
      <c r="I3" s="2" t="s">
        <v>12</v>
      </c>
      <c r="J3" s="14">
        <v>105.3</v>
      </c>
      <c r="P3" s="2" t="s">
        <v>12</v>
      </c>
      <c r="Q3" s="18">
        <v>105</v>
      </c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4982</v>
      </c>
      <c r="E4" s="2" t="s">
        <v>34</v>
      </c>
      <c r="F4" s="16">
        <f>MIN(M14:M25)</f>
        <v>-13.018500324565551</v>
      </c>
      <c r="G4" s="17">
        <f>MAX(M14:M25)</f>
        <v>20.105531758888684</v>
      </c>
      <c r="I4" s="2" t="s">
        <v>24</v>
      </c>
      <c r="J4" s="48">
        <v>3.7709999999999999</v>
      </c>
      <c r="K4" s="13" t="s">
        <v>25</v>
      </c>
      <c r="P4" s="2" t="s">
        <v>13</v>
      </c>
      <c r="Q4" s="18">
        <v>3</v>
      </c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0.35816138324900543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0.10089019495219269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0.3075535834467934</v>
      </c>
      <c r="E8" s="6"/>
      <c r="I8" s="5" t="s">
        <v>26</v>
      </c>
      <c r="J8" s="21" t="e">
        <f>MIN(I14:I65)</f>
        <v>#DIV/0!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 t="e">
        <f>MAX(I14:I65)</f>
        <v>#DIV/0!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2</v>
      </c>
      <c r="B14">
        <v>32</v>
      </c>
      <c r="C14" s="9">
        <f t="shared" ref="C14:C77" si="0">0.5*(1/(A14+B14+0.5))^0.5</f>
        <v>8.5125653075874858E-2</v>
      </c>
      <c r="D14" s="9">
        <f t="shared" ref="D14:D77" si="1">ATAN(SQRT((A14+3/8)/(B14+3/8)))</f>
        <v>0.26450279374162938</v>
      </c>
      <c r="E14" s="24">
        <f t="shared" ref="E14:E77" si="2">1/C14</f>
        <v>11.74734012447073</v>
      </c>
      <c r="F14" s="24">
        <f t="shared" ref="F14:F45" si="3">(D14-Zo_man)/C14</f>
        <v>-0.50573226929362469</v>
      </c>
      <c r="G14" s="24"/>
      <c r="I14" s="21">
        <f t="shared" ref="I14:I77" si="4">1/lamD*LN(1+0.5*lamD*Z*rho_std*A14/B14)</f>
        <v>12.397018953581743</v>
      </c>
      <c r="J14" s="29">
        <v>1</v>
      </c>
      <c r="K14" s="32">
        <f t="shared" ref="K14:K21" si="5">ATAN(SQRT((EXP(J14*lamD)-1)/(0.5*lamD*rho_std*Z)))</f>
        <v>7.0853577545601551E-2</v>
      </c>
      <c r="L14" s="9">
        <f t="shared" ref="L14:L21" si="6">max_x_axis</f>
        <v>55</v>
      </c>
      <c r="M14" s="15">
        <f t="shared" ref="M14:M21" si="7">(K14-Zo_man)/(1/max_x_axis)</f>
        <v>-13.018500324565551</v>
      </c>
      <c r="O14" s="30">
        <f t="shared" ref="O14:O77" si="8">I14</f>
        <v>12.397018953581743</v>
      </c>
      <c r="P14" s="9">
        <f>SQRT(1/A14+1/B14+1/Nd+(zeta_se/zeta)^2)</f>
        <v>0.72952175658642682</v>
      </c>
      <c r="Q14" s="9">
        <f t="shared" ref="Q14:Q77" si="9">O14*P14</f>
        <v>9.0438950434521796</v>
      </c>
      <c r="R14" s="24">
        <f t="shared" ref="R14:R77" si="10">1/P14</f>
        <v>1.3707610375860386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6</v>
      </c>
      <c r="B15">
        <v>72</v>
      </c>
      <c r="C15" s="9">
        <f t="shared" si="0"/>
        <v>5.6433264798310033E-2</v>
      </c>
      <c r="D15" s="9">
        <f t="shared" si="1"/>
        <v>0.28850707317165591</v>
      </c>
      <c r="E15" s="24">
        <f t="shared" si="2"/>
        <v>17.720045146669349</v>
      </c>
      <c r="F15" s="24">
        <f t="shared" si="3"/>
        <v>-0.33750502196193788</v>
      </c>
      <c r="G15" s="24"/>
      <c r="I15" s="21">
        <f t="shared" si="4"/>
        <v>16.524066358313025</v>
      </c>
      <c r="J15" s="34">
        <v>3</v>
      </c>
      <c r="K15" s="32">
        <f t="shared" si="5"/>
        <v>0.12232352439675558</v>
      </c>
      <c r="L15" s="9">
        <f t="shared" si="6"/>
        <v>55</v>
      </c>
      <c r="M15" s="15">
        <f t="shared" si="7"/>
        <v>-10.187653247752079</v>
      </c>
      <c r="O15" s="30">
        <f t="shared" si="8"/>
        <v>16.524066358313025</v>
      </c>
      <c r="P15" s="9">
        <f>SQRT(1/A15+1/B15+1/Nd+(zeta_se/zeta)^2)</f>
        <v>0.42603702760265011</v>
      </c>
      <c r="Q15" s="9">
        <f t="shared" si="9"/>
        <v>7.0398641152046286</v>
      </c>
      <c r="R15" s="24">
        <f t="shared" si="10"/>
        <v>2.3472138222987162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10</v>
      </c>
      <c r="B16">
        <v>79</v>
      </c>
      <c r="C16" s="9">
        <f t="shared" si="0"/>
        <v>5.2851642258168997E-2</v>
      </c>
      <c r="D16" s="9">
        <f t="shared" si="1"/>
        <v>0.34691515518609589</v>
      </c>
      <c r="E16" s="24">
        <f t="shared" si="2"/>
        <v>18.920887928424502</v>
      </c>
      <c r="F16" s="24">
        <f t="shared" si="3"/>
        <v>0.74475588756598354</v>
      </c>
      <c r="G16" s="24"/>
      <c r="I16" s="21">
        <f t="shared" si="4"/>
        <v>25.083181262027679</v>
      </c>
      <c r="J16" s="34">
        <v>5</v>
      </c>
      <c r="K16" s="32">
        <f t="shared" si="5"/>
        <v>0.15741056819905683</v>
      </c>
      <c r="L16" s="9">
        <f t="shared" si="6"/>
        <v>55</v>
      </c>
      <c r="M16" s="15">
        <f t="shared" si="7"/>
        <v>-8.257865838625511</v>
      </c>
      <c r="O16" s="30">
        <f t="shared" si="8"/>
        <v>25.083181262027679</v>
      </c>
      <c r="P16" s="9">
        <f>SQRT(1/A16+1/B16+1/Nd+(zeta_se/zeta)^2)</f>
        <v>0.33706115347373833</v>
      </c>
      <c r="Q16" s="9">
        <f t="shared" si="9"/>
        <v>8.4545660089699091</v>
      </c>
      <c r="R16" s="24">
        <f t="shared" si="10"/>
        <v>2.9668206783666444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5</v>
      </c>
      <c r="B17">
        <v>90</v>
      </c>
      <c r="C17" s="9">
        <f t="shared" si="0"/>
        <v>5.1164451009665088E-2</v>
      </c>
      <c r="D17" s="9">
        <f t="shared" si="1"/>
        <v>0.23920453365912919</v>
      </c>
      <c r="E17" s="24">
        <f t="shared" si="2"/>
        <v>19.544820285692065</v>
      </c>
      <c r="F17" s="24">
        <f t="shared" si="3"/>
        <v>-1.3358698947977161</v>
      </c>
      <c r="G17" s="24"/>
      <c r="I17" s="21">
        <f t="shared" si="4"/>
        <v>11.020749127608823</v>
      </c>
      <c r="J17" s="34">
        <v>10</v>
      </c>
      <c r="K17" s="32">
        <f t="shared" si="5"/>
        <v>0.22085061413327661</v>
      </c>
      <c r="L17" s="9">
        <f t="shared" si="6"/>
        <v>55</v>
      </c>
      <c r="M17" s="15">
        <f t="shared" si="7"/>
        <v>-4.7686633122434232</v>
      </c>
      <c r="O17" s="30">
        <f t="shared" si="8"/>
        <v>11.020749127608823</v>
      </c>
      <c r="P17" s="9">
        <f>SQRT(1/0.7+1/B17+1/Nd+(zeta_se/zeta)^2)</f>
        <v>1.2002643596372782</v>
      </c>
      <c r="Q17" s="9">
        <f t="shared" si="9"/>
        <v>13.227812394372496</v>
      </c>
      <c r="R17" s="24">
        <f t="shared" si="10"/>
        <v>0.83314979068627981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16</v>
      </c>
      <c r="B18">
        <v>141</v>
      </c>
      <c r="C18" s="9">
        <f t="shared" si="0"/>
        <v>3.9840953644479787E-2</v>
      </c>
      <c r="D18" s="9">
        <f t="shared" si="1"/>
        <v>0.32803716956906082</v>
      </c>
      <c r="E18" s="24">
        <f t="shared" si="2"/>
        <v>25.099800796022265</v>
      </c>
      <c r="F18" s="24">
        <f t="shared" si="3"/>
        <v>0.5141339312570784</v>
      </c>
      <c r="G18" s="24"/>
      <c r="I18" s="21">
        <f t="shared" si="4"/>
        <v>22.490440825554138</v>
      </c>
      <c r="J18" s="34">
        <v>20</v>
      </c>
      <c r="K18" s="32">
        <f t="shared" si="5"/>
        <v>0.3075535834467934</v>
      </c>
      <c r="L18" s="9">
        <f t="shared" si="6"/>
        <v>55</v>
      </c>
      <c r="M18" s="15">
        <f t="shared" si="7"/>
        <v>0</v>
      </c>
      <c r="O18" s="30">
        <f t="shared" si="8"/>
        <v>22.490440825554138</v>
      </c>
      <c r="P18" s="9">
        <f>SQRT(1/A18+1/B18+1/Nd+(zeta_se/zeta)^2)</f>
        <v>0.26560156609949798</v>
      </c>
      <c r="Q18" s="9">
        <f t="shared" si="9"/>
        <v>5.9734963055352654</v>
      </c>
      <c r="R18" s="24">
        <f t="shared" si="10"/>
        <v>3.765038040571592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10</v>
      </c>
      <c r="B19">
        <v>106</v>
      </c>
      <c r="C19" s="9">
        <f t="shared" si="0"/>
        <v>4.6324105461207944E-2</v>
      </c>
      <c r="D19" s="9">
        <f t="shared" si="1"/>
        <v>0.30270414669949292</v>
      </c>
      <c r="E19" s="24">
        <f t="shared" si="2"/>
        <v>21.587033144922906</v>
      </c>
      <c r="F19" s="24">
        <f t="shared" si="3"/>
        <v>-0.10468495179818267</v>
      </c>
      <c r="G19" s="24"/>
      <c r="I19" s="21">
        <f t="shared" si="4"/>
        <v>18.703327106824027</v>
      </c>
      <c r="J19" s="34">
        <v>30</v>
      </c>
      <c r="K19" s="32">
        <f t="shared" si="5"/>
        <v>0.37113489496758834</v>
      </c>
      <c r="L19" s="9">
        <f t="shared" si="6"/>
        <v>55</v>
      </c>
      <c r="M19" s="15">
        <f t="shared" si="7"/>
        <v>3.4969721336437218</v>
      </c>
      <c r="O19" s="30">
        <f t="shared" si="8"/>
        <v>18.703327106824027</v>
      </c>
      <c r="P19" s="9">
        <f>SQRT(1/A19+1/B19+1/Nd+(zeta_se/zeta)^2)</f>
        <v>0.33224381950172777</v>
      </c>
      <c r="Q19" s="9">
        <f t="shared" si="9"/>
        <v>6.2140648353614143</v>
      </c>
      <c r="R19" s="24">
        <f t="shared" si="10"/>
        <v>3.0098377796755367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7</v>
      </c>
      <c r="B20">
        <v>40</v>
      </c>
      <c r="C20" s="9">
        <f t="shared" si="0"/>
        <v>7.2547625011001163E-2</v>
      </c>
      <c r="D20" s="9">
        <f t="shared" si="1"/>
        <v>0.40389357911144497</v>
      </c>
      <c r="E20" s="24">
        <f t="shared" si="2"/>
        <v>13.784048752090223</v>
      </c>
      <c r="F20" s="24">
        <f t="shared" si="3"/>
        <v>1.3279551970177179</v>
      </c>
      <c r="G20" s="24"/>
      <c r="I20" s="21">
        <f t="shared" si="4"/>
        <v>34.651751454695415</v>
      </c>
      <c r="J20" s="34">
        <v>50</v>
      </c>
      <c r="K20" s="32">
        <f t="shared" si="5"/>
        <v>0.46588967148666632</v>
      </c>
      <c r="L20" s="9">
        <f t="shared" si="6"/>
        <v>55</v>
      </c>
      <c r="M20" s="15">
        <f t="shared" si="7"/>
        <v>8.7084848421930108</v>
      </c>
      <c r="O20" s="30">
        <f t="shared" si="8"/>
        <v>34.651751454695415</v>
      </c>
      <c r="P20" s="9">
        <f>SQRT(1/0.7+1/B20+1/Nd+(zeta_se/zeta)^2)</f>
        <v>1.2060362440260137</v>
      </c>
      <c r="Q20" s="9">
        <f t="shared" si="9"/>
        <v>41.791268173343816</v>
      </c>
      <c r="R20" s="24">
        <f t="shared" si="10"/>
        <v>0.82916247745737759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4</v>
      </c>
      <c r="B21">
        <v>87</v>
      </c>
      <c r="C21" s="9">
        <f t="shared" si="0"/>
        <v>5.2270837348931669E-2</v>
      </c>
      <c r="D21" s="9">
        <f t="shared" si="1"/>
        <v>0.22014024885026329</v>
      </c>
      <c r="E21" s="24">
        <f t="shared" si="2"/>
        <v>19.131126469708992</v>
      </c>
      <c r="F21" s="24">
        <f t="shared" si="3"/>
        <v>-1.6723155593052059</v>
      </c>
      <c r="G21" s="24"/>
      <c r="I21" s="21">
        <f t="shared" si="4"/>
        <v>9.1219636515932745</v>
      </c>
      <c r="J21" s="35">
        <v>80</v>
      </c>
      <c r="K21" s="32">
        <f t="shared" si="5"/>
        <v>0.56700143408179149</v>
      </c>
      <c r="L21" s="9">
        <f t="shared" si="6"/>
        <v>55</v>
      </c>
      <c r="M21" s="15">
        <f t="shared" si="7"/>
        <v>14.269631784924895</v>
      </c>
      <c r="O21" s="30">
        <f t="shared" si="8"/>
        <v>9.1219636515932745</v>
      </c>
      <c r="P21" s="9">
        <f>SQRT(1/A21+1/B21+1/Nd+(zeta_se/zeta)^2)</f>
        <v>0.51229507728115919</v>
      </c>
      <c r="Q21" s="9">
        <f t="shared" si="9"/>
        <v>4.6731370738489018</v>
      </c>
      <c r="R21" s="24">
        <f t="shared" si="10"/>
        <v>1.9520000178552901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2</v>
      </c>
      <c r="B22">
        <v>36</v>
      </c>
      <c r="C22" s="9">
        <f t="shared" si="0"/>
        <v>8.0582296402538028E-2</v>
      </c>
      <c r="D22" s="9">
        <f t="shared" si="1"/>
        <v>0.25017015805692217</v>
      </c>
      <c r="E22" s="24">
        <f t="shared" si="2"/>
        <v>12.409673645990857</v>
      </c>
      <c r="F22" s="24">
        <f t="shared" si="3"/>
        <v>-0.71210958177736772</v>
      </c>
      <c r="G22" s="24"/>
      <c r="I22" s="21">
        <f t="shared" si="4"/>
        <v>11.020749127608823</v>
      </c>
      <c r="J22" s="21"/>
      <c r="K22" s="32"/>
      <c r="O22" s="30">
        <f t="shared" si="8"/>
        <v>11.020749127608823</v>
      </c>
      <c r="P22" s="9">
        <f>SQRT(1/0.7+1/B22+1/Nd+(zeta_se/zeta)^2)</f>
        <v>1.207187309278122</v>
      </c>
      <c r="Q22" s="9">
        <f t="shared" si="9"/>
        <v>13.304108485587307</v>
      </c>
      <c r="R22" s="24">
        <f t="shared" si="10"/>
        <v>0.82837186268797292</v>
      </c>
      <c r="S22" s="24" t="e">
        <f t="shared" si="11"/>
        <v>#NUM!</v>
      </c>
      <c r="U22" s="21"/>
    </row>
    <row r="23" spans="1:23" ht="13.5" thickBot="1" x14ac:dyDescent="0.25">
      <c r="A23">
        <v>188</v>
      </c>
      <c r="B23">
        <v>291</v>
      </c>
      <c r="C23" s="9">
        <f t="shared" si="0"/>
        <v>2.2833668863877152E-2</v>
      </c>
      <c r="D23" s="9">
        <f t="shared" si="1"/>
        <v>0.67720831617074329</v>
      </c>
      <c r="E23" s="24">
        <f t="shared" si="2"/>
        <v>43.79497688091638</v>
      </c>
      <c r="F23" s="24">
        <f t="shared" si="3"/>
        <v>16.189020473566707</v>
      </c>
      <c r="G23" s="24"/>
      <c r="I23" s="21">
        <f t="shared" si="4"/>
        <v>127.00898651407991</v>
      </c>
      <c r="J23" s="31" t="s">
        <v>33</v>
      </c>
      <c r="K23" s="32"/>
      <c r="O23" s="30">
        <f t="shared" si="8"/>
        <v>127.00898651407991</v>
      </c>
      <c r="P23" s="9">
        <f>SQRT(1/A23+1/B23+1/Nd+(zeta_se/zeta)^2)</f>
        <v>9.8526993184377715E-2</v>
      </c>
      <c r="Q23" s="9">
        <f t="shared" si="9"/>
        <v>12.513813548627471</v>
      </c>
      <c r="R23" s="24">
        <f t="shared" si="10"/>
        <v>10.149502869012331</v>
      </c>
      <c r="S23" s="24" t="e">
        <f t="shared" si="11"/>
        <v>#NUM!</v>
      </c>
      <c r="U23" s="31" t="s">
        <v>33</v>
      </c>
    </row>
    <row r="24" spans="1:23" x14ac:dyDescent="0.2">
      <c r="A24">
        <v>3</v>
      </c>
      <c r="B24">
        <v>26</v>
      </c>
      <c r="C24" s="9">
        <f t="shared" si="0"/>
        <v>9.2057461789832332E-2</v>
      </c>
      <c r="D24" s="9">
        <f t="shared" si="1"/>
        <v>0.34353382703840957</v>
      </c>
      <c r="E24" s="24">
        <f t="shared" si="2"/>
        <v>10.862780491200215</v>
      </c>
      <c r="F24" s="24">
        <f t="shared" si="3"/>
        <v>0.39084548815563969</v>
      </c>
      <c r="G24" s="24"/>
      <c r="I24" s="21">
        <f t="shared" si="4"/>
        <v>22.868215276000587</v>
      </c>
      <c r="J24" s="29">
        <v>21.3</v>
      </c>
      <c r="K24" s="32">
        <f>ATAN(SQRT((EXP(J24*lamD)-1)/(0.5*lamD*rho_std*Z)))</f>
        <v>0.31677065901341589</v>
      </c>
      <c r="L24" s="9">
        <f>max_x_axis</f>
        <v>55</v>
      </c>
      <c r="M24" s="15">
        <f>(K24-Zo_man)/(1/max_x_axis)</f>
        <v>0.50693915616423701</v>
      </c>
      <c r="O24" s="30">
        <f t="shared" si="8"/>
        <v>22.868215276000587</v>
      </c>
      <c r="P24" s="9">
        <f>SQRT(1/0.7+1/B24+1/Nd+(zeta_se/zeta)^2)</f>
        <v>1.2116042919888956</v>
      </c>
      <c r="Q24" s="9">
        <f t="shared" si="9"/>
        <v>27.707227778528338</v>
      </c>
      <c r="R24" s="24">
        <f t="shared" si="10"/>
        <v>0.82535197886965306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20</v>
      </c>
      <c r="B25">
        <v>98</v>
      </c>
      <c r="C25" s="9">
        <f t="shared" si="0"/>
        <v>4.593152121746253E-2</v>
      </c>
      <c r="D25" s="9">
        <f t="shared" si="1"/>
        <v>0.42708663935073726</v>
      </c>
      <c r="E25" s="24">
        <f t="shared" si="2"/>
        <v>21.771541057077243</v>
      </c>
      <c r="F25" s="24">
        <f t="shared" si="3"/>
        <v>2.6024188342906234</v>
      </c>
      <c r="G25" s="24"/>
      <c r="I25" s="21">
        <f t="shared" si="4"/>
        <v>40.392199953417261</v>
      </c>
      <c r="J25" s="18">
        <v>125</v>
      </c>
      <c r="K25" s="32">
        <f>ATAN(SQRT((EXP(J25*lamD)-1)/(0.5*lamD*rho_std*Z)))</f>
        <v>0.67310870633567854</v>
      </c>
      <c r="L25" s="9">
        <f>max_x_axis</f>
        <v>55</v>
      </c>
      <c r="M25" s="15">
        <f>(K25-Zo_man)/(1/max_x_axis)</f>
        <v>20.105531758888684</v>
      </c>
      <c r="O25" s="30">
        <f t="shared" si="8"/>
        <v>40.392199953417261</v>
      </c>
      <c r="P25" s="9">
        <f t="shared" ref="P25:P39" si="16">SQRT(1/A25+1/B25+1/Nd+(zeta_se/zeta)^2)</f>
        <v>0.24729754338771498</v>
      </c>
      <c r="Q25" s="9">
        <f t="shared" si="9"/>
        <v>9.9888918205054633</v>
      </c>
      <c r="R25" s="24">
        <f t="shared" si="10"/>
        <v>4.0437118230171514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7</v>
      </c>
      <c r="B26">
        <v>77</v>
      </c>
      <c r="C26" s="9">
        <f t="shared" si="0"/>
        <v>5.4392829322042119E-2</v>
      </c>
      <c r="D26" s="9">
        <f t="shared" si="1"/>
        <v>0.29944780047453862</v>
      </c>
      <c r="E26" s="24">
        <f t="shared" si="2"/>
        <v>18.384776310850235</v>
      </c>
      <c r="F26" s="24">
        <f t="shared" si="3"/>
        <v>-0.14902300676920294</v>
      </c>
      <c r="G26" s="24"/>
      <c r="I26" s="21">
        <f t="shared" si="4"/>
        <v>18.024156027102084</v>
      </c>
      <c r="J26" s="18"/>
      <c r="K26" s="32"/>
      <c r="O26" s="30">
        <f t="shared" si="8"/>
        <v>18.024156027102084</v>
      </c>
      <c r="P26" s="9">
        <f t="shared" si="16"/>
        <v>0.39597493503642572</v>
      </c>
      <c r="Q26" s="9">
        <f t="shared" si="9"/>
        <v>7.1371140119181486</v>
      </c>
      <c r="R26" s="24">
        <f t="shared" si="10"/>
        <v>2.525412372144237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3</v>
      </c>
      <c r="B27">
        <v>28</v>
      </c>
      <c r="C27" s="9">
        <f t="shared" si="0"/>
        <v>8.9087080637474794E-2</v>
      </c>
      <c r="D27" s="9">
        <f t="shared" si="1"/>
        <v>0.33210698027113067</v>
      </c>
      <c r="E27" s="24">
        <f t="shared" si="2"/>
        <v>11.224972160321824</v>
      </c>
      <c r="F27" s="24">
        <f t="shared" si="3"/>
        <v>0.27561119579452015</v>
      </c>
      <c r="G27" s="24"/>
      <c r="I27" s="21">
        <f t="shared" si="4"/>
        <v>21.237458920674296</v>
      </c>
      <c r="J27" s="18"/>
      <c r="K27" s="32"/>
      <c r="O27" s="30">
        <f t="shared" si="8"/>
        <v>21.237458920674296</v>
      </c>
      <c r="P27" s="9">
        <f t="shared" si="16"/>
        <v>0.60827593440852545</v>
      </c>
      <c r="Q27" s="9">
        <f t="shared" si="9"/>
        <v>12.918235169435832</v>
      </c>
      <c r="R27" s="24">
        <f t="shared" si="10"/>
        <v>1.6439907341926632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4</v>
      </c>
      <c r="B28">
        <v>35</v>
      </c>
      <c r="C28" s="9">
        <f t="shared" si="0"/>
        <v>7.955572841757301E-2</v>
      </c>
      <c r="D28" s="9">
        <f t="shared" si="1"/>
        <v>0.33816574577437225</v>
      </c>
      <c r="E28" s="24">
        <f t="shared" si="2"/>
        <v>12.569805089976533</v>
      </c>
      <c r="F28" s="24">
        <f t="shared" si="3"/>
        <v>0.38478891384038855</v>
      </c>
      <c r="G28" s="24"/>
      <c r="I28" s="21">
        <f t="shared" si="4"/>
        <v>22.650804929124778</v>
      </c>
      <c r="J28" s="18"/>
      <c r="K28" s="32"/>
      <c r="O28" s="30">
        <f t="shared" si="8"/>
        <v>22.650804929124778</v>
      </c>
      <c r="P28" s="9">
        <f t="shared" si="16"/>
        <v>0.5286997464576414</v>
      </c>
      <c r="Q28" s="9">
        <f t="shared" si="9"/>
        <v>11.975474823089764</v>
      </c>
      <c r="R28" s="24">
        <f t="shared" si="10"/>
        <v>1.8914327209349597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32</v>
      </c>
      <c r="B29">
        <v>308</v>
      </c>
      <c r="C29" s="9">
        <f t="shared" si="0"/>
        <v>2.7096390730170242E-2</v>
      </c>
      <c r="D29" s="9">
        <f t="shared" si="1"/>
        <v>0.31334087166250657</v>
      </c>
      <c r="E29" s="24">
        <f t="shared" si="2"/>
        <v>36.905284174491868</v>
      </c>
      <c r="F29" s="24">
        <f t="shared" si="3"/>
        <v>0.21358151620058258</v>
      </c>
      <c r="G29" s="24"/>
      <c r="I29" s="21">
        <f t="shared" si="4"/>
        <v>20.594926466350511</v>
      </c>
      <c r="J29" s="18"/>
      <c r="K29" s="32"/>
      <c r="O29" s="30">
        <f t="shared" si="8"/>
        <v>20.594926466350511</v>
      </c>
      <c r="P29" s="9">
        <f t="shared" si="16"/>
        <v>0.18827837523119581</v>
      </c>
      <c r="Q29" s="9">
        <f t="shared" si="9"/>
        <v>3.8775792930904269</v>
      </c>
      <c r="R29" s="24">
        <f t="shared" si="10"/>
        <v>5.3112844147505163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8</v>
      </c>
      <c r="B30">
        <v>161</v>
      </c>
      <c r="C30" s="9">
        <f t="shared" si="0"/>
        <v>3.8404768632128425E-2</v>
      </c>
      <c r="D30" s="9">
        <f t="shared" si="1"/>
        <v>0.22398817196797116</v>
      </c>
      <c r="E30" s="24">
        <f t="shared" si="2"/>
        <v>26.038433132583076</v>
      </c>
      <c r="F30" s="24">
        <f t="shared" si="3"/>
        <v>-2.175912378988103</v>
      </c>
      <c r="G30" s="24"/>
      <c r="I30" s="21">
        <f t="shared" si="4"/>
        <v>9.8579568225949785</v>
      </c>
      <c r="J30" s="18"/>
      <c r="K30" s="32"/>
      <c r="O30" s="30">
        <f t="shared" si="8"/>
        <v>9.8579568225949785</v>
      </c>
      <c r="P30" s="9">
        <f t="shared" si="16"/>
        <v>0.36354253321608648</v>
      </c>
      <c r="Q30" s="9">
        <f t="shared" si="9"/>
        <v>3.5837865956209813</v>
      </c>
      <c r="R30" s="24">
        <f t="shared" si="10"/>
        <v>2.7507097756993644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10</v>
      </c>
      <c r="B31">
        <v>120</v>
      </c>
      <c r="C31" s="9">
        <f t="shared" si="0"/>
        <v>4.3768810953240853E-2</v>
      </c>
      <c r="D31" s="9">
        <f t="shared" si="1"/>
        <v>0.28555617825637997</v>
      </c>
      <c r="E31" s="24">
        <f t="shared" si="2"/>
        <v>22.847319317591726</v>
      </c>
      <c r="F31" s="24">
        <f t="shared" si="3"/>
        <v>-0.50258174054382532</v>
      </c>
      <c r="G31" s="24"/>
      <c r="I31" s="21">
        <f t="shared" si="4"/>
        <v>16.524066358313025</v>
      </c>
      <c r="J31" s="18"/>
      <c r="K31" s="32"/>
      <c r="O31" s="30">
        <f t="shared" si="8"/>
        <v>16.524066358313025</v>
      </c>
      <c r="P31" s="9">
        <f t="shared" si="16"/>
        <v>0.33058331274624109</v>
      </c>
      <c r="Q31" s="9">
        <f t="shared" si="9"/>
        <v>5.4625805967698353</v>
      </c>
      <c r="R31" s="24">
        <f t="shared" si="10"/>
        <v>3.0249560744392734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2</v>
      </c>
      <c r="B32">
        <v>34</v>
      </c>
      <c r="C32" s="9">
        <f t="shared" si="0"/>
        <v>8.2760588860236795E-2</v>
      </c>
      <c r="D32" s="9">
        <f t="shared" si="1"/>
        <v>0.25703713936117917</v>
      </c>
      <c r="E32" s="24">
        <f t="shared" si="2"/>
        <v>12.083045973594572</v>
      </c>
      <c r="F32" s="24">
        <f t="shared" si="3"/>
        <v>-0.61039251630899638</v>
      </c>
      <c r="G32" s="24"/>
      <c r="I32" s="21">
        <f t="shared" si="4"/>
        <v>11.668442117512326</v>
      </c>
      <c r="J32" s="18"/>
      <c r="K32" s="32"/>
      <c r="O32" s="30">
        <f t="shared" si="8"/>
        <v>11.668442117512326</v>
      </c>
      <c r="P32" s="9">
        <f t="shared" si="16"/>
        <v>0.72826077612269358</v>
      </c>
      <c r="Q32" s="9">
        <f t="shared" si="9"/>
        <v>8.4976687126422519</v>
      </c>
      <c r="R32" s="24">
        <f t="shared" si="10"/>
        <v>1.3731345045439125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19</v>
      </c>
      <c r="B33">
        <v>158</v>
      </c>
      <c r="C33" s="9">
        <f t="shared" si="0"/>
        <v>3.7529331252040082E-2</v>
      </c>
      <c r="D33" s="9">
        <f t="shared" si="1"/>
        <v>0.33646630596710786</v>
      </c>
      <c r="E33" s="24">
        <f t="shared" si="2"/>
        <v>26.645825188948454</v>
      </c>
      <c r="F33" s="24">
        <f t="shared" si="3"/>
        <v>0.77040335001287219</v>
      </c>
      <c r="G33" s="24"/>
      <c r="I33" s="21">
        <f t="shared" si="4"/>
        <v>23.831337480320133</v>
      </c>
      <c r="J33" s="18"/>
      <c r="K33" s="32"/>
      <c r="O33" s="30">
        <f t="shared" si="8"/>
        <v>23.831337480320133</v>
      </c>
      <c r="P33" s="9">
        <f t="shared" si="16"/>
        <v>0.24477068085120973</v>
      </c>
      <c r="Q33" s="9">
        <f t="shared" si="9"/>
        <v>5.8332127006529122</v>
      </c>
      <c r="R33" s="24">
        <f t="shared" si="10"/>
        <v>4.0854566262692069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40</v>
      </c>
      <c r="B34">
        <v>324</v>
      </c>
      <c r="C34" s="9">
        <f t="shared" si="0"/>
        <v>2.6189140043946204E-2</v>
      </c>
      <c r="D34" s="9">
        <f t="shared" si="1"/>
        <v>0.33916996278118478</v>
      </c>
      <c r="E34" s="24">
        <f t="shared" si="2"/>
        <v>38.183766184073569</v>
      </c>
      <c r="F34" s="24">
        <f t="shared" si="3"/>
        <v>1.2072324360913758</v>
      </c>
      <c r="G34" s="24"/>
      <c r="I34" s="21">
        <f t="shared" si="4"/>
        <v>24.465017184567635</v>
      </c>
      <c r="J34" s="18"/>
      <c r="K34" s="32"/>
      <c r="O34" s="30">
        <f t="shared" si="8"/>
        <v>24.465017184567635</v>
      </c>
      <c r="P34" s="9">
        <f t="shared" si="16"/>
        <v>0.17040661103968982</v>
      </c>
      <c r="Q34" s="9">
        <f t="shared" si="9"/>
        <v>4.1690006674499447</v>
      </c>
      <c r="R34" s="24">
        <f t="shared" si="10"/>
        <v>5.8683169267833604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15</v>
      </c>
      <c r="B35">
        <v>110</v>
      </c>
      <c r="C35" s="9">
        <f t="shared" si="0"/>
        <v>4.4632184267745179E-2</v>
      </c>
      <c r="D35" s="9">
        <f t="shared" si="1"/>
        <v>0.35721471278022687</v>
      </c>
      <c r="E35" s="24">
        <f t="shared" si="2"/>
        <v>22.405356502408079</v>
      </c>
      <c r="F35" s="24">
        <f t="shared" si="3"/>
        <v>1.1126753070277722</v>
      </c>
      <c r="G35" s="24"/>
      <c r="I35" s="21">
        <f t="shared" si="4"/>
        <v>27.017370890794712</v>
      </c>
      <c r="J35" s="18"/>
      <c r="K35" s="32"/>
      <c r="O35" s="30">
        <f t="shared" si="8"/>
        <v>27.017370890794712</v>
      </c>
      <c r="P35" s="9">
        <f t="shared" si="16"/>
        <v>0.27696492393536309</v>
      </c>
      <c r="Q35" s="9">
        <f t="shared" si="9"/>
        <v>7.4828640737024505</v>
      </c>
      <c r="R35" s="24">
        <f t="shared" si="10"/>
        <v>3.6105655033536874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6</v>
      </c>
      <c r="B36">
        <v>71</v>
      </c>
      <c r="C36" s="9">
        <f t="shared" si="0"/>
        <v>5.6796183424706478E-2</v>
      </c>
      <c r="D36" s="9">
        <f t="shared" si="1"/>
        <v>0.29041011607440614</v>
      </c>
      <c r="E36" s="24">
        <f t="shared" si="2"/>
        <v>17.606816861659009</v>
      </c>
      <c r="F36" s="24">
        <f t="shared" si="3"/>
        <v>-0.30184189039944903</v>
      </c>
      <c r="G36" s="24"/>
      <c r="I36" s="21">
        <f t="shared" si="4"/>
        <v>16.756497469515182</v>
      </c>
      <c r="J36" s="18"/>
      <c r="K36" s="32"/>
      <c r="O36" s="30">
        <f t="shared" si="8"/>
        <v>16.756497469515182</v>
      </c>
      <c r="P36" s="9">
        <f t="shared" si="16"/>
        <v>0.42626654459606128</v>
      </c>
      <c r="Q36" s="9">
        <f t="shared" si="9"/>
        <v>7.1427342758628809</v>
      </c>
      <c r="R36" s="24">
        <f t="shared" si="10"/>
        <v>2.3459499993076398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13</v>
      </c>
      <c r="B37">
        <v>70</v>
      </c>
      <c r="C37" s="9">
        <f t="shared" si="0"/>
        <v>5.4717565516458282E-2</v>
      </c>
      <c r="D37" s="9">
        <f t="shared" si="1"/>
        <v>0.41110956925667647</v>
      </c>
      <c r="E37" s="24">
        <f t="shared" si="2"/>
        <v>18.275666882497063</v>
      </c>
      <c r="F37" s="24">
        <f t="shared" si="3"/>
        <v>1.8925547003500158</v>
      </c>
      <c r="G37" s="24"/>
      <c r="I37" s="21">
        <f t="shared" si="4"/>
        <v>36.767248303705749</v>
      </c>
      <c r="J37" s="19"/>
      <c r="K37" s="32"/>
      <c r="O37" s="30">
        <f t="shared" si="8"/>
        <v>36.767248303705749</v>
      </c>
      <c r="P37" s="9">
        <f t="shared" si="16"/>
        <v>0.30357994752904371</v>
      </c>
      <c r="Q37" s="9">
        <f t="shared" si="9"/>
        <v>11.161799310826312</v>
      </c>
      <c r="R37" s="24">
        <f t="shared" si="10"/>
        <v>3.2940252086456709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>
        <v>29</v>
      </c>
      <c r="B38">
        <v>323</v>
      </c>
      <c r="C38" s="9">
        <f t="shared" si="0"/>
        <v>2.6631182064565374E-2</v>
      </c>
      <c r="D38" s="9">
        <f t="shared" si="1"/>
        <v>0.29273591137152749</v>
      </c>
      <c r="E38" s="24">
        <f t="shared" si="2"/>
        <v>37.549966711037172</v>
      </c>
      <c r="F38" s="24">
        <f t="shared" si="3"/>
        <v>-0.55640309316129999</v>
      </c>
      <c r="G38" s="24"/>
      <c r="I38" s="21">
        <f t="shared" si="4"/>
        <v>17.801254566637915</v>
      </c>
      <c r="O38" s="30">
        <f t="shared" si="8"/>
        <v>17.801254566637915</v>
      </c>
      <c r="P38" s="9">
        <f t="shared" si="16"/>
        <v>0.19629245320651917</v>
      </c>
      <c r="Q38" s="9">
        <f t="shared" si="9"/>
        <v>3.4942519290391085</v>
      </c>
      <c r="R38" s="24">
        <f t="shared" si="10"/>
        <v>5.0944393615983827</v>
      </c>
      <c r="S38" s="24" t="e">
        <f t="shared" si="11"/>
        <v>#NUM!</v>
      </c>
    </row>
    <row r="39" spans="1:24" x14ac:dyDescent="0.2">
      <c r="A39">
        <v>0</v>
      </c>
      <c r="B39">
        <v>11</v>
      </c>
      <c r="C39" s="9">
        <f t="shared" si="0"/>
        <v>0.14744195615489714</v>
      </c>
      <c r="D39" s="9">
        <f t="shared" si="1"/>
        <v>0.17961156464239258</v>
      </c>
      <c r="E39" s="24">
        <f t="shared" si="2"/>
        <v>6.7823299831252681</v>
      </c>
      <c r="F39" s="24">
        <f t="shared" si="3"/>
        <v>-0.86774499023866447</v>
      </c>
      <c r="G39" s="24"/>
      <c r="I39" s="21">
        <f t="shared" si="4"/>
        <v>0</v>
      </c>
      <c r="J39" s="4" t="s">
        <v>43</v>
      </c>
      <c r="L39" s="40"/>
      <c r="O39" s="30">
        <f t="shared" si="8"/>
        <v>0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#NUM!</v>
      </c>
      <c r="U39" s="4" t="s">
        <v>43</v>
      </c>
      <c r="V39" s="40"/>
      <c r="X39" s="9"/>
    </row>
    <row r="40" spans="1:24" ht="13.5" thickBot="1" x14ac:dyDescent="0.25">
      <c r="A40">
        <v>15</v>
      </c>
      <c r="B40">
        <v>94</v>
      </c>
      <c r="C40" s="9">
        <f t="shared" si="0"/>
        <v>4.7781848256749658E-2</v>
      </c>
      <c r="D40" s="9">
        <f t="shared" si="1"/>
        <v>0.3836282822748272</v>
      </c>
      <c r="E40" s="24">
        <f t="shared" si="2"/>
        <v>20.928449536456348</v>
      </c>
      <c r="F40" s="24">
        <f t="shared" si="3"/>
        <v>1.5921254954236204</v>
      </c>
      <c r="G40" s="24"/>
      <c r="I40" s="21">
        <f t="shared" si="4"/>
        <v>31.604816365266068</v>
      </c>
      <c r="J40" s="4" t="s">
        <v>42</v>
      </c>
      <c r="K40" s="2" t="s">
        <v>7</v>
      </c>
      <c r="L40" s="6" t="s">
        <v>3</v>
      </c>
      <c r="M40" s="38" t="s">
        <v>4</v>
      </c>
      <c r="O40" s="30">
        <f t="shared" si="8"/>
        <v>31.604816365266068</v>
      </c>
      <c r="P40" s="9">
        <f>SQRT(1/0.7+1/B40+1/Nd+(zeta_se/zeta)^2)</f>
        <v>1.2000673813485287</v>
      </c>
      <c r="Q40" s="9">
        <f t="shared" si="9"/>
        <v>37.927909213465973</v>
      </c>
      <c r="R40" s="24">
        <f t="shared" si="10"/>
        <v>0.83328654335749808</v>
      </c>
      <c r="S40" s="24" t="e">
        <f t="shared" si="11"/>
        <v>#NUM!</v>
      </c>
      <c r="U40" s="4" t="s">
        <v>44</v>
      </c>
      <c r="V40" s="38" t="s">
        <v>3</v>
      </c>
      <c r="W40" s="6" t="s">
        <v>4</v>
      </c>
    </row>
    <row r="41" spans="1:24" x14ac:dyDescent="0.2">
      <c r="A41">
        <v>5</v>
      </c>
      <c r="B41">
        <v>63</v>
      </c>
      <c r="C41" s="9">
        <f t="shared" si="0"/>
        <v>6.0412209333017691E-2</v>
      </c>
      <c r="D41" s="9">
        <f t="shared" si="1"/>
        <v>0.28338800633940298</v>
      </c>
      <c r="E41" s="24">
        <f t="shared" si="2"/>
        <v>16.552945357246848</v>
      </c>
      <c r="F41" s="24">
        <f t="shared" si="3"/>
        <v>-0.40001147738496906</v>
      </c>
      <c r="G41" s="24"/>
      <c r="I41" s="21">
        <f t="shared" si="4"/>
        <v>15.738165768529129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>
        <f t="shared" si="8"/>
        <v>15.738165768529129</v>
      </c>
      <c r="P41" s="9">
        <f>SQRT(1/A41+1/B41+1/Nd+(zeta_se/zeta)^2)</f>
        <v>0.46564472423293018</v>
      </c>
      <c r="Q41" s="9">
        <f t="shared" si="9"/>
        <v>7.3283938592188882</v>
      </c>
      <c r="R41" s="24">
        <f t="shared" si="10"/>
        <v>2.1475600344175025</v>
      </c>
      <c r="S41" s="24" t="e">
        <f t="shared" si="11"/>
        <v>#NUM!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>
        <v>21</v>
      </c>
      <c r="B42">
        <v>163</v>
      </c>
      <c r="C42" s="9">
        <f t="shared" si="0"/>
        <v>3.6810508691615514E-2</v>
      </c>
      <c r="D42" s="9">
        <f t="shared" si="1"/>
        <v>0.3470683778521767</v>
      </c>
      <c r="E42" s="24">
        <f t="shared" si="2"/>
        <v>27.166155414412252</v>
      </c>
      <c r="F42" s="24">
        <f t="shared" si="3"/>
        <v>1.0734650459851904</v>
      </c>
      <c r="G42" s="24"/>
      <c r="I42" s="21">
        <f t="shared" si="4"/>
        <v>25.528563973733835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>
        <f t="shared" si="8"/>
        <v>25.528563973733835</v>
      </c>
      <c r="P42" s="9">
        <f>SQRT(1/0.7+1/B42+1/Nd+(zeta_se/zeta)^2)</f>
        <v>1.1981896307469564</v>
      </c>
      <c r="Q42" s="9">
        <f t="shared" si="9"/>
        <v>30.588060641188196</v>
      </c>
      <c r="R42" s="24">
        <f t="shared" si="10"/>
        <v>0.83459243373404579</v>
      </c>
      <c r="S42" s="24" t="e">
        <f t="shared" si="11"/>
        <v>#NUM!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>
        <v>17</v>
      </c>
      <c r="B43">
        <v>165</v>
      </c>
      <c r="C43" s="9">
        <f t="shared" si="0"/>
        <v>3.7011660509880265E-2</v>
      </c>
      <c r="D43" s="9">
        <f t="shared" si="1"/>
        <v>0.31345038385185392</v>
      </c>
      <c r="E43" s="24">
        <f t="shared" si="2"/>
        <v>27.018512172212592</v>
      </c>
      <c r="F43" s="24">
        <f t="shared" si="3"/>
        <v>0.15932277352123581</v>
      </c>
      <c r="G43" s="24"/>
      <c r="I43" s="21">
        <f t="shared" si="4"/>
        <v>20.423573661821617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>
        <f t="shared" si="8"/>
        <v>20.423573661821617</v>
      </c>
      <c r="P43" s="9">
        <f t="shared" ref="P43:P74" si="22">SQRT(1/A43+1/B43+1/Nd+(zeta_se/zeta)^2)</f>
        <v>0.25658551947706726</v>
      </c>
      <c r="Q43" s="9">
        <f t="shared" si="9"/>
        <v>5.2403932575966481</v>
      </c>
      <c r="R43" s="24">
        <f t="shared" si="10"/>
        <v>3.8973360696193793</v>
      </c>
      <c r="S43" s="24" t="e">
        <f t="shared" si="11"/>
        <v>#NUM!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>
        <v>3</v>
      </c>
      <c r="B44">
        <v>68</v>
      </c>
      <c r="C44" s="9">
        <f t="shared" si="0"/>
        <v>5.9131239598908258E-2</v>
      </c>
      <c r="D44" s="9">
        <f t="shared" si="1"/>
        <v>0.21862054752265592</v>
      </c>
      <c r="E44" s="24">
        <f t="shared" si="2"/>
        <v>16.911534525287763</v>
      </c>
      <c r="F44" s="24">
        <f t="shared" si="3"/>
        <v>-1.5039941074697081</v>
      </c>
      <c r="G44" s="24"/>
      <c r="I44" s="21">
        <f t="shared" si="4"/>
        <v>8.753311052881795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>
        <f t="shared" si="8"/>
        <v>8.753311052881795</v>
      </c>
      <c r="P44" s="9">
        <f t="shared" si="22"/>
        <v>0.59075477909130802</v>
      </c>
      <c r="Q44" s="9">
        <f t="shared" si="9"/>
        <v>5.1710603373626896</v>
      </c>
      <c r="R44" s="24">
        <f t="shared" si="10"/>
        <v>1.6927497421826838</v>
      </c>
      <c r="S44" s="24" t="e">
        <f t="shared" si="11"/>
        <v>#NUM!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>
        <v>9</v>
      </c>
      <c r="B45">
        <v>21</v>
      </c>
      <c r="C45" s="9">
        <f t="shared" si="0"/>
        <v>9.0535746042518531E-2</v>
      </c>
      <c r="D45" s="9">
        <f t="shared" si="1"/>
        <v>0.5849499212446434</v>
      </c>
      <c r="E45" s="24">
        <f t="shared" si="2"/>
        <v>11.045361017187261</v>
      </c>
      <c r="F45" s="24">
        <f t="shared" si="3"/>
        <v>3.0639426958228815</v>
      </c>
      <c r="G45" s="24"/>
      <c r="I45" s="21">
        <f t="shared" si="4"/>
        <v>84.533239362062872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>
        <f t="shared" si="8"/>
        <v>84.533239362062872</v>
      </c>
      <c r="P45" s="9">
        <f t="shared" si="22"/>
        <v>0.39960249256367814</v>
      </c>
      <c r="Q45" s="9">
        <f t="shared" si="9"/>
        <v>33.779693153562356</v>
      </c>
      <c r="R45" s="24">
        <f t="shared" si="10"/>
        <v>2.5024868928730375</v>
      </c>
      <c r="S45" s="24" t="e">
        <f t="shared" si="11"/>
        <v>#NUM!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>
        <v>4</v>
      </c>
      <c r="B46">
        <v>51</v>
      </c>
      <c r="C46" s="9">
        <f t="shared" si="0"/>
        <v>6.711560552140243E-2</v>
      </c>
      <c r="D46" s="9">
        <f t="shared" si="1"/>
        <v>0.28393421295206511</v>
      </c>
      <c r="E46" s="24">
        <f t="shared" si="2"/>
        <v>14.89966442575134</v>
      </c>
      <c r="F46" s="24">
        <f t="shared" ref="F46:F65" si="23">(D46-Zo_man)/C46</f>
        <v>-0.35192069431894391</v>
      </c>
      <c r="G46" s="24"/>
      <c r="I46" s="21">
        <f t="shared" si="4"/>
        <v>15.553234057721973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>
        <f t="shared" si="8"/>
        <v>15.553234057721973</v>
      </c>
      <c r="P46" s="9">
        <f t="shared" si="22"/>
        <v>0.52015366620855474</v>
      </c>
      <c r="Q46" s="9">
        <f t="shared" si="9"/>
        <v>8.0900717165238412</v>
      </c>
      <c r="R46" s="24">
        <f t="shared" si="10"/>
        <v>1.9225087987730374</v>
      </c>
      <c r="S46" s="24" t="e">
        <f t="shared" si="11"/>
        <v>#NUM!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>
        <v>6</v>
      </c>
      <c r="B47">
        <v>89</v>
      </c>
      <c r="C47" s="9">
        <f t="shared" si="0"/>
        <v>5.1164451009665088E-2</v>
      </c>
      <c r="D47" s="9">
        <f t="shared" si="1"/>
        <v>0.26098290549030911</v>
      </c>
      <c r="E47" s="24">
        <f t="shared" si="2"/>
        <v>19.544820285692065</v>
      </c>
      <c r="F47" s="24">
        <f t="shared" si="23"/>
        <v>-0.91021553124232624</v>
      </c>
      <c r="G47" s="24"/>
      <c r="I47" s="21">
        <f t="shared" si="4"/>
        <v>13.371054848192014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>
        <f t="shared" si="8"/>
        <v>13.371054848192014</v>
      </c>
      <c r="P47" s="9">
        <f t="shared" si="22"/>
        <v>0.42291206539396831</v>
      </c>
      <c r="Q47" s="9">
        <f t="shared" si="9"/>
        <v>5.6547804223449178</v>
      </c>
      <c r="R47" s="24">
        <f t="shared" si="10"/>
        <v>2.3645577457536926</v>
      </c>
      <c r="S47" s="24" t="e">
        <f t="shared" si="11"/>
        <v>#NUM!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>
        <v>5</v>
      </c>
      <c r="B48">
        <v>47</v>
      </c>
      <c r="C48" s="9">
        <f t="shared" si="0"/>
        <v>6.9006555934235422E-2</v>
      </c>
      <c r="D48" s="9">
        <f t="shared" si="1"/>
        <v>0.32489693326755786</v>
      </c>
      <c r="E48" s="24">
        <f t="shared" si="2"/>
        <v>14.491376746189438</v>
      </c>
      <c r="F48" s="24">
        <f t="shared" si="23"/>
        <v>0.25132901629365495</v>
      </c>
      <c r="G48" s="24"/>
      <c r="I48" s="21">
        <f t="shared" si="4"/>
        <v>21.087084724844857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>
        <f t="shared" si="8"/>
        <v>21.087084724844857</v>
      </c>
      <c r="P48" s="9">
        <f t="shared" si="22"/>
        <v>0.47141127381260894</v>
      </c>
      <c r="Q48" s="9">
        <f t="shared" si="9"/>
        <v>9.9406894711335223</v>
      </c>
      <c r="R48" s="24">
        <f t="shared" si="10"/>
        <v>2.1212899553978652</v>
      </c>
      <c r="S48" s="24" t="e">
        <f t="shared" si="11"/>
        <v>#NUM!</v>
      </c>
    </row>
    <row r="49" spans="1:19" x14ac:dyDescent="0.2">
      <c r="A49">
        <v>10</v>
      </c>
      <c r="B49">
        <v>78</v>
      </c>
      <c r="C49" s="9">
        <f t="shared" si="0"/>
        <v>5.3149400345273386E-2</v>
      </c>
      <c r="D49" s="9">
        <f t="shared" si="1"/>
        <v>0.34894702295743391</v>
      </c>
      <c r="E49" s="24">
        <f t="shared" si="2"/>
        <v>18.814887722226779</v>
      </c>
      <c r="F49" s="24">
        <f t="shared" si="23"/>
        <v>0.77881291682948695</v>
      </c>
      <c r="G49" s="24"/>
      <c r="I49" s="21">
        <f t="shared" si="4"/>
        <v>25.404127693055031</v>
      </c>
      <c r="O49" s="30">
        <f t="shared" si="8"/>
        <v>25.404127693055031</v>
      </c>
      <c r="P49" s="9">
        <f t="shared" si="22"/>
        <v>0.33730180277232219</v>
      </c>
      <c r="Q49" s="9">
        <f t="shared" si="9"/>
        <v>8.5688580687257367</v>
      </c>
      <c r="R49" s="24">
        <f t="shared" si="10"/>
        <v>2.9647039884782274</v>
      </c>
      <c r="S49" s="24" t="e">
        <f t="shared" si="11"/>
        <v>#NUM!</v>
      </c>
    </row>
    <row r="50" spans="1:19" x14ac:dyDescent="0.2">
      <c r="A50">
        <v>9</v>
      </c>
      <c r="B50">
        <v>51</v>
      </c>
      <c r="C50" s="9">
        <f t="shared" si="0"/>
        <v>6.4282434653322507E-2</v>
      </c>
      <c r="D50" s="9">
        <f t="shared" si="1"/>
        <v>0.40371468666052834</v>
      </c>
      <c r="E50" s="24">
        <f t="shared" si="2"/>
        <v>15.556349186104045</v>
      </c>
      <c r="F50" s="24">
        <f t="shared" si="23"/>
        <v>1.4959156997138525</v>
      </c>
      <c r="G50" s="24"/>
      <c r="I50" s="21">
        <f t="shared" si="4"/>
        <v>34.942154874836532</v>
      </c>
      <c r="O50" s="30">
        <f t="shared" si="8"/>
        <v>34.942154874836532</v>
      </c>
      <c r="P50" s="9">
        <f t="shared" si="22"/>
        <v>0.36286491643766239</v>
      </c>
      <c r="Q50" s="9">
        <f t="shared" si="9"/>
        <v>12.679282108809415</v>
      </c>
      <c r="R50" s="24">
        <f t="shared" si="10"/>
        <v>2.7558464726137086</v>
      </c>
      <c r="S50" s="24" t="e">
        <f t="shared" si="11"/>
        <v>#NUM!</v>
      </c>
    </row>
    <row r="51" spans="1:19" x14ac:dyDescent="0.2">
      <c r="A51">
        <v>7</v>
      </c>
      <c r="B51">
        <v>35</v>
      </c>
      <c r="C51" s="9">
        <f t="shared" si="0"/>
        <v>7.6696498884737049E-2</v>
      </c>
      <c r="D51" s="9">
        <f t="shared" si="1"/>
        <v>0.42832620080242362</v>
      </c>
      <c r="E51" s="24">
        <f t="shared" si="2"/>
        <v>13.038404810405297</v>
      </c>
      <c r="F51" s="24">
        <f t="shared" si="23"/>
        <v>1.5746822750948872</v>
      </c>
      <c r="G51" s="24"/>
      <c r="I51" s="21">
        <f t="shared" si="4"/>
        <v>39.586831280761714</v>
      </c>
      <c r="O51" s="30">
        <f t="shared" si="8"/>
        <v>39.586831280761714</v>
      </c>
      <c r="P51" s="9">
        <f t="shared" si="22"/>
        <v>0.41518738511847531</v>
      </c>
      <c r="Q51" s="9">
        <f t="shared" si="9"/>
        <v>16.43595296458572</v>
      </c>
      <c r="R51" s="24">
        <f t="shared" si="10"/>
        <v>2.4085510201969313</v>
      </c>
      <c r="S51" s="24" t="e">
        <f t="shared" si="11"/>
        <v>#NUM!</v>
      </c>
    </row>
    <row r="52" spans="1:19" x14ac:dyDescent="0.2">
      <c r="A52">
        <v>4</v>
      </c>
      <c r="B52">
        <v>22</v>
      </c>
      <c r="C52" s="9">
        <f t="shared" si="0"/>
        <v>9.7128586235726413E-2</v>
      </c>
      <c r="D52" s="9">
        <f t="shared" si="1"/>
        <v>0.41633897699411931</v>
      </c>
      <c r="E52" s="24">
        <f t="shared" si="2"/>
        <v>10.295630140987001</v>
      </c>
      <c r="F52" s="24">
        <f t="shared" si="23"/>
        <v>1.1200141767049814</v>
      </c>
      <c r="G52" s="24"/>
      <c r="I52" s="21">
        <f t="shared" si="4"/>
        <v>35.998057044571503</v>
      </c>
      <c r="O52" s="30">
        <f t="shared" si="8"/>
        <v>35.998057044571503</v>
      </c>
      <c r="P52" s="9">
        <f t="shared" si="22"/>
        <v>0.54443230872854265</v>
      </c>
      <c r="Q52" s="9">
        <f t="shared" si="9"/>
        <v>19.598505306517843</v>
      </c>
      <c r="R52" s="24">
        <f t="shared" si="10"/>
        <v>1.8367756357725755</v>
      </c>
      <c r="S52" s="24" t="e">
        <f t="shared" si="11"/>
        <v>#NUM!</v>
      </c>
    </row>
    <row r="53" spans="1:19" x14ac:dyDescent="0.2">
      <c r="A53">
        <v>3</v>
      </c>
      <c r="B53">
        <v>22</v>
      </c>
      <c r="C53" s="9">
        <f t="shared" si="0"/>
        <v>9.9014754297667429E-2</v>
      </c>
      <c r="D53" s="9">
        <f t="shared" si="1"/>
        <v>0.37044801684907042</v>
      </c>
      <c r="E53" s="24">
        <f t="shared" si="2"/>
        <v>10.099504938362077</v>
      </c>
      <c r="F53" s="24">
        <f t="shared" si="23"/>
        <v>0.63520264074178157</v>
      </c>
      <c r="G53" s="24"/>
      <c r="I53" s="21">
        <f t="shared" si="4"/>
        <v>27.017370890794712</v>
      </c>
      <c r="O53" s="30">
        <f t="shared" si="8"/>
        <v>27.017370890794712</v>
      </c>
      <c r="P53" s="9">
        <f t="shared" si="22"/>
        <v>0.61623037260494107</v>
      </c>
      <c r="Q53" s="9">
        <f t="shared" si="9"/>
        <v>16.648924530840315</v>
      </c>
      <c r="R53" s="24">
        <f t="shared" si="10"/>
        <v>1.6227697375135544</v>
      </c>
      <c r="S53" s="24" t="e">
        <f t="shared" si="11"/>
        <v>#NUM!</v>
      </c>
    </row>
    <row r="54" spans="1:19" x14ac:dyDescent="0.2">
      <c r="A54">
        <v>25</v>
      </c>
      <c r="B54">
        <v>209</v>
      </c>
      <c r="C54" s="9">
        <f t="shared" si="0"/>
        <v>3.2651157422416963E-2</v>
      </c>
      <c r="D54" s="9">
        <f t="shared" si="1"/>
        <v>0.3350073264427243</v>
      </c>
      <c r="E54" s="24">
        <f t="shared" si="2"/>
        <v>30.626785662227107</v>
      </c>
      <c r="F54" s="24">
        <f t="shared" si="23"/>
        <v>0.84081990236224424</v>
      </c>
      <c r="G54" s="24"/>
      <c r="I54" s="21">
        <f t="shared" si="4"/>
        <v>23.705540692561122</v>
      </c>
      <c r="O54" s="30">
        <f t="shared" si="8"/>
        <v>23.705540692561122</v>
      </c>
      <c r="P54" s="9">
        <f t="shared" si="22"/>
        <v>0.21386136240134876</v>
      </c>
      <c r="Q54" s="9">
        <f t="shared" si="9"/>
        <v>5.069699228971734</v>
      </c>
      <c r="R54" s="24">
        <f t="shared" si="10"/>
        <v>4.6759264449242712</v>
      </c>
      <c r="S54" s="24" t="e">
        <f t="shared" si="11"/>
        <v>#NUM!</v>
      </c>
    </row>
    <row r="55" spans="1:19" x14ac:dyDescent="0.2">
      <c r="A55">
        <v>1</v>
      </c>
      <c r="B55">
        <v>14</v>
      </c>
      <c r="C55" s="9">
        <f t="shared" si="0"/>
        <v>0.1270001270001905</v>
      </c>
      <c r="D55" s="9">
        <f t="shared" si="1"/>
        <v>0.29994579283306544</v>
      </c>
      <c r="E55" s="24">
        <f t="shared" si="2"/>
        <v>7.8740078740118111</v>
      </c>
      <c r="F55" s="24">
        <f t="shared" si="23"/>
        <v>-5.9903803196327106E-2</v>
      </c>
      <c r="G55" s="24"/>
      <c r="I55" s="21">
        <f t="shared" si="4"/>
        <v>14.166077096452375</v>
      </c>
      <c r="O55" s="30">
        <f t="shared" si="8"/>
        <v>14.166077096452375</v>
      </c>
      <c r="P55" s="9">
        <f t="shared" si="22"/>
        <v>1.035558093378405</v>
      </c>
      <c r="Q55" s="9">
        <f t="shared" si="9"/>
        <v>14.669795788653712</v>
      </c>
      <c r="R55" s="24">
        <f t="shared" si="10"/>
        <v>0.96566286951377078</v>
      </c>
      <c r="S55" s="24" t="e">
        <f t="shared" si="11"/>
        <v>#NUM!</v>
      </c>
    </row>
    <row r="56" spans="1:19" x14ac:dyDescent="0.2">
      <c r="A56">
        <v>7</v>
      </c>
      <c r="B56">
        <v>80</v>
      </c>
      <c r="C56" s="9">
        <f t="shared" si="0"/>
        <v>5.3452248382484878E-2</v>
      </c>
      <c r="D56" s="9">
        <f t="shared" si="1"/>
        <v>0.2941287899056681</v>
      </c>
      <c r="E56" s="24">
        <f t="shared" si="2"/>
        <v>18.708286933869708</v>
      </c>
      <c r="F56" s="24">
        <f t="shared" si="23"/>
        <v>-0.25115488959533289</v>
      </c>
      <c r="G56" s="24"/>
      <c r="I56" s="21">
        <f t="shared" si="4"/>
        <v>17.349158873593435</v>
      </c>
      <c r="O56" s="30">
        <f t="shared" si="8"/>
        <v>17.349158873593435</v>
      </c>
      <c r="P56" s="9">
        <f t="shared" si="22"/>
        <v>0.39535950246590579</v>
      </c>
      <c r="Q56" s="9">
        <f t="shared" si="9"/>
        <v>6.8591548204658546</v>
      </c>
      <c r="R56" s="24">
        <f t="shared" si="10"/>
        <v>2.5293435310467491</v>
      </c>
      <c r="S56" s="24" t="e">
        <f t="shared" si="11"/>
        <v>#NUM!</v>
      </c>
    </row>
    <row r="57" spans="1:19" x14ac:dyDescent="0.2">
      <c r="A57">
        <v>6</v>
      </c>
      <c r="B57">
        <v>79</v>
      </c>
      <c r="C57" s="9">
        <f t="shared" si="0"/>
        <v>5.407380704358751E-2</v>
      </c>
      <c r="D57" s="9">
        <f t="shared" si="1"/>
        <v>0.27615775199023673</v>
      </c>
      <c r="E57" s="24">
        <f t="shared" si="2"/>
        <v>18.493242008906929</v>
      </c>
      <c r="F57" s="24">
        <f t="shared" si="23"/>
        <v>-0.58061070919695545</v>
      </c>
      <c r="G57" s="24"/>
      <c r="I57" s="21">
        <f t="shared" si="4"/>
        <v>15.061617637382779</v>
      </c>
      <c r="O57" s="30">
        <f t="shared" si="8"/>
        <v>15.061617637382779</v>
      </c>
      <c r="P57" s="9">
        <f t="shared" si="22"/>
        <v>0.42459025877628614</v>
      </c>
      <c r="Q57" s="9">
        <f t="shared" si="9"/>
        <v>6.3950161302458302</v>
      </c>
      <c r="R57" s="24">
        <f t="shared" si="10"/>
        <v>2.3552118291222821</v>
      </c>
      <c r="S57" s="24" t="e">
        <f t="shared" si="11"/>
        <v>#NUM!</v>
      </c>
    </row>
    <row r="58" spans="1:19" x14ac:dyDescent="0.2">
      <c r="A58">
        <v>3</v>
      </c>
      <c r="B58">
        <v>40</v>
      </c>
      <c r="C58" s="9">
        <f t="shared" si="0"/>
        <v>7.5809804357890337E-2</v>
      </c>
      <c r="D58" s="9">
        <f t="shared" si="1"/>
        <v>0.28144702493261425</v>
      </c>
      <c r="E58" s="24">
        <f t="shared" si="2"/>
        <v>13.19090595827292</v>
      </c>
      <c r="F58" s="24">
        <f t="shared" si="23"/>
        <v>-0.34436915825468634</v>
      </c>
      <c r="G58" s="24"/>
      <c r="I58" s="21">
        <f t="shared" si="4"/>
        <v>14.873564443248181</v>
      </c>
      <c r="O58" s="30">
        <f t="shared" si="8"/>
        <v>14.873564443248181</v>
      </c>
      <c r="P58" s="9">
        <f t="shared" si="22"/>
        <v>0.59940414301727929</v>
      </c>
      <c r="Q58" s="9">
        <f t="shared" si="9"/>
        <v>8.915276148717453</v>
      </c>
      <c r="R58" s="24">
        <f t="shared" si="10"/>
        <v>1.6683234703153738</v>
      </c>
      <c r="S58" s="24" t="e">
        <f t="shared" si="11"/>
        <v>#NUM!</v>
      </c>
    </row>
    <row r="59" spans="1:19" x14ac:dyDescent="0.2">
      <c r="A59">
        <v>11</v>
      </c>
      <c r="B59">
        <v>53</v>
      </c>
      <c r="C59" s="9">
        <f t="shared" si="0"/>
        <v>6.2257280636469035E-2</v>
      </c>
      <c r="D59" s="9">
        <f t="shared" si="1"/>
        <v>0.43249439426098035</v>
      </c>
      <c r="E59" s="24">
        <f t="shared" si="2"/>
        <v>16.06237840420901</v>
      </c>
      <c r="F59" s="24">
        <f t="shared" si="23"/>
        <v>2.00684658142616</v>
      </c>
      <c r="G59" s="24"/>
      <c r="I59" s="21">
        <f t="shared" si="4"/>
        <v>41.075924570284037</v>
      </c>
      <c r="O59" s="30">
        <f t="shared" si="8"/>
        <v>41.075924570284037</v>
      </c>
      <c r="P59" s="9">
        <f t="shared" si="22"/>
        <v>0.332759686215651</v>
      </c>
      <c r="Q59" s="9">
        <f t="shared" si="9"/>
        <v>13.668411771025465</v>
      </c>
      <c r="R59" s="24">
        <f t="shared" si="10"/>
        <v>3.0051717242933442</v>
      </c>
      <c r="S59" s="24" t="e">
        <f t="shared" si="11"/>
        <v>#NUM!</v>
      </c>
    </row>
    <row r="60" spans="1:19" x14ac:dyDescent="0.2">
      <c r="A60">
        <v>14</v>
      </c>
      <c r="B60">
        <v>80</v>
      </c>
      <c r="C60" s="9">
        <f t="shared" si="0"/>
        <v>5.1434449987363969E-2</v>
      </c>
      <c r="D60" s="9">
        <f t="shared" si="1"/>
        <v>0.40009533329503427</v>
      </c>
      <c r="E60" s="24">
        <f t="shared" si="2"/>
        <v>19.442222095223581</v>
      </c>
      <c r="F60" s="24">
        <f t="shared" si="23"/>
        <v>1.7992172536301223</v>
      </c>
      <c r="G60" s="24"/>
      <c r="I60" s="21">
        <f t="shared" si="4"/>
        <v>34.651751454695415</v>
      </c>
      <c r="O60" s="30">
        <f t="shared" si="8"/>
        <v>34.651751454695415</v>
      </c>
      <c r="P60" s="9">
        <f t="shared" si="22"/>
        <v>0.29134269299489413</v>
      </c>
      <c r="Q60" s="9">
        <f t="shared" si="9"/>
        <v>10.095534585800703</v>
      </c>
      <c r="R60" s="24">
        <f t="shared" si="10"/>
        <v>3.4323840070275087</v>
      </c>
      <c r="S60" s="24" t="e">
        <f t="shared" si="11"/>
        <v>#NUM!</v>
      </c>
    </row>
    <row r="61" spans="1:19" x14ac:dyDescent="0.2">
      <c r="A61">
        <v>9</v>
      </c>
      <c r="B61">
        <v>62</v>
      </c>
      <c r="C61" s="9">
        <f t="shared" si="0"/>
        <v>5.9131239598908258E-2</v>
      </c>
      <c r="D61" s="9">
        <f t="shared" si="1"/>
        <v>0.36984618261555746</v>
      </c>
      <c r="E61" s="24">
        <f t="shared" si="2"/>
        <v>16.911534525287763</v>
      </c>
      <c r="F61" s="24">
        <f t="shared" si="23"/>
        <v>1.0534634415124653</v>
      </c>
      <c r="G61" s="24"/>
      <c r="I61" s="21">
        <f t="shared" si="4"/>
        <v>28.756544913390556</v>
      </c>
      <c r="O61" s="30">
        <f t="shared" si="8"/>
        <v>28.756544913390556</v>
      </c>
      <c r="P61" s="9">
        <f t="shared" si="22"/>
        <v>0.35803929491345127</v>
      </c>
      <c r="Q61" s="9">
        <f t="shared" si="9"/>
        <v>10.295973064937348</v>
      </c>
      <c r="R61" s="24">
        <f t="shared" si="10"/>
        <v>2.7929895243529894</v>
      </c>
      <c r="S61" s="24" t="e">
        <f t="shared" si="11"/>
        <v>#NUM!</v>
      </c>
    </row>
    <row r="62" spans="1:19" x14ac:dyDescent="0.2">
      <c r="A62">
        <v>43</v>
      </c>
      <c r="B62">
        <v>468</v>
      </c>
      <c r="C62" s="9">
        <f t="shared" si="0"/>
        <v>2.2107884414269093E-2</v>
      </c>
      <c r="D62" s="9">
        <f t="shared" si="1"/>
        <v>0.29541049292733079</v>
      </c>
      <c r="E62" s="24">
        <f t="shared" si="2"/>
        <v>45.232731511594565</v>
      </c>
      <c r="F62" s="24">
        <f t="shared" si="23"/>
        <v>-0.54926515318784153</v>
      </c>
      <c r="G62" s="24"/>
      <c r="I62" s="21">
        <f t="shared" si="4"/>
        <v>18.216449972616765</v>
      </c>
      <c r="O62" s="30">
        <f t="shared" si="8"/>
        <v>18.216449972616765</v>
      </c>
      <c r="P62" s="9">
        <f t="shared" si="22"/>
        <v>0.16231007184764051</v>
      </c>
      <c r="Q62" s="9">
        <f t="shared" si="9"/>
        <v>2.956713303864376</v>
      </c>
      <c r="R62" s="24">
        <f t="shared" si="10"/>
        <v>6.1610471156632469</v>
      </c>
      <c r="S62" s="24" t="e">
        <f t="shared" si="11"/>
        <v>#NUM!</v>
      </c>
    </row>
    <row r="63" spans="1:19" x14ac:dyDescent="0.2">
      <c r="A63"/>
      <c r="B63"/>
      <c r="C63" s="9">
        <f t="shared" si="0"/>
        <v>0.70710678118654757</v>
      </c>
      <c r="D63" s="9">
        <f t="shared" si="1"/>
        <v>0.78539816339744828</v>
      </c>
      <c r="E63" s="24">
        <f t="shared" si="2"/>
        <v>1.4142135623730949</v>
      </c>
      <c r="F63" s="24">
        <f t="shared" si="23"/>
        <v>0.67577428567269082</v>
      </c>
      <c r="G63" s="24"/>
      <c r="I63" s="21" t="e">
        <f t="shared" si="4"/>
        <v>#DIV/0!</v>
      </c>
      <c r="O63" s="30" t="e">
        <f t="shared" si="8"/>
        <v>#DIV/0!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#DIV/0!</v>
      </c>
    </row>
    <row r="64" spans="1:19" x14ac:dyDescent="0.2">
      <c r="A64"/>
      <c r="B64"/>
      <c r="C64" s="9">
        <f t="shared" si="0"/>
        <v>0.70710678118654757</v>
      </c>
      <c r="D64" s="9">
        <f t="shared" si="1"/>
        <v>0.78539816339744828</v>
      </c>
      <c r="E64" s="24">
        <f t="shared" si="2"/>
        <v>1.4142135623730949</v>
      </c>
      <c r="F64" s="24">
        <f t="shared" si="23"/>
        <v>0.67577428567269082</v>
      </c>
      <c r="G64" s="24"/>
      <c r="I64" s="21" t="e">
        <f t="shared" si="4"/>
        <v>#DIV/0!</v>
      </c>
      <c r="O64" s="30" t="e">
        <f t="shared" si="8"/>
        <v>#DIV/0!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#DIV/0!</v>
      </c>
    </row>
    <row r="65" spans="1:19" x14ac:dyDescent="0.2">
      <c r="A65"/>
      <c r="B65"/>
      <c r="C65" s="9">
        <f t="shared" si="0"/>
        <v>0.70710678118654757</v>
      </c>
      <c r="D65" s="9">
        <f t="shared" si="1"/>
        <v>0.78539816339744828</v>
      </c>
      <c r="E65" s="24">
        <f t="shared" si="2"/>
        <v>1.4142135623730949</v>
      </c>
      <c r="F65" s="24">
        <f t="shared" si="23"/>
        <v>0.67577428567269082</v>
      </c>
      <c r="G65" s="24"/>
      <c r="I65" s="21" t="e">
        <f t="shared" si="4"/>
        <v>#DIV/0!</v>
      </c>
      <c r="O65" s="30" t="e">
        <f t="shared" si="8"/>
        <v>#DIV/0!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#DIV/0!</v>
      </c>
    </row>
    <row r="66" spans="1:19" x14ac:dyDescent="0.2">
      <c r="A66"/>
      <c r="B66"/>
      <c r="C66" s="9">
        <f t="shared" si="0"/>
        <v>0.70710678118654757</v>
      </c>
      <c r="D66" s="9">
        <f t="shared" si="1"/>
        <v>0.78539816339744828</v>
      </c>
      <c r="E66" s="24">
        <f t="shared" si="2"/>
        <v>1.4142135623730949</v>
      </c>
      <c r="F66" s="24">
        <f t="shared" ref="F66:F97" si="24">(D66-Zo)/C66</f>
        <v>0.60420404883054013</v>
      </c>
      <c r="G66" s="24"/>
      <c r="I66" s="21" t="e">
        <f t="shared" si="4"/>
        <v>#DIV/0!</v>
      </c>
      <c r="O66" s="30" t="e">
        <f t="shared" si="8"/>
        <v>#DIV/0!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#DIV/0!</v>
      </c>
    </row>
    <row r="67" spans="1:19" x14ac:dyDescent="0.2">
      <c r="A67"/>
      <c r="B67"/>
      <c r="C67" s="9">
        <f t="shared" si="0"/>
        <v>0.70710678118654757</v>
      </c>
      <c r="D67" s="9">
        <f t="shared" si="1"/>
        <v>0.78539816339744828</v>
      </c>
      <c r="E67" s="24">
        <f t="shared" si="2"/>
        <v>1.4142135623730949</v>
      </c>
      <c r="F67" s="24">
        <f t="shared" si="24"/>
        <v>0.60420404883054013</v>
      </c>
      <c r="G67" s="24"/>
      <c r="I67" s="21" t="e">
        <f t="shared" si="4"/>
        <v>#DIV/0!</v>
      </c>
      <c r="O67" s="30" t="e">
        <f t="shared" si="8"/>
        <v>#DIV/0!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#DIV/0!</v>
      </c>
    </row>
    <row r="68" spans="1:19" x14ac:dyDescent="0.2">
      <c r="A68"/>
      <c r="B68"/>
      <c r="C68" s="9">
        <f t="shared" si="0"/>
        <v>0.70710678118654757</v>
      </c>
      <c r="D68" s="9">
        <f t="shared" si="1"/>
        <v>0.78539816339744828</v>
      </c>
      <c r="E68" s="24">
        <f t="shared" si="2"/>
        <v>1.4142135623730949</v>
      </c>
      <c r="F68" s="24">
        <f t="shared" si="24"/>
        <v>0.60420404883054013</v>
      </c>
      <c r="G68" s="24"/>
      <c r="I68" s="21" t="e">
        <f t="shared" si="4"/>
        <v>#DIV/0!</v>
      </c>
      <c r="O68" s="30" t="e">
        <f t="shared" si="8"/>
        <v>#DIV/0!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#DIV/0!</v>
      </c>
    </row>
    <row r="69" spans="1:19" x14ac:dyDescent="0.2">
      <c r="A69"/>
      <c r="B69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>
        <f t="shared" si="24"/>
        <v>0.60420404883054013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/>
      <c r="B70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>
        <f t="shared" si="24"/>
        <v>0.60420404883054013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/>
      <c r="B71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>
        <f t="shared" si="24"/>
        <v>0.60420404883054013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/>
      <c r="B72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>
        <f t="shared" si="24"/>
        <v>0.60420404883054013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/>
      <c r="B73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>
        <f t="shared" si="24"/>
        <v>0.60420404883054013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0.60420404883054013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0.60420404883054013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0.60420404883054013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0.60420404883054013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0.60420404883054013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0.60420404883054013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0.60420404883054013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0.60420404883054013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0.60420404883054013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0.60420404883054013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0.60420404883054013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0.60420404883054013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0.60420404883054013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0.60420404883054013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0.60420404883054013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0.60420404883054013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0.60420404883054013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0.60420404883054013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0.60420404883054013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0.60420404883054013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0.60420404883054013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0.60420404883054013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0.60420404883054013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0.60420404883054013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0.60420404883054013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0.60420404883054013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0.60420404883054013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0.60420404883054013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0.60420404883054013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0.60420404883054013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0.60420404883054013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0.60420404883054013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0.60420404883054013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0.60420404883054013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0.60420404883054013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0.60420404883054013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0.60420404883054013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0.60420404883054013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0.60420404883054013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0.60420404883054013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0.60420404883054013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0.60420404883054013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0.60420404883054013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0.60420404883054013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0.60420404883054013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0.60420404883054013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0.60420404883054013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0.60420404883054013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0.60420404883054013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0.60420404883054013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0.60420404883054013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0.60420404883054013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0.60420404883054013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0.60420404883054013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0.60420404883054013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0.60420404883054013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0.60420404883054013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0.60420404883054013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0.60420404883054013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0.60420404883054013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0.60420404883054013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0.60420404883054013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0.60420404883054013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0.60420404883054013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0.60420404883054013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0.60420404883054013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0.60420404883054013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0.60420404883054013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0.60420404883054013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0.60420404883054013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0.60420404883054013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0.60420404883054013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0.60420404883054013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0.60420404883054013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0.60420404883054013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0.60420404883054013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0.60420404883054013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0.60420404883054013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0.60420404883054013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0.60420404883054013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0.60420404883054013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0.60420404883054013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0.60420404883054013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0.60420404883054013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0.60420404883054013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0.60420404883054013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0.60420404883054013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0.60420404883054013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0.60420404883054013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0.60420404883054013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0.60420404883054013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0.60420404883054013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0.60420404883054013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0.60420404883054013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0.60420404883054013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0.60420404883054013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0.60420404883054013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0.60420404883054013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0.60420404883054013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0.60420404883054013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0.60420404883054013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0.60420404883054013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0.60420404883054013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0.60420404883054013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0.60420404883054013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0.60420404883054013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0.60420404883054013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0.60420404883054013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0.60420404883054013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0.60420404883054013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0.60420404883054013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0.60420404883054013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0.60420404883054013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0.60420404883054013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0.60420404883054013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0.60420404883054013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0.60420404883054013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0.60420404883054013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0.60420404883054013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0.60420404883054013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0.60420404883054013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0.60420404883054013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0.60420404883054013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0.60420404883054013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0.60420404883054013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0.60420404883054013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0.60420404883054013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0.60420404883054013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0.60420404883054013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0.60420404883054013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0.60420404883054013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0.60420404883054013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0.60420404883054013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0.60420404883054013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0.60420404883054013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0.60420404883054013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0.60420404883054013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0.60420404883054013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0.60420404883054013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0.60420404883054013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0.60420404883054013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0.60420404883054013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0.60420404883054013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0.60420404883054013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0.60420404883054013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0.60420404883054013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0.60420404883054013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0.60420404883054013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0.60420404883054013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0.60420404883054013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0.60420404883054013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0.60420404883054013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0.60420404883054013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0.60420404883054013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0.60420404883054013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0.60420404883054013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0.60420404883054013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0.60420404883054013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0.60420404883054013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0.60420404883054013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0.60420404883054013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0.60420404883054013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0.60420404883054013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0.60420404883054013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0.60420404883054013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0.60420404883054013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0.60420404883054013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workbookViewId="0">
      <selection activeCell="Q5" sqref="Q5"/>
    </sheetView>
  </sheetViews>
  <sheetFormatPr defaultRowHeight="12.75" x14ac:dyDescent="0.2"/>
  <cols>
    <col min="1" max="5" width="9.140625" style="9"/>
    <col min="6" max="7" width="10.140625" style="9" bestFit="1" customWidth="1"/>
    <col min="8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120</v>
      </c>
    </row>
    <row r="2" spans="1:23" ht="13.5" thickBot="1" x14ac:dyDescent="0.25">
      <c r="A2" s="2" t="s">
        <v>10</v>
      </c>
      <c r="B2" s="19" t="s">
        <v>121</v>
      </c>
      <c r="E2" s="2" t="s">
        <v>15</v>
      </c>
      <c r="F2" s="10">
        <f>MIN(E14:E73)</f>
        <v>7.8740078740118111</v>
      </c>
      <c r="G2" s="11">
        <f>MAX(E14:E73)</f>
        <v>37.920970451717082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>
        <v>7371</v>
      </c>
      <c r="S2" s="2" t="s">
        <v>15</v>
      </c>
      <c r="T2" s="10">
        <f>MIN(R14:R65)</f>
        <v>0.82445243458554474</v>
      </c>
      <c r="U2" s="11">
        <f>MAX(R14:R65)</f>
        <v>7.1108640836904797</v>
      </c>
    </row>
    <row r="3" spans="1:23" x14ac:dyDescent="0.2">
      <c r="A3" s="5" t="s">
        <v>8</v>
      </c>
      <c r="B3" s="15">
        <f>SUM(A14:A240)</f>
        <v>851</v>
      </c>
      <c r="E3" s="2" t="s">
        <v>16</v>
      </c>
      <c r="F3" s="36">
        <f>MIN(F14:F73)</f>
        <v>-2.2439861417630675</v>
      </c>
      <c r="G3" s="37">
        <f>MAX(F14:F73)</f>
        <v>15.23818191414934</v>
      </c>
      <c r="I3" s="2" t="s">
        <v>12</v>
      </c>
      <c r="J3" s="14">
        <v>105.3</v>
      </c>
      <c r="P3" s="2" t="s">
        <v>12</v>
      </c>
      <c r="Q3" s="18">
        <v>105</v>
      </c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6059</v>
      </c>
      <c r="E4" s="2" t="s">
        <v>34</v>
      </c>
      <c r="F4" s="16">
        <f>MIN(M14:M25)</f>
        <v>-13.001055544522128</v>
      </c>
      <c r="G4" s="17">
        <f>MAX(M14:M25)</f>
        <v>14.870969273321881</v>
      </c>
      <c r="I4" s="2" t="s">
        <v>24</v>
      </c>
      <c r="J4" s="48">
        <v>3.782</v>
      </c>
      <c r="K4" s="13" t="s">
        <v>25</v>
      </c>
      <c r="P4" s="2" t="s">
        <v>13</v>
      </c>
      <c r="Q4" s="18">
        <v>3</v>
      </c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0.35856862155836755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0.10059675440632433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0.30713363529378745</v>
      </c>
      <c r="E8" s="6"/>
      <c r="I8" s="5" t="s">
        <v>26</v>
      </c>
      <c r="J8" s="21">
        <f>MIN(I14:I65)</f>
        <v>5.4530984085795122</v>
      </c>
      <c r="P8" s="39" t="s">
        <v>45</v>
      </c>
      <c r="Q8" s="33">
        <f>MIN(P14:P65)</f>
        <v>0.14062988523344244</v>
      </c>
    </row>
    <row r="9" spans="1:23" ht="13.5" thickBot="1" x14ac:dyDescent="0.25">
      <c r="A9" s="6"/>
      <c r="B9" s="15"/>
      <c r="E9" s="6"/>
      <c r="I9" s="5" t="s">
        <v>29</v>
      </c>
      <c r="J9" s="21">
        <f>MAX(I14:I65)</f>
        <v>231.48922068232883</v>
      </c>
      <c r="P9" s="39" t="s">
        <v>46</v>
      </c>
      <c r="Q9" s="33">
        <f>MAX(P14:P65)</f>
        <v>1.2129262502605183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116</v>
      </c>
      <c r="B14">
        <v>98</v>
      </c>
      <c r="C14" s="9">
        <f t="shared" ref="C14:C77" si="0">0.5*(1/(A14+B14+0.5))^0.5</f>
        <v>3.4139437099945942E-2</v>
      </c>
      <c r="D14" s="9">
        <f t="shared" ref="D14:D77" si="1">ATAN(SQRT((A14+3/8)/(B14+3/8)))</f>
        <v>0.82735658826942271</v>
      </c>
      <c r="E14" s="24">
        <f t="shared" ref="E14:E77" si="2">1/C14</f>
        <v>29.29163703175362</v>
      </c>
      <c r="F14" s="24">
        <f t="shared" ref="F14:F45" si="3">(D14-Zo_man)/C14</f>
        <v>15.23818191414934</v>
      </c>
      <c r="G14" s="24"/>
      <c r="I14" s="21">
        <f t="shared" ref="I14:I77" si="4">1/lamD*LN(1+0.5*lamD*Z*rho_std*A14/B14)</f>
        <v>231.48922068232883</v>
      </c>
      <c r="J14" s="29">
        <v>1</v>
      </c>
      <c r="K14" s="32">
        <f t="shared" ref="K14:K21" si="5">ATAN(SQRT((EXP(J14*lamD)-1)/(0.5*lamD*rho_std*Z)))</f>
        <v>7.0750807211566971E-2</v>
      </c>
      <c r="L14" s="9">
        <f t="shared" ref="L14:L21" si="6">max_x_axis</f>
        <v>55</v>
      </c>
      <c r="M14" s="15">
        <f t="shared" ref="M14:M21" si="7">(K14-Zo_man)/(1/max_x_axis)</f>
        <v>-13.001055544522128</v>
      </c>
      <c r="O14" s="30">
        <f t="shared" ref="O14:O77" si="8">I14</f>
        <v>231.48922068232883</v>
      </c>
      <c r="P14" s="9">
        <f>SQRT(1/A14+1/B14+1/Nd+(zeta_se/zeta)^2)</f>
        <v>0.14062988523344244</v>
      </c>
      <c r="Q14" s="9">
        <f t="shared" ref="Q14:Q77" si="9">O14*P14</f>
        <v>32.554302537334934</v>
      </c>
      <c r="R14" s="24">
        <f t="shared" ref="R14:R77" si="10">1/P14</f>
        <v>7.1108640836904797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5</v>
      </c>
      <c r="B15">
        <v>60</v>
      </c>
      <c r="C15" s="9">
        <f t="shared" si="0"/>
        <v>6.178020632152155E-2</v>
      </c>
      <c r="D15" s="9">
        <f t="shared" si="1"/>
        <v>0.2899641864445987</v>
      </c>
      <c r="E15" s="24">
        <f t="shared" si="2"/>
        <v>16.186414056238643</v>
      </c>
      <c r="F15" s="24">
        <f t="shared" si="3"/>
        <v>-0.27791180819037925</v>
      </c>
      <c r="G15" s="24"/>
      <c r="I15" s="21">
        <f t="shared" si="4"/>
        <v>16.572205125928345</v>
      </c>
      <c r="J15" s="34">
        <v>3</v>
      </c>
      <c r="K15" s="32">
        <f t="shared" si="5"/>
        <v>0.12214727170114663</v>
      </c>
      <c r="L15" s="9">
        <f t="shared" si="6"/>
        <v>55</v>
      </c>
      <c r="M15" s="15">
        <f t="shared" si="7"/>
        <v>-10.174249997595245</v>
      </c>
      <c r="O15" s="30">
        <f t="shared" si="8"/>
        <v>16.572205125928345</v>
      </c>
      <c r="P15" s="9">
        <f>SQRT(1/A15+1/B15+1/Nd+(zeta_se/zeta)^2)</f>
        <v>0.46649615218092894</v>
      </c>
      <c r="Q15" s="9">
        <f t="shared" si="9"/>
        <v>7.7308699243986396</v>
      </c>
      <c r="R15" s="24">
        <f t="shared" si="10"/>
        <v>2.143640403730819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18</v>
      </c>
      <c r="B16">
        <v>121</v>
      </c>
      <c r="C16" s="9">
        <f t="shared" si="0"/>
        <v>4.2333375666730164E-2</v>
      </c>
      <c r="D16" s="9">
        <f t="shared" si="1"/>
        <v>0.37106517750468887</v>
      </c>
      <c r="E16" s="24">
        <f t="shared" si="2"/>
        <v>23.622023622035435</v>
      </c>
      <c r="F16" s="24">
        <f t="shared" si="3"/>
        <v>1.5101924002990688</v>
      </c>
      <c r="G16" s="24"/>
      <c r="I16" s="21">
        <f t="shared" si="4"/>
        <v>29.553651023640782</v>
      </c>
      <c r="J16" s="34">
        <v>5</v>
      </c>
      <c r="K16" s="32">
        <f t="shared" si="5"/>
        <v>0.15718524346517346</v>
      </c>
      <c r="L16" s="9">
        <f t="shared" si="6"/>
        <v>55</v>
      </c>
      <c r="M16" s="15">
        <f t="shared" si="7"/>
        <v>-8.2471615505737699</v>
      </c>
      <c r="O16" s="30">
        <f t="shared" si="8"/>
        <v>29.553651023640782</v>
      </c>
      <c r="P16" s="9">
        <f>SQRT(1/A16+1/B16+1/Nd+(zeta_se/zeta)^2)</f>
        <v>0.2545034610735552</v>
      </c>
      <c r="Q16" s="9">
        <f t="shared" si="9"/>
        <v>7.521506472876597</v>
      </c>
      <c r="R16" s="24">
        <f t="shared" si="10"/>
        <v>3.9292196490443225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16</v>
      </c>
      <c r="B17">
        <v>168</v>
      </c>
      <c r="C17" s="9">
        <f t="shared" si="0"/>
        <v>3.6810508691615514E-2</v>
      </c>
      <c r="D17" s="9">
        <f t="shared" si="1"/>
        <v>0.30229658103267104</v>
      </c>
      <c r="E17" s="24">
        <f t="shared" si="2"/>
        <v>27.166155414412252</v>
      </c>
      <c r="F17" s="24">
        <f t="shared" si="3"/>
        <v>-0.13140416780543351</v>
      </c>
      <c r="G17" s="24"/>
      <c r="I17" s="21">
        <f t="shared" si="4"/>
        <v>18.936189015335803</v>
      </c>
      <c r="J17" s="34">
        <v>10</v>
      </c>
      <c r="K17" s="32">
        <f t="shared" si="5"/>
        <v>0.22053953460958722</v>
      </c>
      <c r="L17" s="9">
        <f t="shared" si="6"/>
        <v>55</v>
      </c>
      <c r="M17" s="15">
        <f t="shared" si="7"/>
        <v>-4.7626755376310133</v>
      </c>
      <c r="O17" s="30">
        <f t="shared" si="8"/>
        <v>18.936189015335803</v>
      </c>
      <c r="P17" s="9">
        <f>SQRT(1/0.7+1/B17+1/Nd+(zeta_se/zeta)^2)</f>
        <v>1.1981134348870124</v>
      </c>
      <c r="Q17" s="9">
        <f t="shared" si="9"/>
        <v>22.687702464833691</v>
      </c>
      <c r="R17" s="24">
        <f t="shared" si="10"/>
        <v>0.83464551091884265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12</v>
      </c>
      <c r="B18">
        <v>98</v>
      </c>
      <c r="C18" s="9">
        <f t="shared" si="0"/>
        <v>4.7565149415449412E-2</v>
      </c>
      <c r="D18" s="9">
        <f t="shared" si="1"/>
        <v>0.34083329275907021</v>
      </c>
      <c r="E18" s="24">
        <f t="shared" si="2"/>
        <v>21.023796041628636</v>
      </c>
      <c r="F18" s="24">
        <f t="shared" si="3"/>
        <v>0.7084947252228524</v>
      </c>
      <c r="G18" s="24"/>
      <c r="I18" s="21">
        <f t="shared" si="4"/>
        <v>24.336327666290423</v>
      </c>
      <c r="J18" s="34">
        <v>20</v>
      </c>
      <c r="K18" s="32">
        <f t="shared" si="5"/>
        <v>0.30713363529378745</v>
      </c>
      <c r="L18" s="9">
        <f t="shared" si="6"/>
        <v>55</v>
      </c>
      <c r="M18" s="15">
        <f t="shared" si="7"/>
        <v>0</v>
      </c>
      <c r="O18" s="30">
        <f t="shared" si="8"/>
        <v>24.336327666290423</v>
      </c>
      <c r="P18" s="9">
        <f>SQRT(1/A18+1/B18+1/Nd+(zeta_se/zeta)^2)</f>
        <v>0.30739129509296792</v>
      </c>
      <c r="Q18" s="9">
        <f t="shared" si="9"/>
        <v>7.4807752791478386</v>
      </c>
      <c r="R18" s="24">
        <f t="shared" si="10"/>
        <v>3.2531825590492351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10</v>
      </c>
      <c r="B19">
        <v>113</v>
      </c>
      <c r="C19" s="9">
        <f t="shared" si="0"/>
        <v>4.4992127066584758E-2</v>
      </c>
      <c r="D19" s="9">
        <f t="shared" si="1"/>
        <v>0.29375518793047622</v>
      </c>
      <c r="E19" s="24">
        <f t="shared" si="2"/>
        <v>22.226110770892866</v>
      </c>
      <c r="F19" s="24">
        <f t="shared" si="3"/>
        <v>-0.29735085303951503</v>
      </c>
      <c r="G19" s="24"/>
      <c r="I19" s="21">
        <f t="shared" si="4"/>
        <v>17.597401940290617</v>
      </c>
      <c r="J19" s="34">
        <v>30</v>
      </c>
      <c r="K19" s="32">
        <f t="shared" si="5"/>
        <v>0.37064293143673493</v>
      </c>
      <c r="L19" s="9">
        <f t="shared" si="6"/>
        <v>55</v>
      </c>
      <c r="M19" s="15">
        <f t="shared" si="7"/>
        <v>3.4930112878621116</v>
      </c>
      <c r="O19" s="30">
        <f t="shared" si="8"/>
        <v>17.597401940290617</v>
      </c>
      <c r="P19" s="9">
        <f>SQRT(1/A19+1/B19+1/Nd+(zeta_se/zeta)^2)</f>
        <v>0.33136317063770021</v>
      </c>
      <c r="Q19" s="9">
        <f t="shared" si="9"/>
        <v>5.8311309019207167</v>
      </c>
      <c r="R19" s="24">
        <f t="shared" si="10"/>
        <v>3.0178368889805247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9</v>
      </c>
      <c r="B20">
        <v>66</v>
      </c>
      <c r="C20" s="9">
        <f t="shared" si="0"/>
        <v>5.7543533764843599E-2</v>
      </c>
      <c r="D20" s="9">
        <f t="shared" si="1"/>
        <v>0.35949202148403642</v>
      </c>
      <c r="E20" s="24">
        <f t="shared" si="2"/>
        <v>17.378147196982766</v>
      </c>
      <c r="F20" s="24">
        <f t="shared" si="3"/>
        <v>0.90989174221061619</v>
      </c>
      <c r="G20" s="24"/>
      <c r="I20" s="21">
        <f t="shared" si="4"/>
        <v>27.096015113981331</v>
      </c>
      <c r="J20" s="34">
        <v>50</v>
      </c>
      <c r="K20" s="32">
        <f t="shared" si="5"/>
        <v>0.46530542169365119</v>
      </c>
      <c r="L20" s="9">
        <f t="shared" si="6"/>
        <v>55</v>
      </c>
      <c r="M20" s="15">
        <f t="shared" si="7"/>
        <v>8.6994482519925054</v>
      </c>
      <c r="O20" s="30">
        <f t="shared" si="8"/>
        <v>27.096015113981331</v>
      </c>
      <c r="P20" s="9">
        <f>SQRT(1/0.7+1/B20+1/Nd+(zeta_se/zeta)^2)</f>
        <v>1.201946312052202</v>
      </c>
      <c r="Q20" s="9">
        <f t="shared" si="9"/>
        <v>32.567955437560585</v>
      </c>
      <c r="R20" s="24">
        <f t="shared" si="10"/>
        <v>0.83198391639689873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25</v>
      </c>
      <c r="B21">
        <v>261</v>
      </c>
      <c r="C21" s="9">
        <f t="shared" si="0"/>
        <v>2.953980956336956E-2</v>
      </c>
      <c r="D21" s="9">
        <f t="shared" si="1"/>
        <v>0.30204743438952641</v>
      </c>
      <c r="E21" s="24">
        <f t="shared" si="2"/>
        <v>33.852621759621513</v>
      </c>
      <c r="F21" s="24">
        <f t="shared" si="3"/>
        <v>-0.1721812354053939</v>
      </c>
      <c r="G21" s="24"/>
      <c r="I21" s="21">
        <f t="shared" si="4"/>
        <v>19.04485708748652</v>
      </c>
      <c r="J21" s="35">
        <v>80</v>
      </c>
      <c r="K21" s="32">
        <f t="shared" si="5"/>
        <v>0.56634181702891484</v>
      </c>
      <c r="L21" s="9">
        <f t="shared" si="6"/>
        <v>55</v>
      </c>
      <c r="M21" s="15">
        <f t="shared" si="7"/>
        <v>14.256449995432007</v>
      </c>
      <c r="O21" s="30">
        <f t="shared" si="8"/>
        <v>19.04485708748652</v>
      </c>
      <c r="P21" s="9">
        <f>SQRT(1/A21+1/B21+1/Nd+(zeta_se/zeta)^2)</f>
        <v>0.21162091332726732</v>
      </c>
      <c r="Q21" s="9">
        <f t="shared" si="9"/>
        <v>4.0302900510411774</v>
      </c>
      <c r="R21" s="24">
        <f t="shared" si="10"/>
        <v>4.7254308861880814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9</v>
      </c>
      <c r="B22">
        <v>78</v>
      </c>
      <c r="C22" s="9">
        <f t="shared" si="0"/>
        <v>5.3452248382484878E-2</v>
      </c>
      <c r="D22" s="9">
        <f t="shared" si="1"/>
        <v>0.33297940072235865</v>
      </c>
      <c r="E22" s="24">
        <f t="shared" si="2"/>
        <v>18.708286933869708</v>
      </c>
      <c r="F22" s="24">
        <f t="shared" si="3"/>
        <v>0.48352999566319993</v>
      </c>
      <c r="G22" s="24"/>
      <c r="I22" s="21">
        <f t="shared" si="4"/>
        <v>22.934803294928969</v>
      </c>
      <c r="J22" s="21"/>
      <c r="K22" s="32"/>
      <c r="O22" s="30">
        <f t="shared" si="8"/>
        <v>22.934803294928969</v>
      </c>
      <c r="P22" s="9">
        <f>SQRT(1/0.7+1/B22+1/Nd+(zeta_se/zeta)^2)</f>
        <v>1.2009762423648884</v>
      </c>
      <c r="Q22" s="9">
        <f t="shared" si="9"/>
        <v>27.544153880521655</v>
      </c>
      <c r="R22" s="24">
        <f t="shared" si="10"/>
        <v>0.83265593833135421</v>
      </c>
      <c r="S22" s="24" t="e">
        <f t="shared" si="11"/>
        <v>#NUM!</v>
      </c>
      <c r="U22" s="21"/>
    </row>
    <row r="23" spans="1:23" ht="13.5" thickBot="1" x14ac:dyDescent="0.25">
      <c r="A23">
        <v>3</v>
      </c>
      <c r="B23">
        <v>25</v>
      </c>
      <c r="C23" s="9">
        <f t="shared" si="0"/>
        <v>9.3658581158169399E-2</v>
      </c>
      <c r="D23" s="9">
        <f t="shared" si="1"/>
        <v>0.34970869019922679</v>
      </c>
      <c r="E23" s="24">
        <f t="shared" si="2"/>
        <v>10.677078252031311</v>
      </c>
      <c r="F23" s="24">
        <f t="shared" si="3"/>
        <v>0.45457719280990533</v>
      </c>
      <c r="G23" s="24"/>
      <c r="I23" s="21">
        <f t="shared" si="4"/>
        <v>23.850500389879965</v>
      </c>
      <c r="J23" s="31" t="s">
        <v>33</v>
      </c>
      <c r="K23" s="32"/>
      <c r="O23" s="30">
        <f t="shared" si="8"/>
        <v>23.850500389879965</v>
      </c>
      <c r="P23" s="9">
        <f>SQRT(1/A23+1/B23+1/Nd+(zeta_se/zeta)^2)</f>
        <v>0.61178862907566289</v>
      </c>
      <c r="Q23" s="9">
        <f t="shared" si="9"/>
        <v>14.591464936293226</v>
      </c>
      <c r="R23" s="24">
        <f t="shared" si="10"/>
        <v>1.6345514651210118</v>
      </c>
      <c r="S23" s="24" t="e">
        <f t="shared" si="11"/>
        <v>#NUM!</v>
      </c>
      <c r="U23" s="31" t="s">
        <v>33</v>
      </c>
    </row>
    <row r="24" spans="1:23" x14ac:dyDescent="0.2">
      <c r="A24">
        <v>1</v>
      </c>
      <c r="B24">
        <v>24</v>
      </c>
      <c r="C24" s="9">
        <f t="shared" si="0"/>
        <v>9.9014754297667429E-2</v>
      </c>
      <c r="D24" s="9">
        <f t="shared" si="1"/>
        <v>0.2331877846796146</v>
      </c>
      <c r="E24" s="24">
        <f t="shared" si="2"/>
        <v>10.099504938362077</v>
      </c>
      <c r="F24" s="24">
        <f t="shared" si="3"/>
        <v>-0.74681648344922325</v>
      </c>
      <c r="G24" s="24"/>
      <c r="I24" s="21">
        <f t="shared" si="4"/>
        <v>8.2914279636317172</v>
      </c>
      <c r="J24" s="29">
        <v>22.9</v>
      </c>
      <c r="K24" s="32">
        <f>ATAN(SQRT((EXP(J24*lamD)-1)/(0.5*lamD*rho_std*Z)))</f>
        <v>0.32722283864968615</v>
      </c>
      <c r="L24" s="9">
        <f>max_x_axis</f>
        <v>55</v>
      </c>
      <c r="M24" s="15">
        <f>(K24-Zo_man)/(1/max_x_axis)</f>
        <v>1.1049061845744286</v>
      </c>
      <c r="O24" s="30">
        <f t="shared" si="8"/>
        <v>8.2914279636317172</v>
      </c>
      <c r="P24" s="9">
        <f>SQRT(1/0.7+1/B24+1/Nd+(zeta_se/zeta)^2)</f>
        <v>1.2129262502605183</v>
      </c>
      <c r="Q24" s="9">
        <f t="shared" si="9"/>
        <v>10.056890629233024</v>
      </c>
      <c r="R24" s="24">
        <f t="shared" si="10"/>
        <v>0.82445243458554474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17</v>
      </c>
      <c r="B25">
        <v>103</v>
      </c>
      <c r="C25" s="9">
        <f t="shared" si="0"/>
        <v>4.5548751867427698E-2</v>
      </c>
      <c r="D25" s="9">
        <f t="shared" si="1"/>
        <v>0.38907362295562703</v>
      </c>
      <c r="E25" s="24">
        <f t="shared" si="2"/>
        <v>21.954498400100146</v>
      </c>
      <c r="F25" s="24">
        <f t="shared" si="3"/>
        <v>1.7989513280260827</v>
      </c>
      <c r="G25" s="24"/>
      <c r="I25" s="21">
        <f t="shared" si="4"/>
        <v>32.781354172133419</v>
      </c>
      <c r="J25" s="18">
        <v>84</v>
      </c>
      <c r="K25" s="32">
        <f>ATAN(SQRT((EXP(J25*lamD)-1)/(0.5*lamD*rho_std*Z)))</f>
        <v>0.57751489480873075</v>
      </c>
      <c r="L25" s="9">
        <f>max_x_axis</f>
        <v>55</v>
      </c>
      <c r="M25" s="15">
        <f>(K25-Zo_man)/(1/max_x_axis)</f>
        <v>14.870969273321881</v>
      </c>
      <c r="O25" s="30">
        <f t="shared" si="8"/>
        <v>32.781354172133419</v>
      </c>
      <c r="P25" s="9">
        <f t="shared" ref="P25:P39" si="16">SQRT(1/A25+1/B25+1/Nd+(zeta_se/zeta)^2)</f>
        <v>0.26359867338207166</v>
      </c>
      <c r="Q25" s="9">
        <f t="shared" si="9"/>
        <v>8.6411214714422098</v>
      </c>
      <c r="R25" s="24">
        <f t="shared" si="10"/>
        <v>3.7936457993874479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3</v>
      </c>
      <c r="B26">
        <v>39</v>
      </c>
      <c r="C26" s="9">
        <f t="shared" si="0"/>
        <v>7.6696498884737049E-2</v>
      </c>
      <c r="D26" s="9">
        <f t="shared" si="1"/>
        <v>0.28481065953646517</v>
      </c>
      <c r="E26" s="24">
        <f t="shared" si="2"/>
        <v>13.038404810405297</v>
      </c>
      <c r="F26" s="24">
        <f t="shared" si="3"/>
        <v>-0.29105599449683167</v>
      </c>
      <c r="G26" s="24"/>
      <c r="I26" s="21">
        <f t="shared" si="4"/>
        <v>15.298931560247388</v>
      </c>
      <c r="J26" s="18">
        <v>232</v>
      </c>
      <c r="K26" s="32">
        <f>ATAN(SQRT((EXP(J26*lamD)-1)/(0.5*lamD*rho_std*Z)))</f>
        <v>0.82806295157935728</v>
      </c>
      <c r="L26" s="9">
        <f>max_x_axis</f>
        <v>55</v>
      </c>
      <c r="M26" s="15">
        <f>(K26-Zo_man)/(1/max_x_axis)</f>
        <v>28.651112395706342</v>
      </c>
      <c r="O26" s="30">
        <f t="shared" si="8"/>
        <v>15.298931560247388</v>
      </c>
      <c r="P26" s="9">
        <f t="shared" si="16"/>
        <v>0.599938623783554</v>
      </c>
      <c r="Q26" s="9">
        <f t="shared" si="9"/>
        <v>9.178419945613598</v>
      </c>
      <c r="R26" s="24">
        <f t="shared" si="10"/>
        <v>1.6668371735985783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16</v>
      </c>
      <c r="B27">
        <v>185</v>
      </c>
      <c r="C27" s="9">
        <f t="shared" si="0"/>
        <v>3.5223497683817342E-2</v>
      </c>
      <c r="D27" s="9">
        <f t="shared" si="1"/>
        <v>0.28889624045214984</v>
      </c>
      <c r="E27" s="24">
        <f t="shared" si="2"/>
        <v>28.390139133156783</v>
      </c>
      <c r="F27" s="24">
        <f t="shared" si="3"/>
        <v>-0.51776217698040761</v>
      </c>
      <c r="G27" s="24"/>
      <c r="I27" s="21">
        <f t="shared" si="4"/>
        <v>17.198425802228787</v>
      </c>
      <c r="J27" s="18"/>
      <c r="K27" s="32"/>
      <c r="O27" s="30">
        <f t="shared" si="8"/>
        <v>17.198425802228787</v>
      </c>
      <c r="P27" s="9">
        <f t="shared" si="16"/>
        <v>0.26240693347995042</v>
      </c>
      <c r="Q27" s="9">
        <f t="shared" si="9"/>
        <v>4.5129861754453122</v>
      </c>
      <c r="R27" s="24">
        <f t="shared" si="10"/>
        <v>3.8108749137774076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2</v>
      </c>
      <c r="B28">
        <v>20</v>
      </c>
      <c r="C28" s="9">
        <f t="shared" si="0"/>
        <v>0.10540925533894598</v>
      </c>
      <c r="D28" s="9">
        <f t="shared" si="1"/>
        <v>0.32900661704833545</v>
      </c>
      <c r="E28" s="24">
        <f t="shared" si="2"/>
        <v>9.4868329805051381</v>
      </c>
      <c r="F28" s="24">
        <f t="shared" si="3"/>
        <v>0.20750532469103306</v>
      </c>
      <c r="G28" s="24"/>
      <c r="I28" s="21">
        <f t="shared" si="4"/>
        <v>19.881539891479648</v>
      </c>
      <c r="J28" s="18"/>
      <c r="K28" s="32"/>
      <c r="O28" s="30">
        <f t="shared" si="8"/>
        <v>19.881539891479648</v>
      </c>
      <c r="P28" s="9">
        <f t="shared" si="16"/>
        <v>0.74226140498677806</v>
      </c>
      <c r="Q28" s="9">
        <f t="shared" si="9"/>
        <v>14.757299733150358</v>
      </c>
      <c r="R28" s="24">
        <f t="shared" si="10"/>
        <v>1.3472342671754745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6</v>
      </c>
      <c r="B29">
        <v>45</v>
      </c>
      <c r="C29" s="9">
        <f t="shared" si="0"/>
        <v>6.9673301429161769E-2</v>
      </c>
      <c r="D29" s="9">
        <f t="shared" si="1"/>
        <v>0.35861967796121796</v>
      </c>
      <c r="E29" s="24">
        <f t="shared" si="2"/>
        <v>14.352700094407323</v>
      </c>
      <c r="F29" s="24">
        <f t="shared" si="3"/>
        <v>0.73896372945348932</v>
      </c>
      <c r="G29" s="24"/>
      <c r="I29" s="21">
        <f t="shared" si="4"/>
        <v>26.495117133339086</v>
      </c>
      <c r="J29" s="18"/>
      <c r="K29" s="32"/>
      <c r="O29" s="30">
        <f t="shared" si="8"/>
        <v>26.495117133339086</v>
      </c>
      <c r="P29" s="9">
        <f t="shared" si="16"/>
        <v>0.43570733551529128</v>
      </c>
      <c r="Q29" s="9">
        <f t="shared" si="9"/>
        <v>11.544116890332715</v>
      </c>
      <c r="R29" s="24">
        <f t="shared" si="10"/>
        <v>2.2951185772838674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2</v>
      </c>
      <c r="B30">
        <v>24</v>
      </c>
      <c r="C30" s="9">
        <f t="shared" si="0"/>
        <v>9.7128586235726413E-2</v>
      </c>
      <c r="D30" s="9">
        <f t="shared" si="1"/>
        <v>0.30256345752409802</v>
      </c>
      <c r="E30" s="24">
        <f t="shared" si="2"/>
        <v>10.295630140987001</v>
      </c>
      <c r="F30" s="24">
        <f t="shared" si="3"/>
        <v>-4.7052859995283261E-2</v>
      </c>
      <c r="G30" s="24"/>
      <c r="I30" s="21">
        <f t="shared" si="4"/>
        <v>16.572205125928345</v>
      </c>
      <c r="J30" s="18"/>
      <c r="K30" s="32"/>
      <c r="O30" s="30">
        <f t="shared" si="8"/>
        <v>16.572205125928345</v>
      </c>
      <c r="P30" s="9">
        <f t="shared" si="16"/>
        <v>0.73662654038502595</v>
      </c>
      <c r="Q30" s="9">
        <f t="shared" si="9"/>
        <v>12.20752612846359</v>
      </c>
      <c r="R30" s="24">
        <f t="shared" si="10"/>
        <v>1.3575400086417087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10</v>
      </c>
      <c r="B31">
        <v>86</v>
      </c>
      <c r="C31" s="9">
        <f t="shared" si="0"/>
        <v>5.0898659855928757E-2</v>
      </c>
      <c r="D31" s="9">
        <f t="shared" si="1"/>
        <v>0.33362233011127385</v>
      </c>
      <c r="E31" s="24">
        <f t="shared" si="2"/>
        <v>19.646882704388499</v>
      </c>
      <c r="F31" s="24">
        <f t="shared" si="3"/>
        <v>0.52042028007149865</v>
      </c>
      <c r="G31" s="24"/>
      <c r="I31" s="21">
        <f t="shared" si="4"/>
        <v>23.112274133842035</v>
      </c>
      <c r="J31" s="18"/>
      <c r="K31" s="32"/>
      <c r="O31" s="30">
        <f t="shared" si="8"/>
        <v>23.112274133842035</v>
      </c>
      <c r="P31" s="9">
        <f t="shared" si="16"/>
        <v>0.33552928383330405</v>
      </c>
      <c r="Q31" s="9">
        <f t="shared" si="9"/>
        <v>7.7548447878870155</v>
      </c>
      <c r="R31" s="24">
        <f t="shared" si="10"/>
        <v>2.9803657927419978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7</v>
      </c>
      <c r="B32">
        <v>56</v>
      </c>
      <c r="C32" s="9">
        <f t="shared" si="0"/>
        <v>6.274558051381586E-2</v>
      </c>
      <c r="D32" s="9">
        <f t="shared" si="1"/>
        <v>0.34705178723190494</v>
      </c>
      <c r="E32" s="24">
        <f t="shared" si="2"/>
        <v>15.937377450509226</v>
      </c>
      <c r="F32" s="24">
        <f t="shared" si="3"/>
        <v>0.63619065456455481</v>
      </c>
      <c r="G32" s="24"/>
      <c r="I32" s="21">
        <f t="shared" si="4"/>
        <v>24.842358814885163</v>
      </c>
      <c r="J32" s="18"/>
      <c r="K32" s="32"/>
      <c r="O32" s="30">
        <f t="shared" si="8"/>
        <v>24.842358814885163</v>
      </c>
      <c r="P32" s="9">
        <f t="shared" si="16"/>
        <v>0.40207745403992923</v>
      </c>
      <c r="Q32" s="9">
        <f t="shared" si="9"/>
        <v>9.9885523846354189</v>
      </c>
      <c r="R32" s="24">
        <f t="shared" si="10"/>
        <v>2.4870829984431126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13</v>
      </c>
      <c r="B33">
        <v>205</v>
      </c>
      <c r="C33" s="9">
        <f t="shared" si="0"/>
        <v>3.3825504574586919E-2</v>
      </c>
      <c r="D33" s="9">
        <f t="shared" si="1"/>
        <v>0.2498625887069521</v>
      </c>
      <c r="E33" s="24">
        <f t="shared" si="2"/>
        <v>29.563490998188964</v>
      </c>
      <c r="F33" s="24">
        <f t="shared" si="3"/>
        <v>-1.6931320702267676</v>
      </c>
      <c r="G33" s="24"/>
      <c r="I33" s="21">
        <f t="shared" si="4"/>
        <v>12.614916753974448</v>
      </c>
      <c r="J33" s="18"/>
      <c r="K33" s="32"/>
      <c r="O33" s="30">
        <f t="shared" si="8"/>
        <v>12.614916753974448</v>
      </c>
      <c r="P33" s="9">
        <f t="shared" si="16"/>
        <v>0.287668418559477</v>
      </c>
      <c r="Q33" s="9">
        <f t="shared" si="9"/>
        <v>3.6289131528752807</v>
      </c>
      <c r="R33" s="24">
        <f t="shared" si="10"/>
        <v>3.4762244844518606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18</v>
      </c>
      <c r="B34">
        <v>154</v>
      </c>
      <c r="C34" s="9">
        <f t="shared" si="0"/>
        <v>3.8069349381344049E-2</v>
      </c>
      <c r="D34" s="9">
        <f t="shared" si="1"/>
        <v>0.3322178765265183</v>
      </c>
      <c r="E34" s="24">
        <f t="shared" si="2"/>
        <v>26.267851073127396</v>
      </c>
      <c r="F34" s="24">
        <f t="shared" si="3"/>
        <v>0.6589091129837753</v>
      </c>
      <c r="G34" s="24"/>
      <c r="I34" s="21">
        <f t="shared" si="4"/>
        <v>23.232121806701397</v>
      </c>
      <c r="J34" s="18"/>
      <c r="K34" s="32"/>
      <c r="O34" s="30">
        <f t="shared" si="8"/>
        <v>23.232121806701397</v>
      </c>
      <c r="P34" s="9">
        <f t="shared" si="16"/>
        <v>0.25100011032270036</v>
      </c>
      <c r="Q34" s="9">
        <f t="shared" si="9"/>
        <v>5.8312651365124637</v>
      </c>
      <c r="R34" s="24">
        <f t="shared" si="10"/>
        <v>3.9840619938945117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4</v>
      </c>
      <c r="B35">
        <v>49</v>
      </c>
      <c r="C35" s="9">
        <f t="shared" si="0"/>
        <v>6.8358592702466317E-2</v>
      </c>
      <c r="D35" s="9">
        <f t="shared" si="1"/>
        <v>0.28931806755565259</v>
      </c>
      <c r="E35" s="24">
        <f t="shared" si="2"/>
        <v>14.628738838327795</v>
      </c>
      <c r="F35" s="24">
        <f t="shared" si="3"/>
        <v>-0.26061928769771314</v>
      </c>
      <c r="G35" s="24"/>
      <c r="I35" s="21">
        <f t="shared" si="4"/>
        <v>16.234422362960942</v>
      </c>
      <c r="J35" s="18"/>
      <c r="K35" s="32"/>
      <c r="O35" s="30">
        <f t="shared" si="8"/>
        <v>16.234422362960942</v>
      </c>
      <c r="P35" s="9">
        <f t="shared" si="16"/>
        <v>0.52092240938382739</v>
      </c>
      <c r="Q35" s="9">
        <f t="shared" si="9"/>
        <v>8.4568744122683022</v>
      </c>
      <c r="R35" s="24">
        <f t="shared" si="10"/>
        <v>1.9196716861976606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38</v>
      </c>
      <c r="B36">
        <v>297</v>
      </c>
      <c r="C36" s="9">
        <f t="shared" si="0"/>
        <v>2.7297554521630706E-2</v>
      </c>
      <c r="D36" s="9">
        <f t="shared" si="1"/>
        <v>0.34487329344679707</v>
      </c>
      <c r="E36" s="24">
        <f t="shared" si="2"/>
        <v>36.633318168028403</v>
      </c>
      <c r="F36" s="24">
        <f t="shared" si="3"/>
        <v>1.3825289046718283</v>
      </c>
      <c r="G36" s="24"/>
      <c r="I36" s="21">
        <f t="shared" si="4"/>
        <v>25.426715735122634</v>
      </c>
      <c r="J36" s="18"/>
      <c r="K36" s="32"/>
      <c r="O36" s="30">
        <f t="shared" si="8"/>
        <v>25.426715735122634</v>
      </c>
      <c r="P36" s="9">
        <f t="shared" si="16"/>
        <v>0.1750279582627681</v>
      </c>
      <c r="Q36" s="9">
        <f t="shared" si="9"/>
        <v>4.4503861404463132</v>
      </c>
      <c r="R36" s="24">
        <f t="shared" si="10"/>
        <v>5.7133729372464472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2</v>
      </c>
      <c r="B37">
        <v>73</v>
      </c>
      <c r="C37" s="9">
        <f t="shared" si="0"/>
        <v>5.7543533764843599E-2</v>
      </c>
      <c r="D37" s="9">
        <f t="shared" si="1"/>
        <v>0.17800674297740327</v>
      </c>
      <c r="E37" s="24">
        <f t="shared" si="2"/>
        <v>17.378147196982766</v>
      </c>
      <c r="F37" s="24">
        <f t="shared" si="3"/>
        <v>-2.2439861417630675</v>
      </c>
      <c r="G37" s="24"/>
      <c r="I37" s="21">
        <f t="shared" si="4"/>
        <v>5.4530984085795122</v>
      </c>
      <c r="J37" s="19"/>
      <c r="K37" s="32"/>
      <c r="O37" s="30">
        <f t="shared" si="8"/>
        <v>5.4530984085795122</v>
      </c>
      <c r="P37" s="9">
        <f t="shared" si="16"/>
        <v>0.71739154125897808</v>
      </c>
      <c r="Q37" s="9">
        <f t="shared" si="9"/>
        <v>3.9120066719677369</v>
      </c>
      <c r="R37" s="24">
        <f t="shared" si="10"/>
        <v>1.3939389336052965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>
        <v>31</v>
      </c>
      <c r="B38">
        <v>155</v>
      </c>
      <c r="C38" s="9">
        <f t="shared" si="0"/>
        <v>3.6612601296910623E-2</v>
      </c>
      <c r="D38" s="9">
        <f t="shared" si="1"/>
        <v>0.42232750168497324</v>
      </c>
      <c r="E38" s="24">
        <f t="shared" si="2"/>
        <v>27.313000567495326</v>
      </c>
      <c r="F38" s="24">
        <f t="shared" si="3"/>
        <v>3.1462901381144381</v>
      </c>
      <c r="G38" s="24"/>
      <c r="I38" s="21">
        <f t="shared" si="4"/>
        <v>39.701951131124865</v>
      </c>
      <c r="O38" s="30">
        <f t="shared" si="8"/>
        <v>39.701951131124865</v>
      </c>
      <c r="P38" s="9">
        <f t="shared" si="16"/>
        <v>0.19915238073470415</v>
      </c>
      <c r="Q38" s="9">
        <f t="shared" si="9"/>
        <v>7.9067380875763975</v>
      </c>
      <c r="R38" s="24">
        <f t="shared" si="10"/>
        <v>5.0212806711666929</v>
      </c>
      <c r="S38" s="24" t="e">
        <f t="shared" si="11"/>
        <v>#NUM!</v>
      </c>
    </row>
    <row r="39" spans="1:24" x14ac:dyDescent="0.2">
      <c r="A39">
        <v>14</v>
      </c>
      <c r="B39">
        <v>139</v>
      </c>
      <c r="C39" s="9">
        <f t="shared" si="0"/>
        <v>4.0356715613563084E-2</v>
      </c>
      <c r="D39" s="9">
        <f t="shared" si="1"/>
        <v>0.31074816107191927</v>
      </c>
      <c r="E39" s="24">
        <f t="shared" si="2"/>
        <v>24.779023386727737</v>
      </c>
      <c r="F39" s="24">
        <f t="shared" si="3"/>
        <v>8.9564418788258549E-2</v>
      </c>
      <c r="G39" s="24"/>
      <c r="I39" s="21">
        <f t="shared" si="4"/>
        <v>20.024350632030831</v>
      </c>
      <c r="J39" s="4" t="s">
        <v>43</v>
      </c>
      <c r="L39" s="40"/>
      <c r="O39" s="30">
        <f t="shared" si="8"/>
        <v>20.024350632030831</v>
      </c>
      <c r="P39" s="9">
        <f t="shared" si="16"/>
        <v>0.28209007314301876</v>
      </c>
      <c r="Q39" s="9">
        <f t="shared" si="9"/>
        <v>5.6486705344310311</v>
      </c>
      <c r="R39" s="24">
        <f t="shared" si="10"/>
        <v>3.5449669988670718</v>
      </c>
      <c r="S39" s="24" t="e">
        <f t="shared" si="11"/>
        <v>#NUM!</v>
      </c>
      <c r="U39" s="4" t="s">
        <v>43</v>
      </c>
      <c r="V39" s="40"/>
      <c r="X39" s="9"/>
    </row>
    <row r="40" spans="1:24" ht="13.5" thickBot="1" x14ac:dyDescent="0.25">
      <c r="A40">
        <v>1</v>
      </c>
      <c r="B40">
        <v>27</v>
      </c>
      <c r="C40" s="9">
        <f t="shared" si="0"/>
        <v>9.3658581158169399E-2</v>
      </c>
      <c r="D40" s="9">
        <f t="shared" si="1"/>
        <v>0.22047357828701541</v>
      </c>
      <c r="E40" s="24">
        <f t="shared" si="2"/>
        <v>10.677078252031311</v>
      </c>
      <c r="F40" s="24">
        <f t="shared" si="3"/>
        <v>-0.92527620998679938</v>
      </c>
      <c r="G40" s="24"/>
      <c r="I40" s="21">
        <f t="shared" si="4"/>
        <v>7.3706846562361141</v>
      </c>
      <c r="J40" s="4" t="s">
        <v>42</v>
      </c>
      <c r="K40" s="2" t="s">
        <v>7</v>
      </c>
      <c r="L40" s="6" t="s">
        <v>3</v>
      </c>
      <c r="M40" s="38" t="s">
        <v>4</v>
      </c>
      <c r="O40" s="30">
        <f t="shared" si="8"/>
        <v>7.3706846562361141</v>
      </c>
      <c r="P40" s="9">
        <f>SQRT(1/0.7+1/B40+1/Nd+(zeta_se/zeta)^2)</f>
        <v>1.2110162917737364</v>
      </c>
      <c r="Q40" s="9">
        <f t="shared" si="9"/>
        <v>8.9260192002286356</v>
      </c>
      <c r="R40" s="24">
        <f t="shared" si="10"/>
        <v>0.82575272256274301</v>
      </c>
      <c r="S40" s="24" t="e">
        <f t="shared" si="11"/>
        <v>#NUM!</v>
      </c>
      <c r="U40" s="4" t="s">
        <v>44</v>
      </c>
      <c r="V40" s="38" t="s">
        <v>3</v>
      </c>
      <c r="W40" s="6" t="s">
        <v>4</v>
      </c>
    </row>
    <row r="41" spans="1:24" x14ac:dyDescent="0.2">
      <c r="A41">
        <v>24</v>
      </c>
      <c r="B41">
        <v>141</v>
      </c>
      <c r="C41" s="9">
        <f t="shared" si="0"/>
        <v>3.8866103716823586E-2</v>
      </c>
      <c r="D41" s="9">
        <f t="shared" si="1"/>
        <v>0.393564135328064</v>
      </c>
      <c r="E41" s="24">
        <f t="shared" si="2"/>
        <v>25.729360660537214</v>
      </c>
      <c r="F41" s="24">
        <f t="shared" si="3"/>
        <v>2.2238015074524755</v>
      </c>
      <c r="G41" s="24"/>
      <c r="I41" s="21">
        <f t="shared" si="4"/>
        <v>33.804368904032394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>
        <f t="shared" si="8"/>
        <v>33.804368904032394</v>
      </c>
      <c r="P41" s="9">
        <f>SQRT(1/A41+1/B41+1/Nd+(zeta_se/zeta)^2)</f>
        <v>0.22295932046266348</v>
      </c>
      <c r="Q41" s="9">
        <f t="shared" si="9"/>
        <v>7.536999119512255</v>
      </c>
      <c r="R41" s="24">
        <f t="shared" si="10"/>
        <v>4.4851231064254113</v>
      </c>
      <c r="S41" s="24" t="e">
        <f t="shared" si="11"/>
        <v>#NUM!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>
        <v>33</v>
      </c>
      <c r="B42">
        <v>224</v>
      </c>
      <c r="C42" s="9">
        <f t="shared" si="0"/>
        <v>3.1158847642487792E-2</v>
      </c>
      <c r="D42" s="9">
        <f t="shared" si="1"/>
        <v>0.3680980541801554</v>
      </c>
      <c r="E42" s="24">
        <f t="shared" si="2"/>
        <v>32.093613071762427</v>
      </c>
      <c r="F42" s="24">
        <f t="shared" si="3"/>
        <v>1.9565684708839381</v>
      </c>
      <c r="G42" s="24"/>
      <c r="I42" s="21">
        <f t="shared" si="4"/>
        <v>29.268437773057084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>
        <f t="shared" si="8"/>
        <v>29.268437773057084</v>
      </c>
      <c r="P42" s="9">
        <f>SQRT(1/0.7+1/B42+1/Nd+(zeta_se/zeta)^2)</f>
        <v>1.1974922578533276</v>
      </c>
      <c r="Q42" s="9">
        <f t="shared" si="9"/>
        <v>35.048727632697748</v>
      </c>
      <c r="R42" s="24">
        <f t="shared" si="10"/>
        <v>0.83507846789142492</v>
      </c>
      <c r="S42" s="24" t="e">
        <f t="shared" si="11"/>
        <v>#NUM!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>
        <v>3</v>
      </c>
      <c r="B43">
        <v>37</v>
      </c>
      <c r="C43" s="9">
        <f t="shared" si="0"/>
        <v>7.8567420131838608E-2</v>
      </c>
      <c r="D43" s="9">
        <f t="shared" si="1"/>
        <v>0.29191659659147456</v>
      </c>
      <c r="E43" s="24">
        <f t="shared" si="2"/>
        <v>12.727922061357857</v>
      </c>
      <c r="F43" s="24">
        <f t="shared" si="3"/>
        <v>-0.19368128260770456</v>
      </c>
      <c r="G43" s="24"/>
      <c r="I43" s="21">
        <f t="shared" si="4"/>
        <v>16.124867395459503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>
        <f t="shared" si="8"/>
        <v>16.124867395459503</v>
      </c>
      <c r="P43" s="9">
        <f t="shared" ref="P43:P74" si="22">SQRT(1/A43+1/B43+1/Nd+(zeta_se/zeta)^2)</f>
        <v>0.60109263320498785</v>
      </c>
      <c r="Q43" s="9">
        <f t="shared" si="9"/>
        <v>9.6925390028180072</v>
      </c>
      <c r="R43" s="24">
        <f t="shared" si="10"/>
        <v>1.6636370914547121</v>
      </c>
      <c r="S43" s="24" t="e">
        <f t="shared" si="11"/>
        <v>#NUM!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>
        <v>2</v>
      </c>
      <c r="B44">
        <v>37</v>
      </c>
      <c r="C44" s="9">
        <f t="shared" si="0"/>
        <v>7.955572841757301E-2</v>
      </c>
      <c r="D44" s="9">
        <f t="shared" si="1"/>
        <v>0.24693688699578717</v>
      </c>
      <c r="E44" s="24">
        <f t="shared" si="2"/>
        <v>12.569805089976533</v>
      </c>
      <c r="F44" s="24">
        <f t="shared" si="3"/>
        <v>-0.75666139315624026</v>
      </c>
      <c r="G44" s="24"/>
      <c r="I44" s="21">
        <f t="shared" si="4"/>
        <v>10.754391935121204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>
        <f t="shared" si="8"/>
        <v>10.754391935121204</v>
      </c>
      <c r="P44" s="9">
        <f t="shared" si="22"/>
        <v>0.72662164870032098</v>
      </c>
      <c r="Q44" s="9">
        <f t="shared" si="9"/>
        <v>7.8143739986672047</v>
      </c>
      <c r="R44" s="24">
        <f t="shared" si="10"/>
        <v>1.3762320483963832</v>
      </c>
      <c r="S44" s="24" t="e">
        <f t="shared" si="11"/>
        <v>#NUM!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>
        <v>6</v>
      </c>
      <c r="B45">
        <v>25</v>
      </c>
      <c r="C45" s="9">
        <f t="shared" si="0"/>
        <v>8.9087080637474794E-2</v>
      </c>
      <c r="D45" s="9">
        <f t="shared" si="1"/>
        <v>0.4646311361096242</v>
      </c>
      <c r="E45" s="24">
        <f t="shared" si="2"/>
        <v>11.224972160321824</v>
      </c>
      <c r="F45" s="24">
        <f t="shared" si="3"/>
        <v>1.7679050619780312</v>
      </c>
      <c r="G45" s="24"/>
      <c r="I45" s="21">
        <f t="shared" si="4"/>
        <v>47.613083663399543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>
        <f t="shared" si="8"/>
        <v>47.613083663399543</v>
      </c>
      <c r="P45" s="9">
        <f t="shared" si="22"/>
        <v>0.45565190661250654</v>
      </c>
      <c r="Q45" s="9">
        <f t="shared" si="9"/>
        <v>21.694992350928789</v>
      </c>
      <c r="R45" s="24">
        <f t="shared" si="10"/>
        <v>2.1946577760079813</v>
      </c>
      <c r="S45" s="24" t="e">
        <f t="shared" si="11"/>
        <v>#NUM!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>
        <v>3</v>
      </c>
      <c r="B46">
        <v>41</v>
      </c>
      <c r="C46" s="9">
        <f t="shared" si="0"/>
        <v>7.4953168899586142E-2</v>
      </c>
      <c r="D46" s="9">
        <f t="shared" si="1"/>
        <v>0.27819988243013466</v>
      </c>
      <c r="E46" s="24">
        <f t="shared" si="2"/>
        <v>13.341664064126334</v>
      </c>
      <c r="F46" s="24">
        <f t="shared" ref="F46:F65" si="23">(D46-Zo_man)/C46</f>
        <v>-0.38602441082130889</v>
      </c>
      <c r="G46" s="24"/>
      <c r="I46" s="21">
        <f t="shared" si="4"/>
        <v>14.55348398088292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>
        <f t="shared" si="8"/>
        <v>14.55348398088292</v>
      </c>
      <c r="P46" s="9">
        <f t="shared" si="22"/>
        <v>0.59889529182380297</v>
      </c>
      <c r="Q46" s="9">
        <f t="shared" si="9"/>
        <v>8.7160130357839183</v>
      </c>
      <c r="R46" s="24">
        <f t="shared" si="10"/>
        <v>1.6697409608192468</v>
      </c>
      <c r="S46" s="24" t="e">
        <f t="shared" si="11"/>
        <v>#NUM!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>
        <v>28</v>
      </c>
      <c r="B47">
        <v>261</v>
      </c>
      <c r="C47" s="9">
        <f t="shared" si="0"/>
        <v>2.9386354969211666E-2</v>
      </c>
      <c r="D47" s="9">
        <f t="shared" si="1"/>
        <v>0.31828324595548074</v>
      </c>
      <c r="E47" s="24">
        <f t="shared" si="2"/>
        <v>34.02939905434711</v>
      </c>
      <c r="F47" s="24">
        <f t="shared" si="23"/>
        <v>0.37941455050736406</v>
      </c>
      <c r="G47" s="24"/>
      <c r="I47" s="21">
        <f t="shared" si="4"/>
        <v>21.326463551604743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>
        <f t="shared" si="8"/>
        <v>21.326463551604743</v>
      </c>
      <c r="P47" s="9">
        <f t="shared" si="22"/>
        <v>0.20124039522857359</v>
      </c>
      <c r="Q47" s="9">
        <f t="shared" si="9"/>
        <v>4.2917459539527076</v>
      </c>
      <c r="R47" s="24">
        <f t="shared" si="10"/>
        <v>4.9691812563982314</v>
      </c>
      <c r="S47" s="24" t="e">
        <f t="shared" si="11"/>
        <v>#NUM!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>
        <v>17</v>
      </c>
      <c r="B48">
        <v>151</v>
      </c>
      <c r="C48" s="9">
        <f t="shared" si="0"/>
        <v>3.8518560788567267E-2</v>
      </c>
      <c r="D48" s="9">
        <f t="shared" si="1"/>
        <v>0.32665680986848955</v>
      </c>
      <c r="E48" s="24">
        <f t="shared" si="2"/>
        <v>25.96150997149434</v>
      </c>
      <c r="F48" s="24">
        <f t="shared" si="23"/>
        <v>0.5068510913963532</v>
      </c>
      <c r="G48" s="24"/>
      <c r="I48" s="21">
        <f t="shared" si="4"/>
        <v>22.378853082095102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>
        <f t="shared" si="8"/>
        <v>22.378853082095102</v>
      </c>
      <c r="P48" s="9">
        <f t="shared" si="22"/>
        <v>0.25767817001252125</v>
      </c>
      <c r="Q48" s="9">
        <f t="shared" si="9"/>
        <v>5.7665419091733368</v>
      </c>
      <c r="R48" s="24">
        <f t="shared" si="10"/>
        <v>3.8808099263954237</v>
      </c>
      <c r="S48" s="24" t="e">
        <f t="shared" si="11"/>
        <v>#NUM!</v>
      </c>
    </row>
    <row r="49" spans="1:19" x14ac:dyDescent="0.2">
      <c r="A49">
        <v>10</v>
      </c>
      <c r="B49">
        <v>103</v>
      </c>
      <c r="C49" s="9">
        <f t="shared" si="0"/>
        <v>4.6932325446393211E-2</v>
      </c>
      <c r="D49" s="9">
        <f t="shared" si="1"/>
        <v>0.30679823775080955</v>
      </c>
      <c r="E49" s="24">
        <f t="shared" si="2"/>
        <v>21.307275752662516</v>
      </c>
      <c r="F49" s="24">
        <f t="shared" si="23"/>
        <v>-7.146407934995591E-3</v>
      </c>
      <c r="G49" s="24"/>
      <c r="I49" s="21">
        <f t="shared" si="4"/>
        <v>19.303332034441691</v>
      </c>
      <c r="O49" s="30">
        <f t="shared" si="8"/>
        <v>19.303332034441691</v>
      </c>
      <c r="P49" s="9">
        <f t="shared" si="22"/>
        <v>0.33265707747923146</v>
      </c>
      <c r="Q49" s="9">
        <f t="shared" si="9"/>
        <v>6.4213900201886007</v>
      </c>
      <c r="R49" s="24">
        <f t="shared" si="10"/>
        <v>3.0060986754819075</v>
      </c>
      <c r="S49" s="24" t="e">
        <f t="shared" si="11"/>
        <v>#NUM!</v>
      </c>
    </row>
    <row r="50" spans="1:19" x14ac:dyDescent="0.2">
      <c r="A50">
        <v>4</v>
      </c>
      <c r="B50">
        <v>57</v>
      </c>
      <c r="C50" s="9">
        <f t="shared" si="0"/>
        <v>6.3757671306333835E-2</v>
      </c>
      <c r="D50" s="9">
        <f t="shared" si="1"/>
        <v>0.26942478107961076</v>
      </c>
      <c r="E50" s="24">
        <f t="shared" si="2"/>
        <v>15.684387141358121</v>
      </c>
      <c r="F50" s="24">
        <f t="shared" si="23"/>
        <v>-0.59144026815218087</v>
      </c>
      <c r="G50" s="24"/>
      <c r="I50" s="21">
        <f t="shared" si="4"/>
        <v>13.958371845188426</v>
      </c>
      <c r="O50" s="30">
        <f t="shared" si="8"/>
        <v>13.958371845188426</v>
      </c>
      <c r="P50" s="9">
        <f t="shared" si="22"/>
        <v>0.51816585470490861</v>
      </c>
      <c r="Q50" s="9">
        <f t="shared" si="9"/>
        <v>7.2327516774509926</v>
      </c>
      <c r="R50" s="24">
        <f t="shared" si="10"/>
        <v>1.9298840147803489</v>
      </c>
      <c r="S50" s="24" t="e">
        <f t="shared" si="11"/>
        <v>#NUM!</v>
      </c>
    </row>
    <row r="51" spans="1:19" x14ac:dyDescent="0.2">
      <c r="A51">
        <v>10</v>
      </c>
      <c r="B51">
        <v>77</v>
      </c>
      <c r="C51" s="9">
        <f t="shared" si="0"/>
        <v>5.3452248382484878E-2</v>
      </c>
      <c r="D51" s="9">
        <f t="shared" si="1"/>
        <v>0.35101506722703935</v>
      </c>
      <c r="E51" s="24">
        <f t="shared" si="2"/>
        <v>18.708286933869708</v>
      </c>
      <c r="F51" s="24">
        <f t="shared" si="23"/>
        <v>0.82094641967634929</v>
      </c>
      <c r="G51" s="24"/>
      <c r="I51" s="21">
        <f t="shared" si="4"/>
        <v>25.80830799055768</v>
      </c>
      <c r="O51" s="30">
        <f t="shared" si="8"/>
        <v>25.80830799055768</v>
      </c>
      <c r="P51" s="9">
        <f t="shared" si="22"/>
        <v>0.33754852439309924</v>
      </c>
      <c r="Q51" s="9">
        <f t="shared" si="9"/>
        <v>8.711556279295376</v>
      </c>
      <c r="R51" s="24">
        <f t="shared" si="10"/>
        <v>2.9625370213007627</v>
      </c>
      <c r="S51" s="24" t="e">
        <f t="shared" si="11"/>
        <v>#NUM!</v>
      </c>
    </row>
    <row r="52" spans="1:19" x14ac:dyDescent="0.2">
      <c r="A52">
        <v>2</v>
      </c>
      <c r="B52">
        <v>13</v>
      </c>
      <c r="C52" s="9">
        <f t="shared" si="0"/>
        <v>0.1270001270001905</v>
      </c>
      <c r="D52" s="9">
        <f t="shared" si="1"/>
        <v>0.39880954143015951</v>
      </c>
      <c r="E52" s="24">
        <f t="shared" si="2"/>
        <v>7.8740078740118111</v>
      </c>
      <c r="F52" s="24">
        <f t="shared" si="23"/>
        <v>0.72185680677496122</v>
      </c>
      <c r="G52" s="24"/>
      <c r="I52" s="21">
        <f t="shared" si="4"/>
        <v>30.561640928004195</v>
      </c>
      <c r="O52" s="30">
        <f t="shared" si="8"/>
        <v>30.561640928004195</v>
      </c>
      <c r="P52" s="9">
        <f t="shared" si="22"/>
        <v>0.76018094573333173</v>
      </c>
      <c r="Q52" s="9">
        <f t="shared" si="9"/>
        <v>23.232377103812727</v>
      </c>
      <c r="R52" s="24">
        <f t="shared" si="10"/>
        <v>1.3154762765532351</v>
      </c>
      <c r="S52" s="24" t="e">
        <f t="shared" si="11"/>
        <v>#NUM!</v>
      </c>
    </row>
    <row r="53" spans="1:19" x14ac:dyDescent="0.2">
      <c r="A53">
        <v>17</v>
      </c>
      <c r="B53">
        <v>130</v>
      </c>
      <c r="C53" s="9">
        <f t="shared" si="0"/>
        <v>4.1169348479630913E-2</v>
      </c>
      <c r="D53" s="9">
        <f t="shared" si="1"/>
        <v>0.35002853964403974</v>
      </c>
      <c r="E53" s="24">
        <f t="shared" si="2"/>
        <v>24.289915602982237</v>
      </c>
      <c r="F53" s="24">
        <f t="shared" si="23"/>
        <v>1.0419136064656236</v>
      </c>
      <c r="G53" s="24"/>
      <c r="I53" s="21">
        <f t="shared" si="4"/>
        <v>25.986621242970866</v>
      </c>
      <c r="O53" s="30">
        <f t="shared" si="8"/>
        <v>25.986621242970866</v>
      </c>
      <c r="P53" s="9">
        <f t="shared" si="22"/>
        <v>0.25974570340434527</v>
      </c>
      <c r="Q53" s="9">
        <f t="shared" si="9"/>
        <v>6.7499132138577691</v>
      </c>
      <c r="R53" s="24">
        <f t="shared" si="10"/>
        <v>3.8499193129801395</v>
      </c>
      <c r="S53" s="24" t="e">
        <f t="shared" si="11"/>
        <v>#NUM!</v>
      </c>
    </row>
    <row r="54" spans="1:19" x14ac:dyDescent="0.2">
      <c r="A54">
        <v>12</v>
      </c>
      <c r="B54">
        <v>39</v>
      </c>
      <c r="C54" s="9">
        <f t="shared" si="0"/>
        <v>6.9673301429161769E-2</v>
      </c>
      <c r="D54" s="9">
        <f t="shared" si="1"/>
        <v>0.51095402757590114</v>
      </c>
      <c r="E54" s="24">
        <f t="shared" si="2"/>
        <v>14.352700094407323</v>
      </c>
      <c r="F54" s="24">
        <f t="shared" si="23"/>
        <v>2.9253729635496306</v>
      </c>
      <c r="G54" s="24"/>
      <c r="I54" s="21">
        <f t="shared" si="4"/>
        <v>60.979076341789771</v>
      </c>
      <c r="O54" s="30">
        <f t="shared" si="8"/>
        <v>60.979076341789771</v>
      </c>
      <c r="P54" s="9">
        <f t="shared" si="22"/>
        <v>0.33155143237106471</v>
      </c>
      <c r="Q54" s="9">
        <f t="shared" si="9"/>
        <v>20.217700105784903</v>
      </c>
      <c r="R54" s="24">
        <f t="shared" si="10"/>
        <v>3.0161232990265687</v>
      </c>
      <c r="S54" s="24" t="e">
        <f t="shared" si="11"/>
        <v>#NUM!</v>
      </c>
    </row>
    <row r="55" spans="1:19" x14ac:dyDescent="0.2">
      <c r="A55">
        <v>40</v>
      </c>
      <c r="B55">
        <v>319</v>
      </c>
      <c r="C55" s="9">
        <f t="shared" si="0"/>
        <v>2.6370633137494492E-2</v>
      </c>
      <c r="D55" s="9">
        <f t="shared" si="1"/>
        <v>0.34161428417547618</v>
      </c>
      <c r="E55" s="24">
        <f t="shared" si="2"/>
        <v>37.920970451717082</v>
      </c>
      <c r="F55" s="24">
        <f t="shared" si="23"/>
        <v>1.3075396673985498</v>
      </c>
      <c r="G55" s="24"/>
      <c r="I55" s="21">
        <f t="shared" si="4"/>
        <v>24.920084218114994</v>
      </c>
      <c r="O55" s="30">
        <f t="shared" si="8"/>
        <v>24.920084218114994</v>
      </c>
      <c r="P55" s="9">
        <f t="shared" si="22"/>
        <v>0.17054849624429477</v>
      </c>
      <c r="Q55" s="9">
        <f t="shared" si="9"/>
        <v>4.2500828896806944</v>
      </c>
      <c r="R55" s="24">
        <f t="shared" si="10"/>
        <v>5.8634348705578354</v>
      </c>
      <c r="S55" s="24" t="e">
        <f t="shared" si="11"/>
        <v>#NUM!</v>
      </c>
    </row>
    <row r="56" spans="1:19" x14ac:dyDescent="0.2">
      <c r="A56">
        <v>7</v>
      </c>
      <c r="B56">
        <v>65</v>
      </c>
      <c r="C56" s="9">
        <f t="shared" si="0"/>
        <v>5.8722021951470346E-2</v>
      </c>
      <c r="D56" s="9">
        <f t="shared" si="1"/>
        <v>0.32403455753609411</v>
      </c>
      <c r="E56" s="24">
        <f t="shared" si="2"/>
        <v>17.029386365926403</v>
      </c>
      <c r="F56" s="24">
        <f t="shared" si="23"/>
        <v>0.28781233480471929</v>
      </c>
      <c r="G56" s="24"/>
      <c r="I56" s="21">
        <f t="shared" si="4"/>
        <v>21.408352360702011</v>
      </c>
      <c r="O56" s="30">
        <f t="shared" si="8"/>
        <v>21.408352360702011</v>
      </c>
      <c r="P56" s="9">
        <f t="shared" si="22"/>
        <v>0.39899091665688824</v>
      </c>
      <c r="Q56" s="9">
        <f t="shared" si="9"/>
        <v>8.5417381325101527</v>
      </c>
      <c r="R56" s="24">
        <f t="shared" si="10"/>
        <v>2.506322721276256</v>
      </c>
      <c r="S56" s="24" t="e">
        <f t="shared" si="11"/>
        <v>#NUM!</v>
      </c>
    </row>
    <row r="57" spans="1:19" x14ac:dyDescent="0.2">
      <c r="A57">
        <v>24</v>
      </c>
      <c r="B57">
        <v>210</v>
      </c>
      <c r="C57" s="9">
        <f t="shared" si="0"/>
        <v>3.2651157422416963E-2</v>
      </c>
      <c r="D57" s="9">
        <f t="shared" si="1"/>
        <v>0.32808696756564804</v>
      </c>
      <c r="E57" s="24">
        <f t="shared" si="2"/>
        <v>30.626785662227107</v>
      </c>
      <c r="F57" s="24">
        <f t="shared" si="23"/>
        <v>0.64173321639970016</v>
      </c>
      <c r="G57" s="24"/>
      <c r="I57" s="21">
        <f t="shared" si="4"/>
        <v>22.716761004060185</v>
      </c>
      <c r="O57" s="30">
        <f t="shared" si="8"/>
        <v>22.716761004060185</v>
      </c>
      <c r="P57" s="9">
        <f t="shared" si="22"/>
        <v>0.21767077149106892</v>
      </c>
      <c r="Q57" s="9">
        <f t="shared" si="9"/>
        <v>4.9447748935320099</v>
      </c>
      <c r="R57" s="24">
        <f t="shared" si="10"/>
        <v>4.5940940676136215</v>
      </c>
      <c r="S57" s="24" t="e">
        <f t="shared" si="11"/>
        <v>#NUM!</v>
      </c>
    </row>
    <row r="58" spans="1:19" x14ac:dyDescent="0.2">
      <c r="A58">
        <v>4</v>
      </c>
      <c r="B58">
        <v>31</v>
      </c>
      <c r="C58" s="9">
        <f t="shared" si="0"/>
        <v>8.3918135829668908E-2</v>
      </c>
      <c r="D58" s="9">
        <f t="shared" si="1"/>
        <v>0.35738443397017922</v>
      </c>
      <c r="E58" s="24">
        <f t="shared" si="2"/>
        <v>11.916375287812984</v>
      </c>
      <c r="F58" s="24">
        <f t="shared" si="23"/>
        <v>0.59880737554022023</v>
      </c>
      <c r="G58" s="24"/>
      <c r="I58" s="21">
        <f t="shared" si="4"/>
        <v>25.642133494533141</v>
      </c>
      <c r="O58" s="30">
        <f t="shared" si="8"/>
        <v>25.642133494533141</v>
      </c>
      <c r="P58" s="9">
        <f t="shared" si="22"/>
        <v>0.53217483766998486</v>
      </c>
      <c r="Q58" s="9">
        <f t="shared" si="9"/>
        <v>13.646098229965256</v>
      </c>
      <c r="R58" s="24">
        <f t="shared" si="10"/>
        <v>1.8790817025064335</v>
      </c>
      <c r="S58" s="24" t="e">
        <f t="shared" si="11"/>
        <v>#NUM!</v>
      </c>
    </row>
    <row r="59" spans="1:19" x14ac:dyDescent="0.2">
      <c r="A59">
        <v>15</v>
      </c>
      <c r="B59">
        <v>82</v>
      </c>
      <c r="C59" s="9">
        <f t="shared" si="0"/>
        <v>5.0636968354183333E-2</v>
      </c>
      <c r="D59" s="9">
        <f t="shared" si="1"/>
        <v>0.40780661944293578</v>
      </c>
      <c r="E59" s="24">
        <f t="shared" si="2"/>
        <v>19.748417658131498</v>
      </c>
      <c r="F59" s="24">
        <f t="shared" si="23"/>
        <v>1.9881321378678332</v>
      </c>
      <c r="G59" s="24"/>
      <c r="I59" s="21">
        <f t="shared" si="4"/>
        <v>36.322289631139313</v>
      </c>
      <c r="O59" s="30">
        <f t="shared" si="8"/>
        <v>36.322289631139313</v>
      </c>
      <c r="P59" s="9">
        <f t="shared" si="22"/>
        <v>0.28251333057190753</v>
      </c>
      <c r="Q59" s="9">
        <f t="shared" si="9"/>
        <v>10.261531017690629</v>
      </c>
      <c r="R59" s="24">
        <f t="shared" si="10"/>
        <v>3.5396559800404606</v>
      </c>
      <c r="S59" s="24" t="e">
        <f t="shared" si="11"/>
        <v>#NUM!</v>
      </c>
    </row>
    <row r="60" spans="1:19" x14ac:dyDescent="0.2">
      <c r="A60">
        <v>6</v>
      </c>
      <c r="B60">
        <v>65</v>
      </c>
      <c r="C60" s="9">
        <f t="shared" si="0"/>
        <v>5.9131239598908258E-2</v>
      </c>
      <c r="D60" s="9">
        <f t="shared" si="1"/>
        <v>0.30267792500656399</v>
      </c>
      <c r="E60" s="24">
        <f t="shared" si="2"/>
        <v>16.911534525287763</v>
      </c>
      <c r="F60" s="24">
        <f t="shared" si="23"/>
        <v>-7.535289835705955E-2</v>
      </c>
      <c r="G60" s="24"/>
      <c r="I60" s="21">
        <f t="shared" si="4"/>
        <v>18.354365715963073</v>
      </c>
      <c r="O60" s="30">
        <f t="shared" si="8"/>
        <v>18.354365715963073</v>
      </c>
      <c r="P60" s="9">
        <f t="shared" si="22"/>
        <v>0.42778882101362553</v>
      </c>
      <c r="Q60" s="9">
        <f t="shared" si="9"/>
        <v>7.8517924700847521</v>
      </c>
      <c r="R60" s="24">
        <f t="shared" si="10"/>
        <v>2.3376019916335049</v>
      </c>
      <c r="S60" s="24" t="e">
        <f t="shared" si="11"/>
        <v>#NUM!</v>
      </c>
    </row>
    <row r="61" spans="1:19" x14ac:dyDescent="0.2">
      <c r="A61">
        <v>6</v>
      </c>
      <c r="B61">
        <v>66</v>
      </c>
      <c r="C61" s="9">
        <f t="shared" si="0"/>
        <v>5.8722021951470346E-2</v>
      </c>
      <c r="D61" s="9">
        <f t="shared" si="1"/>
        <v>0.30052501539684429</v>
      </c>
      <c r="E61" s="24">
        <f t="shared" si="2"/>
        <v>17.029386365926403</v>
      </c>
      <c r="F61" s="24">
        <f t="shared" si="23"/>
        <v>-0.11254074157059393</v>
      </c>
      <c r="G61" s="24"/>
      <c r="I61" s="21">
        <f t="shared" si="4"/>
        <v>18.076658809650926</v>
      </c>
      <c r="O61" s="30">
        <f t="shared" si="8"/>
        <v>18.076658809650926</v>
      </c>
      <c r="P61" s="9">
        <f t="shared" si="22"/>
        <v>0.42751628641623413</v>
      </c>
      <c r="Q61" s="9">
        <f t="shared" si="9"/>
        <v>7.7280660451152672</v>
      </c>
      <c r="R61" s="24">
        <f t="shared" si="10"/>
        <v>2.3390921744356423</v>
      </c>
      <c r="S61" s="24" t="e">
        <f t="shared" si="11"/>
        <v>#NUM!</v>
      </c>
    </row>
    <row r="62" spans="1:19" x14ac:dyDescent="0.2">
      <c r="A62">
        <v>18</v>
      </c>
      <c r="B62">
        <v>129</v>
      </c>
      <c r="C62" s="9">
        <f t="shared" si="0"/>
        <v>4.1169348479630913E-2</v>
      </c>
      <c r="D62" s="9">
        <f t="shared" si="1"/>
        <v>0.36040677687181605</v>
      </c>
      <c r="E62" s="24">
        <f t="shared" si="2"/>
        <v>24.289915602982237</v>
      </c>
      <c r="F62" s="24">
        <f t="shared" si="23"/>
        <v>1.2940001128360386</v>
      </c>
      <c r="G62" s="24"/>
      <c r="I62" s="21">
        <f t="shared" si="4"/>
        <v>27.724801862970804</v>
      </c>
      <c r="O62" s="30">
        <f t="shared" si="8"/>
        <v>27.724801862970804</v>
      </c>
      <c r="P62" s="9">
        <f t="shared" si="22"/>
        <v>0.25349454998677462</v>
      </c>
      <c r="Q62" s="9">
        <f t="shared" si="9"/>
        <v>7.0280861717262741</v>
      </c>
      <c r="R62" s="24">
        <f t="shared" si="10"/>
        <v>3.9448579863045272</v>
      </c>
      <c r="S62" s="24" t="e">
        <f t="shared" si="11"/>
        <v>#NUM!</v>
      </c>
    </row>
    <row r="63" spans="1:19" x14ac:dyDescent="0.2">
      <c r="A63">
        <v>30</v>
      </c>
      <c r="B63">
        <v>263</v>
      </c>
      <c r="C63" s="9">
        <f t="shared" si="0"/>
        <v>2.918542027088895E-2</v>
      </c>
      <c r="D63" s="9">
        <f t="shared" si="1"/>
        <v>0.32738214634104396</v>
      </c>
      <c r="E63" s="24">
        <f t="shared" si="2"/>
        <v>34.26368339802363</v>
      </c>
      <c r="F63" s="24">
        <f t="shared" si="23"/>
        <v>0.69378857180458064</v>
      </c>
      <c r="G63" s="24"/>
      <c r="I63" s="21">
        <f t="shared" si="4"/>
        <v>22.673649107512947</v>
      </c>
      <c r="O63" s="30">
        <f t="shared" si="8"/>
        <v>22.673649107512947</v>
      </c>
      <c r="P63" s="9">
        <f t="shared" si="22"/>
        <v>0.19516046739824217</v>
      </c>
      <c r="Q63" s="9">
        <f t="shared" si="9"/>
        <v>4.4249999574459631</v>
      </c>
      <c r="R63" s="24">
        <f t="shared" si="10"/>
        <v>5.1239885481490042</v>
      </c>
      <c r="S63" s="24" t="e">
        <f t="shared" si="11"/>
        <v>#NUM!</v>
      </c>
    </row>
    <row r="64" spans="1:19" x14ac:dyDescent="0.2">
      <c r="A64">
        <v>8</v>
      </c>
      <c r="B64">
        <v>75</v>
      </c>
      <c r="C64" s="9">
        <f t="shared" si="0"/>
        <v>5.4717565516458282E-2</v>
      </c>
      <c r="D64" s="9">
        <f t="shared" si="1"/>
        <v>0.32175055439664219</v>
      </c>
      <c r="E64" s="24">
        <f t="shared" si="2"/>
        <v>18.275666882497063</v>
      </c>
      <c r="F64" s="24">
        <f t="shared" si="23"/>
        <v>0.26713394437218091</v>
      </c>
      <c r="G64" s="24"/>
      <c r="I64" s="21">
        <f t="shared" si="4"/>
        <v>21.204798257232575</v>
      </c>
      <c r="O64" s="30">
        <f t="shared" si="8"/>
        <v>21.204798257232575</v>
      </c>
      <c r="P64" s="9">
        <f t="shared" si="22"/>
        <v>0.37320949434101897</v>
      </c>
      <c r="Q64" s="9">
        <f t="shared" si="9"/>
        <v>7.9138320351850897</v>
      </c>
      <c r="R64" s="24">
        <f t="shared" si="10"/>
        <v>2.6794602365776186</v>
      </c>
      <c r="S64" s="24" t="e">
        <f t="shared" si="11"/>
        <v>#NUM!</v>
      </c>
    </row>
    <row r="65" spans="1:19" x14ac:dyDescent="0.2">
      <c r="A65">
        <v>6</v>
      </c>
      <c r="B65">
        <v>74</v>
      </c>
      <c r="C65" s="9">
        <f t="shared" si="0"/>
        <v>5.5727821257535282E-2</v>
      </c>
      <c r="D65" s="9">
        <f t="shared" si="1"/>
        <v>0.28481065953646517</v>
      </c>
      <c r="E65" s="24">
        <f t="shared" si="2"/>
        <v>17.944358444926362</v>
      </c>
      <c r="F65" s="24">
        <f t="shared" si="23"/>
        <v>-0.40057147854679254</v>
      </c>
      <c r="G65" s="24"/>
      <c r="I65" s="21">
        <f t="shared" si="4"/>
        <v>16.124867395459503</v>
      </c>
      <c r="O65" s="30">
        <f t="shared" si="8"/>
        <v>16.124867395459503</v>
      </c>
      <c r="P65" s="9">
        <f t="shared" si="22"/>
        <v>0.42559625646042271</v>
      </c>
      <c r="Q65" s="9">
        <f t="shared" si="9"/>
        <v>6.8626831994282913</v>
      </c>
      <c r="R65" s="24">
        <f t="shared" si="10"/>
        <v>2.349644727415483</v>
      </c>
      <c r="S65" s="24" t="e">
        <f t="shared" si="11"/>
        <v>#NUM!</v>
      </c>
    </row>
    <row r="66" spans="1:19" x14ac:dyDescent="0.2">
      <c r="A66">
        <v>6</v>
      </c>
      <c r="B66">
        <v>45</v>
      </c>
      <c r="C66" s="9">
        <f t="shared" si="0"/>
        <v>6.9673301429161769E-2</v>
      </c>
      <c r="D66" s="9">
        <f t="shared" si="1"/>
        <v>0.35861967796121796</v>
      </c>
      <c r="E66" s="24">
        <f t="shared" si="2"/>
        <v>14.352700094407323</v>
      </c>
      <c r="F66" s="24">
        <f t="shared" ref="F66:F97" si="24">(D66-Zo)/C66</f>
        <v>7.3279723801122768E-4</v>
      </c>
      <c r="G66" s="24"/>
      <c r="I66" s="21">
        <f t="shared" si="4"/>
        <v>26.495117133339086</v>
      </c>
      <c r="O66" s="30">
        <f t="shared" si="8"/>
        <v>26.495117133339086</v>
      </c>
      <c r="P66" s="9">
        <f t="shared" si="22"/>
        <v>0.43570733551529128</v>
      </c>
      <c r="Q66" s="9">
        <f t="shared" si="9"/>
        <v>11.544116890332715</v>
      </c>
      <c r="R66" s="24">
        <f t="shared" si="10"/>
        <v>2.2951185772838674</v>
      </c>
      <c r="S66" s="24" t="e">
        <f t="shared" si="11"/>
        <v>#NUM!</v>
      </c>
    </row>
    <row r="67" spans="1:19" x14ac:dyDescent="0.2">
      <c r="A67">
        <v>7</v>
      </c>
      <c r="B67">
        <v>76</v>
      </c>
      <c r="C67" s="9">
        <f t="shared" si="0"/>
        <v>5.4717565516458282E-2</v>
      </c>
      <c r="D67" s="9">
        <f t="shared" si="1"/>
        <v>0.30128602574475555</v>
      </c>
      <c r="E67" s="24">
        <f t="shared" si="2"/>
        <v>18.275666882497063</v>
      </c>
      <c r="F67" s="24">
        <f t="shared" si="24"/>
        <v>-1.0468776392542938</v>
      </c>
      <c r="G67" s="24"/>
      <c r="I67" s="21">
        <f t="shared" si="4"/>
        <v>18.314172035768177</v>
      </c>
      <c r="O67" s="30">
        <f t="shared" si="8"/>
        <v>18.314172035768177</v>
      </c>
      <c r="P67" s="9">
        <f t="shared" si="22"/>
        <v>0.39619064972173518</v>
      </c>
      <c r="Q67" s="9">
        <f t="shared" si="9"/>
        <v>7.2559037179666275</v>
      </c>
      <c r="R67" s="24">
        <f t="shared" si="10"/>
        <v>2.52403735601118</v>
      </c>
      <c r="S67" s="24" t="e">
        <f t="shared" si="11"/>
        <v>#NUM!</v>
      </c>
    </row>
    <row r="68" spans="1:19" x14ac:dyDescent="0.2">
      <c r="A68">
        <v>1</v>
      </c>
      <c r="B68">
        <v>29</v>
      </c>
      <c r="C68" s="9">
        <f t="shared" si="0"/>
        <v>9.0535746042518531E-2</v>
      </c>
      <c r="D68" s="9">
        <f t="shared" si="1"/>
        <v>0.21306877791243886</v>
      </c>
      <c r="E68" s="24">
        <f t="shared" si="2"/>
        <v>11.045361017187261</v>
      </c>
      <c r="F68" s="24">
        <f t="shared" si="24"/>
        <v>-1.6070983010135824</v>
      </c>
      <c r="G68" s="24"/>
      <c r="I68" s="21">
        <f t="shared" si="4"/>
        <v>6.8626320486375052</v>
      </c>
      <c r="O68" s="30">
        <f t="shared" si="8"/>
        <v>6.8626320486375052</v>
      </c>
      <c r="P68" s="9">
        <f t="shared" si="22"/>
        <v>1.0175631439638699</v>
      </c>
      <c r="Q68" s="9">
        <f t="shared" si="9"/>
        <v>6.9831614432787932</v>
      </c>
      <c r="R68" s="24">
        <f t="shared" si="10"/>
        <v>0.98273999597169615</v>
      </c>
      <c r="S68" s="24" t="e">
        <f t="shared" si="11"/>
        <v>#NUM!</v>
      </c>
    </row>
    <row r="69" spans="1:19" x14ac:dyDescent="0.2">
      <c r="A69">
        <v>8</v>
      </c>
      <c r="B69">
        <v>46</v>
      </c>
      <c r="C69" s="9">
        <f t="shared" si="0"/>
        <v>6.7728546147859642E-2</v>
      </c>
      <c r="D69" s="9">
        <f t="shared" si="1"/>
        <v>0.40183875013948289</v>
      </c>
      <c r="E69" s="24">
        <f t="shared" si="2"/>
        <v>14.764823060233399</v>
      </c>
      <c r="F69" s="24">
        <f t="shared" si="24"/>
        <v>0.63887579229371605</v>
      </c>
      <c r="G69" s="24"/>
      <c r="I69" s="21">
        <f t="shared" si="4"/>
        <v>34.537281374108197</v>
      </c>
      <c r="O69" s="30">
        <f t="shared" si="8"/>
        <v>34.537281374108197</v>
      </c>
      <c r="P69" s="9">
        <f t="shared" si="22"/>
        <v>0.38430602879440795</v>
      </c>
      <c r="Q69" s="9">
        <f t="shared" si="9"/>
        <v>13.272885450238594</v>
      </c>
      <c r="R69" s="24">
        <f t="shared" si="10"/>
        <v>2.6020929287449968</v>
      </c>
      <c r="S69" s="24" t="e">
        <f t="shared" si="11"/>
        <v>#NUM!</v>
      </c>
    </row>
    <row r="70" spans="1:19" x14ac:dyDescent="0.2">
      <c r="A70">
        <v>6</v>
      </c>
      <c r="B70">
        <v>88</v>
      </c>
      <c r="C70" s="9">
        <f t="shared" si="0"/>
        <v>5.1434449987363969E-2</v>
      </c>
      <c r="D70" s="9">
        <f t="shared" si="1"/>
        <v>0.26238883372467464</v>
      </c>
      <c r="E70" s="24">
        <f t="shared" si="2"/>
        <v>19.442222095223581</v>
      </c>
      <c r="F70" s="24">
        <f t="shared" si="24"/>
        <v>-1.8699487961341406</v>
      </c>
      <c r="G70" s="24"/>
      <c r="I70" s="21">
        <f t="shared" si="4"/>
        <v>13.56224402772231</v>
      </c>
      <c r="O70" s="30">
        <f t="shared" si="8"/>
        <v>13.56224402772231</v>
      </c>
      <c r="P70" s="9">
        <f t="shared" si="22"/>
        <v>0.42306299337480313</v>
      </c>
      <c r="Q70" s="9">
        <f t="shared" si="9"/>
        <v>5.737683555247747</v>
      </c>
      <c r="R70" s="24">
        <f t="shared" si="10"/>
        <v>2.3637141883361861</v>
      </c>
      <c r="S70" s="24" t="e">
        <f t="shared" si="11"/>
        <v>#NUM!</v>
      </c>
    </row>
    <row r="71" spans="1:19" x14ac:dyDescent="0.2">
      <c r="A71">
        <v>7</v>
      </c>
      <c r="B71">
        <v>50</v>
      </c>
      <c r="C71" s="9">
        <f t="shared" si="0"/>
        <v>6.5938047339578698E-2</v>
      </c>
      <c r="D71" s="9">
        <f t="shared" si="1"/>
        <v>0.36543889443842736</v>
      </c>
      <c r="E71" s="24">
        <f t="shared" si="2"/>
        <v>15.165750888103101</v>
      </c>
      <c r="F71" s="24">
        <f t="shared" si="24"/>
        <v>0.10419284703227777</v>
      </c>
      <c r="G71" s="24"/>
      <c r="I71" s="21">
        <f t="shared" si="4"/>
        <v>27.817018762349679</v>
      </c>
      <c r="O71" s="30">
        <f t="shared" si="8"/>
        <v>27.817018762349679</v>
      </c>
      <c r="P71" s="9">
        <f t="shared" si="22"/>
        <v>0.40473341373067845</v>
      </c>
      <c r="Q71" s="9">
        <f t="shared" si="9"/>
        <v>11.258476963496118</v>
      </c>
      <c r="R71" s="24">
        <f t="shared" si="10"/>
        <v>2.4707621512698466</v>
      </c>
      <c r="S71" s="24" t="e">
        <f t="shared" si="11"/>
        <v>#NUM!</v>
      </c>
    </row>
    <row r="72" spans="1:19" x14ac:dyDescent="0.2">
      <c r="A72">
        <v>62</v>
      </c>
      <c r="B72">
        <v>142</v>
      </c>
      <c r="C72" s="9">
        <f t="shared" si="0"/>
        <v>3.4964180063753278E-2</v>
      </c>
      <c r="D72" s="9">
        <f t="shared" si="1"/>
        <v>0.58469113194698874</v>
      </c>
      <c r="E72" s="24">
        <f t="shared" si="2"/>
        <v>28.600699292150185</v>
      </c>
      <c r="F72" s="24">
        <f t="shared" si="24"/>
        <v>6.467261922811061</v>
      </c>
      <c r="G72" s="24"/>
      <c r="I72" s="21">
        <f t="shared" si="4"/>
        <v>86.359670183007523</v>
      </c>
      <c r="O72" s="30">
        <f t="shared" si="8"/>
        <v>86.359670183007523</v>
      </c>
      <c r="P72" s="9">
        <f t="shared" si="22"/>
        <v>0.1553167058372569</v>
      </c>
      <c r="Q72" s="9">
        <f t="shared" si="9"/>
        <v>13.413099490016705</v>
      </c>
      <c r="R72" s="24">
        <f t="shared" si="10"/>
        <v>6.4384574383634847</v>
      </c>
      <c r="S72" s="24" t="e">
        <f t="shared" si="11"/>
        <v>#NUM!</v>
      </c>
    </row>
    <row r="73" spans="1:19" x14ac:dyDescent="0.2">
      <c r="A73">
        <v>11</v>
      </c>
      <c r="B73">
        <v>99</v>
      </c>
      <c r="C73" s="9">
        <f t="shared" si="0"/>
        <v>4.7565149415449412E-2</v>
      </c>
      <c r="D73" s="9">
        <f t="shared" si="1"/>
        <v>0.32623843278672715</v>
      </c>
      <c r="E73" s="24">
        <f t="shared" si="2"/>
        <v>21.023796041628636</v>
      </c>
      <c r="F73" s="24">
        <f t="shared" si="24"/>
        <v>-0.67970329472232005</v>
      </c>
      <c r="G73" s="24"/>
      <c r="I73" s="21">
        <f t="shared" si="4"/>
        <v>22.086819621907786</v>
      </c>
      <c r="O73" s="30">
        <f t="shared" si="8"/>
        <v>22.086819621907786</v>
      </c>
      <c r="P73" s="9">
        <f t="shared" si="22"/>
        <v>0.31931503933113881</v>
      </c>
      <c r="Q73" s="9">
        <f t="shared" si="9"/>
        <v>7.0526536762692533</v>
      </c>
      <c r="R73" s="24">
        <f t="shared" si="10"/>
        <v>3.1317034177114702</v>
      </c>
      <c r="S73" s="24" t="e">
        <f t="shared" si="11"/>
        <v>#NUM!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0.6036281268903223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0.6036281268903223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0.6036281268903223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0.6036281268903223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0.6036281268903223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0.6036281268903223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0.6036281268903223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0.6036281268903223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0.6036281268903223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0.6036281268903223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0.6036281268903223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0.6036281268903223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0.6036281268903223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0.6036281268903223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0.6036281268903223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0.6036281268903223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0.6036281268903223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0.6036281268903223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0.6036281268903223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0.6036281268903223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0.6036281268903223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0.6036281268903223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0.6036281268903223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0.6036281268903223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0.6036281268903223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0.6036281268903223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0.6036281268903223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0.6036281268903223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0.6036281268903223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0.6036281268903223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0.6036281268903223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0.6036281268903223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0.6036281268903223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0.6036281268903223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0.6036281268903223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0.6036281268903223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0.6036281268903223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0.6036281268903223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0.6036281268903223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0.6036281268903223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0.6036281268903223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0.6036281268903223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0.6036281268903223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0.6036281268903223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0.6036281268903223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0.6036281268903223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0.6036281268903223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0.6036281268903223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0.6036281268903223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0.6036281268903223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0.6036281268903223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0.6036281268903223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0.6036281268903223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0.6036281268903223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0.6036281268903223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0.6036281268903223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0.6036281268903223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0.6036281268903223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0.6036281268903223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0.6036281268903223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0.6036281268903223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0.6036281268903223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0.6036281268903223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0.6036281268903223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0.6036281268903223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0.6036281268903223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0.6036281268903223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0.6036281268903223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0.6036281268903223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0.6036281268903223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0.6036281268903223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0.6036281268903223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0.6036281268903223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0.6036281268903223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0.6036281268903223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0.6036281268903223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0.6036281268903223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0.6036281268903223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0.6036281268903223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0.6036281268903223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0.6036281268903223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0.6036281268903223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0.6036281268903223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0.6036281268903223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0.6036281268903223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0.6036281268903223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0.6036281268903223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0.6036281268903223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0.6036281268903223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0.6036281268903223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0.6036281268903223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0.6036281268903223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0.6036281268903223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0.6036281268903223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0.6036281268903223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0.6036281268903223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0.6036281268903223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0.6036281268903223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0.6036281268903223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0.6036281268903223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0.6036281268903223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0.6036281268903223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0.6036281268903223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0.6036281268903223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0.6036281268903223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0.6036281268903223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0.6036281268903223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0.6036281268903223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0.6036281268903223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0.6036281268903223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0.6036281268903223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0.6036281268903223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0.6036281268903223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0.6036281268903223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0.6036281268903223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0.6036281268903223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0.6036281268903223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0.6036281268903223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0.6036281268903223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0.6036281268903223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0.6036281268903223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0.6036281268903223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0.6036281268903223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0.6036281268903223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0.6036281268903223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0.6036281268903223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0.6036281268903223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0.6036281268903223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0.6036281268903223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0.6036281268903223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0.6036281268903223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0.6036281268903223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0.6036281268903223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0.6036281268903223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0.6036281268903223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0.6036281268903223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0.6036281268903223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0.6036281268903223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0.6036281268903223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0.6036281268903223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0.6036281268903223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0.6036281268903223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0.6036281268903223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0.6036281268903223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0.6036281268903223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0.6036281268903223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0.6036281268903223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0.6036281268903223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0.6036281268903223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0.6036281268903223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0.6036281268903223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0.6036281268903223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0.6036281268903223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0.6036281268903223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0.6036281268903223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0.6036281268903223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0.6036281268903223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0.6036281268903223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0.6036281268903223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0.6036281268903223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0.6036281268903223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0.6036281268903223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0.6036281268903223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0.6036281268903223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0.6036281268903223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0.6036281268903223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0.6036281268903223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opLeftCell="B1" workbookViewId="0">
      <selection activeCell="Q5" sqref="Q5"/>
    </sheetView>
  </sheetViews>
  <sheetFormatPr defaultRowHeight="12.75" x14ac:dyDescent="0.2"/>
  <cols>
    <col min="1" max="5" width="9.140625" style="9"/>
    <col min="6" max="7" width="10.140625" style="9" bestFit="1" customWidth="1"/>
    <col min="8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122</v>
      </c>
    </row>
    <row r="2" spans="1:23" ht="13.5" thickBot="1" x14ac:dyDescent="0.25">
      <c r="A2" s="2" t="s">
        <v>10</v>
      </c>
      <c r="B2" s="19" t="s">
        <v>123</v>
      </c>
      <c r="E2" s="2" t="s">
        <v>15</v>
      </c>
      <c r="F2" s="10">
        <f>MIN(E14:E73)</f>
        <v>7.8740078740118111</v>
      </c>
      <c r="G2" s="11">
        <f>MAX(E14:E73)</f>
        <v>39.012818406262319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>
        <v>7371</v>
      </c>
      <c r="S2" s="2" t="s">
        <v>15</v>
      </c>
      <c r="T2" s="10">
        <f>MIN(R14:R65)</f>
        <v>0.82710142943855391</v>
      </c>
      <c r="U2" s="11">
        <f>MAX(R14:R65)</f>
        <v>5.9018633194910919</v>
      </c>
    </row>
    <row r="3" spans="1:23" x14ac:dyDescent="0.2">
      <c r="A3" s="5" t="s">
        <v>8</v>
      </c>
      <c r="B3" s="15">
        <f>SUM(A14:A240)</f>
        <v>648</v>
      </c>
      <c r="E3" s="2" t="s">
        <v>16</v>
      </c>
      <c r="F3" s="36">
        <f>MIN(F14:F73)</f>
        <v>-1.4467699249283694</v>
      </c>
      <c r="G3" s="37">
        <f>MAX(F14:F73)</f>
        <v>9.403608985374218</v>
      </c>
      <c r="I3" s="2" t="s">
        <v>12</v>
      </c>
      <c r="J3" s="14">
        <v>105.3</v>
      </c>
      <c r="P3" s="2" t="s">
        <v>12</v>
      </c>
      <c r="Q3" s="18">
        <v>105</v>
      </c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5303</v>
      </c>
      <c r="E4" s="2" t="s">
        <v>34</v>
      </c>
      <c r="F4" s="16">
        <f>MIN(M14:M25)</f>
        <v>-12.991569705734648</v>
      </c>
      <c r="G4" s="17">
        <f>MAX(M14:M25)</f>
        <v>14.249273946270415</v>
      </c>
      <c r="I4" s="2" t="s">
        <v>24</v>
      </c>
      <c r="J4" s="48">
        <v>3.7879999999999998</v>
      </c>
      <c r="K4" s="13" t="s">
        <v>25</v>
      </c>
      <c r="P4" s="2" t="s">
        <v>13</v>
      </c>
      <c r="Q4" s="18">
        <v>3</v>
      </c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0.33628634008015129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0.10043741424622984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0.30690529709948844</v>
      </c>
      <c r="E8" s="6"/>
      <c r="I8" s="5" t="s">
        <v>26</v>
      </c>
      <c r="J8" s="21">
        <f>MIN(I14:I65)</f>
        <v>7.3823712757719013</v>
      </c>
      <c r="P8" s="39" t="s">
        <v>45</v>
      </c>
      <c r="Q8" s="33">
        <f>MIN(P14:P65)</f>
        <v>0.16943801404167869</v>
      </c>
    </row>
    <row r="9" spans="1:23" ht="13.5" thickBot="1" x14ac:dyDescent="0.25">
      <c r="A9" s="6"/>
      <c r="B9" s="15"/>
      <c r="E9" s="6"/>
      <c r="I9" s="5" t="s">
        <v>29</v>
      </c>
      <c r="J9" s="21">
        <f>MAX(I14:I65)</f>
        <v>165.63507463401066</v>
      </c>
      <c r="P9" s="39" t="s">
        <v>46</v>
      </c>
      <c r="Q9" s="33">
        <f>MAX(P14:P65)</f>
        <v>1.2090415569452124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5</v>
      </c>
      <c r="B14">
        <v>63</v>
      </c>
      <c r="C14" s="9">
        <f t="shared" ref="C14:C77" si="0">0.5*(1/(A14+B14+0.5))^0.5</f>
        <v>6.0412209333017691E-2</v>
      </c>
      <c r="D14" s="9">
        <f t="shared" ref="D14:D77" si="1">ATAN(SQRT((A14+3/8)/(B14+3/8)))</f>
        <v>0.28338800633940298</v>
      </c>
      <c r="E14" s="24">
        <f t="shared" ref="E14:E77" si="2">1/C14</f>
        <v>16.552945357246848</v>
      </c>
      <c r="F14" s="24">
        <f t="shared" ref="F14:F45" si="3">(D14-Zo_man)/C14</f>
        <v>-0.3892804289021809</v>
      </c>
      <c r="G14" s="24"/>
      <c r="I14" s="21">
        <f t="shared" ref="I14:I77" si="4">1/lamD*LN(1+0.5*lamD*Z*rho_std*A14/B14)</f>
        <v>15.809027879481954</v>
      </c>
      <c r="J14" s="29">
        <v>1</v>
      </c>
      <c r="K14" s="32">
        <f t="shared" ref="K14:K21" si="5">ATAN(SQRT((EXP(J14*lamD)-1)/(0.5*lamD*rho_std*Z)))</f>
        <v>7.069493881340394E-2</v>
      </c>
      <c r="L14" s="9">
        <f t="shared" ref="L14:L21" si="6">max_x_axis</f>
        <v>55</v>
      </c>
      <c r="M14" s="15">
        <f t="shared" ref="M14:M21" si="7">(K14-Zo_man)/(1/max_x_axis)</f>
        <v>-12.991569705734648</v>
      </c>
      <c r="O14" s="30">
        <f t="shared" ref="O14:O77" si="8">I14</f>
        <v>15.809027879481954</v>
      </c>
      <c r="P14" s="9">
        <f>SQRT(1/A14+1/B14+1/Nd+(zeta_se/zeta)^2)</f>
        <v>0.46564472423293018</v>
      </c>
      <c r="Q14" s="9">
        <f t="shared" ref="Q14:Q77" si="9">O14*P14</f>
        <v>7.36139042733208</v>
      </c>
      <c r="R14" s="24">
        <f t="shared" ref="R14:R77" si="10">1/P14</f>
        <v>2.1475600344175025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9</v>
      </c>
      <c r="B15">
        <v>105</v>
      </c>
      <c r="C15" s="9">
        <f t="shared" si="0"/>
        <v>4.6726931351599776E-2</v>
      </c>
      <c r="D15" s="9">
        <f t="shared" si="1"/>
        <v>0.28987346897623778</v>
      </c>
      <c r="E15" s="24">
        <f t="shared" si="2"/>
        <v>21.400934559032695</v>
      </c>
      <c r="F15" s="24">
        <f t="shared" si="3"/>
        <v>-0.36449703908637998</v>
      </c>
      <c r="G15" s="24"/>
      <c r="I15" s="21">
        <f t="shared" si="4"/>
        <v>17.072076846921579</v>
      </c>
      <c r="J15" s="34">
        <v>3</v>
      </c>
      <c r="K15" s="32">
        <f t="shared" si="5"/>
        <v>0.12205145441991097</v>
      </c>
      <c r="L15" s="9">
        <f t="shared" si="6"/>
        <v>55</v>
      </c>
      <c r="M15" s="15">
        <f t="shared" si="7"/>
        <v>-10.166961347376761</v>
      </c>
      <c r="O15" s="30">
        <f t="shared" si="8"/>
        <v>17.072076846921579</v>
      </c>
      <c r="P15" s="9">
        <f>SQRT(1/A15+1/B15+1/Nd+(zeta_se/zeta)^2)</f>
        <v>0.34869315159301068</v>
      </c>
      <c r="Q15" s="9">
        <f t="shared" si="9"/>
        <v>5.9529162799911539</v>
      </c>
      <c r="R15" s="24">
        <f t="shared" si="10"/>
        <v>2.8678509899935882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8</v>
      </c>
      <c r="B16">
        <v>125</v>
      </c>
      <c r="C16" s="9">
        <f t="shared" si="0"/>
        <v>4.3274232240791549E-2</v>
      </c>
      <c r="D16" s="9">
        <f t="shared" si="1"/>
        <v>0.25292145737363281</v>
      </c>
      <c r="E16" s="24">
        <f t="shared" si="2"/>
        <v>23.108440016582684</v>
      </c>
      <c r="F16" s="24">
        <f t="shared" si="3"/>
        <v>-1.2474823221697482</v>
      </c>
      <c r="G16" s="24"/>
      <c r="I16" s="21">
        <f t="shared" si="4"/>
        <v>12.75142490807491</v>
      </c>
      <c r="J16" s="34">
        <v>5</v>
      </c>
      <c r="K16" s="32">
        <f t="shared" si="5"/>
        <v>0.1570627462032276</v>
      </c>
      <c r="L16" s="9">
        <f t="shared" si="6"/>
        <v>55</v>
      </c>
      <c r="M16" s="15">
        <f t="shared" si="7"/>
        <v>-8.2413402992943467</v>
      </c>
      <c r="O16" s="30">
        <f t="shared" si="8"/>
        <v>12.75142490807491</v>
      </c>
      <c r="P16" s="9">
        <f>SQRT(1/A16+1/B16+1/Nd+(zeta_se/zeta)^2)</f>
        <v>0.36599452637019819</v>
      </c>
      <c r="Q16" s="9">
        <f t="shared" si="9"/>
        <v>4.6669517197760246</v>
      </c>
      <c r="R16" s="24">
        <f t="shared" si="10"/>
        <v>2.7322812991703445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5</v>
      </c>
      <c r="B17">
        <v>31</v>
      </c>
      <c r="C17" s="9">
        <f t="shared" si="0"/>
        <v>8.2760588860236795E-2</v>
      </c>
      <c r="D17" s="9">
        <f t="shared" si="1"/>
        <v>0.39243298881679145</v>
      </c>
      <c r="E17" s="24">
        <f t="shared" si="2"/>
        <v>12.083045973594572</v>
      </c>
      <c r="F17" s="24">
        <f t="shared" si="3"/>
        <v>1.033435031035596</v>
      </c>
      <c r="G17" s="24"/>
      <c r="I17" s="21">
        <f t="shared" si="4"/>
        <v>32.087460201358908</v>
      </c>
      <c r="J17" s="34">
        <v>10</v>
      </c>
      <c r="K17" s="32">
        <f t="shared" si="5"/>
        <v>0.22037040807200656</v>
      </c>
      <c r="L17" s="9">
        <f t="shared" si="6"/>
        <v>55</v>
      </c>
      <c r="M17" s="15">
        <f t="shared" si="7"/>
        <v>-4.7594188965115034</v>
      </c>
      <c r="O17" s="30">
        <f t="shared" si="8"/>
        <v>32.087460201358908</v>
      </c>
      <c r="P17" s="9">
        <f>SQRT(1/0.7+1/B17+1/Nd+(zeta_se/zeta)^2)</f>
        <v>1.2090415569452124</v>
      </c>
      <c r="Q17" s="9">
        <f t="shared" si="9"/>
        <v>38.795072840268517</v>
      </c>
      <c r="R17" s="24">
        <f t="shared" si="10"/>
        <v>0.82710142943855391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9</v>
      </c>
      <c r="B18">
        <v>102</v>
      </c>
      <c r="C18" s="9">
        <f t="shared" si="0"/>
        <v>4.7351372381037836E-2</v>
      </c>
      <c r="D18" s="9">
        <f t="shared" si="1"/>
        <v>0.29385301684680865</v>
      </c>
      <c r="E18" s="24">
        <f t="shared" si="2"/>
        <v>21.118712081942878</v>
      </c>
      <c r="F18" s="24">
        <f t="shared" si="3"/>
        <v>-0.27564734866917318</v>
      </c>
      <c r="G18" s="24"/>
      <c r="I18" s="21">
        <f t="shared" si="4"/>
        <v>17.573512954493431</v>
      </c>
      <c r="J18" s="34">
        <v>20</v>
      </c>
      <c r="K18" s="32">
        <f t="shared" si="5"/>
        <v>0.30690529709948849</v>
      </c>
      <c r="L18" s="9">
        <f t="shared" si="6"/>
        <v>55</v>
      </c>
      <c r="M18" s="15">
        <f t="shared" si="7"/>
        <v>3.0531133177191805E-15</v>
      </c>
      <c r="O18" s="30">
        <f t="shared" si="8"/>
        <v>17.573512954493431</v>
      </c>
      <c r="P18" s="9">
        <f>SQRT(1/A18+1/B18+1/Nd+(zeta_se/zeta)^2)</f>
        <v>0.34909458032556773</v>
      </c>
      <c r="Q18" s="9">
        <f t="shared" si="9"/>
        <v>6.1348181296948123</v>
      </c>
      <c r="R18" s="24">
        <f t="shared" si="10"/>
        <v>2.8645532080944767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6</v>
      </c>
      <c r="B19">
        <v>107</v>
      </c>
      <c r="C19" s="9">
        <f t="shared" si="0"/>
        <v>4.6932325446393211E-2</v>
      </c>
      <c r="D19" s="9">
        <f t="shared" si="1"/>
        <v>0.23900502013669633</v>
      </c>
      <c r="E19" s="24">
        <f t="shared" si="2"/>
        <v>21.307275752662516</v>
      </c>
      <c r="F19" s="24">
        <f t="shared" si="3"/>
        <v>-1.4467699249283694</v>
      </c>
      <c r="G19" s="24"/>
      <c r="I19" s="21">
        <f t="shared" si="4"/>
        <v>11.173760964030928</v>
      </c>
      <c r="J19" s="34">
        <v>30</v>
      </c>
      <c r="K19" s="32">
        <f t="shared" si="5"/>
        <v>0.37037541240469379</v>
      </c>
      <c r="L19" s="9">
        <f t="shared" si="6"/>
        <v>55</v>
      </c>
      <c r="M19" s="15">
        <f t="shared" si="7"/>
        <v>3.4908563417862948</v>
      </c>
      <c r="O19" s="30">
        <f t="shared" si="8"/>
        <v>11.173760964030928</v>
      </c>
      <c r="P19" s="9">
        <f>SQRT(1/A19+1/B19+1/Nd+(zeta_se/zeta)^2)</f>
        <v>0.42067143282154984</v>
      </c>
      <c r="Q19" s="9">
        <f t="shared" si="9"/>
        <v>4.7004820347443923</v>
      </c>
      <c r="R19" s="24">
        <f t="shared" si="10"/>
        <v>2.3771521476814974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12</v>
      </c>
      <c r="B20">
        <v>66</v>
      </c>
      <c r="C20" s="9">
        <f t="shared" si="0"/>
        <v>5.6433264798310033E-2</v>
      </c>
      <c r="D20" s="9">
        <f t="shared" si="1"/>
        <v>0.40760587257621472</v>
      </c>
      <c r="E20" s="24">
        <f t="shared" si="2"/>
        <v>17.720045146669349</v>
      </c>
      <c r="F20" s="24">
        <f t="shared" si="3"/>
        <v>1.7844187437431742</v>
      </c>
      <c r="G20" s="24"/>
      <c r="I20" s="21">
        <f t="shared" si="4"/>
        <v>36.15988515739491</v>
      </c>
      <c r="J20" s="34">
        <v>50</v>
      </c>
      <c r="K20" s="32">
        <f t="shared" si="5"/>
        <v>0.46498766927663243</v>
      </c>
      <c r="L20" s="9">
        <f t="shared" si="6"/>
        <v>55</v>
      </c>
      <c r="M20" s="15">
        <f t="shared" si="7"/>
        <v>8.6945304697429204</v>
      </c>
      <c r="O20" s="30">
        <f t="shared" si="8"/>
        <v>36.15988515739491</v>
      </c>
      <c r="P20" s="9">
        <f>SQRT(1/0.7+1/B20+1/Nd+(zeta_se/zeta)^2)</f>
        <v>1.201946312052202</v>
      </c>
      <c r="Q20" s="9">
        <f t="shared" si="9"/>
        <v>43.462240609161974</v>
      </c>
      <c r="R20" s="24">
        <f t="shared" si="10"/>
        <v>0.83198391639689873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5</v>
      </c>
      <c r="B21">
        <v>45</v>
      </c>
      <c r="C21" s="9">
        <f t="shared" si="0"/>
        <v>7.0359754473029182E-2</v>
      </c>
      <c r="D21" s="9">
        <f t="shared" si="1"/>
        <v>0.3314772439440723</v>
      </c>
      <c r="E21" s="24">
        <f t="shared" si="2"/>
        <v>14.212670403551897</v>
      </c>
      <c r="F21" s="24">
        <f t="shared" si="3"/>
        <v>0.34923298167566741</v>
      </c>
      <c r="G21" s="24"/>
      <c r="I21" s="21">
        <f t="shared" si="4"/>
        <v>22.121799472539983</v>
      </c>
      <c r="J21" s="35">
        <v>80</v>
      </c>
      <c r="K21" s="32">
        <f t="shared" si="5"/>
        <v>0.56598300521349598</v>
      </c>
      <c r="L21" s="9">
        <f t="shared" si="6"/>
        <v>55</v>
      </c>
      <c r="M21" s="15">
        <f t="shared" si="7"/>
        <v>14.249273946270415</v>
      </c>
      <c r="O21" s="30">
        <f t="shared" si="8"/>
        <v>22.121799472539983</v>
      </c>
      <c r="P21" s="9">
        <f>SQRT(1/A21+1/B21+1/Nd+(zeta_se/zeta)^2)</f>
        <v>0.47241318308782193</v>
      </c>
      <c r="Q21" s="9">
        <f t="shared" si="9"/>
        <v>10.450629704453114</v>
      </c>
      <c r="R21" s="24">
        <f t="shared" si="10"/>
        <v>2.116791054525037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41</v>
      </c>
      <c r="B22">
        <v>328</v>
      </c>
      <c r="C22" s="9">
        <f t="shared" si="0"/>
        <v>2.6011343419135434E-2</v>
      </c>
      <c r="D22" s="9">
        <f t="shared" si="1"/>
        <v>0.34108997474192282</v>
      </c>
      <c r="E22" s="24">
        <f t="shared" si="2"/>
        <v>38.444765573482172</v>
      </c>
      <c r="F22" s="24">
        <f t="shared" si="3"/>
        <v>1.3142219181684469</v>
      </c>
      <c r="G22" s="24"/>
      <c r="I22" s="21">
        <f t="shared" si="4"/>
        <v>24.881694315878175</v>
      </c>
      <c r="J22" s="21"/>
      <c r="K22" s="32"/>
      <c r="O22" s="30">
        <f t="shared" si="8"/>
        <v>24.881694315878175</v>
      </c>
      <c r="P22" s="9">
        <f>SQRT(1/0.7+1/B22+1/Nd+(zeta_se/zeta)^2)</f>
        <v>1.1969010829605675</v>
      </c>
      <c r="Q22" s="9">
        <f t="shared" si="9"/>
        <v>29.780926872568383</v>
      </c>
      <c r="R22" s="24">
        <f t="shared" si="10"/>
        <v>0.83549093090171889</v>
      </c>
      <c r="S22" s="24" t="e">
        <f t="shared" si="11"/>
        <v>#NUM!</v>
      </c>
      <c r="U22" s="21"/>
    </row>
    <row r="23" spans="1:23" ht="13.5" thickBot="1" x14ac:dyDescent="0.25">
      <c r="A23">
        <v>2</v>
      </c>
      <c r="B23">
        <v>13</v>
      </c>
      <c r="C23" s="9">
        <f t="shared" si="0"/>
        <v>0.1270001270001905</v>
      </c>
      <c r="D23" s="9">
        <f t="shared" si="1"/>
        <v>0.39880954143015951</v>
      </c>
      <c r="E23" s="24">
        <f t="shared" si="2"/>
        <v>7.8740078740118111</v>
      </c>
      <c r="F23" s="24">
        <f t="shared" si="3"/>
        <v>0.7236547435148093</v>
      </c>
      <c r="G23" s="24"/>
      <c r="I23" s="21">
        <f t="shared" si="4"/>
        <v>30.610010885333832</v>
      </c>
      <c r="J23" s="31" t="s">
        <v>33</v>
      </c>
      <c r="K23" s="32"/>
      <c r="O23" s="30">
        <f t="shared" si="8"/>
        <v>30.610010885333832</v>
      </c>
      <c r="P23" s="9">
        <f>SQRT(1/A23+1/B23+1/Nd+(zeta_se/zeta)^2)</f>
        <v>0.76018094573333173</v>
      </c>
      <c r="Q23" s="9">
        <f t="shared" si="9"/>
        <v>23.269147023720652</v>
      </c>
      <c r="R23" s="24">
        <f t="shared" si="10"/>
        <v>1.3154762765532351</v>
      </c>
      <c r="S23" s="24" t="e">
        <f t="shared" si="11"/>
        <v>#NUM!</v>
      </c>
      <c r="U23" s="31" t="s">
        <v>33</v>
      </c>
    </row>
    <row r="24" spans="1:23" x14ac:dyDescent="0.2">
      <c r="A24">
        <v>11</v>
      </c>
      <c r="B24">
        <v>60</v>
      </c>
      <c r="C24" s="9">
        <f t="shared" si="0"/>
        <v>5.9131239598908258E-2</v>
      </c>
      <c r="D24" s="9">
        <f t="shared" si="1"/>
        <v>0.40951723715123423</v>
      </c>
      <c r="E24" s="24">
        <f t="shared" si="2"/>
        <v>16.911534525287763</v>
      </c>
      <c r="F24" s="24">
        <f t="shared" si="3"/>
        <v>1.7353253668918571</v>
      </c>
      <c r="G24" s="24"/>
      <c r="I24" s="21">
        <f t="shared" si="4"/>
        <v>36.460366976340978</v>
      </c>
      <c r="J24" s="29">
        <v>22</v>
      </c>
      <c r="K24" s="32">
        <f>ATAN(SQRT((EXP(J24*lamD)-1)/(0.5*lamD*rho_std*Z)))</f>
        <v>0.32092189326194254</v>
      </c>
      <c r="L24" s="9">
        <f>max_x_axis</f>
        <v>55</v>
      </c>
      <c r="M24" s="15">
        <f>(K24-Zo_man)/(1/max_x_axis)</f>
        <v>0.77091278893497539</v>
      </c>
      <c r="O24" s="30">
        <f t="shared" si="8"/>
        <v>36.460366976340978</v>
      </c>
      <c r="P24" s="9">
        <f>SQRT(1/0.7+1/B24+1/Nd+(zeta_se/zeta)^2)</f>
        <v>1.2025764377248711</v>
      </c>
      <c r="Q24" s="9">
        <f t="shared" si="9"/>
        <v>43.846378236549661</v>
      </c>
      <c r="R24" s="24">
        <f t="shared" si="10"/>
        <v>0.8315479736921163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16</v>
      </c>
      <c r="B25">
        <v>123</v>
      </c>
      <c r="C25" s="9">
        <f t="shared" si="0"/>
        <v>4.2333375666730164E-2</v>
      </c>
      <c r="D25" s="9">
        <f t="shared" si="1"/>
        <v>0.34937026624372963</v>
      </c>
      <c r="E25" s="24">
        <f t="shared" si="2"/>
        <v>23.622023622035435</v>
      </c>
      <c r="F25" s="24">
        <f t="shared" si="3"/>
        <v>1.0031085042342713</v>
      </c>
      <c r="G25" s="24"/>
      <c r="I25" s="21">
        <f t="shared" si="4"/>
        <v>25.891116792617698</v>
      </c>
      <c r="J25" s="18">
        <v>41</v>
      </c>
      <c r="K25" s="32">
        <f>ATAN(SQRT((EXP(J25*lamD)-1)/(0.5*lamD*rho_std*Z)))</f>
        <v>0.42628179845798198</v>
      </c>
      <c r="L25" s="9">
        <f>max_x_axis</f>
        <v>55</v>
      </c>
      <c r="M25" s="15">
        <f>(K25-Zo_man)/(1/max_x_axis)</f>
        <v>6.5657075747171447</v>
      </c>
      <c r="O25" s="30">
        <f t="shared" si="8"/>
        <v>25.891116792617698</v>
      </c>
      <c r="P25" s="9">
        <f t="shared" ref="P25:P39" si="16">SQRT(1/A25+1/B25+1/Nd+(zeta_se/zeta)^2)</f>
        <v>0.26754826598907105</v>
      </c>
      <c r="Q25" s="9">
        <f t="shared" si="9"/>
        <v>6.9271234023853845</v>
      </c>
      <c r="R25" s="24">
        <f t="shared" si="10"/>
        <v>3.7376433605473207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7</v>
      </c>
      <c r="B26">
        <v>26</v>
      </c>
      <c r="C26" s="9">
        <f t="shared" si="0"/>
        <v>8.6386842558136015E-2</v>
      </c>
      <c r="D26" s="9">
        <f t="shared" si="1"/>
        <v>0.4864149280277737</v>
      </c>
      <c r="E26" s="24">
        <f t="shared" si="2"/>
        <v>11.575836902790225</v>
      </c>
      <c r="F26" s="24">
        <f t="shared" si="3"/>
        <v>2.0779742101058978</v>
      </c>
      <c r="G26" s="24"/>
      <c r="I26" s="21">
        <f t="shared" si="4"/>
        <v>53.472510341166384</v>
      </c>
      <c r="J26" s="18">
        <v>166</v>
      </c>
      <c r="K26" s="32">
        <f>ATAN(SQRT((EXP(J26*lamD)-1)/(0.5*lamD*rho_std*Z)))</f>
        <v>0.74279639736832259</v>
      </c>
      <c r="L26" s="9">
        <f>max_x_axis</f>
        <v>55</v>
      </c>
      <c r="M26" s="15">
        <f>(K26-Zo_man)/(1/max_x_axis)</f>
        <v>23.974010514785881</v>
      </c>
      <c r="O26" s="30">
        <f t="shared" si="8"/>
        <v>53.472510341166384</v>
      </c>
      <c r="P26" s="9">
        <f t="shared" si="16"/>
        <v>0.42693169787640156</v>
      </c>
      <c r="Q26" s="9">
        <f t="shared" si="9"/>
        <v>22.829109629667606</v>
      </c>
      <c r="R26" s="24">
        <f t="shared" si="10"/>
        <v>2.3422950438538392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7</v>
      </c>
      <c r="B27">
        <v>56</v>
      </c>
      <c r="C27" s="9">
        <f t="shared" si="0"/>
        <v>6.274558051381586E-2</v>
      </c>
      <c r="D27" s="9">
        <f t="shared" si="1"/>
        <v>0.34705178723190494</v>
      </c>
      <c r="E27" s="24">
        <f t="shared" si="2"/>
        <v>15.937377450509226</v>
      </c>
      <c r="F27" s="24">
        <f t="shared" si="3"/>
        <v>0.63982976655346591</v>
      </c>
      <c r="G27" s="24"/>
      <c r="I27" s="21">
        <f t="shared" si="4"/>
        <v>24.881694315878175</v>
      </c>
      <c r="J27" s="18"/>
      <c r="K27" s="32"/>
      <c r="O27" s="30">
        <f t="shared" si="8"/>
        <v>24.881694315878175</v>
      </c>
      <c r="P27" s="9">
        <f t="shared" si="16"/>
        <v>0.40207745403992923</v>
      </c>
      <c r="Q27" s="9">
        <f t="shared" si="9"/>
        <v>10.004368302728075</v>
      </c>
      <c r="R27" s="24">
        <f t="shared" si="10"/>
        <v>2.4870829984431126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3</v>
      </c>
      <c r="B28">
        <v>57</v>
      </c>
      <c r="C28" s="9">
        <f t="shared" si="0"/>
        <v>6.4282434653322507E-2</v>
      </c>
      <c r="D28" s="9">
        <f t="shared" si="1"/>
        <v>0.23794112483020827</v>
      </c>
      <c r="E28" s="24">
        <f t="shared" si="2"/>
        <v>15.556349186104045</v>
      </c>
      <c r="F28" s="24">
        <f t="shared" si="3"/>
        <v>-1.0728307451515557</v>
      </c>
      <c r="G28" s="24"/>
      <c r="I28" s="21">
        <f t="shared" si="4"/>
        <v>10.488210665567129</v>
      </c>
      <c r="J28" s="18"/>
      <c r="K28" s="32"/>
      <c r="O28" s="30">
        <f t="shared" si="8"/>
        <v>10.488210665567129</v>
      </c>
      <c r="P28" s="9">
        <f t="shared" si="16"/>
        <v>0.59315190829618158</v>
      </c>
      <c r="Q28" s="9">
        <f t="shared" si="9"/>
        <v>6.2211021708935075</v>
      </c>
      <c r="R28" s="24">
        <f t="shared" si="10"/>
        <v>1.6859087630224143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17</v>
      </c>
      <c r="B29">
        <v>225</v>
      </c>
      <c r="C29" s="9">
        <f t="shared" si="0"/>
        <v>3.2108064953396777E-2</v>
      </c>
      <c r="D29" s="9">
        <f t="shared" si="1"/>
        <v>0.27083526082358805</v>
      </c>
      <c r="E29" s="24">
        <f t="shared" si="2"/>
        <v>31.144823004794873</v>
      </c>
      <c r="F29" s="24">
        <f t="shared" si="3"/>
        <v>-1.1233948955894479</v>
      </c>
      <c r="G29" s="24"/>
      <c r="I29" s="21">
        <f t="shared" si="4"/>
        <v>15.051079696452799</v>
      </c>
      <c r="J29" s="18"/>
      <c r="K29" s="32"/>
      <c r="O29" s="30">
        <f t="shared" si="8"/>
        <v>15.051079696452799</v>
      </c>
      <c r="P29" s="9">
        <f t="shared" si="16"/>
        <v>0.25341658822806934</v>
      </c>
      <c r="Q29" s="9">
        <f t="shared" si="9"/>
        <v>3.814193265823834</v>
      </c>
      <c r="R29" s="24">
        <f t="shared" si="10"/>
        <v>3.9460715929930448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11</v>
      </c>
      <c r="B30">
        <v>136</v>
      </c>
      <c r="C30" s="9">
        <f t="shared" si="0"/>
        <v>4.1169348479630913E-2</v>
      </c>
      <c r="D30" s="9">
        <f t="shared" si="1"/>
        <v>0.28115699083897899</v>
      </c>
      <c r="E30" s="24">
        <f t="shared" si="2"/>
        <v>24.289915602982237</v>
      </c>
      <c r="F30" s="24">
        <f t="shared" si="3"/>
        <v>-0.62542418598751359</v>
      </c>
      <c r="G30" s="24"/>
      <c r="I30" s="21">
        <f t="shared" si="4"/>
        <v>16.110881937845811</v>
      </c>
      <c r="J30" s="18"/>
      <c r="K30" s="32"/>
      <c r="O30" s="30">
        <f t="shared" si="8"/>
        <v>16.110881937845811</v>
      </c>
      <c r="P30" s="9">
        <f t="shared" si="16"/>
        <v>0.31498257954767467</v>
      </c>
      <c r="Q30" s="9">
        <f t="shared" si="9"/>
        <v>5.074647151570713</v>
      </c>
      <c r="R30" s="24">
        <f t="shared" si="10"/>
        <v>3.1747787494661859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24</v>
      </c>
      <c r="B31">
        <v>220</v>
      </c>
      <c r="C31" s="9">
        <f t="shared" si="0"/>
        <v>3.197647396955397E-2</v>
      </c>
      <c r="D31" s="9">
        <f t="shared" si="1"/>
        <v>0.32106896779882388</v>
      </c>
      <c r="E31" s="24">
        <f t="shared" si="2"/>
        <v>31.272991542223775</v>
      </c>
      <c r="F31" s="24">
        <f t="shared" si="3"/>
        <v>0.44294035398715992</v>
      </c>
      <c r="G31" s="24"/>
      <c r="I31" s="21">
        <f t="shared" si="4"/>
        <v>21.720261771165966</v>
      </c>
      <c r="J31" s="18"/>
      <c r="K31" s="32"/>
      <c r="O31" s="30">
        <f t="shared" si="8"/>
        <v>21.720261771165966</v>
      </c>
      <c r="P31" s="9">
        <f t="shared" si="16"/>
        <v>0.21717300602300216</v>
      </c>
      <c r="Q31" s="9">
        <f t="shared" si="9"/>
        <v>4.7170545404506097</v>
      </c>
      <c r="R31" s="24">
        <f t="shared" si="10"/>
        <v>4.6046238356809583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41</v>
      </c>
      <c r="B32">
        <v>297</v>
      </c>
      <c r="C32" s="9">
        <f t="shared" si="0"/>
        <v>2.7176321259932201E-2</v>
      </c>
      <c r="D32" s="9">
        <f t="shared" si="1"/>
        <v>0.35702208330907875</v>
      </c>
      <c r="E32" s="24">
        <f t="shared" si="2"/>
        <v>36.796738985948195</v>
      </c>
      <c r="F32" s="24">
        <f t="shared" si="3"/>
        <v>1.8441343009688629</v>
      </c>
      <c r="G32" s="24"/>
      <c r="I32" s="21">
        <f t="shared" si="4"/>
        <v>27.473246904157012</v>
      </c>
      <c r="J32" s="18"/>
      <c r="K32" s="32"/>
      <c r="O32" s="30">
        <f t="shared" si="8"/>
        <v>27.473246904157012</v>
      </c>
      <c r="P32" s="9">
        <f t="shared" si="16"/>
        <v>0.16943801404167869</v>
      </c>
      <c r="Q32" s="9">
        <f t="shared" si="9"/>
        <v>4.655012394717061</v>
      </c>
      <c r="R32" s="24">
        <f t="shared" si="10"/>
        <v>5.9018633194910919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16</v>
      </c>
      <c r="B33">
        <v>121</v>
      </c>
      <c r="C33" s="9">
        <f t="shared" si="0"/>
        <v>4.2640143271122088E-2</v>
      </c>
      <c r="D33" s="9">
        <f t="shared" si="1"/>
        <v>0.35200675982361995</v>
      </c>
      <c r="E33" s="24">
        <f t="shared" si="2"/>
        <v>23.452078799117146</v>
      </c>
      <c r="F33" s="24">
        <f t="shared" si="3"/>
        <v>1.0577230577617769</v>
      </c>
      <c r="G33" s="24"/>
      <c r="I33" s="21">
        <f t="shared" si="4"/>
        <v>26.318196732973597</v>
      </c>
      <c r="J33" s="18"/>
      <c r="K33" s="32"/>
      <c r="O33" s="30">
        <f t="shared" si="8"/>
        <v>26.318196732973597</v>
      </c>
      <c r="P33" s="9">
        <f t="shared" si="16"/>
        <v>0.26779928331282565</v>
      </c>
      <c r="Q33" s="9">
        <f t="shared" si="9"/>
        <v>7.0479942231762784</v>
      </c>
      <c r="R33" s="24">
        <f t="shared" si="10"/>
        <v>3.7341399410388458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10</v>
      </c>
      <c r="B34">
        <v>74</v>
      </c>
      <c r="C34" s="9">
        <f t="shared" si="0"/>
        <v>5.4392829322042119E-2</v>
      </c>
      <c r="D34" s="9">
        <f t="shared" si="1"/>
        <v>0.35744737414141581</v>
      </c>
      <c r="E34" s="24">
        <f t="shared" si="2"/>
        <v>18.384776310850235</v>
      </c>
      <c r="F34" s="24">
        <f t="shared" si="3"/>
        <v>0.92920478070159385</v>
      </c>
      <c r="G34" s="24"/>
      <c r="I34" s="21">
        <f t="shared" si="4"/>
        <v>26.894926173282606</v>
      </c>
      <c r="J34" s="18"/>
      <c r="K34" s="32"/>
      <c r="O34" s="30">
        <f t="shared" si="8"/>
        <v>26.894926173282606</v>
      </c>
      <c r="P34" s="9">
        <f t="shared" si="16"/>
        <v>0.33832751417296708</v>
      </c>
      <c r="Q34" s="9">
        <f t="shared" si="9"/>
        <v>9.0992935160721746</v>
      </c>
      <c r="R34" s="24">
        <f t="shared" si="10"/>
        <v>2.9557158614322998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11</v>
      </c>
      <c r="B35">
        <v>114</v>
      </c>
      <c r="C35" s="9">
        <f t="shared" si="0"/>
        <v>4.4632184267745179E-2</v>
      </c>
      <c r="D35" s="9">
        <f t="shared" si="1"/>
        <v>0.3054906337709371</v>
      </c>
      <c r="E35" s="24">
        <f t="shared" si="2"/>
        <v>22.405356502408079</v>
      </c>
      <c r="F35" s="24">
        <f t="shared" si="3"/>
        <v>-3.1696036207075923E-2</v>
      </c>
      <c r="G35" s="24"/>
      <c r="I35" s="21">
        <f t="shared" si="4"/>
        <v>19.21536992976591</v>
      </c>
      <c r="J35" s="18"/>
      <c r="K35" s="32"/>
      <c r="O35" s="30">
        <f t="shared" si="8"/>
        <v>19.21536992976591</v>
      </c>
      <c r="P35" s="9">
        <f t="shared" si="16"/>
        <v>0.31722707019830138</v>
      </c>
      <c r="Q35" s="9">
        <f t="shared" si="9"/>
        <v>6.0956355055961797</v>
      </c>
      <c r="R35" s="24">
        <f t="shared" si="10"/>
        <v>3.1523160976611844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53</v>
      </c>
      <c r="B36">
        <v>63</v>
      </c>
      <c r="C36" s="9">
        <f t="shared" si="0"/>
        <v>4.6324105461207944E-2</v>
      </c>
      <c r="D36" s="9">
        <f t="shared" si="1"/>
        <v>0.74251907145392637</v>
      </c>
      <c r="E36" s="24">
        <f t="shared" si="2"/>
        <v>21.587033144922906</v>
      </c>
      <c r="F36" s="24">
        <f t="shared" si="3"/>
        <v>9.403608985374218</v>
      </c>
      <c r="G36" s="24"/>
      <c r="I36" s="21">
        <f t="shared" si="4"/>
        <v>165.63507463401066</v>
      </c>
      <c r="J36" s="18"/>
      <c r="K36" s="32"/>
      <c r="O36" s="30">
        <f t="shared" si="8"/>
        <v>165.63507463401066</v>
      </c>
      <c r="P36" s="9">
        <f t="shared" si="16"/>
        <v>0.18892573602943424</v>
      </c>
      <c r="Q36" s="9">
        <f t="shared" si="9"/>
        <v>31.292728387520739</v>
      </c>
      <c r="R36" s="24">
        <f t="shared" si="10"/>
        <v>5.2930851085539876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7</v>
      </c>
      <c r="B37">
        <v>72</v>
      </c>
      <c r="C37" s="9">
        <f t="shared" si="0"/>
        <v>5.6077215409204427E-2</v>
      </c>
      <c r="D37" s="9">
        <f t="shared" si="1"/>
        <v>0.30899298974488043</v>
      </c>
      <c r="E37" s="24">
        <f t="shared" si="2"/>
        <v>17.832554500127006</v>
      </c>
      <c r="F37" s="24">
        <f t="shared" si="3"/>
        <v>3.7228892878467021E-2</v>
      </c>
      <c r="G37" s="24"/>
      <c r="I37" s="21">
        <f t="shared" si="4"/>
        <v>19.360722532935867</v>
      </c>
      <c r="J37" s="19"/>
      <c r="K37" s="32"/>
      <c r="O37" s="30">
        <f t="shared" si="8"/>
        <v>19.360722532935867</v>
      </c>
      <c r="P37" s="9">
        <f t="shared" si="16"/>
        <v>0.39711210643718414</v>
      </c>
      <c r="Q37" s="9">
        <f t="shared" si="9"/>
        <v>7.6883773072000174</v>
      </c>
      <c r="R37" s="24">
        <f t="shared" si="10"/>
        <v>2.5181805938172315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>
        <v>3</v>
      </c>
      <c r="B38">
        <v>14</v>
      </c>
      <c r="C38" s="9">
        <f t="shared" si="0"/>
        <v>0.11952286093343936</v>
      </c>
      <c r="D38" s="9">
        <f t="shared" si="1"/>
        <v>0.45120629787216193</v>
      </c>
      <c r="E38" s="24">
        <f t="shared" si="2"/>
        <v>8.3666002653407556</v>
      </c>
      <c r="F38" s="24">
        <f t="shared" si="3"/>
        <v>1.2073087913535867</v>
      </c>
      <c r="G38" s="24"/>
      <c r="I38" s="21">
        <f t="shared" si="4"/>
        <v>42.59571764222089</v>
      </c>
      <c r="O38" s="30">
        <f t="shared" si="8"/>
        <v>42.59571764222089</v>
      </c>
      <c r="P38" s="9">
        <f t="shared" si="16"/>
        <v>0.63695674742862285</v>
      </c>
      <c r="Q38" s="9">
        <f t="shared" si="9"/>
        <v>27.131629763777028</v>
      </c>
      <c r="R38" s="24">
        <f t="shared" si="10"/>
        <v>1.5699653140295207</v>
      </c>
      <c r="S38" s="24" t="e">
        <f t="shared" si="11"/>
        <v>#NUM!</v>
      </c>
    </row>
    <row r="39" spans="1:24" x14ac:dyDescent="0.2">
      <c r="A39">
        <v>6</v>
      </c>
      <c r="B39">
        <v>64</v>
      </c>
      <c r="C39" s="9">
        <f t="shared" si="0"/>
        <v>5.9549133417541367E-2</v>
      </c>
      <c r="D39" s="9">
        <f t="shared" si="1"/>
        <v>0.30487781423712279</v>
      </c>
      <c r="E39" s="24">
        <f t="shared" si="2"/>
        <v>16.792855623746664</v>
      </c>
      <c r="F39" s="24">
        <f t="shared" si="3"/>
        <v>-3.4047226987326963E-2</v>
      </c>
      <c r="G39" s="24"/>
      <c r="I39" s="21">
        <f t="shared" si="4"/>
        <v>18.670268476806132</v>
      </c>
      <c r="J39" s="4" t="s">
        <v>43</v>
      </c>
      <c r="L39" s="40"/>
      <c r="O39" s="30">
        <f t="shared" si="8"/>
        <v>18.670268476806132</v>
      </c>
      <c r="P39" s="9">
        <f t="shared" si="16"/>
        <v>0.42806969058742333</v>
      </c>
      <c r="Q39" s="9">
        <f t="shared" si="9"/>
        <v>7.9921760500505243</v>
      </c>
      <c r="R39" s="24">
        <f t="shared" si="10"/>
        <v>2.3360682197044573</v>
      </c>
      <c r="S39" s="24" t="e">
        <f t="shared" si="11"/>
        <v>#NUM!</v>
      </c>
      <c r="U39" s="4" t="s">
        <v>43</v>
      </c>
      <c r="V39" s="40"/>
      <c r="X39" s="9"/>
    </row>
    <row r="40" spans="1:24" ht="13.5" thickBot="1" x14ac:dyDescent="0.25">
      <c r="A40">
        <v>4</v>
      </c>
      <c r="B40">
        <v>50</v>
      </c>
      <c r="C40" s="9">
        <f t="shared" si="0"/>
        <v>6.7728546147859642E-2</v>
      </c>
      <c r="D40" s="9">
        <f t="shared" si="1"/>
        <v>0.28658819559261106</v>
      </c>
      <c r="E40" s="24">
        <f t="shared" si="2"/>
        <v>14.764823060233399</v>
      </c>
      <c r="F40" s="24">
        <f t="shared" si="3"/>
        <v>-0.29997840884584587</v>
      </c>
      <c r="G40" s="24"/>
      <c r="I40" s="21">
        <f t="shared" si="4"/>
        <v>15.935343912947838</v>
      </c>
      <c r="J40" s="4" t="s">
        <v>42</v>
      </c>
      <c r="K40" s="2" t="s">
        <v>7</v>
      </c>
      <c r="L40" s="6" t="s">
        <v>3</v>
      </c>
      <c r="M40" s="38" t="s">
        <v>4</v>
      </c>
      <c r="O40" s="30">
        <f t="shared" si="8"/>
        <v>15.935343912947838</v>
      </c>
      <c r="P40" s="9">
        <f>SQRT(1/0.7+1/B40+1/Nd+(zeta_se/zeta)^2)</f>
        <v>1.2039615533331514</v>
      </c>
      <c r="Q40" s="9">
        <f t="shared" si="9"/>
        <v>19.185541410330657</v>
      </c>
      <c r="R40" s="24">
        <f t="shared" si="10"/>
        <v>0.83059130686649707</v>
      </c>
      <c r="S40" s="24" t="e">
        <f t="shared" si="11"/>
        <v>#NUM!</v>
      </c>
      <c r="U40" s="4" t="s">
        <v>44</v>
      </c>
      <c r="V40" s="38" t="s">
        <v>3</v>
      </c>
      <c r="W40" s="6" t="s">
        <v>4</v>
      </c>
    </row>
    <row r="41" spans="1:24" x14ac:dyDescent="0.2">
      <c r="A41">
        <v>9</v>
      </c>
      <c r="B41">
        <v>110</v>
      </c>
      <c r="C41" s="9">
        <f t="shared" si="0"/>
        <v>4.5738935374634825E-2</v>
      </c>
      <c r="D41" s="9">
        <f t="shared" si="1"/>
        <v>0.2835858942713787</v>
      </c>
      <c r="E41" s="24">
        <f t="shared" si="2"/>
        <v>21.863211109075447</v>
      </c>
      <c r="F41" s="24">
        <f t="shared" si="3"/>
        <v>-0.50983702696853417</v>
      </c>
      <c r="G41" s="24"/>
      <c r="I41" s="21">
        <f t="shared" si="4"/>
        <v>16.297053407788106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>
        <f t="shared" si="8"/>
        <v>16.297053407788106</v>
      </c>
      <c r="P41" s="9">
        <f>SQRT(1/A41+1/B41+1/Nd+(zeta_se/zeta)^2)</f>
        <v>0.34807185110974703</v>
      </c>
      <c r="Q41" s="9">
        <f t="shared" si="9"/>
        <v>5.6725455472832174</v>
      </c>
      <c r="R41" s="24">
        <f t="shared" si="10"/>
        <v>2.8729700399837852</v>
      </c>
      <c r="S41" s="24" t="e">
        <f t="shared" si="11"/>
        <v>#NUM!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>
        <v>3</v>
      </c>
      <c r="B42">
        <v>50</v>
      </c>
      <c r="C42" s="9">
        <f t="shared" si="0"/>
        <v>6.8358592702466317E-2</v>
      </c>
      <c r="D42" s="9">
        <f t="shared" si="1"/>
        <v>0.25328006756588006</v>
      </c>
      <c r="E42" s="24">
        <f t="shared" si="2"/>
        <v>14.628738838327795</v>
      </c>
      <c r="F42" s="24">
        <f t="shared" si="3"/>
        <v>-0.78446947799253952</v>
      </c>
      <c r="G42" s="24"/>
      <c r="I42" s="21">
        <f t="shared" si="4"/>
        <v>11.955199384459171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>
        <f t="shared" si="8"/>
        <v>11.955199384459171</v>
      </c>
      <c r="P42" s="9">
        <f>SQRT(1/0.7+1/B42+1/Nd+(zeta_se/zeta)^2)</f>
        <v>1.2039615533331514</v>
      </c>
      <c r="Q42" s="9">
        <f t="shared" si="9"/>
        <v>14.393600421320999</v>
      </c>
      <c r="R42" s="24">
        <f t="shared" si="10"/>
        <v>0.83059130686649707</v>
      </c>
      <c r="S42" s="24" t="e">
        <f t="shared" si="11"/>
        <v>#NUM!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>
        <v>8</v>
      </c>
      <c r="B43">
        <v>46</v>
      </c>
      <c r="C43" s="9">
        <f t="shared" si="0"/>
        <v>6.7728546147859642E-2</v>
      </c>
      <c r="D43" s="9">
        <f t="shared" si="1"/>
        <v>0.40183875013948289</v>
      </c>
      <c r="E43" s="24">
        <f t="shared" si="2"/>
        <v>14.764823060233399</v>
      </c>
      <c r="F43" s="24">
        <f t="shared" si="3"/>
        <v>1.4016756366324945</v>
      </c>
      <c r="G43" s="24"/>
      <c r="I43" s="21">
        <f t="shared" si="4"/>
        <v>34.591926718354713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>
        <f t="shared" si="8"/>
        <v>34.591926718354713</v>
      </c>
      <c r="P43" s="9">
        <f t="shared" ref="P43:P74" si="22">SQRT(1/A43+1/B43+1/Nd+(zeta_se/zeta)^2)</f>
        <v>0.38430602879440795</v>
      </c>
      <c r="Q43" s="9">
        <f t="shared" si="9"/>
        <v>13.293885985478076</v>
      </c>
      <c r="R43" s="24">
        <f t="shared" si="10"/>
        <v>2.6020929287449968</v>
      </c>
      <c r="S43" s="24" t="e">
        <f t="shared" si="11"/>
        <v>#NUM!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>
        <v>13</v>
      </c>
      <c r="B44">
        <v>82</v>
      </c>
      <c r="C44" s="9">
        <f t="shared" si="0"/>
        <v>5.1164451009665088E-2</v>
      </c>
      <c r="D44" s="9">
        <f t="shared" si="1"/>
        <v>0.38304531144693132</v>
      </c>
      <c r="E44" s="24">
        <f t="shared" si="2"/>
        <v>19.544820285692065</v>
      </c>
      <c r="F44" s="24">
        <f t="shared" si="3"/>
        <v>1.4881428969707864</v>
      </c>
      <c r="G44" s="24"/>
      <c r="I44" s="21">
        <f t="shared" si="4"/>
        <v>31.540963533545337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>
        <f t="shared" si="8"/>
        <v>31.540963533545337</v>
      </c>
      <c r="P44" s="9">
        <f t="shared" si="22"/>
        <v>0.30011696421102579</v>
      </c>
      <c r="Q44" s="9">
        <f t="shared" si="9"/>
        <v>9.4659782239782952</v>
      </c>
      <c r="R44" s="24">
        <f t="shared" si="10"/>
        <v>3.332034237481007</v>
      </c>
      <c r="S44" s="24" t="e">
        <f t="shared" si="11"/>
        <v>#NUM!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>
        <v>4</v>
      </c>
      <c r="B45">
        <v>49</v>
      </c>
      <c r="C45" s="9">
        <f t="shared" si="0"/>
        <v>6.8358592702466317E-2</v>
      </c>
      <c r="D45" s="9">
        <f t="shared" si="1"/>
        <v>0.28931806755565259</v>
      </c>
      <c r="E45" s="24">
        <f t="shared" si="2"/>
        <v>14.628738838327795</v>
      </c>
      <c r="F45" s="24">
        <f t="shared" si="3"/>
        <v>-0.2572789878864975</v>
      </c>
      <c r="G45" s="24"/>
      <c r="I45" s="21">
        <f t="shared" si="4"/>
        <v>16.26014520547491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>
        <f t="shared" si="8"/>
        <v>16.26014520547491</v>
      </c>
      <c r="P45" s="9">
        <f t="shared" si="22"/>
        <v>0.52092240938382739</v>
      </c>
      <c r="Q45" s="9">
        <f t="shared" si="9"/>
        <v>8.4702740173668793</v>
      </c>
      <c r="R45" s="24">
        <f t="shared" si="10"/>
        <v>1.9196716861976606</v>
      </c>
      <c r="S45" s="24" t="e">
        <f t="shared" si="11"/>
        <v>#NUM!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>
        <v>5</v>
      </c>
      <c r="B46">
        <v>81</v>
      </c>
      <c r="C46" s="9">
        <f t="shared" si="0"/>
        <v>5.3760333057047034E-2</v>
      </c>
      <c r="D46" s="9">
        <f t="shared" si="1"/>
        <v>0.2515618599810755</v>
      </c>
      <c r="E46" s="24">
        <f t="shared" si="2"/>
        <v>18.601075237738275</v>
      </c>
      <c r="F46" s="24">
        <f t="shared" ref="F46:F65" si="23">(D46-Zo_man)/C46</f>
        <v>-1.0294474377546363</v>
      </c>
      <c r="G46" s="24"/>
      <c r="I46" s="21">
        <f t="shared" si="4"/>
        <v>12.299259516744891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>
        <f t="shared" si="8"/>
        <v>12.299259516744891</v>
      </c>
      <c r="P46" s="9">
        <f t="shared" si="22"/>
        <v>0.4618416095863293</v>
      </c>
      <c r="Q46" s="9">
        <f t="shared" si="9"/>
        <v>5.680309811933439</v>
      </c>
      <c r="R46" s="24">
        <f t="shared" si="10"/>
        <v>2.1652444891132658</v>
      </c>
      <c r="S46" s="24" t="e">
        <f t="shared" si="11"/>
        <v>#NUM!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>
        <v>2</v>
      </c>
      <c r="B47">
        <v>21</v>
      </c>
      <c r="C47" s="9">
        <f t="shared" si="0"/>
        <v>0.10314212462587934</v>
      </c>
      <c r="D47" s="9">
        <f t="shared" si="1"/>
        <v>0.32175055439664219</v>
      </c>
      <c r="E47" s="24">
        <f t="shared" si="2"/>
        <v>9.6953597148326587</v>
      </c>
      <c r="F47" s="24">
        <f t="shared" si="23"/>
        <v>0.14393010955514998</v>
      </c>
      <c r="G47" s="24"/>
      <c r="I47" s="21">
        <f t="shared" si="4"/>
        <v>18.96618641342878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>
        <f t="shared" si="8"/>
        <v>18.96618641342878</v>
      </c>
      <c r="P47" s="9">
        <f t="shared" si="22"/>
        <v>0.74065581814496895</v>
      </c>
      <c r="Q47" s="9">
        <f t="shared" si="9"/>
        <v>14.047416315128087</v>
      </c>
      <c r="R47" s="24">
        <f t="shared" si="10"/>
        <v>1.3501547891766774</v>
      </c>
      <c r="S47" s="24" t="e">
        <f t="shared" si="11"/>
        <v>#NUM!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>
        <v>7</v>
      </c>
      <c r="B48">
        <v>78</v>
      </c>
      <c r="C48" s="9">
        <f t="shared" si="0"/>
        <v>5.407380704358751E-2</v>
      </c>
      <c r="D48" s="9">
        <f t="shared" si="1"/>
        <v>0.29764284063709467</v>
      </c>
      <c r="E48" s="24">
        <f t="shared" si="2"/>
        <v>18.493242008906929</v>
      </c>
      <c r="F48" s="24">
        <f t="shared" si="23"/>
        <v>-0.17129284895601185</v>
      </c>
      <c r="G48" s="24"/>
      <c r="I48" s="21">
        <f t="shared" si="4"/>
        <v>17.873498815557838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>
        <f t="shared" si="8"/>
        <v>17.873498815557838</v>
      </c>
      <c r="P48" s="9">
        <f t="shared" si="22"/>
        <v>0.39576463840343468</v>
      </c>
      <c r="Q48" s="9">
        <f t="shared" si="9"/>
        <v>7.0736987957434661</v>
      </c>
      <c r="R48" s="24">
        <f t="shared" si="10"/>
        <v>2.5267542952653077</v>
      </c>
      <c r="S48" s="24" t="e">
        <f t="shared" si="11"/>
        <v>#NUM!</v>
      </c>
    </row>
    <row r="49" spans="1:19" x14ac:dyDescent="0.2">
      <c r="A49">
        <v>3</v>
      </c>
      <c r="B49">
        <v>38</v>
      </c>
      <c r="C49" s="9">
        <f t="shared" si="0"/>
        <v>7.7615052570633294E-2</v>
      </c>
      <c r="D49" s="9">
        <f t="shared" si="1"/>
        <v>0.2882979269663426</v>
      </c>
      <c r="E49" s="24">
        <f t="shared" si="2"/>
        <v>12.884098726725124</v>
      </c>
      <c r="F49" s="24">
        <f t="shared" si="23"/>
        <v>-0.23973919384016742</v>
      </c>
      <c r="G49" s="24"/>
      <c r="I49" s="21">
        <f t="shared" si="4"/>
        <v>15.725923876025449</v>
      </c>
      <c r="O49" s="30">
        <f t="shared" si="8"/>
        <v>15.725923876025449</v>
      </c>
      <c r="P49" s="9">
        <f t="shared" si="22"/>
        <v>0.60050072118188436</v>
      </c>
      <c r="Q49" s="9">
        <f t="shared" si="9"/>
        <v>9.4434286288046962</v>
      </c>
      <c r="R49" s="24">
        <f t="shared" si="10"/>
        <v>1.665276934275508</v>
      </c>
      <c r="S49" s="24" t="e">
        <f t="shared" si="11"/>
        <v>#NUM!</v>
      </c>
    </row>
    <row r="50" spans="1:19" x14ac:dyDescent="0.2">
      <c r="A50">
        <v>10</v>
      </c>
      <c r="B50">
        <v>94</v>
      </c>
      <c r="C50" s="9">
        <f t="shared" si="0"/>
        <v>4.8911598804451846E-2</v>
      </c>
      <c r="D50" s="9">
        <f t="shared" si="1"/>
        <v>0.32015607196813672</v>
      </c>
      <c r="E50" s="24">
        <f t="shared" si="2"/>
        <v>20.445048300260872</v>
      </c>
      <c r="F50" s="24">
        <f t="shared" si="23"/>
        <v>0.27091273220539713</v>
      </c>
      <c r="G50" s="24"/>
      <c r="I50" s="21">
        <f t="shared" si="4"/>
        <v>21.181991149083846</v>
      </c>
      <c r="O50" s="30">
        <f t="shared" si="8"/>
        <v>21.181991149083846</v>
      </c>
      <c r="P50" s="9">
        <f t="shared" si="22"/>
        <v>0.33405133019535505</v>
      </c>
      <c r="Q50" s="9">
        <f t="shared" si="9"/>
        <v>7.0758723195376954</v>
      </c>
      <c r="R50" s="24">
        <f t="shared" si="10"/>
        <v>2.9935519173511285</v>
      </c>
      <c r="S50" s="24" t="e">
        <f t="shared" si="11"/>
        <v>#NUM!</v>
      </c>
    </row>
    <row r="51" spans="1:19" x14ac:dyDescent="0.2">
      <c r="A51">
        <v>9</v>
      </c>
      <c r="B51">
        <v>107</v>
      </c>
      <c r="C51" s="9">
        <f t="shared" si="0"/>
        <v>4.6324105461207944E-2</v>
      </c>
      <c r="D51" s="9">
        <f t="shared" si="1"/>
        <v>0.28730859321272167</v>
      </c>
      <c r="E51" s="24">
        <f t="shared" si="2"/>
        <v>21.587033144922906</v>
      </c>
      <c r="F51" s="24">
        <f t="shared" si="23"/>
        <v>-0.42303469633487362</v>
      </c>
      <c r="G51" s="24"/>
      <c r="I51" s="21">
        <f t="shared" si="4"/>
        <v>16.753386899483477</v>
      </c>
      <c r="O51" s="30">
        <f t="shared" si="8"/>
        <v>16.753386899483477</v>
      </c>
      <c r="P51" s="9">
        <f t="shared" si="22"/>
        <v>0.34843779765774574</v>
      </c>
      <c r="Q51" s="9">
        <f t="shared" si="9"/>
        <v>5.8375132345641516</v>
      </c>
      <c r="R51" s="24">
        <f t="shared" si="10"/>
        <v>2.8699527052522975</v>
      </c>
      <c r="S51" s="24" t="e">
        <f t="shared" si="11"/>
        <v>#NUM!</v>
      </c>
    </row>
    <row r="52" spans="1:19" x14ac:dyDescent="0.2">
      <c r="A52">
        <v>12</v>
      </c>
      <c r="B52">
        <v>51</v>
      </c>
      <c r="C52" s="9">
        <f t="shared" si="0"/>
        <v>6.274558051381586E-2</v>
      </c>
      <c r="D52" s="9">
        <f t="shared" si="1"/>
        <v>0.4562533932382038</v>
      </c>
      <c r="E52" s="24">
        <f t="shared" si="2"/>
        <v>15.937377450509226</v>
      </c>
      <c r="F52" s="24">
        <f t="shared" si="23"/>
        <v>2.380216979677646</v>
      </c>
      <c r="G52" s="24"/>
      <c r="I52" s="21">
        <f t="shared" si="4"/>
        <v>46.756658604806006</v>
      </c>
      <c r="O52" s="30">
        <f t="shared" si="8"/>
        <v>46.756658604806006</v>
      </c>
      <c r="P52" s="9">
        <f t="shared" si="22"/>
        <v>0.32232463418661306</v>
      </c>
      <c r="Q52" s="9">
        <f t="shared" si="9"/>
        <v>15.070822880582449</v>
      </c>
      <c r="R52" s="24">
        <f t="shared" si="10"/>
        <v>3.1024622195678662</v>
      </c>
      <c r="S52" s="24" t="e">
        <f t="shared" si="11"/>
        <v>#NUM!</v>
      </c>
    </row>
    <row r="53" spans="1:19" x14ac:dyDescent="0.2">
      <c r="A53">
        <v>24</v>
      </c>
      <c r="B53">
        <v>192</v>
      </c>
      <c r="C53" s="9">
        <f t="shared" si="0"/>
        <v>3.3981383301529243E-2</v>
      </c>
      <c r="D53" s="9">
        <f t="shared" si="1"/>
        <v>0.34197216830315313</v>
      </c>
      <c r="E53" s="24">
        <f t="shared" si="2"/>
        <v>29.427877939124322</v>
      </c>
      <c r="F53" s="24">
        <f t="shared" si="23"/>
        <v>1.0319436054884383</v>
      </c>
      <c r="G53" s="24"/>
      <c r="I53" s="21">
        <f t="shared" si="4"/>
        <v>24.881694315878175</v>
      </c>
      <c r="O53" s="30">
        <f t="shared" si="8"/>
        <v>24.881694315878175</v>
      </c>
      <c r="P53" s="9">
        <f t="shared" si="22"/>
        <v>0.21869383469349502</v>
      </c>
      <c r="Q53" s="9">
        <f t="shared" si="9"/>
        <v>5.441473143610736</v>
      </c>
      <c r="R53" s="24">
        <f t="shared" si="10"/>
        <v>4.5726026131533404</v>
      </c>
      <c r="S53" s="24" t="e">
        <f t="shared" si="11"/>
        <v>#NUM!</v>
      </c>
    </row>
    <row r="54" spans="1:19" x14ac:dyDescent="0.2">
      <c r="A54">
        <v>6</v>
      </c>
      <c r="B54">
        <v>64</v>
      </c>
      <c r="C54" s="9">
        <f t="shared" si="0"/>
        <v>5.9549133417541367E-2</v>
      </c>
      <c r="D54" s="9">
        <f t="shared" si="1"/>
        <v>0.30487781423712279</v>
      </c>
      <c r="E54" s="24">
        <f t="shared" si="2"/>
        <v>16.792855623746664</v>
      </c>
      <c r="F54" s="24">
        <f t="shared" si="23"/>
        <v>-3.4047226987326963E-2</v>
      </c>
      <c r="G54" s="24"/>
      <c r="I54" s="21">
        <f t="shared" si="4"/>
        <v>18.670268476806132</v>
      </c>
      <c r="O54" s="30">
        <f t="shared" si="8"/>
        <v>18.670268476806132</v>
      </c>
      <c r="P54" s="9">
        <f t="shared" si="22"/>
        <v>0.42806969058742333</v>
      </c>
      <c r="Q54" s="9">
        <f t="shared" si="9"/>
        <v>7.9921760500505243</v>
      </c>
      <c r="R54" s="24">
        <f t="shared" si="10"/>
        <v>2.3360682197044573</v>
      </c>
      <c r="S54" s="24" t="e">
        <f t="shared" si="11"/>
        <v>#NUM!</v>
      </c>
    </row>
    <row r="55" spans="1:19" x14ac:dyDescent="0.2">
      <c r="A55">
        <v>5</v>
      </c>
      <c r="B55">
        <v>66</v>
      </c>
      <c r="C55" s="9">
        <f t="shared" si="0"/>
        <v>5.9131239598908258E-2</v>
      </c>
      <c r="D55" s="9">
        <f t="shared" si="1"/>
        <v>0.2772401138070878</v>
      </c>
      <c r="E55" s="24">
        <f t="shared" si="2"/>
        <v>16.911534525287763</v>
      </c>
      <c r="F55" s="24">
        <f t="shared" si="23"/>
        <v>-0.50168377144842324</v>
      </c>
      <c r="G55" s="24"/>
      <c r="I55" s="21">
        <f t="shared" si="4"/>
        <v>15.091276156003286</v>
      </c>
      <c r="O55" s="30">
        <f t="shared" si="8"/>
        <v>15.091276156003286</v>
      </c>
      <c r="P55" s="9">
        <f t="shared" si="22"/>
        <v>0.46486934560633364</v>
      </c>
      <c r="Q55" s="9">
        <f t="shared" si="9"/>
        <v>7.0154716710057139</v>
      </c>
      <c r="R55" s="24">
        <f t="shared" si="10"/>
        <v>2.1511420562603245</v>
      </c>
      <c r="S55" s="24" t="e">
        <f t="shared" si="11"/>
        <v>#NUM!</v>
      </c>
    </row>
    <row r="56" spans="1:19" x14ac:dyDescent="0.2">
      <c r="A56">
        <v>11</v>
      </c>
      <c r="B56">
        <v>97</v>
      </c>
      <c r="C56" s="9">
        <f t="shared" si="0"/>
        <v>4.8001536073731935E-2</v>
      </c>
      <c r="D56" s="9">
        <f t="shared" si="1"/>
        <v>0.32933694444382133</v>
      </c>
      <c r="E56" s="24">
        <f t="shared" si="2"/>
        <v>20.832666655999656</v>
      </c>
      <c r="F56" s="24">
        <f t="shared" si="23"/>
        <v>0.46731103166942717</v>
      </c>
      <c r="G56" s="24"/>
      <c r="I56" s="21">
        <f t="shared" si="4"/>
        <v>22.577121243238274</v>
      </c>
      <c r="O56" s="30">
        <f t="shared" si="8"/>
        <v>22.577121243238274</v>
      </c>
      <c r="P56" s="9">
        <f t="shared" si="22"/>
        <v>0.31964099016326442</v>
      </c>
      <c r="Q56" s="9">
        <f t="shared" si="9"/>
        <v>7.2165733892247532</v>
      </c>
      <c r="R56" s="24">
        <f t="shared" si="10"/>
        <v>3.1285098932062052</v>
      </c>
      <c r="S56" s="24" t="e">
        <f t="shared" si="11"/>
        <v>#NUM!</v>
      </c>
    </row>
    <row r="57" spans="1:19" x14ac:dyDescent="0.2">
      <c r="A57">
        <v>2</v>
      </c>
      <c r="B57">
        <v>24</v>
      </c>
      <c r="C57" s="9">
        <f t="shared" si="0"/>
        <v>9.7128586235726413E-2</v>
      </c>
      <c r="D57" s="9">
        <f t="shared" si="1"/>
        <v>0.30256345752409802</v>
      </c>
      <c r="E57" s="24">
        <f t="shared" si="2"/>
        <v>10.295630140987001</v>
      </c>
      <c r="F57" s="24">
        <f t="shared" si="23"/>
        <v>-4.470197439971977E-2</v>
      </c>
      <c r="G57" s="24"/>
      <c r="I57" s="21">
        <f t="shared" si="4"/>
        <v>16.598462484022566</v>
      </c>
      <c r="O57" s="30">
        <f t="shared" si="8"/>
        <v>16.598462484022566</v>
      </c>
      <c r="P57" s="9">
        <f t="shared" si="22"/>
        <v>0.73662654038502595</v>
      </c>
      <c r="Q57" s="9">
        <f t="shared" si="9"/>
        <v>12.226867995316187</v>
      </c>
      <c r="R57" s="24">
        <f t="shared" si="10"/>
        <v>1.3575400086417087</v>
      </c>
      <c r="S57" s="24" t="e">
        <f t="shared" si="11"/>
        <v>#NUM!</v>
      </c>
    </row>
    <row r="58" spans="1:19" x14ac:dyDescent="0.2">
      <c r="A58">
        <v>16</v>
      </c>
      <c r="B58">
        <v>68</v>
      </c>
      <c r="C58" s="9">
        <f t="shared" si="0"/>
        <v>5.4392829322042119E-2</v>
      </c>
      <c r="D58" s="9">
        <f t="shared" si="1"/>
        <v>0.45511172374853864</v>
      </c>
      <c r="E58" s="24">
        <f t="shared" si="2"/>
        <v>18.384776310850235</v>
      </c>
      <c r="F58" s="24">
        <f t="shared" si="23"/>
        <v>2.7247420017732211</v>
      </c>
      <c r="G58" s="24"/>
      <c r="I58" s="21">
        <f t="shared" si="4"/>
        <v>46.756658604806006</v>
      </c>
      <c r="O58" s="30">
        <f t="shared" si="8"/>
        <v>46.756658604806006</v>
      </c>
      <c r="P58" s="9">
        <f t="shared" si="22"/>
        <v>0.27956730081661357</v>
      </c>
      <c r="Q58" s="9">
        <f t="shared" si="9"/>
        <v>13.071632841349505</v>
      </c>
      <c r="R58" s="24">
        <f t="shared" si="10"/>
        <v>3.5769562358652425</v>
      </c>
      <c r="S58" s="24" t="e">
        <f t="shared" si="11"/>
        <v>#NUM!</v>
      </c>
    </row>
    <row r="59" spans="1:19" x14ac:dyDescent="0.2">
      <c r="A59">
        <v>8</v>
      </c>
      <c r="B59">
        <v>88</v>
      </c>
      <c r="C59" s="9">
        <f t="shared" si="0"/>
        <v>5.0898659855928757E-2</v>
      </c>
      <c r="D59" s="9">
        <f t="shared" si="1"/>
        <v>0.29863555687956123</v>
      </c>
      <c r="E59" s="24">
        <f t="shared" si="2"/>
        <v>19.646882704388499</v>
      </c>
      <c r="F59" s="24">
        <f t="shared" si="23"/>
        <v>-0.16247461609667391</v>
      </c>
      <c r="G59" s="24"/>
      <c r="I59" s="21">
        <f t="shared" si="4"/>
        <v>18.105296510810504</v>
      </c>
      <c r="O59" s="30">
        <f t="shared" si="8"/>
        <v>18.105296510810504</v>
      </c>
      <c r="P59" s="9">
        <f t="shared" si="22"/>
        <v>0.37056123609544223</v>
      </c>
      <c r="Q59" s="9">
        <f t="shared" si="9"/>
        <v>6.7091210549204376</v>
      </c>
      <c r="R59" s="24">
        <f t="shared" si="10"/>
        <v>2.6986093055411731</v>
      </c>
      <c r="S59" s="24" t="e">
        <f t="shared" si="11"/>
        <v>#NUM!</v>
      </c>
    </row>
    <row r="60" spans="1:19" x14ac:dyDescent="0.2">
      <c r="A60">
        <v>4</v>
      </c>
      <c r="B60">
        <v>16</v>
      </c>
      <c r="C60" s="9">
        <f t="shared" si="0"/>
        <v>0.11043152607484655</v>
      </c>
      <c r="D60" s="9">
        <f t="shared" si="1"/>
        <v>0.47706835807354764</v>
      </c>
      <c r="E60" s="24">
        <f t="shared" si="2"/>
        <v>9.0553851381374155</v>
      </c>
      <c r="F60" s="24">
        <f t="shared" si="23"/>
        <v>1.5408920534044666</v>
      </c>
      <c r="G60" s="24"/>
      <c r="I60" s="21">
        <f t="shared" si="4"/>
        <v>49.667720084597434</v>
      </c>
      <c r="O60" s="30">
        <f t="shared" si="8"/>
        <v>49.667720084597434</v>
      </c>
      <c r="P60" s="9">
        <f t="shared" si="22"/>
        <v>0.55986783559421027</v>
      </c>
      <c r="Q60" s="9">
        <f t="shared" si="9"/>
        <v>27.807358942662653</v>
      </c>
      <c r="R60" s="24">
        <f t="shared" si="10"/>
        <v>1.7861358278220425</v>
      </c>
      <c r="S60" s="24" t="e">
        <f t="shared" si="11"/>
        <v>#NUM!</v>
      </c>
    </row>
    <row r="61" spans="1:19" x14ac:dyDescent="0.2">
      <c r="A61">
        <v>5</v>
      </c>
      <c r="B61">
        <v>30</v>
      </c>
      <c r="C61" s="9">
        <f t="shared" si="0"/>
        <v>8.3918135829668908E-2</v>
      </c>
      <c r="D61" s="9">
        <f t="shared" si="1"/>
        <v>0.39818878884731929</v>
      </c>
      <c r="E61" s="24">
        <f t="shared" si="2"/>
        <v>11.916375287812984</v>
      </c>
      <c r="F61" s="24">
        <f t="shared" si="23"/>
        <v>1.087768345249132</v>
      </c>
      <c r="G61" s="24"/>
      <c r="I61" s="21">
        <f t="shared" si="4"/>
        <v>33.154296379271315</v>
      </c>
      <c r="O61" s="30">
        <f t="shared" si="8"/>
        <v>33.154296379271315</v>
      </c>
      <c r="P61" s="9">
        <f t="shared" si="22"/>
        <v>0.48403029519471097</v>
      </c>
      <c r="Q61" s="9">
        <f t="shared" si="9"/>
        <v>16.047683863431633</v>
      </c>
      <c r="R61" s="24">
        <f t="shared" si="10"/>
        <v>2.0659863854136025</v>
      </c>
      <c r="S61" s="24" t="e">
        <f t="shared" si="11"/>
        <v>#NUM!</v>
      </c>
    </row>
    <row r="62" spans="1:19" x14ac:dyDescent="0.2">
      <c r="A62">
        <v>17</v>
      </c>
      <c r="B62">
        <v>71</v>
      </c>
      <c r="C62" s="9">
        <f t="shared" si="0"/>
        <v>5.3149400345273386E-2</v>
      </c>
      <c r="D62" s="9">
        <f t="shared" si="1"/>
        <v>0.45834472924472397</v>
      </c>
      <c r="E62" s="24">
        <f t="shared" si="2"/>
        <v>18.814887722226779</v>
      </c>
      <c r="F62" s="24">
        <f t="shared" si="23"/>
        <v>2.8493159125303875</v>
      </c>
      <c r="G62" s="24"/>
      <c r="I62" s="21">
        <f t="shared" si="4"/>
        <v>47.576808927627582</v>
      </c>
      <c r="O62" s="30">
        <f t="shared" si="8"/>
        <v>47.576808927627582</v>
      </c>
      <c r="P62" s="9">
        <f t="shared" si="22"/>
        <v>0.27177201803527151</v>
      </c>
      <c r="Q62" s="9">
        <f t="shared" si="9"/>
        <v>12.930045373939869</v>
      </c>
      <c r="R62" s="24">
        <f t="shared" si="10"/>
        <v>3.6795546768549827</v>
      </c>
      <c r="S62" s="24" t="e">
        <f t="shared" si="11"/>
        <v>#NUM!</v>
      </c>
    </row>
    <row r="63" spans="1:19" x14ac:dyDescent="0.2">
      <c r="A63">
        <v>13</v>
      </c>
      <c r="B63">
        <v>146</v>
      </c>
      <c r="C63" s="9">
        <f t="shared" si="0"/>
        <v>3.9590379123244791E-2</v>
      </c>
      <c r="D63" s="9">
        <f t="shared" si="1"/>
        <v>0.29354979148082716</v>
      </c>
      <c r="E63" s="24">
        <f t="shared" si="2"/>
        <v>25.258661880630179</v>
      </c>
      <c r="F63" s="24">
        <f t="shared" si="23"/>
        <v>-0.33734220066662179</v>
      </c>
      <c r="G63" s="24"/>
      <c r="I63" s="21">
        <f t="shared" si="4"/>
        <v>17.733781110222548</v>
      </c>
      <c r="O63" s="30">
        <f t="shared" si="8"/>
        <v>17.733781110222548</v>
      </c>
      <c r="P63" s="9">
        <f t="shared" si="22"/>
        <v>0.29107453568547659</v>
      </c>
      <c r="Q63" s="9">
        <f t="shared" si="9"/>
        <v>5.1618521026059039</v>
      </c>
      <c r="R63" s="24">
        <f t="shared" si="10"/>
        <v>3.4355461484977159</v>
      </c>
      <c r="S63" s="24" t="e">
        <f t="shared" si="11"/>
        <v>#NUM!</v>
      </c>
    </row>
    <row r="64" spans="1:19" x14ac:dyDescent="0.2">
      <c r="A64">
        <v>5</v>
      </c>
      <c r="B64">
        <v>89</v>
      </c>
      <c r="C64" s="9">
        <f t="shared" si="0"/>
        <v>5.1434449987363969E-2</v>
      </c>
      <c r="D64" s="9">
        <f t="shared" si="1"/>
        <v>0.24048828995287869</v>
      </c>
      <c r="E64" s="24">
        <f t="shared" si="2"/>
        <v>19.442222095223581</v>
      </c>
      <c r="F64" s="24">
        <f t="shared" si="23"/>
        <v>-1.2912942038444386</v>
      </c>
      <c r="G64" s="24"/>
      <c r="I64" s="21">
        <f t="shared" si="4"/>
        <v>11.194667451947673</v>
      </c>
      <c r="O64" s="30">
        <f t="shared" si="8"/>
        <v>11.194667451947673</v>
      </c>
      <c r="P64" s="9">
        <f t="shared" si="22"/>
        <v>0.46063863102124369</v>
      </c>
      <c r="Q64" s="9">
        <f t="shared" si="9"/>
        <v>5.1566962898032509</v>
      </c>
      <c r="R64" s="24">
        <f t="shared" si="10"/>
        <v>2.1708991227743599</v>
      </c>
      <c r="S64" s="24" t="e">
        <f t="shared" si="11"/>
        <v>#NUM!</v>
      </c>
    </row>
    <row r="65" spans="1:19" x14ac:dyDescent="0.2">
      <c r="A65">
        <v>1</v>
      </c>
      <c r="B65">
        <v>27</v>
      </c>
      <c r="C65" s="9">
        <f t="shared" si="0"/>
        <v>9.3658581158169399E-2</v>
      </c>
      <c r="D65" s="9">
        <f t="shared" si="1"/>
        <v>0.22047357828701541</v>
      </c>
      <c r="E65" s="24">
        <f t="shared" si="2"/>
        <v>10.677078252031311</v>
      </c>
      <c r="F65" s="24">
        <f t="shared" si="23"/>
        <v>-0.92283822521834125</v>
      </c>
      <c r="G65" s="24"/>
      <c r="I65" s="21">
        <f t="shared" si="4"/>
        <v>7.3823712757719013</v>
      </c>
      <c r="O65" s="30">
        <f t="shared" si="8"/>
        <v>7.3823712757719013</v>
      </c>
      <c r="P65" s="9">
        <f t="shared" si="22"/>
        <v>1.0188174666592553</v>
      </c>
      <c r="Q65" s="9">
        <f t="shared" si="9"/>
        <v>7.521288801119983</v>
      </c>
      <c r="R65" s="24">
        <f t="shared" si="10"/>
        <v>0.98153009025163396</v>
      </c>
      <c r="S65" s="24" t="e">
        <f t="shared" si="11"/>
        <v>#NUM!</v>
      </c>
    </row>
    <row r="66" spans="1:19" x14ac:dyDescent="0.2">
      <c r="A66">
        <v>47</v>
      </c>
      <c r="B66">
        <v>333</v>
      </c>
      <c r="C66" s="9">
        <f t="shared" si="0"/>
        <v>2.5632600792550801E-2</v>
      </c>
      <c r="D66" s="9">
        <f t="shared" si="1"/>
        <v>0.3604976677054364</v>
      </c>
      <c r="E66" s="24">
        <f t="shared" si="2"/>
        <v>39.012818406262319</v>
      </c>
      <c r="F66" s="24">
        <f t="shared" ref="F66:F97" si="24">(D66-Zo)/C66</f>
        <v>0.94455212801977018</v>
      </c>
      <c r="G66" s="24"/>
      <c r="I66" s="21">
        <f t="shared" si="4"/>
        <v>28.087655838411088</v>
      </c>
      <c r="O66" s="30">
        <f t="shared" si="8"/>
        <v>28.087655838411088</v>
      </c>
      <c r="P66" s="9">
        <f t="shared" si="22"/>
        <v>0.15884455319786564</v>
      </c>
      <c r="Q66" s="9">
        <f t="shared" si="9"/>
        <v>4.4615711420278314</v>
      </c>
      <c r="R66" s="24">
        <f t="shared" si="10"/>
        <v>6.295462953358836</v>
      </c>
      <c r="S66" s="24" t="e">
        <f t="shared" si="11"/>
        <v>#NUM!</v>
      </c>
    </row>
    <row r="67" spans="1:19" x14ac:dyDescent="0.2">
      <c r="A67">
        <v>7</v>
      </c>
      <c r="B67">
        <v>82</v>
      </c>
      <c r="C67" s="9">
        <f t="shared" si="0"/>
        <v>5.2851642258168997E-2</v>
      </c>
      <c r="D67" s="9">
        <f t="shared" si="1"/>
        <v>0.29073641570356468</v>
      </c>
      <c r="E67" s="24">
        <f t="shared" si="2"/>
        <v>18.920887928424502</v>
      </c>
      <c r="F67" s="24">
        <f t="shared" si="24"/>
        <v>-0.86184501427760662</v>
      </c>
      <c r="G67" s="24"/>
      <c r="I67" s="21">
        <f t="shared" si="4"/>
        <v>17.002769601390877</v>
      </c>
      <c r="O67" s="30">
        <f t="shared" si="8"/>
        <v>17.002769601390877</v>
      </c>
      <c r="P67" s="9">
        <f t="shared" si="22"/>
        <v>0.39497374361001275</v>
      </c>
      <c r="Q67" s="9">
        <f t="shared" si="9"/>
        <v>6.7156475611998792</v>
      </c>
      <c r="R67" s="24">
        <f t="shared" si="10"/>
        <v>2.5318138640308585</v>
      </c>
      <c r="S67" s="24" t="e">
        <f t="shared" si="11"/>
        <v>#NUM!</v>
      </c>
    </row>
    <row r="68" spans="1:19" x14ac:dyDescent="0.2">
      <c r="A68">
        <v>2</v>
      </c>
      <c r="B68">
        <v>32</v>
      </c>
      <c r="C68" s="9">
        <f t="shared" si="0"/>
        <v>8.5125653075874858E-2</v>
      </c>
      <c r="D68" s="9">
        <f t="shared" si="1"/>
        <v>0.26450279374162938</v>
      </c>
      <c r="E68" s="24">
        <f t="shared" si="2"/>
        <v>11.74734012447073</v>
      </c>
      <c r="F68" s="24">
        <f t="shared" si="24"/>
        <v>-0.84326573417932238</v>
      </c>
      <c r="G68" s="24"/>
      <c r="I68" s="21">
        <f t="shared" si="4"/>
        <v>12.45285186145018</v>
      </c>
      <c r="O68" s="30">
        <f t="shared" si="8"/>
        <v>12.45285186145018</v>
      </c>
      <c r="P68" s="9">
        <f t="shared" si="22"/>
        <v>0.72952175658642682</v>
      </c>
      <c r="Q68" s="9">
        <f t="shared" si="9"/>
        <v>9.0846263644756906</v>
      </c>
      <c r="R68" s="24">
        <f t="shared" si="10"/>
        <v>1.3707610375860386</v>
      </c>
      <c r="S68" s="24" t="e">
        <f t="shared" si="11"/>
        <v>#NUM!</v>
      </c>
    </row>
    <row r="69" spans="1:19" x14ac:dyDescent="0.2">
      <c r="A69">
        <v>5</v>
      </c>
      <c r="B69">
        <v>43</v>
      </c>
      <c r="C69" s="9">
        <f t="shared" si="0"/>
        <v>7.1795815861773804E-2</v>
      </c>
      <c r="D69" s="9">
        <f t="shared" si="1"/>
        <v>0.33847479113900553</v>
      </c>
      <c r="E69" s="24">
        <f t="shared" si="2"/>
        <v>13.928388277184121</v>
      </c>
      <c r="F69" s="24">
        <f t="shared" si="24"/>
        <v>3.0481596073336503E-2</v>
      </c>
      <c r="G69" s="24"/>
      <c r="I69" s="21">
        <f t="shared" si="4"/>
        <v>23.148875126950664</v>
      </c>
      <c r="O69" s="30">
        <f t="shared" si="8"/>
        <v>23.148875126950664</v>
      </c>
      <c r="P69" s="9">
        <f t="shared" si="22"/>
        <v>0.4735058682703247</v>
      </c>
      <c r="Q69" s="9">
        <f t="shared" si="9"/>
        <v>10.961128216468097</v>
      </c>
      <c r="R69" s="24">
        <f t="shared" si="10"/>
        <v>2.111906244484175</v>
      </c>
      <c r="S69" s="24" t="e">
        <f t="shared" si="11"/>
        <v>#NUM!</v>
      </c>
    </row>
    <row r="70" spans="1:19" x14ac:dyDescent="0.2">
      <c r="A70">
        <v>7</v>
      </c>
      <c r="B70">
        <v>58</v>
      </c>
      <c r="C70" s="9">
        <f t="shared" si="0"/>
        <v>6.178020632152155E-2</v>
      </c>
      <c r="D70" s="9">
        <f t="shared" si="1"/>
        <v>0.3415138197312671</v>
      </c>
      <c r="E70" s="24">
        <f t="shared" si="2"/>
        <v>16.186414056238643</v>
      </c>
      <c r="F70" s="24">
        <f t="shared" si="24"/>
        <v>8.4614150103522384E-2</v>
      </c>
      <c r="G70" s="24"/>
      <c r="I70" s="21">
        <f t="shared" si="4"/>
        <v>24.02530166813245</v>
      </c>
      <c r="O70" s="30">
        <f t="shared" si="8"/>
        <v>24.02530166813245</v>
      </c>
      <c r="P70" s="9">
        <f t="shared" si="22"/>
        <v>0.40131099598744285</v>
      </c>
      <c r="Q70" s="9">
        <f t="shared" si="9"/>
        <v>9.6416177413370061</v>
      </c>
      <c r="R70" s="24">
        <f t="shared" si="10"/>
        <v>2.4918330422007431</v>
      </c>
      <c r="S70" s="24" t="e">
        <f t="shared" si="11"/>
        <v>#NUM!</v>
      </c>
    </row>
    <row r="71" spans="1:19" x14ac:dyDescent="0.2">
      <c r="A71">
        <v>15</v>
      </c>
      <c r="B71">
        <v>130</v>
      </c>
      <c r="C71" s="9">
        <f t="shared" si="0"/>
        <v>4.1451333614483915E-2</v>
      </c>
      <c r="D71" s="9">
        <f t="shared" si="1"/>
        <v>0.33079018128486609</v>
      </c>
      <c r="E71" s="24">
        <f t="shared" si="2"/>
        <v>24.124676163629637</v>
      </c>
      <c r="F71" s="24">
        <f t="shared" si="24"/>
        <v>-0.13259305108014025</v>
      </c>
      <c r="G71" s="24"/>
      <c r="I71" s="21">
        <f t="shared" si="4"/>
        <v>22.97112374262052</v>
      </c>
      <c r="O71" s="30">
        <f t="shared" si="8"/>
        <v>22.97112374262052</v>
      </c>
      <c r="P71" s="9">
        <f t="shared" si="22"/>
        <v>0.2744284381982306</v>
      </c>
      <c r="Q71" s="9">
        <f t="shared" si="9"/>
        <v>6.3039296123456428</v>
      </c>
      <c r="R71" s="24">
        <f t="shared" si="10"/>
        <v>3.6439372193550152</v>
      </c>
      <c r="S71" s="24" t="e">
        <f t="shared" si="11"/>
        <v>#NUM!</v>
      </c>
    </row>
    <row r="72" spans="1:19" x14ac:dyDescent="0.2">
      <c r="A72">
        <v>11</v>
      </c>
      <c r="B72">
        <v>63</v>
      </c>
      <c r="C72" s="9">
        <f t="shared" si="0"/>
        <v>5.7928444636349226E-2</v>
      </c>
      <c r="D72" s="9">
        <f t="shared" si="1"/>
        <v>0.40073449163587516</v>
      </c>
      <c r="E72" s="24">
        <f t="shared" si="2"/>
        <v>17.262676501632068</v>
      </c>
      <c r="F72" s="24">
        <f t="shared" si="24"/>
        <v>1.1125475914346166</v>
      </c>
      <c r="G72" s="24"/>
      <c r="I72" s="21">
        <f t="shared" si="4"/>
        <v>34.728827173859329</v>
      </c>
      <c r="O72" s="30">
        <f t="shared" si="8"/>
        <v>34.728827173859329</v>
      </c>
      <c r="P72" s="9">
        <f t="shared" si="22"/>
        <v>0.32822873139786607</v>
      </c>
      <c r="Q72" s="9">
        <f t="shared" si="9"/>
        <v>11.398998886211587</v>
      </c>
      <c r="R72" s="24">
        <f t="shared" si="10"/>
        <v>3.0466558967619415</v>
      </c>
      <c r="S72" s="24" t="e">
        <f t="shared" si="11"/>
        <v>#NUM!</v>
      </c>
    </row>
    <row r="73" spans="1:19" x14ac:dyDescent="0.2">
      <c r="A73">
        <v>3</v>
      </c>
      <c r="B73">
        <v>20</v>
      </c>
      <c r="C73" s="9">
        <f t="shared" si="0"/>
        <v>0.10314212462587934</v>
      </c>
      <c r="D73" s="9">
        <f t="shared" si="1"/>
        <v>0.38652116762572819</v>
      </c>
      <c r="E73" s="24">
        <f t="shared" si="2"/>
        <v>9.6953597148326587</v>
      </c>
      <c r="F73" s="24">
        <f t="shared" si="24"/>
        <v>0.4870447232669522</v>
      </c>
      <c r="G73" s="24"/>
      <c r="I73" s="21">
        <f t="shared" si="4"/>
        <v>29.846529379963126</v>
      </c>
      <c r="O73" s="30">
        <f t="shared" si="8"/>
        <v>29.846529379963126</v>
      </c>
      <c r="P73" s="9">
        <f t="shared" si="22"/>
        <v>0.61990751460704119</v>
      </c>
      <c r="Q73" s="9">
        <f t="shared" si="9"/>
        <v>18.502087847578977</v>
      </c>
      <c r="R73" s="24">
        <f t="shared" si="10"/>
        <v>1.6131438584574977</v>
      </c>
      <c r="S73" s="24" t="e">
        <f t="shared" si="11"/>
        <v>#NUM!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0.6351400315574306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0.6351400315574306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0.6351400315574306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0.6351400315574306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0.6351400315574306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0.6351400315574306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0.6351400315574306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0.6351400315574306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0.6351400315574306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0.6351400315574306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0.6351400315574306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0.6351400315574306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0.6351400315574306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0.6351400315574306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0.6351400315574306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0.6351400315574306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0.6351400315574306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0.6351400315574306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0.6351400315574306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0.6351400315574306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0.6351400315574306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0.6351400315574306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0.6351400315574306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0.6351400315574306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0.6351400315574306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0.6351400315574306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0.6351400315574306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0.6351400315574306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0.6351400315574306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0.6351400315574306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0.6351400315574306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0.6351400315574306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0.6351400315574306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0.6351400315574306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0.6351400315574306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0.6351400315574306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0.6351400315574306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0.6351400315574306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0.6351400315574306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0.6351400315574306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0.6351400315574306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0.6351400315574306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0.6351400315574306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0.6351400315574306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0.6351400315574306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0.6351400315574306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0.6351400315574306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0.6351400315574306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0.6351400315574306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0.6351400315574306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0.6351400315574306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0.6351400315574306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0.6351400315574306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0.6351400315574306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0.6351400315574306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0.6351400315574306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0.6351400315574306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0.6351400315574306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0.6351400315574306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0.6351400315574306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0.6351400315574306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0.6351400315574306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0.6351400315574306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0.6351400315574306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0.6351400315574306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0.6351400315574306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0.6351400315574306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0.6351400315574306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0.6351400315574306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0.6351400315574306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0.6351400315574306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0.6351400315574306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0.6351400315574306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0.6351400315574306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0.6351400315574306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0.6351400315574306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0.6351400315574306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0.6351400315574306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0.6351400315574306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0.6351400315574306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0.6351400315574306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0.6351400315574306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0.6351400315574306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0.6351400315574306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0.6351400315574306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0.6351400315574306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0.6351400315574306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0.6351400315574306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0.6351400315574306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0.6351400315574306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0.6351400315574306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0.6351400315574306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0.6351400315574306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0.6351400315574306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0.6351400315574306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0.6351400315574306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0.6351400315574306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0.6351400315574306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0.6351400315574306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0.6351400315574306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0.6351400315574306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0.6351400315574306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0.6351400315574306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0.6351400315574306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0.6351400315574306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0.6351400315574306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0.6351400315574306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0.6351400315574306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0.6351400315574306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0.6351400315574306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0.6351400315574306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0.6351400315574306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0.6351400315574306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0.6351400315574306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0.6351400315574306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0.6351400315574306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0.6351400315574306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0.6351400315574306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0.6351400315574306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0.6351400315574306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0.6351400315574306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0.6351400315574306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0.6351400315574306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0.6351400315574306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0.6351400315574306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0.6351400315574306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0.6351400315574306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0.6351400315574306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0.6351400315574306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0.6351400315574306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0.6351400315574306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0.6351400315574306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0.6351400315574306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0.6351400315574306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0.6351400315574306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0.6351400315574306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0.6351400315574306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0.6351400315574306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0.6351400315574306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0.6351400315574306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0.6351400315574306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0.6351400315574306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0.6351400315574306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0.6351400315574306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0.6351400315574306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0.6351400315574306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0.6351400315574306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0.6351400315574306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0.6351400315574306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0.6351400315574306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0.6351400315574306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0.6351400315574306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0.6351400315574306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0.6351400315574306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0.6351400315574306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0.6351400315574306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0.6351400315574306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0.6351400315574306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0.6351400315574306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0.6351400315574306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0.6351400315574306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0.6351400315574306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0.6351400315574306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0.6351400315574306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0.6351400315574306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0.6351400315574306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0.6351400315574306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workbookViewId="0">
      <selection activeCell="Q5" sqref="Q5"/>
    </sheetView>
  </sheetViews>
  <sheetFormatPr defaultRowHeight="12.75" x14ac:dyDescent="0.2"/>
  <cols>
    <col min="1" max="5" width="9.140625" style="9"/>
    <col min="6" max="7" width="10.140625" style="9" bestFit="1" customWidth="1"/>
    <col min="8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124</v>
      </c>
    </row>
    <row r="2" spans="1:23" ht="13.5" thickBot="1" x14ac:dyDescent="0.25">
      <c r="A2" s="2" t="s">
        <v>10</v>
      </c>
      <c r="B2" s="19" t="s">
        <v>125</v>
      </c>
      <c r="E2" s="2" t="s">
        <v>15</v>
      </c>
      <c r="F2" s="10">
        <f>MIN(E14:E73)</f>
        <v>3.7416573867739413</v>
      </c>
      <c r="G2" s="11">
        <f>MAX(E14:E73)</f>
        <v>42.213741838410861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>
        <v>7371</v>
      </c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624</v>
      </c>
      <c r="E3" s="2" t="s">
        <v>16</v>
      </c>
      <c r="F3" s="36">
        <f>MIN(F14:F73)</f>
        <v>-3.7787801469079962</v>
      </c>
      <c r="G3" s="37">
        <f>MAX(F14:F73)</f>
        <v>3.4018278805425788</v>
      </c>
      <c r="I3" s="2" t="s">
        <v>12</v>
      </c>
      <c r="J3" s="14">
        <v>105.3</v>
      </c>
      <c r="P3" s="2" t="s">
        <v>12</v>
      </c>
      <c r="Q3" s="18">
        <v>105</v>
      </c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5977</v>
      </c>
      <c r="E4" s="2" t="s">
        <v>34</v>
      </c>
      <c r="F4" s="16">
        <f>MIN(M14:M25)</f>
        <v>-12.983680673904288</v>
      </c>
      <c r="G4" s="17">
        <f>MAX(M14:M25)</f>
        <v>14.243301446777515</v>
      </c>
      <c r="I4" s="2" t="s">
        <v>24</v>
      </c>
      <c r="J4" s="48">
        <v>3.7930000000000001</v>
      </c>
      <c r="K4" s="13" t="s">
        <v>25</v>
      </c>
      <c r="P4" s="2" t="s">
        <v>13</v>
      </c>
      <c r="Q4" s="18">
        <v>33</v>
      </c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0.31252169044085831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0.10030501586204024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0.3067154041218848</v>
      </c>
      <c r="E8" s="6"/>
      <c r="I8" s="5" t="s">
        <v>26</v>
      </c>
      <c r="J8" s="21">
        <f>MIN(I14:I65)</f>
        <v>0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>
        <f>MAX(I14:I65)</f>
        <v>68.759413319996625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3</v>
      </c>
      <c r="B14">
        <v>20</v>
      </c>
      <c r="C14" s="9">
        <f t="shared" ref="C14:C77" si="0">0.5*(1/(A14+B14+0.5))^0.5</f>
        <v>0.10314212462587934</v>
      </c>
      <c r="D14" s="9">
        <f t="shared" ref="D14:D77" si="1">ATAN(SQRT((A14+3/8)/(B14+3/8)))</f>
        <v>0.38652116762572819</v>
      </c>
      <c r="E14" s="24">
        <f t="shared" ref="E14:E77" si="2">1/C14</f>
        <v>9.6953597148326587</v>
      </c>
      <c r="F14" s="24">
        <f t="shared" ref="F14:F45" si="3">(D14-Zo_man)/C14</f>
        <v>0.77374558448662556</v>
      </c>
      <c r="G14" s="24"/>
      <c r="I14" s="21">
        <f t="shared" ref="I14:I77" si="4">1/lamD*LN(1+0.5*lamD*Z*rho_std*A14/B14)</f>
        <v>29.885834357851458</v>
      </c>
      <c r="J14" s="29">
        <v>1</v>
      </c>
      <c r="K14" s="32">
        <f t="shared" ref="K14:K21" si="5">ATAN(SQRT((EXP(J14*lamD)-1)/(0.5*lamD*rho_std*Z)))</f>
        <v>7.0648482778170485E-2</v>
      </c>
      <c r="L14" s="9">
        <f t="shared" ref="L14:L21" si="6">max_x_axis</f>
        <v>55</v>
      </c>
      <c r="M14" s="15">
        <f t="shared" ref="M14:M21" si="7">(K14-Zo_man)/(1/max_x_axis)</f>
        <v>-12.983680673904288</v>
      </c>
      <c r="O14" s="30">
        <f t="shared" ref="O14:O77" si="8">I14</f>
        <v>29.885834357851458</v>
      </c>
      <c r="P14" s="9">
        <f>SQRT(1/A14+1/B14+1/Nd+(zeta_se/zeta)^2)</f>
        <v>0.69443826963938871</v>
      </c>
      <c r="Q14" s="9">
        <f t="shared" ref="Q14:Q77" si="9">O14*P14</f>
        <v>20.753867098195759</v>
      </c>
      <c r="R14" s="24">
        <f t="shared" ref="R14:R77" si="10">1/P14</f>
        <v>1.4400128041896147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5</v>
      </c>
      <c r="B15">
        <v>48</v>
      </c>
      <c r="C15" s="9">
        <f t="shared" si="0"/>
        <v>6.8358592702466317E-2</v>
      </c>
      <c r="D15" s="9">
        <f t="shared" si="1"/>
        <v>0.32175055439664219</v>
      </c>
      <c r="E15" s="24">
        <f t="shared" si="2"/>
        <v>14.628738838327795</v>
      </c>
      <c r="F15" s="24">
        <f t="shared" si="3"/>
        <v>0.21994528676443811</v>
      </c>
      <c r="G15" s="24"/>
      <c r="I15" s="21">
        <f t="shared" si="4"/>
        <v>20.768742556709764</v>
      </c>
      <c r="J15" s="34">
        <v>3</v>
      </c>
      <c r="K15" s="32">
        <f t="shared" si="5"/>
        <v>0.12197177870504546</v>
      </c>
      <c r="L15" s="9">
        <f t="shared" si="6"/>
        <v>55</v>
      </c>
      <c r="M15" s="15">
        <f t="shared" si="7"/>
        <v>-10.160899397926165</v>
      </c>
      <c r="O15" s="30">
        <f t="shared" si="8"/>
        <v>20.768742556709764</v>
      </c>
      <c r="P15" s="9">
        <f>SQRT(1/A15+1/B15+1/Nd+(zeta_se/zeta)^2)</f>
        <v>0.565459556767545</v>
      </c>
      <c r="Q15" s="9">
        <f t="shared" si="9"/>
        <v>11.743883960736353</v>
      </c>
      <c r="R15" s="24">
        <f t="shared" si="10"/>
        <v>1.7684730729753859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12</v>
      </c>
      <c r="B16">
        <v>101</v>
      </c>
      <c r="C16" s="9">
        <f t="shared" si="0"/>
        <v>4.6932325446393211E-2</v>
      </c>
      <c r="D16" s="9">
        <f t="shared" si="1"/>
        <v>0.33612891980338894</v>
      </c>
      <c r="E16" s="24">
        <f t="shared" si="2"/>
        <v>21.307275752662516</v>
      </c>
      <c r="F16" s="24">
        <f t="shared" si="3"/>
        <v>0.62672188948107166</v>
      </c>
      <c r="G16" s="24"/>
      <c r="I16" s="21">
        <f t="shared" si="4"/>
        <v>23.68334674722901</v>
      </c>
      <c r="J16" s="34">
        <v>5</v>
      </c>
      <c r="K16" s="32">
        <f t="shared" si="5"/>
        <v>0.15696088364267494</v>
      </c>
      <c r="L16" s="9">
        <f t="shared" si="6"/>
        <v>55</v>
      </c>
      <c r="M16" s="15">
        <f t="shared" si="7"/>
        <v>-8.2364986263565427</v>
      </c>
      <c r="O16" s="30">
        <f t="shared" si="8"/>
        <v>23.68334674722901</v>
      </c>
      <c r="P16" s="9">
        <f>SQRT(1/A16+1/B16+1/Nd+(zeta_se/zeta)^2)</f>
        <v>0.43834404346216266</v>
      </c>
      <c r="Q16" s="9">
        <f t="shared" si="9"/>
        <v>10.381453975896822</v>
      </c>
      <c r="R16" s="24">
        <f t="shared" si="10"/>
        <v>2.281313080250214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1</v>
      </c>
      <c r="B17">
        <v>30</v>
      </c>
      <c r="C17" s="9">
        <f t="shared" si="0"/>
        <v>8.9087080637474794E-2</v>
      </c>
      <c r="D17" s="9">
        <f t="shared" si="1"/>
        <v>0.20963565752860547</v>
      </c>
      <c r="E17" s="24">
        <f t="shared" si="2"/>
        <v>11.224972160321824</v>
      </c>
      <c r="F17" s="24">
        <f t="shared" si="3"/>
        <v>-1.0897174528406579</v>
      </c>
      <c r="G17" s="24"/>
      <c r="I17" s="21">
        <f t="shared" si="4"/>
        <v>6.6532804259874405</v>
      </c>
      <c r="J17" s="34">
        <v>10</v>
      </c>
      <c r="K17" s="32">
        <f t="shared" si="5"/>
        <v>0.22022976618941628</v>
      </c>
      <c r="L17" s="9">
        <f t="shared" si="6"/>
        <v>55</v>
      </c>
      <c r="M17" s="15">
        <f t="shared" si="7"/>
        <v>-4.7567100862857687</v>
      </c>
      <c r="O17" s="30">
        <f t="shared" si="8"/>
        <v>6.6532804259874405</v>
      </c>
      <c r="P17" s="9">
        <f>SQRT(1/0.7+1/B17+1/Nd+(zeta_se/zeta)^2)</f>
        <v>1.2493261939586384</v>
      </c>
      <c r="Q17" s="9">
        <f t="shared" si="9"/>
        <v>8.3121175119383981</v>
      </c>
      <c r="R17" s="24">
        <f t="shared" si="10"/>
        <v>0.80043146844730861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13</v>
      </c>
      <c r="B18">
        <v>70</v>
      </c>
      <c r="C18" s="9">
        <f t="shared" si="0"/>
        <v>5.4717565516458282E-2</v>
      </c>
      <c r="D18" s="9">
        <f t="shared" si="1"/>
        <v>0.41110956925667647</v>
      </c>
      <c r="E18" s="24">
        <f t="shared" si="2"/>
        <v>18.275666882497063</v>
      </c>
      <c r="F18" s="24">
        <f t="shared" si="3"/>
        <v>1.9078729864798416</v>
      </c>
      <c r="G18" s="24"/>
      <c r="I18" s="21">
        <f t="shared" si="4"/>
        <v>36.981134204374072</v>
      </c>
      <c r="J18" s="34">
        <v>20</v>
      </c>
      <c r="K18" s="32">
        <f t="shared" si="5"/>
        <v>0.3067154041218848</v>
      </c>
      <c r="L18" s="9">
        <f t="shared" si="6"/>
        <v>55</v>
      </c>
      <c r="M18" s="15">
        <f t="shared" si="7"/>
        <v>0</v>
      </c>
      <c r="O18" s="30">
        <f t="shared" si="8"/>
        <v>36.981134204374072</v>
      </c>
      <c r="P18" s="9">
        <f>SQRT(1/A18+1/B18+1/Nd+(zeta_se/zeta)^2)</f>
        <v>0.43602748561897603</v>
      </c>
      <c r="Q18" s="9">
        <f t="shared" si="9"/>
        <v>16.124790962471138</v>
      </c>
      <c r="R18" s="24">
        <f t="shared" si="10"/>
        <v>2.2934334026682279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5</v>
      </c>
      <c r="B19">
        <v>40</v>
      </c>
      <c r="C19" s="9">
        <f t="shared" si="0"/>
        <v>7.4124931666110117E-2</v>
      </c>
      <c r="D19" s="9">
        <f t="shared" si="1"/>
        <v>0.34985628560039583</v>
      </c>
      <c r="E19" s="24">
        <f t="shared" si="2"/>
        <v>13.490737563232042</v>
      </c>
      <c r="F19" s="24">
        <f t="shared" si="3"/>
        <v>0.58200231027309024</v>
      </c>
      <c r="G19" s="24"/>
      <c r="I19" s="21">
        <f t="shared" si="4"/>
        <v>24.914473716689582</v>
      </c>
      <c r="J19" s="34">
        <v>30</v>
      </c>
      <c r="K19" s="32">
        <f t="shared" si="5"/>
        <v>0.37015292260940497</v>
      </c>
      <c r="L19" s="9">
        <f t="shared" si="6"/>
        <v>55</v>
      </c>
      <c r="M19" s="15">
        <f t="shared" si="7"/>
        <v>3.489063516813609</v>
      </c>
      <c r="O19" s="30">
        <f t="shared" si="8"/>
        <v>24.914473716689582</v>
      </c>
      <c r="P19" s="9">
        <f>SQRT(1/A19+1/B19+1/Nd+(zeta_se/zeta)^2)</f>
        <v>0.56913195043541098</v>
      </c>
      <c r="Q19" s="9">
        <f t="shared" si="9"/>
        <v>14.179623020451325</v>
      </c>
      <c r="R19" s="24">
        <f t="shared" si="10"/>
        <v>1.7570617837128208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18</v>
      </c>
      <c r="B20">
        <v>271</v>
      </c>
      <c r="C20" s="9">
        <f t="shared" si="0"/>
        <v>2.9386354969211666E-2</v>
      </c>
      <c r="D20" s="9">
        <f t="shared" si="1"/>
        <v>0.25456742977595309</v>
      </c>
      <c r="E20" s="24">
        <f t="shared" si="2"/>
        <v>34.02939905434711</v>
      </c>
      <c r="F20" s="24">
        <f t="shared" si="3"/>
        <v>-1.7745642288935661</v>
      </c>
      <c r="G20" s="24"/>
      <c r="I20" s="21">
        <f t="shared" si="4"/>
        <v>13.25067516209802</v>
      </c>
      <c r="J20" s="34">
        <v>50</v>
      </c>
      <c r="K20" s="32">
        <f t="shared" si="5"/>
        <v>0.46472337457405283</v>
      </c>
      <c r="L20" s="9">
        <f t="shared" si="6"/>
        <v>55</v>
      </c>
      <c r="M20" s="15">
        <f t="shared" si="7"/>
        <v>8.6904383748692418</v>
      </c>
      <c r="O20" s="30">
        <f t="shared" si="8"/>
        <v>13.25067516209802</v>
      </c>
      <c r="P20" s="9">
        <f>SQRT(1/0.7+1/B20+1/Nd+(zeta_se/zeta)^2)</f>
        <v>1.2374056095226871</v>
      </c>
      <c r="Q20" s="9">
        <f t="shared" si="9"/>
        <v>16.396459775543029</v>
      </c>
      <c r="R20" s="24">
        <f t="shared" si="10"/>
        <v>0.80814244925375511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6</v>
      </c>
      <c r="B21">
        <v>37</v>
      </c>
      <c r="C21" s="9">
        <f t="shared" si="0"/>
        <v>7.5809804357890337E-2</v>
      </c>
      <c r="D21" s="9">
        <f t="shared" si="1"/>
        <v>0.39166234403335171</v>
      </c>
      <c r="E21" s="24">
        <f t="shared" si="2"/>
        <v>13.19090595827292</v>
      </c>
      <c r="F21" s="24">
        <f t="shared" si="3"/>
        <v>1.1205270958152205</v>
      </c>
      <c r="G21" s="24"/>
      <c r="I21" s="21">
        <f t="shared" si="4"/>
        <v>32.302948605776187</v>
      </c>
      <c r="J21" s="35">
        <v>80</v>
      </c>
      <c r="K21" s="32">
        <f t="shared" si="5"/>
        <v>0.56568452133602143</v>
      </c>
      <c r="L21" s="9">
        <f t="shared" si="6"/>
        <v>55</v>
      </c>
      <c r="M21" s="15">
        <f t="shared" si="7"/>
        <v>14.243301446777515</v>
      </c>
      <c r="O21" s="30">
        <f t="shared" si="8"/>
        <v>32.302948605776187</v>
      </c>
      <c r="P21" s="9">
        <f>SQRT(1/A21+1/B21+1/Nd+(zeta_se/zeta)^2)</f>
        <v>0.54092963562750818</v>
      </c>
      <c r="Q21" s="9">
        <f t="shared" si="9"/>
        <v>17.473622219016637</v>
      </c>
      <c r="R21" s="24">
        <f t="shared" si="10"/>
        <v>1.8486692799516242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6</v>
      </c>
      <c r="B22">
        <v>51</v>
      </c>
      <c r="C22" s="9">
        <f t="shared" si="0"/>
        <v>6.5938047339578698E-2</v>
      </c>
      <c r="D22" s="9">
        <f t="shared" si="1"/>
        <v>0.33868737263106902</v>
      </c>
      <c r="E22" s="24">
        <f t="shared" si="2"/>
        <v>15.165750888103101</v>
      </c>
      <c r="F22" s="24">
        <f t="shared" si="3"/>
        <v>0.48487890981256487</v>
      </c>
      <c r="G22" s="24"/>
      <c r="I22" s="21">
        <f t="shared" si="4"/>
        <v>23.451578903470285</v>
      </c>
      <c r="J22" s="21"/>
      <c r="K22" s="32"/>
      <c r="O22" s="30">
        <f t="shared" si="8"/>
        <v>23.451578903470285</v>
      </c>
      <c r="P22" s="9">
        <f>SQRT(1/0.7+1/B22+1/Nd+(zeta_se/zeta)^2)</f>
        <v>1.2438209070099677</v>
      </c>
      <c r="Q22" s="9">
        <f t="shared" si="9"/>
        <v>29.169564142530234</v>
      </c>
      <c r="R22" s="24">
        <f t="shared" si="10"/>
        <v>0.80397426539798966</v>
      </c>
      <c r="S22" s="24" t="e">
        <f t="shared" si="11"/>
        <v>#NUM!</v>
      </c>
      <c r="U22" s="21"/>
    </row>
    <row r="23" spans="1:23" ht="13.5" thickBot="1" x14ac:dyDescent="0.25">
      <c r="A23">
        <v>9</v>
      </c>
      <c r="B23">
        <v>62</v>
      </c>
      <c r="C23" s="9">
        <f t="shared" si="0"/>
        <v>5.9131239598908258E-2</v>
      </c>
      <c r="D23" s="9">
        <f t="shared" si="1"/>
        <v>0.36984618261555746</v>
      </c>
      <c r="E23" s="24">
        <f t="shared" si="2"/>
        <v>16.911534525287763</v>
      </c>
      <c r="F23" s="24">
        <f t="shared" si="3"/>
        <v>1.0676383401040395</v>
      </c>
      <c r="G23" s="24"/>
      <c r="I23" s="21">
        <f t="shared" si="4"/>
        <v>28.92393468287683</v>
      </c>
      <c r="J23" s="31" t="s">
        <v>33</v>
      </c>
      <c r="K23" s="32"/>
      <c r="O23" s="30">
        <f t="shared" si="8"/>
        <v>28.92393468287683</v>
      </c>
      <c r="P23" s="9">
        <f>SQRT(1/A23+1/B23+1/Nd+(zeta_se/zeta)^2)</f>
        <v>0.47555369872979719</v>
      </c>
      <c r="Q23" s="9">
        <f t="shared" si="9"/>
        <v>13.75488412026114</v>
      </c>
      <c r="R23" s="24">
        <f t="shared" si="10"/>
        <v>2.1028119488314307</v>
      </c>
      <c r="S23" s="24" t="e">
        <f t="shared" si="11"/>
        <v>#NUM!</v>
      </c>
      <c r="U23" s="31" t="s">
        <v>33</v>
      </c>
    </row>
    <row r="24" spans="1:23" x14ac:dyDescent="0.2">
      <c r="A24">
        <v>0</v>
      </c>
      <c r="B24">
        <v>16</v>
      </c>
      <c r="C24" s="9">
        <f t="shared" si="0"/>
        <v>0.12309149097933274</v>
      </c>
      <c r="D24" s="9">
        <f t="shared" si="1"/>
        <v>0.15019040873753356</v>
      </c>
      <c r="E24" s="24">
        <f t="shared" si="2"/>
        <v>8.1240384046359608</v>
      </c>
      <c r="F24" s="24">
        <f t="shared" si="3"/>
        <v>-1.2716150737879359</v>
      </c>
      <c r="G24" s="24"/>
      <c r="I24" s="21">
        <f t="shared" si="4"/>
        <v>0</v>
      </c>
      <c r="J24" s="29">
        <v>10</v>
      </c>
      <c r="K24" s="32">
        <f>ATAN(SQRT((EXP(J24*lamD)-1)/(0.5*lamD*rho_std*Z)))</f>
        <v>0.22022976618941628</v>
      </c>
      <c r="L24" s="9">
        <f>max_x_axis</f>
        <v>55</v>
      </c>
      <c r="M24" s="15">
        <f>(K24-Zo_man)/(1/max_x_axis)</f>
        <v>-4.7567100862857687</v>
      </c>
      <c r="O24" s="30">
        <f t="shared" si="8"/>
        <v>0</v>
      </c>
      <c r="P24" s="9">
        <f>SQRT(1/0.7+1/B24+1/Nd+(zeta_se/zeta)^2)</f>
        <v>1.2609451239359482</v>
      </c>
      <c r="Q24" s="9">
        <f t="shared" si="9"/>
        <v>0</v>
      </c>
      <c r="R24" s="24">
        <f t="shared" si="10"/>
        <v>0.79305592370155886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0</v>
      </c>
      <c r="B25">
        <v>66</v>
      </c>
      <c r="C25" s="9">
        <f t="shared" si="0"/>
        <v>6.1313933948496581E-2</v>
      </c>
      <c r="D25" s="9">
        <f t="shared" si="1"/>
        <v>7.502352778847772E-2</v>
      </c>
      <c r="E25" s="24">
        <f t="shared" si="2"/>
        <v>16.30950643030009</v>
      </c>
      <c r="F25" s="24">
        <f t="shared" si="3"/>
        <v>-3.7787801469079962</v>
      </c>
      <c r="G25" s="24"/>
      <c r="I25" s="21">
        <f t="shared" si="4"/>
        <v>0</v>
      </c>
      <c r="J25" s="18">
        <v>19</v>
      </c>
      <c r="K25" s="32">
        <f>ATAN(SQRT((EXP(J25*lamD)-1)/(0.5*lamD*rho_std*Z)))</f>
        <v>0.29939951417820831</v>
      </c>
      <c r="L25" s="9">
        <f>max_x_axis</f>
        <v>55</v>
      </c>
      <c r="M25" s="15">
        <f>(K25-Zo_man)/(1/max_x_axis)</f>
        <v>-0.40237394690220696</v>
      </c>
      <c r="O25" s="30">
        <f t="shared" si="8"/>
        <v>0</v>
      </c>
      <c r="P25" s="9" t="e">
        <f t="shared" ref="P25:P39" si="16">SQRT(1/A25+1/B25+1/Nd+(zeta_se/zeta)^2)</f>
        <v>#DIV/0!</v>
      </c>
      <c r="Q25" s="9" t="e">
        <f t="shared" si="9"/>
        <v>#DIV/0!</v>
      </c>
      <c r="R25" s="24" t="e">
        <f t="shared" si="10"/>
        <v>#DIV/0!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3</v>
      </c>
      <c r="B26">
        <v>43</v>
      </c>
      <c r="C26" s="9">
        <f t="shared" si="0"/>
        <v>7.3323557510676651E-2</v>
      </c>
      <c r="D26" s="9">
        <f t="shared" si="1"/>
        <v>0.27202927808730781</v>
      </c>
      <c r="E26" s="24">
        <f t="shared" si="2"/>
        <v>13.638181696985855</v>
      </c>
      <c r="F26" s="24">
        <f t="shared" si="3"/>
        <v>-0.47305568922411245</v>
      </c>
      <c r="G26" s="24"/>
      <c r="I26" s="21">
        <f t="shared" si="4"/>
        <v>13.917624606889122</v>
      </c>
      <c r="J26" s="18">
        <v>33</v>
      </c>
      <c r="K26" s="32">
        <f>ATAN(SQRT((EXP(J26*lamD)-1)/(0.5*lamD*rho_std*Z)))</f>
        <v>0.38654876051346865</v>
      </c>
      <c r="L26" s="9">
        <f>max_x_axis</f>
        <v>55</v>
      </c>
      <c r="M26" s="15">
        <f>(K26-Zo_man)/(1/max_x_axis)</f>
        <v>4.3908346015371116</v>
      </c>
      <c r="O26" s="30">
        <f t="shared" si="8"/>
        <v>13.917624606889122</v>
      </c>
      <c r="P26" s="9">
        <f t="shared" si="16"/>
        <v>0.67490764130600622</v>
      </c>
      <c r="Q26" s="9">
        <f t="shared" si="9"/>
        <v>9.3931111960179692</v>
      </c>
      <c r="R26" s="24">
        <f t="shared" si="10"/>
        <v>1.4816842169173121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7</v>
      </c>
      <c r="B27">
        <v>159</v>
      </c>
      <c r="C27" s="9">
        <f t="shared" si="0"/>
        <v>3.8749212914606423E-2</v>
      </c>
      <c r="D27" s="9">
        <f t="shared" si="1"/>
        <v>0.21188617989323338</v>
      </c>
      <c r="E27" s="24">
        <f t="shared" si="2"/>
        <v>25.806975801127884</v>
      </c>
      <c r="F27" s="24">
        <f t="shared" si="3"/>
        <v>-2.447255494908537</v>
      </c>
      <c r="G27" s="24"/>
      <c r="I27" s="21">
        <f t="shared" si="4"/>
        <v>8.7858978103848813</v>
      </c>
      <c r="J27" s="18"/>
      <c r="K27" s="32"/>
      <c r="O27" s="30">
        <f t="shared" si="8"/>
        <v>8.7858978103848813</v>
      </c>
      <c r="P27" s="9">
        <f t="shared" si="16"/>
        <v>0.49805384050287027</v>
      </c>
      <c r="Q27" s="9">
        <f t="shared" si="9"/>
        <v>4.3758501467279487</v>
      </c>
      <c r="R27" s="24">
        <f t="shared" si="10"/>
        <v>2.0078150566820838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3</v>
      </c>
      <c r="B28">
        <v>28</v>
      </c>
      <c r="C28" s="9">
        <f t="shared" si="0"/>
        <v>8.9087080637474794E-2</v>
      </c>
      <c r="D28" s="9">
        <f t="shared" si="1"/>
        <v>0.33210698027113067</v>
      </c>
      <c r="E28" s="24">
        <f t="shared" si="2"/>
        <v>11.224972160321824</v>
      </c>
      <c r="F28" s="24">
        <f t="shared" si="3"/>
        <v>0.28501973538197645</v>
      </c>
      <c r="G28" s="24"/>
      <c r="I28" s="21">
        <f t="shared" si="4"/>
        <v>21.361153123754278</v>
      </c>
      <c r="J28" s="18"/>
      <c r="K28" s="32"/>
      <c r="O28" s="30">
        <f t="shared" si="8"/>
        <v>21.361153123754278</v>
      </c>
      <c r="P28" s="9">
        <f t="shared" si="16"/>
        <v>0.68407513918723439</v>
      </c>
      <c r="Q28" s="9">
        <f t="shared" si="9"/>
        <v>14.612633796332034</v>
      </c>
      <c r="R28" s="24">
        <f t="shared" si="10"/>
        <v>1.4618277184990573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37</v>
      </c>
      <c r="B29">
        <v>408</v>
      </c>
      <c r="C29" s="9">
        <f t="shared" si="0"/>
        <v>2.3688968483956716E-2</v>
      </c>
      <c r="D29" s="9">
        <f t="shared" si="1"/>
        <v>0.29377154047311482</v>
      </c>
      <c r="E29" s="24">
        <f t="shared" si="2"/>
        <v>42.213741838410861</v>
      </c>
      <c r="F29" s="24">
        <f t="shared" si="3"/>
        <v>-0.54640891846076689</v>
      </c>
      <c r="G29" s="24"/>
      <c r="I29" s="21">
        <f t="shared" si="4"/>
        <v>18.084789215682843</v>
      </c>
      <c r="J29" s="18"/>
      <c r="K29" s="32"/>
      <c r="O29" s="30">
        <f t="shared" si="8"/>
        <v>18.084789215682843</v>
      </c>
      <c r="P29" s="9">
        <f t="shared" si="16"/>
        <v>0.35831436536315286</v>
      </c>
      <c r="Q29" s="9">
        <f t="shared" si="9"/>
        <v>6.4800397705437893</v>
      </c>
      <c r="R29" s="24">
        <f t="shared" si="10"/>
        <v>2.790845404667202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14</v>
      </c>
      <c r="B30">
        <v>125</v>
      </c>
      <c r="C30" s="9">
        <f t="shared" si="0"/>
        <v>4.2333375666730164E-2</v>
      </c>
      <c r="D30" s="9">
        <f t="shared" si="1"/>
        <v>0.32649108550376382</v>
      </c>
      <c r="E30" s="24">
        <f t="shared" si="2"/>
        <v>23.622023622035435</v>
      </c>
      <c r="F30" s="24">
        <f t="shared" si="3"/>
        <v>0.46714161274459248</v>
      </c>
      <c r="G30" s="24"/>
      <c r="I30" s="21">
        <f t="shared" si="4"/>
        <v>22.327850260504068</v>
      </c>
      <c r="J30" s="18"/>
      <c r="K30" s="32"/>
      <c r="O30" s="30">
        <f t="shared" si="8"/>
        <v>22.327850260504068</v>
      </c>
      <c r="P30" s="9">
        <f t="shared" si="16"/>
        <v>0.42230291075836374</v>
      </c>
      <c r="Q30" s="9">
        <f t="shared" si="9"/>
        <v>9.4291161559877583</v>
      </c>
      <c r="R30" s="24">
        <f t="shared" si="10"/>
        <v>2.3679685233621015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6</v>
      </c>
      <c r="B31">
        <v>113</v>
      </c>
      <c r="C31" s="9">
        <f t="shared" si="0"/>
        <v>4.5738935374634825E-2</v>
      </c>
      <c r="D31" s="9">
        <f t="shared" si="1"/>
        <v>0.2328269134184465</v>
      </c>
      <c r="E31" s="24">
        <f t="shared" si="2"/>
        <v>21.863211109075447</v>
      </c>
      <c r="F31" s="24">
        <f t="shared" si="3"/>
        <v>-1.6154396707802303</v>
      </c>
      <c r="G31" s="24"/>
      <c r="I31" s="21">
        <f t="shared" si="4"/>
        <v>10.594905494870407</v>
      </c>
      <c r="J31" s="18"/>
      <c r="K31" s="32"/>
      <c r="O31" s="30">
        <f t="shared" si="8"/>
        <v>10.594905494870407</v>
      </c>
      <c r="P31" s="9">
        <f t="shared" si="16"/>
        <v>0.52385818805780404</v>
      </c>
      <c r="Q31" s="9">
        <f t="shared" si="9"/>
        <v>5.550227995186483</v>
      </c>
      <c r="R31" s="24">
        <f t="shared" si="10"/>
        <v>1.9089135624804954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0</v>
      </c>
      <c r="B32">
        <v>15</v>
      </c>
      <c r="C32" s="9">
        <f t="shared" si="0"/>
        <v>0.1270001270001905</v>
      </c>
      <c r="D32" s="9">
        <f t="shared" si="1"/>
        <v>0.15492231987081348</v>
      </c>
      <c r="E32" s="24">
        <f t="shared" si="2"/>
        <v>7.8740078740118111</v>
      </c>
      <c r="F32" s="24">
        <f t="shared" si="3"/>
        <v>-1.1952199406134738</v>
      </c>
      <c r="G32" s="24"/>
      <c r="I32" s="21">
        <f t="shared" si="4"/>
        <v>0</v>
      </c>
      <c r="J32" s="18"/>
      <c r="K32" s="32"/>
      <c r="O32" s="30">
        <f t="shared" si="8"/>
        <v>0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0</v>
      </c>
      <c r="B33">
        <v>3</v>
      </c>
      <c r="C33" s="9">
        <f t="shared" si="0"/>
        <v>0.2672612419124244</v>
      </c>
      <c r="D33" s="9">
        <f t="shared" si="1"/>
        <v>0.32175055439664219</v>
      </c>
      <c r="E33" s="24">
        <f t="shared" si="2"/>
        <v>3.7416573867739413</v>
      </c>
      <c r="F33" s="24">
        <f t="shared" si="3"/>
        <v>5.6256381086802205E-2</v>
      </c>
      <c r="G33" s="24"/>
      <c r="I33" s="21">
        <f t="shared" si="4"/>
        <v>0</v>
      </c>
      <c r="J33" s="18"/>
      <c r="K33" s="32"/>
      <c r="O33" s="30">
        <f t="shared" si="8"/>
        <v>0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1</v>
      </c>
      <c r="B34">
        <v>42</v>
      </c>
      <c r="C34" s="9">
        <f t="shared" si="0"/>
        <v>7.5809804357890337E-2</v>
      </c>
      <c r="D34" s="9">
        <f t="shared" si="1"/>
        <v>0.17822305146021919</v>
      </c>
      <c r="E34" s="24">
        <f t="shared" si="2"/>
        <v>13.19090595827292</v>
      </c>
      <c r="F34" s="24">
        <f t="shared" si="3"/>
        <v>-1.6949305403172703</v>
      </c>
      <c r="G34" s="24"/>
      <c r="I34" s="21">
        <f t="shared" si="4"/>
        <v>4.7530437504451344</v>
      </c>
      <c r="J34" s="18"/>
      <c r="K34" s="32"/>
      <c r="O34" s="30">
        <f t="shared" si="8"/>
        <v>4.7530437504451344</v>
      </c>
      <c r="P34" s="9">
        <f t="shared" si="16"/>
        <v>1.0595851550564206</v>
      </c>
      <c r="Q34" s="9">
        <f t="shared" si="9"/>
        <v>5.0362545993053587</v>
      </c>
      <c r="R34" s="24">
        <f t="shared" si="10"/>
        <v>0.94376558149000511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1</v>
      </c>
      <c r="B35">
        <v>65</v>
      </c>
      <c r="C35" s="9">
        <f t="shared" si="0"/>
        <v>6.1313933948496581E-2</v>
      </c>
      <c r="D35" s="9">
        <f t="shared" si="1"/>
        <v>0.1440217650140298</v>
      </c>
      <c r="E35" s="24">
        <f t="shared" si="2"/>
        <v>16.30950643030009</v>
      </c>
      <c r="F35" s="24">
        <f t="shared" si="3"/>
        <v>-2.6534529531984834</v>
      </c>
      <c r="G35" s="24"/>
      <c r="I35" s="21">
        <f t="shared" si="4"/>
        <v>3.071598103684209</v>
      </c>
      <c r="J35" s="18"/>
      <c r="K35" s="32"/>
      <c r="O35" s="30">
        <f t="shared" si="8"/>
        <v>3.071598103684209</v>
      </c>
      <c r="P35" s="9">
        <f t="shared" si="16"/>
        <v>1.0556020994631596</v>
      </c>
      <c r="Q35" s="9">
        <f t="shared" si="9"/>
        <v>3.2423854069561111</v>
      </c>
      <c r="R35" s="24">
        <f t="shared" si="10"/>
        <v>0.94732664941511879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4</v>
      </c>
      <c r="B36">
        <v>27</v>
      </c>
      <c r="C36" s="9">
        <f t="shared" si="0"/>
        <v>8.9087080637474794E-2</v>
      </c>
      <c r="D36" s="9">
        <f t="shared" si="1"/>
        <v>0.38030948600916425</v>
      </c>
      <c r="E36" s="24">
        <f t="shared" si="2"/>
        <v>11.224972160321824</v>
      </c>
      <c r="F36" s="24">
        <f t="shared" si="3"/>
        <v>0.82609152034915645</v>
      </c>
      <c r="G36" s="24"/>
      <c r="I36" s="21">
        <f t="shared" si="4"/>
        <v>29.517716868177061</v>
      </c>
      <c r="J36" s="18"/>
      <c r="K36" s="32"/>
      <c r="O36" s="30">
        <f t="shared" si="8"/>
        <v>29.517716868177061</v>
      </c>
      <c r="P36" s="9">
        <f t="shared" si="16"/>
        <v>0.62124730505930736</v>
      </c>
      <c r="Q36" s="9">
        <f t="shared" si="9"/>
        <v>18.337802055858656</v>
      </c>
      <c r="R36" s="24">
        <f t="shared" si="10"/>
        <v>1.6096649303042612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5</v>
      </c>
      <c r="B37">
        <v>20</v>
      </c>
      <c r="C37" s="9">
        <f t="shared" si="0"/>
        <v>9.9014754297667429E-2</v>
      </c>
      <c r="D37" s="9">
        <f t="shared" si="1"/>
        <v>0.47448274049786715</v>
      </c>
      <c r="E37" s="24">
        <f t="shared" si="2"/>
        <v>10.099504938362077</v>
      </c>
      <c r="F37" s="24">
        <f t="shared" si="3"/>
        <v>1.6943670422250856</v>
      </c>
      <c r="G37" s="24"/>
      <c r="I37" s="21">
        <f t="shared" si="4"/>
        <v>49.73302713627703</v>
      </c>
      <c r="J37" s="19"/>
      <c r="K37" s="32"/>
      <c r="O37" s="30">
        <f t="shared" si="8"/>
        <v>49.73302713627703</v>
      </c>
      <c r="P37" s="9">
        <f t="shared" si="16"/>
        <v>0.59068703812290912</v>
      </c>
      <c r="Q37" s="9">
        <f t="shared" si="9"/>
        <v>29.376654496013746</v>
      </c>
      <c r="R37" s="24">
        <f t="shared" si="10"/>
        <v>1.6929438695282861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>
        <v>5</v>
      </c>
      <c r="B38">
        <v>95</v>
      </c>
      <c r="C38" s="9">
        <f t="shared" si="0"/>
        <v>4.9875466805381644E-2</v>
      </c>
      <c r="D38" s="9">
        <f t="shared" si="1"/>
        <v>0.23308060714169529</v>
      </c>
      <c r="E38" s="24">
        <f t="shared" si="2"/>
        <v>20.049937655763422</v>
      </c>
      <c r="F38" s="24">
        <f t="shared" si="3"/>
        <v>-1.4763730887475965</v>
      </c>
      <c r="G38" s="24"/>
      <c r="I38" s="21">
        <f t="shared" si="4"/>
        <v>10.502043389924898</v>
      </c>
      <c r="O38" s="30">
        <f t="shared" si="8"/>
        <v>10.502043389924898</v>
      </c>
      <c r="P38" s="9">
        <f t="shared" si="16"/>
        <v>0.55627106054143138</v>
      </c>
      <c r="Q38" s="9">
        <f t="shared" si="9"/>
        <v>5.841982814365652</v>
      </c>
      <c r="R38" s="24">
        <f t="shared" si="10"/>
        <v>1.7976847456825762</v>
      </c>
      <c r="S38" s="24" t="e">
        <f t="shared" si="11"/>
        <v>#NUM!</v>
      </c>
    </row>
    <row r="39" spans="1:24" x14ac:dyDescent="0.2">
      <c r="A39">
        <v>30</v>
      </c>
      <c r="B39">
        <v>306</v>
      </c>
      <c r="C39" s="9">
        <f t="shared" si="0"/>
        <v>2.725696334003587E-2</v>
      </c>
      <c r="D39" s="9">
        <f t="shared" si="1"/>
        <v>0.30504268502814835</v>
      </c>
      <c r="E39" s="24">
        <f t="shared" si="2"/>
        <v>36.687872655688288</v>
      </c>
      <c r="F39" s="24">
        <f t="shared" si="3"/>
        <v>-6.1368505099741275E-2</v>
      </c>
      <c r="G39" s="24"/>
      <c r="I39" s="21">
        <f t="shared" si="4"/>
        <v>19.548902291598662</v>
      </c>
      <c r="J39" s="4" t="s">
        <v>43</v>
      </c>
      <c r="L39" s="40"/>
      <c r="O39" s="30">
        <f t="shared" si="8"/>
        <v>19.548902291598662</v>
      </c>
      <c r="P39" s="9">
        <f t="shared" si="16"/>
        <v>0.36812020346071411</v>
      </c>
      <c r="Q39" s="9">
        <f t="shared" si="9"/>
        <v>7.1963458890169196</v>
      </c>
      <c r="R39" s="24">
        <f t="shared" si="10"/>
        <v>2.716503985923501</v>
      </c>
      <c r="S39" s="24" t="e">
        <f t="shared" si="11"/>
        <v>#NUM!</v>
      </c>
      <c r="U39" s="4" t="s">
        <v>43</v>
      </c>
      <c r="V39" s="40"/>
      <c r="X39" s="9"/>
    </row>
    <row r="40" spans="1:24" ht="13.5" thickBot="1" x14ac:dyDescent="0.25">
      <c r="A40">
        <v>22</v>
      </c>
      <c r="B40">
        <v>133</v>
      </c>
      <c r="C40" s="9">
        <f t="shared" si="0"/>
        <v>4.0096346988231273E-2</v>
      </c>
      <c r="D40" s="9">
        <f t="shared" si="1"/>
        <v>0.38874211346147391</v>
      </c>
      <c r="E40" s="24">
        <f t="shared" si="2"/>
        <v>24.939927826679853</v>
      </c>
      <c r="F40" s="24">
        <f t="shared" si="3"/>
        <v>2.0457402107893987</v>
      </c>
      <c r="G40" s="24"/>
      <c r="I40" s="21">
        <f t="shared" si="4"/>
        <v>32.94897435272761</v>
      </c>
      <c r="J40" s="4" t="s">
        <v>42</v>
      </c>
      <c r="K40" s="2" t="s">
        <v>7</v>
      </c>
      <c r="L40" s="6" t="s">
        <v>3</v>
      </c>
      <c r="M40" s="38" t="s">
        <v>4</v>
      </c>
      <c r="O40" s="30">
        <f t="shared" si="8"/>
        <v>32.94897435272761</v>
      </c>
      <c r="P40" s="9">
        <f>SQRT(1/0.7+1/B40+1/Nd+(zeta_se/zeta)^2)</f>
        <v>1.2389517353675747</v>
      </c>
      <c r="Q40" s="9">
        <f t="shared" si="9"/>
        <v>40.822188952893583</v>
      </c>
      <c r="R40" s="24">
        <f t="shared" si="10"/>
        <v>0.8071339435214705</v>
      </c>
      <c r="S40" s="24" t="e">
        <f t="shared" si="11"/>
        <v>#NUM!</v>
      </c>
      <c r="U40" s="4" t="s">
        <v>44</v>
      </c>
      <c r="V40" s="38" t="s">
        <v>3</v>
      </c>
      <c r="W40" s="6" t="s">
        <v>4</v>
      </c>
    </row>
    <row r="41" spans="1:24" x14ac:dyDescent="0.2">
      <c r="A41">
        <v>21</v>
      </c>
      <c r="B41">
        <v>147</v>
      </c>
      <c r="C41" s="9">
        <f t="shared" si="0"/>
        <v>3.8518560788567267E-2</v>
      </c>
      <c r="D41" s="9">
        <f t="shared" si="1"/>
        <v>0.36387973911448157</v>
      </c>
      <c r="E41" s="24">
        <f t="shared" si="2"/>
        <v>25.96150997149434</v>
      </c>
      <c r="F41" s="24">
        <f t="shared" si="3"/>
        <v>1.4840724529241438</v>
      </c>
      <c r="G41" s="24"/>
      <c r="I41" s="21">
        <f t="shared" si="4"/>
        <v>28.465836766806348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>
        <f t="shared" si="8"/>
        <v>28.465836766806348</v>
      </c>
      <c r="P41" s="9">
        <f>SQRT(1/A41+1/B41+1/Nd+(zeta_se/zeta)^2)</f>
        <v>0.391577509203348</v>
      </c>
      <c r="Q41" s="9">
        <f t="shared" si="9"/>
        <v>11.146581458535115</v>
      </c>
      <c r="R41" s="24">
        <f t="shared" si="10"/>
        <v>2.5537728201869108</v>
      </c>
      <c r="S41" s="24" t="e">
        <f t="shared" si="11"/>
        <v>#NUM!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>
        <v>7</v>
      </c>
      <c r="B42">
        <v>53</v>
      </c>
      <c r="C42" s="9">
        <f t="shared" si="0"/>
        <v>6.4282434653322507E-2</v>
      </c>
      <c r="D42" s="9">
        <f t="shared" si="1"/>
        <v>0.35588905463064435</v>
      </c>
      <c r="E42" s="24">
        <f t="shared" si="2"/>
        <v>15.556349186104045</v>
      </c>
      <c r="F42" s="24">
        <f t="shared" si="3"/>
        <v>0.7649624780697063</v>
      </c>
      <c r="G42" s="24"/>
      <c r="I42" s="21">
        <f t="shared" si="4"/>
        <v>26.321851599155867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>
        <f t="shared" si="8"/>
        <v>26.321851599155867</v>
      </c>
      <c r="P42" s="9">
        <f>SQRT(1/0.7+1/B42+1/Nd+(zeta_se/zeta)^2)</f>
        <v>1.2435234336779286</v>
      </c>
      <c r="Q42" s="9">
        <f t="shared" si="9"/>
        <v>32.731839281343177</v>
      </c>
      <c r="R42" s="24">
        <f t="shared" si="10"/>
        <v>0.80416659060644535</v>
      </c>
      <c r="S42" s="24" t="e">
        <f t="shared" si="11"/>
        <v>#NUM!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>
        <v>22</v>
      </c>
      <c r="B43">
        <v>153</v>
      </c>
      <c r="C43" s="9">
        <f t="shared" si="0"/>
        <v>3.7742567804819861E-2</v>
      </c>
      <c r="D43" s="9">
        <f t="shared" si="1"/>
        <v>0.36484810528458805</v>
      </c>
      <c r="E43" s="24">
        <f t="shared" si="2"/>
        <v>26.49528259898354</v>
      </c>
      <c r="F43" s="24">
        <f t="shared" si="3"/>
        <v>1.5402423455480816</v>
      </c>
      <c r="G43" s="24"/>
      <c r="I43" s="21">
        <f t="shared" si="4"/>
        <v>28.651475139476872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>
        <f t="shared" si="8"/>
        <v>28.651475139476872</v>
      </c>
      <c r="P43" s="9">
        <f t="shared" ref="P43:P74" si="22">SQRT(1/A43+1/B43+1/Nd+(zeta_se/zeta)^2)</f>
        <v>0.38846064173012285</v>
      </c>
      <c r="Q43" s="9">
        <f t="shared" si="9"/>
        <v>11.129970419195846</v>
      </c>
      <c r="R43" s="24">
        <f t="shared" si="10"/>
        <v>2.5742633682171974</v>
      </c>
      <c r="S43" s="24" t="e">
        <f t="shared" si="11"/>
        <v>#NUM!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>
        <v>18</v>
      </c>
      <c r="B44">
        <v>157</v>
      </c>
      <c r="C44" s="9">
        <f t="shared" si="0"/>
        <v>3.7742567804819861E-2</v>
      </c>
      <c r="D44" s="9">
        <f t="shared" si="1"/>
        <v>0.3292621403677603</v>
      </c>
      <c r="E44" s="24">
        <f t="shared" si="2"/>
        <v>26.49528259898354</v>
      </c>
      <c r="F44" s="24">
        <f t="shared" si="3"/>
        <v>0.59738214851921656</v>
      </c>
      <c r="G44" s="24"/>
      <c r="I44" s="21">
        <f t="shared" si="4"/>
        <v>22.855144356551385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>
        <f t="shared" si="8"/>
        <v>22.855144356551385</v>
      </c>
      <c r="P44" s="9">
        <f t="shared" si="22"/>
        <v>0.40104383714696701</v>
      </c>
      <c r="Q44" s="9">
        <f t="shared" si="9"/>
        <v>9.1659147912992154</v>
      </c>
      <c r="R44" s="24">
        <f t="shared" si="10"/>
        <v>2.493492998456273</v>
      </c>
      <c r="S44" s="24" t="e">
        <f t="shared" si="11"/>
        <v>#NUM!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>
        <v>19</v>
      </c>
      <c r="B45">
        <v>95</v>
      </c>
      <c r="C45" s="9">
        <f t="shared" si="0"/>
        <v>4.6726931351599776E-2</v>
      </c>
      <c r="D45" s="9">
        <f t="shared" si="1"/>
        <v>0.42344971437533657</v>
      </c>
      <c r="E45" s="24">
        <f t="shared" si="2"/>
        <v>21.400934559032695</v>
      </c>
      <c r="F45" s="24">
        <f t="shared" si="3"/>
        <v>2.4982233345279408</v>
      </c>
      <c r="G45" s="24"/>
      <c r="I45" s="21">
        <f t="shared" si="4"/>
        <v>39.81706892571826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>
        <f t="shared" si="8"/>
        <v>39.81706892571826</v>
      </c>
      <c r="P45" s="9">
        <f t="shared" si="22"/>
        <v>0.40257803186867658</v>
      </c>
      <c r="Q45" s="9">
        <f t="shared" si="9"/>
        <v>16.029477242895098</v>
      </c>
      <c r="R45" s="24">
        <f t="shared" si="10"/>
        <v>2.4839904834305666</v>
      </c>
      <c r="S45" s="24" t="e">
        <f t="shared" si="11"/>
        <v>#NUM!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>
        <v>10</v>
      </c>
      <c r="B46">
        <v>88</v>
      </c>
      <c r="C46" s="9">
        <f t="shared" si="0"/>
        <v>5.0379272185987832E-2</v>
      </c>
      <c r="D46" s="9">
        <f t="shared" si="1"/>
        <v>0.33009688116265007</v>
      </c>
      <c r="E46" s="24">
        <f t="shared" si="2"/>
        <v>19.849433241279211</v>
      </c>
      <c r="F46" s="24">
        <f t="shared" ref="F46:F65" si="23">(D46-Zo_man)/C46</f>
        <v>0.46410906760317266</v>
      </c>
      <c r="G46" s="24"/>
      <c r="I46" s="21">
        <f t="shared" si="4"/>
        <v>22.653496331753736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>
        <f t="shared" si="8"/>
        <v>22.653496331753736</v>
      </c>
      <c r="P46" s="9">
        <f t="shared" si="22"/>
        <v>0.45855731743158507</v>
      </c>
      <c r="Q46" s="9">
        <f t="shared" si="9"/>
        <v>10.387926508335246</v>
      </c>
      <c r="R46" s="24">
        <f t="shared" si="10"/>
        <v>2.1807524642744274</v>
      </c>
      <c r="S46" s="24" t="e">
        <f t="shared" si="11"/>
        <v>#NUM!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>
        <v>9</v>
      </c>
      <c r="B47">
        <v>70</v>
      </c>
      <c r="C47" s="9">
        <f t="shared" si="0"/>
        <v>5.6077215409204427E-2</v>
      </c>
      <c r="D47" s="9">
        <f t="shared" si="1"/>
        <v>0.34996267024345795</v>
      </c>
      <c r="E47" s="24">
        <f t="shared" si="2"/>
        <v>17.832554500127006</v>
      </c>
      <c r="F47" s="24">
        <f t="shared" si="23"/>
        <v>0.77120923009444953</v>
      </c>
      <c r="G47" s="24"/>
      <c r="I47" s="21">
        <f t="shared" si="4"/>
        <v>25.624902861105223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>
        <f t="shared" si="8"/>
        <v>25.624902861105223</v>
      </c>
      <c r="P47" s="9">
        <f t="shared" si="22"/>
        <v>0.47361165779913028</v>
      </c>
      <c r="Q47" s="9">
        <f t="shared" si="9"/>
        <v>12.136252724989722</v>
      </c>
      <c r="R47" s="24">
        <f t="shared" si="10"/>
        <v>2.1114345129235041</v>
      </c>
      <c r="S47" s="24" t="e">
        <f t="shared" si="11"/>
        <v>#NUM!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>
        <v>7</v>
      </c>
      <c r="B48">
        <v>82</v>
      </c>
      <c r="C48" s="9">
        <f t="shared" si="0"/>
        <v>5.2851642258168997E-2</v>
      </c>
      <c r="D48" s="9">
        <f t="shared" si="1"/>
        <v>0.29073641570356468</v>
      </c>
      <c r="E48" s="24">
        <f t="shared" si="2"/>
        <v>18.920887928424502</v>
      </c>
      <c r="F48" s="24">
        <f t="shared" si="23"/>
        <v>-0.30233664907262819</v>
      </c>
      <c r="G48" s="24"/>
      <c r="I48" s="21">
        <f t="shared" si="4"/>
        <v>17.025182928892693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>
        <f t="shared" si="8"/>
        <v>17.025182928892693</v>
      </c>
      <c r="P48" s="9">
        <f t="shared" si="22"/>
        <v>0.50394785624583971</v>
      </c>
      <c r="Q48" s="9">
        <f t="shared" si="9"/>
        <v>8.5798044392087398</v>
      </c>
      <c r="R48" s="24">
        <f t="shared" si="10"/>
        <v>1.984332282806998</v>
      </c>
      <c r="S48" s="24" t="e">
        <f t="shared" si="11"/>
        <v>#NUM!</v>
      </c>
    </row>
    <row r="49" spans="1:19" x14ac:dyDescent="0.2">
      <c r="A49">
        <v>32</v>
      </c>
      <c r="B49">
        <v>215</v>
      </c>
      <c r="C49" s="9">
        <f t="shared" si="0"/>
        <v>3.1782086308186408E-2</v>
      </c>
      <c r="D49" s="9">
        <f t="shared" si="1"/>
        <v>0.36986704651605745</v>
      </c>
      <c r="E49" s="24">
        <f t="shared" si="2"/>
        <v>31.464265445104548</v>
      </c>
      <c r="F49" s="24">
        <f t="shared" si="23"/>
        <v>1.9870200395845659</v>
      </c>
      <c r="G49" s="24"/>
      <c r="I49" s="21">
        <f t="shared" si="4"/>
        <v>29.654693273513153</v>
      </c>
      <c r="O49" s="30">
        <f t="shared" si="8"/>
        <v>29.654693273513153</v>
      </c>
      <c r="P49" s="9">
        <f t="shared" si="22"/>
        <v>0.36716799941867589</v>
      </c>
      <c r="Q49" s="9">
        <f t="shared" si="9"/>
        <v>10.88825440261029</v>
      </c>
      <c r="R49" s="24">
        <f t="shared" si="10"/>
        <v>2.7235488974618285</v>
      </c>
      <c r="S49" s="24" t="e">
        <f t="shared" si="11"/>
        <v>#NUM!</v>
      </c>
    </row>
    <row r="50" spans="1:19" x14ac:dyDescent="0.2">
      <c r="A50">
        <v>15</v>
      </c>
      <c r="B50">
        <v>322</v>
      </c>
      <c r="C50" s="9">
        <f t="shared" si="0"/>
        <v>2.7216552697590869E-2</v>
      </c>
      <c r="D50" s="9">
        <f t="shared" si="1"/>
        <v>0.21501129942091809</v>
      </c>
      <c r="E50" s="24">
        <f t="shared" si="2"/>
        <v>36.742346141747667</v>
      </c>
      <c r="F50" s="24">
        <f t="shared" si="23"/>
        <v>-3.3694239575419886</v>
      </c>
      <c r="G50" s="24"/>
      <c r="I50" s="21">
        <f t="shared" si="4"/>
        <v>9.2961565175765788</v>
      </c>
      <c r="O50" s="30">
        <f t="shared" si="8"/>
        <v>9.2961565175765788</v>
      </c>
      <c r="P50" s="9">
        <f t="shared" si="22"/>
        <v>0.41071088825984825</v>
      </c>
      <c r="Q50" s="9">
        <f t="shared" si="9"/>
        <v>3.8180327007364543</v>
      </c>
      <c r="R50" s="24">
        <f t="shared" si="10"/>
        <v>2.4348027495373357</v>
      </c>
      <c r="S50" s="24" t="e">
        <f t="shared" si="11"/>
        <v>#NUM!</v>
      </c>
    </row>
    <row r="51" spans="1:19" x14ac:dyDescent="0.2">
      <c r="A51">
        <v>8</v>
      </c>
      <c r="B51">
        <v>106</v>
      </c>
      <c r="C51" s="9">
        <f t="shared" si="0"/>
        <v>4.6726931351599776E-2</v>
      </c>
      <c r="D51" s="9">
        <f t="shared" si="1"/>
        <v>0.27355598494135103</v>
      </c>
      <c r="E51" s="24">
        <f t="shared" si="2"/>
        <v>21.400934559032695</v>
      </c>
      <c r="F51" s="24">
        <f t="shared" si="23"/>
        <v>-0.70964255989813696</v>
      </c>
      <c r="G51" s="24"/>
      <c r="I51" s="21">
        <f t="shared" si="4"/>
        <v>15.054215911872081</v>
      </c>
      <c r="O51" s="30">
        <f t="shared" si="8"/>
        <v>15.054215911872081</v>
      </c>
      <c r="P51" s="9">
        <f t="shared" si="22"/>
        <v>0.48305811169109458</v>
      </c>
      <c r="Q51" s="9">
        <f t="shared" si="9"/>
        <v>7.2720611113789566</v>
      </c>
      <c r="R51" s="24">
        <f t="shared" si="10"/>
        <v>2.0701443072743158</v>
      </c>
      <c r="S51" s="24" t="e">
        <f t="shared" si="11"/>
        <v>#NUM!</v>
      </c>
    </row>
    <row r="52" spans="1:19" x14ac:dyDescent="0.2">
      <c r="A52">
        <v>2</v>
      </c>
      <c r="B52">
        <v>64</v>
      </c>
      <c r="C52" s="9">
        <f t="shared" si="0"/>
        <v>6.1313933948496581E-2</v>
      </c>
      <c r="D52" s="9">
        <f t="shared" si="1"/>
        <v>0.18976488435237751</v>
      </c>
      <c r="E52" s="24">
        <f t="shared" si="2"/>
        <v>16.30950643030009</v>
      </c>
      <c r="F52" s="24">
        <f t="shared" si="23"/>
        <v>-1.9074052542077171</v>
      </c>
      <c r="G52" s="24"/>
      <c r="I52" s="21">
        <f t="shared" si="4"/>
        <v>6.2376515141593272</v>
      </c>
      <c r="O52" s="30">
        <f t="shared" si="8"/>
        <v>6.2376515141593272</v>
      </c>
      <c r="P52" s="9">
        <f t="shared" si="22"/>
        <v>0.78392357854985784</v>
      </c>
      <c r="Q52" s="9">
        <f t="shared" si="9"/>
        <v>4.8898420967267189</v>
      </c>
      <c r="R52" s="24">
        <f t="shared" si="10"/>
        <v>1.2756345482678955</v>
      </c>
      <c r="S52" s="24" t="e">
        <f t="shared" si="11"/>
        <v>#NUM!</v>
      </c>
    </row>
    <row r="53" spans="1:19" x14ac:dyDescent="0.2">
      <c r="A53">
        <v>18</v>
      </c>
      <c r="B53">
        <v>205</v>
      </c>
      <c r="C53" s="9">
        <f t="shared" si="0"/>
        <v>3.3445003104532557E-2</v>
      </c>
      <c r="D53" s="9">
        <f t="shared" si="1"/>
        <v>0.29064574058037468</v>
      </c>
      <c r="E53" s="24">
        <f t="shared" si="2"/>
        <v>29.899832775452108</v>
      </c>
      <c r="F53" s="24">
        <f t="shared" si="23"/>
        <v>-0.48048025264893224</v>
      </c>
      <c r="G53" s="24"/>
      <c r="I53" s="21">
        <f t="shared" si="4"/>
        <v>17.510956645123244</v>
      </c>
      <c r="O53" s="30">
        <f t="shared" si="8"/>
        <v>17.510956645123244</v>
      </c>
      <c r="P53" s="9">
        <f t="shared" si="22"/>
        <v>0.39918013645778821</v>
      </c>
      <c r="Q53" s="9">
        <f t="shared" si="9"/>
        <v>6.9900260631067095</v>
      </c>
      <c r="R53" s="24">
        <f t="shared" si="10"/>
        <v>2.5051346714636593</v>
      </c>
      <c r="S53" s="24" t="e">
        <f t="shared" si="11"/>
        <v>#NUM!</v>
      </c>
    </row>
    <row r="54" spans="1:19" x14ac:dyDescent="0.2">
      <c r="A54">
        <v>44</v>
      </c>
      <c r="B54">
        <v>237</v>
      </c>
      <c r="C54" s="9">
        <f t="shared" si="0"/>
        <v>2.9800997754107491E-2</v>
      </c>
      <c r="D54" s="9">
        <f t="shared" si="1"/>
        <v>0.40809326914979444</v>
      </c>
      <c r="E54" s="24">
        <f t="shared" si="2"/>
        <v>33.555923471125034</v>
      </c>
      <c r="F54" s="24">
        <f t="shared" si="23"/>
        <v>3.4018278805425788</v>
      </c>
      <c r="G54" s="24"/>
      <c r="I54" s="21">
        <f t="shared" si="4"/>
        <v>36.969165591528139</v>
      </c>
      <c r="O54" s="30">
        <f t="shared" si="8"/>
        <v>36.969165591528139</v>
      </c>
      <c r="P54" s="9">
        <f t="shared" si="22"/>
        <v>0.35476451205889836</v>
      </c>
      <c r="Q54" s="9">
        <f t="shared" si="9"/>
        <v>13.115347992303095</v>
      </c>
      <c r="R54" s="24">
        <f t="shared" si="10"/>
        <v>2.8187712299531782</v>
      </c>
      <c r="S54" s="24" t="e">
        <f t="shared" si="11"/>
        <v>#NUM!</v>
      </c>
    </row>
    <row r="55" spans="1:19" x14ac:dyDescent="0.2">
      <c r="A55">
        <v>9</v>
      </c>
      <c r="B55">
        <v>26</v>
      </c>
      <c r="C55" s="9">
        <f t="shared" si="0"/>
        <v>8.3918135829668908E-2</v>
      </c>
      <c r="D55" s="9">
        <f t="shared" si="1"/>
        <v>0.53761809730309795</v>
      </c>
      <c r="E55" s="24">
        <f t="shared" si="2"/>
        <v>11.916375287812984</v>
      </c>
      <c r="F55" s="24">
        <f t="shared" si="23"/>
        <v>2.7515231469140722</v>
      </c>
      <c r="G55" s="24"/>
      <c r="I55" s="21">
        <f t="shared" si="4"/>
        <v>68.759413319996625</v>
      </c>
      <c r="O55" s="30">
        <f t="shared" si="8"/>
        <v>68.759413319996625</v>
      </c>
      <c r="P55" s="9">
        <f t="shared" si="22"/>
        <v>0.49848152079998376</v>
      </c>
      <c r="Q55" s="9">
        <f t="shared" si="9"/>
        <v>34.275296921066577</v>
      </c>
      <c r="R55" s="24">
        <f t="shared" si="10"/>
        <v>2.0060924192238034</v>
      </c>
      <c r="S55" s="24" t="e">
        <f t="shared" si="11"/>
        <v>#NUM!</v>
      </c>
    </row>
    <row r="56" spans="1:19" x14ac:dyDescent="0.2">
      <c r="A56">
        <v>0</v>
      </c>
      <c r="B56">
        <v>25</v>
      </c>
      <c r="C56" s="9">
        <f t="shared" si="0"/>
        <v>9.9014754297667429E-2</v>
      </c>
      <c r="D56" s="9">
        <f t="shared" si="1"/>
        <v>0.12097254138298828</v>
      </c>
      <c r="E56" s="24">
        <f t="shared" si="2"/>
        <v>10.099504938362077</v>
      </c>
      <c r="F56" s="24">
        <f t="shared" si="23"/>
        <v>-1.8759109594969949</v>
      </c>
      <c r="G56" s="24"/>
      <c r="I56" s="21">
        <f t="shared" si="4"/>
        <v>0</v>
      </c>
      <c r="O56" s="30">
        <f t="shared" si="8"/>
        <v>0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#NUM!</v>
      </c>
    </row>
    <row r="57" spans="1:19" x14ac:dyDescent="0.2">
      <c r="A57">
        <v>1</v>
      </c>
      <c r="B57">
        <v>15</v>
      </c>
      <c r="C57" s="9">
        <f t="shared" si="0"/>
        <v>0.12309149097933274</v>
      </c>
      <c r="D57" s="9">
        <f t="shared" si="1"/>
        <v>0.29058499455033532</v>
      </c>
      <c r="E57" s="24">
        <f t="shared" si="2"/>
        <v>8.1240384046359608</v>
      </c>
      <c r="F57" s="24">
        <f t="shared" si="23"/>
        <v>-0.1310440668417755</v>
      </c>
      <c r="G57" s="24"/>
      <c r="I57" s="21">
        <f t="shared" si="4"/>
        <v>13.299701146168941</v>
      </c>
      <c r="O57" s="30">
        <f t="shared" si="8"/>
        <v>13.299701146168941</v>
      </c>
      <c r="P57" s="9">
        <f t="shared" si="22"/>
        <v>1.0796193049742497</v>
      </c>
      <c r="Q57" s="9">
        <f t="shared" si="9"/>
        <v>14.358614107792144</v>
      </c>
      <c r="R57" s="24">
        <f t="shared" si="10"/>
        <v>0.92625242563984278</v>
      </c>
      <c r="S57" s="24" t="e">
        <f t="shared" si="11"/>
        <v>#NUM!</v>
      </c>
    </row>
    <row r="58" spans="1:19" x14ac:dyDescent="0.2">
      <c r="A58">
        <v>9</v>
      </c>
      <c r="B58">
        <v>80</v>
      </c>
      <c r="C58" s="9">
        <f t="shared" si="0"/>
        <v>5.2851642258168997E-2</v>
      </c>
      <c r="D58" s="9">
        <f t="shared" si="1"/>
        <v>0.3291067112015193</v>
      </c>
      <c r="E58" s="24">
        <f t="shared" si="2"/>
        <v>18.920887928424502</v>
      </c>
      <c r="F58" s="24">
        <f t="shared" si="23"/>
        <v>0.42366341182470235</v>
      </c>
      <c r="G58" s="24"/>
      <c r="I58" s="21">
        <f t="shared" si="4"/>
        <v>22.427354972034927</v>
      </c>
      <c r="O58" s="30">
        <f t="shared" si="8"/>
        <v>22.427354972034927</v>
      </c>
      <c r="P58" s="9">
        <f t="shared" si="22"/>
        <v>0.47172268136854112</v>
      </c>
      <c r="Q58" s="9">
        <f t="shared" si="9"/>
        <v>10.579492023412397</v>
      </c>
      <c r="R58" s="24">
        <f t="shared" si="10"/>
        <v>2.1198895866080552</v>
      </c>
      <c r="S58" s="24" t="e">
        <f t="shared" si="11"/>
        <v>#NUM!</v>
      </c>
    </row>
    <row r="59" spans="1:19" x14ac:dyDescent="0.2">
      <c r="A59">
        <v>12</v>
      </c>
      <c r="B59">
        <v>103</v>
      </c>
      <c r="C59" s="9">
        <f t="shared" si="0"/>
        <v>4.6524210519923545E-2</v>
      </c>
      <c r="D59" s="9">
        <f t="shared" si="1"/>
        <v>0.33309890124594332</v>
      </c>
      <c r="E59" s="24">
        <f t="shared" si="2"/>
        <v>21.494185260204677</v>
      </c>
      <c r="F59" s="24">
        <f t="shared" si="23"/>
        <v>0.56709177499659114</v>
      </c>
      <c r="G59" s="24"/>
      <c r="I59" s="21">
        <f t="shared" si="4"/>
        <v>23.224303314289031</v>
      </c>
      <c r="O59" s="30">
        <f t="shared" si="8"/>
        <v>23.224303314289031</v>
      </c>
      <c r="P59" s="9">
        <f t="shared" si="22"/>
        <v>0.43812469481167809</v>
      </c>
      <c r="Q59" s="9">
        <f t="shared" si="9"/>
        <v>10.175140801786727</v>
      </c>
      <c r="R59" s="24">
        <f t="shared" si="10"/>
        <v>2.2824552275690286</v>
      </c>
      <c r="S59" s="24" t="e">
        <f t="shared" si="11"/>
        <v>#NUM!</v>
      </c>
    </row>
    <row r="60" spans="1:19" x14ac:dyDescent="0.2">
      <c r="A60">
        <v>10</v>
      </c>
      <c r="B60">
        <v>93</v>
      </c>
      <c r="C60" s="9">
        <f t="shared" si="0"/>
        <v>4.9147318718299041E-2</v>
      </c>
      <c r="D60" s="9">
        <f t="shared" si="1"/>
        <v>0.32175055439664219</v>
      </c>
      <c r="E60" s="24">
        <f t="shared" si="2"/>
        <v>20.346989949375807</v>
      </c>
      <c r="F60" s="24">
        <f t="shared" si="23"/>
        <v>0.3059200515278433</v>
      </c>
      <c r="G60" s="24"/>
      <c r="I60" s="21">
        <f t="shared" si="4"/>
        <v>21.437589231536961</v>
      </c>
      <c r="O60" s="30">
        <f t="shared" si="8"/>
        <v>21.437589231536961</v>
      </c>
      <c r="P60" s="9">
        <f t="shared" si="22"/>
        <v>0.45789066945992479</v>
      </c>
      <c r="Q60" s="9">
        <f t="shared" si="9"/>
        <v>9.8160720848353336</v>
      </c>
      <c r="R60" s="24">
        <f t="shared" si="10"/>
        <v>2.1839274453429791</v>
      </c>
      <c r="S60" s="24" t="e">
        <f t="shared" si="11"/>
        <v>#NUM!</v>
      </c>
    </row>
    <row r="61" spans="1:19" x14ac:dyDescent="0.2">
      <c r="A61">
        <v>3</v>
      </c>
      <c r="B61">
        <v>61</v>
      </c>
      <c r="C61" s="9">
        <f t="shared" si="0"/>
        <v>6.2257280636469035E-2</v>
      </c>
      <c r="D61" s="9">
        <f t="shared" si="1"/>
        <v>0.23033719935077968</v>
      </c>
      <c r="E61" s="24">
        <f t="shared" si="2"/>
        <v>16.06237840420901</v>
      </c>
      <c r="F61" s="24">
        <f t="shared" si="23"/>
        <v>-1.2268156268676527</v>
      </c>
      <c r="G61" s="24"/>
      <c r="I61" s="21">
        <f t="shared" si="4"/>
        <v>9.8139087326690557</v>
      </c>
      <c r="O61" s="30">
        <f t="shared" si="8"/>
        <v>9.8139087326690557</v>
      </c>
      <c r="P61" s="9">
        <f t="shared" si="22"/>
        <v>0.66980441396179169</v>
      </c>
      <c r="Q61" s="9">
        <f t="shared" si="9"/>
        <v>6.573399387359907</v>
      </c>
      <c r="R61" s="24">
        <f t="shared" si="10"/>
        <v>1.4929731413460705</v>
      </c>
      <c r="S61" s="24" t="e">
        <f t="shared" si="11"/>
        <v>#NUM!</v>
      </c>
    </row>
    <row r="62" spans="1:19" x14ac:dyDescent="0.2">
      <c r="A62">
        <v>14</v>
      </c>
      <c r="B62">
        <v>73</v>
      </c>
      <c r="C62" s="9">
        <f t="shared" si="0"/>
        <v>5.3452248382484878E-2</v>
      </c>
      <c r="D62" s="9">
        <f t="shared" si="1"/>
        <v>0.41669880110150914</v>
      </c>
      <c r="E62" s="24">
        <f t="shared" si="2"/>
        <v>18.708286933869708</v>
      </c>
      <c r="F62" s="24">
        <f t="shared" si="23"/>
        <v>2.057600948656511</v>
      </c>
      <c r="G62" s="24"/>
      <c r="I62" s="21">
        <f t="shared" si="4"/>
        <v>38.185587662407855</v>
      </c>
      <c r="O62" s="30">
        <f t="shared" si="8"/>
        <v>38.185587662407855</v>
      </c>
      <c r="P62" s="9">
        <f t="shared" si="22"/>
        <v>0.4289969447116993</v>
      </c>
      <c r="Q62" s="9">
        <f t="shared" si="9"/>
        <v>16.381500439193729</v>
      </c>
      <c r="R62" s="24">
        <f t="shared" si="10"/>
        <v>2.3310189322491199</v>
      </c>
      <c r="S62" s="24" t="e">
        <f t="shared" si="11"/>
        <v>#NUM!</v>
      </c>
    </row>
    <row r="63" spans="1:19" x14ac:dyDescent="0.2">
      <c r="A63">
        <v>5</v>
      </c>
      <c r="B63">
        <v>61</v>
      </c>
      <c r="C63" s="9">
        <f t="shared" si="0"/>
        <v>6.1313933948496581E-2</v>
      </c>
      <c r="D63" s="9">
        <f t="shared" si="1"/>
        <v>0.28772149118856005</v>
      </c>
      <c r="E63" s="24">
        <f t="shared" si="2"/>
        <v>16.30950643030009</v>
      </c>
      <c r="F63" s="24">
        <f t="shared" si="23"/>
        <v>-0.30978134512262012</v>
      </c>
      <c r="G63" s="24"/>
      <c r="I63" s="21">
        <f t="shared" si="4"/>
        <v>16.34822407933467</v>
      </c>
      <c r="O63" s="30">
        <f t="shared" si="8"/>
        <v>16.34822407933467</v>
      </c>
      <c r="P63" s="9">
        <f t="shared" si="22"/>
        <v>0.56151991917416955</v>
      </c>
      <c r="Q63" s="9">
        <f t="shared" si="9"/>
        <v>9.1798534636692164</v>
      </c>
      <c r="R63" s="24">
        <f t="shared" si="10"/>
        <v>1.780880723645041</v>
      </c>
      <c r="S63" s="24" t="e">
        <f t="shared" si="11"/>
        <v>#NUM!</v>
      </c>
    </row>
    <row r="64" spans="1:19" x14ac:dyDescent="0.2">
      <c r="A64">
        <v>8</v>
      </c>
      <c r="B64">
        <v>124</v>
      </c>
      <c r="C64" s="9">
        <f t="shared" si="0"/>
        <v>4.3437224276306939E-2</v>
      </c>
      <c r="D64" s="9">
        <f t="shared" si="1"/>
        <v>0.25389322279202664</v>
      </c>
      <c r="E64" s="24">
        <f t="shared" si="2"/>
        <v>23.021728866442675</v>
      </c>
      <c r="F64" s="24">
        <f t="shared" si="23"/>
        <v>-1.216057936710065</v>
      </c>
      <c r="G64" s="24"/>
      <c r="I64" s="21">
        <f t="shared" si="4"/>
        <v>12.871106538700516</v>
      </c>
      <c r="O64" s="30">
        <f t="shared" si="8"/>
        <v>12.871106538700516</v>
      </c>
      <c r="P64" s="9">
        <f t="shared" si="22"/>
        <v>0.4816385503003755</v>
      </c>
      <c r="Q64" s="9">
        <f t="shared" si="9"/>
        <v>6.199221094061401</v>
      </c>
      <c r="R64" s="24">
        <f t="shared" si="10"/>
        <v>2.0762457643316687</v>
      </c>
      <c r="S64" s="24" t="e">
        <f t="shared" si="11"/>
        <v>#NUM!</v>
      </c>
    </row>
    <row r="65" spans="1:19" x14ac:dyDescent="0.2">
      <c r="A65">
        <v>32</v>
      </c>
      <c r="B65">
        <v>322</v>
      </c>
      <c r="C65" s="9">
        <f t="shared" si="0"/>
        <v>2.6555952586407236E-2</v>
      </c>
      <c r="D65" s="9">
        <f t="shared" si="1"/>
        <v>0.30688968030304764</v>
      </c>
      <c r="E65" s="24">
        <f t="shared" si="2"/>
        <v>37.656340767525464</v>
      </c>
      <c r="F65" s="24">
        <f t="shared" si="23"/>
        <v>6.5626032655307434E-3</v>
      </c>
      <c r="G65" s="24"/>
      <c r="I65" s="21">
        <f t="shared" si="4"/>
        <v>19.815620004623415</v>
      </c>
      <c r="O65" s="30">
        <f t="shared" si="8"/>
        <v>19.815620004623415</v>
      </c>
      <c r="P65" s="9">
        <f t="shared" si="22"/>
        <v>0.36505721067871938</v>
      </c>
      <c r="Q65" s="9">
        <f t="shared" si="9"/>
        <v>7.2338349667572563</v>
      </c>
      <c r="R65" s="24">
        <f t="shared" si="10"/>
        <v>2.7392966656946354</v>
      </c>
      <c r="S65" s="24" t="e">
        <f t="shared" si="11"/>
        <v>#NUM!</v>
      </c>
    </row>
    <row r="66" spans="1:19" x14ac:dyDescent="0.2">
      <c r="A66">
        <v>4</v>
      </c>
      <c r="B66">
        <v>49</v>
      </c>
      <c r="C66" s="9">
        <f t="shared" si="0"/>
        <v>6.8358592702466317E-2</v>
      </c>
      <c r="D66" s="9">
        <f t="shared" si="1"/>
        <v>0.28931806755565259</v>
      </c>
      <c r="E66" s="24">
        <f t="shared" si="2"/>
        <v>14.628738838327795</v>
      </c>
      <c r="F66" s="24">
        <f t="shared" ref="F66:F97" si="24">(D66-Zo)/C66</f>
        <v>-0.33943973929072058</v>
      </c>
      <c r="G66" s="24"/>
      <c r="I66" s="21">
        <f t="shared" si="4"/>
        <v>16.281580829164763</v>
      </c>
      <c r="O66" s="30">
        <f t="shared" si="8"/>
        <v>16.281580829164763</v>
      </c>
      <c r="P66" s="9">
        <f t="shared" si="22"/>
        <v>0.60771649662628147</v>
      </c>
      <c r="Q66" s="9">
        <f t="shared" si="9"/>
        <v>9.894585261037637</v>
      </c>
      <c r="R66" s="24">
        <f t="shared" si="10"/>
        <v>1.6455041216611161</v>
      </c>
      <c r="S66" s="24" t="e">
        <f t="shared" si="11"/>
        <v>#NUM!</v>
      </c>
    </row>
    <row r="67" spans="1:19" x14ac:dyDescent="0.2">
      <c r="A67">
        <v>6</v>
      </c>
      <c r="B67">
        <v>69</v>
      </c>
      <c r="C67" s="9">
        <f t="shared" si="0"/>
        <v>5.7543533764843599E-2</v>
      </c>
      <c r="D67" s="9">
        <f t="shared" si="1"/>
        <v>0.29433206061912176</v>
      </c>
      <c r="E67" s="24">
        <f t="shared" si="2"/>
        <v>17.378147196982766</v>
      </c>
      <c r="F67" s="24">
        <f t="shared" si="24"/>
        <v>-0.31610206450076522</v>
      </c>
      <c r="G67" s="24"/>
      <c r="I67" s="21">
        <f t="shared" si="4"/>
        <v>17.341996026114863</v>
      </c>
      <c r="O67" s="30">
        <f t="shared" si="8"/>
        <v>17.341996026114863</v>
      </c>
      <c r="P67" s="9">
        <f t="shared" si="22"/>
        <v>0.52921696618331326</v>
      </c>
      <c r="Q67" s="9">
        <f t="shared" si="9"/>
        <v>9.1776785245035821</v>
      </c>
      <c r="R67" s="24">
        <f t="shared" si="10"/>
        <v>1.889584166607414</v>
      </c>
      <c r="S67" s="24" t="e">
        <f t="shared" si="11"/>
        <v>#NUM!</v>
      </c>
    </row>
    <row r="68" spans="1:19" x14ac:dyDescent="0.2">
      <c r="A68">
        <v>16</v>
      </c>
      <c r="B68">
        <v>92</v>
      </c>
      <c r="C68" s="9">
        <f t="shared" si="0"/>
        <v>4.8001536073731935E-2</v>
      </c>
      <c r="D68" s="9">
        <f t="shared" si="1"/>
        <v>0.398503540296059</v>
      </c>
      <c r="E68" s="24">
        <f t="shared" si="2"/>
        <v>20.832666655999656</v>
      </c>
      <c r="F68" s="24">
        <f t="shared" si="24"/>
        <v>1.7912312164996083</v>
      </c>
      <c r="G68" s="24"/>
      <c r="I68" s="21">
        <f t="shared" si="4"/>
        <v>34.637464151379966</v>
      </c>
      <c r="O68" s="30">
        <f t="shared" si="8"/>
        <v>34.637464151379966</v>
      </c>
      <c r="P68" s="9">
        <f t="shared" si="22"/>
        <v>0.41506715387248655</v>
      </c>
      <c r="Q68" s="9">
        <f t="shared" si="9"/>
        <v>14.376873662673566</v>
      </c>
      <c r="R68" s="24">
        <f t="shared" si="10"/>
        <v>2.4092486978798897</v>
      </c>
      <c r="S68" s="24" t="e">
        <f t="shared" si="11"/>
        <v>#NUM!</v>
      </c>
    </row>
    <row r="69" spans="1:19" x14ac:dyDescent="0.2">
      <c r="A69">
        <v>9</v>
      </c>
      <c r="B69">
        <v>163</v>
      </c>
      <c r="C69" s="9">
        <f t="shared" si="0"/>
        <v>3.8069349381344049E-2</v>
      </c>
      <c r="D69" s="9">
        <f t="shared" si="1"/>
        <v>0.23511770472251198</v>
      </c>
      <c r="E69" s="24">
        <f t="shared" si="2"/>
        <v>26.267851073127396</v>
      </c>
      <c r="F69" s="24">
        <f t="shared" si="24"/>
        <v>-2.0332363693160014</v>
      </c>
      <c r="G69" s="24"/>
      <c r="I69" s="21">
        <f t="shared" si="4"/>
        <v>11.017040900971727</v>
      </c>
      <c r="O69" s="30">
        <f t="shared" si="8"/>
        <v>11.017040900971727</v>
      </c>
      <c r="P69" s="9">
        <f t="shared" si="22"/>
        <v>0.46492715283437641</v>
      </c>
      <c r="Q69" s="9">
        <f t="shared" si="9"/>
        <v>5.1221214587486585</v>
      </c>
      <c r="R69" s="24">
        <f t="shared" si="10"/>
        <v>2.1508745916507817</v>
      </c>
      <c r="S69" s="24" t="e">
        <f t="shared" si="11"/>
        <v>#NUM!</v>
      </c>
    </row>
    <row r="70" spans="1:19" x14ac:dyDescent="0.2">
      <c r="A70">
        <v>29</v>
      </c>
      <c r="B70">
        <v>128</v>
      </c>
      <c r="C70" s="9">
        <f t="shared" si="0"/>
        <v>3.9840953644479787E-2</v>
      </c>
      <c r="D70" s="9">
        <f t="shared" si="1"/>
        <v>0.44618071210632854</v>
      </c>
      <c r="E70" s="24">
        <f t="shared" si="2"/>
        <v>25.099800796022265</v>
      </c>
      <c r="F70" s="24">
        <f t="shared" si="24"/>
        <v>3.354814818394527</v>
      </c>
      <c r="G70" s="24"/>
      <c r="I70" s="21">
        <f t="shared" si="4"/>
        <v>45.086820823348368</v>
      </c>
      <c r="O70" s="30">
        <f t="shared" si="8"/>
        <v>45.086820823348368</v>
      </c>
      <c r="P70" s="9">
        <f t="shared" si="22"/>
        <v>0.37577444781025859</v>
      </c>
      <c r="Q70" s="9">
        <f t="shared" si="9"/>
        <v>16.942475198413803</v>
      </c>
      <c r="R70" s="24">
        <f t="shared" si="10"/>
        <v>2.6611708322034029</v>
      </c>
      <c r="S70" s="24" t="e">
        <f t="shared" si="11"/>
        <v>#NUM!</v>
      </c>
    </row>
    <row r="71" spans="1:19" x14ac:dyDescent="0.2">
      <c r="A71">
        <v>0</v>
      </c>
      <c r="B71">
        <v>17</v>
      </c>
      <c r="C71" s="9">
        <f t="shared" si="0"/>
        <v>0.11952286093343936</v>
      </c>
      <c r="D71" s="9">
        <f t="shared" si="1"/>
        <v>0.14586720014215654</v>
      </c>
      <c r="E71" s="24">
        <f t="shared" si="2"/>
        <v>8.3666002653407556</v>
      </c>
      <c r="F71" s="24">
        <f t="shared" si="24"/>
        <v>-1.3943315027533467</v>
      </c>
      <c r="G71" s="24"/>
      <c r="I71" s="21">
        <f t="shared" si="4"/>
        <v>0</v>
      </c>
      <c r="O71" s="30">
        <f t="shared" si="8"/>
        <v>0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#NUM!</v>
      </c>
    </row>
    <row r="72" spans="1:19" x14ac:dyDescent="0.2">
      <c r="A72">
        <v>2</v>
      </c>
      <c r="B72">
        <v>58</v>
      </c>
      <c r="C72" s="9">
        <f t="shared" si="0"/>
        <v>6.4282434653322507E-2</v>
      </c>
      <c r="D72" s="9">
        <f t="shared" si="1"/>
        <v>0.19903520111300851</v>
      </c>
      <c r="E72" s="24">
        <f t="shared" si="2"/>
        <v>15.556349186104045</v>
      </c>
      <c r="F72" s="24">
        <f t="shared" si="24"/>
        <v>-1.7654354558891014</v>
      </c>
      <c r="G72" s="24"/>
      <c r="I72" s="21">
        <f t="shared" si="4"/>
        <v>6.8825814586241245</v>
      </c>
      <c r="O72" s="30">
        <f t="shared" si="8"/>
        <v>6.8825814586241245</v>
      </c>
      <c r="P72" s="9">
        <f t="shared" si="22"/>
        <v>0.7849538561703866</v>
      </c>
      <c r="Q72" s="9">
        <f t="shared" si="9"/>
        <v>5.4025088563538111</v>
      </c>
      <c r="R72" s="24">
        <f t="shared" si="10"/>
        <v>1.273960236183532</v>
      </c>
      <c r="S72" s="24" t="e">
        <f t="shared" si="11"/>
        <v>#NUM!</v>
      </c>
    </row>
    <row r="73" spans="1:19" x14ac:dyDescent="0.2">
      <c r="A73">
        <v>7</v>
      </c>
      <c r="B73">
        <v>30</v>
      </c>
      <c r="C73" s="9">
        <f t="shared" si="0"/>
        <v>8.1649658092772609E-2</v>
      </c>
      <c r="D73" s="9">
        <f t="shared" si="1"/>
        <v>0.45782736946953173</v>
      </c>
      <c r="E73" s="24">
        <f t="shared" si="2"/>
        <v>12.24744871391589</v>
      </c>
      <c r="F73" s="24">
        <f t="shared" si="24"/>
        <v>1.7796238517444014</v>
      </c>
      <c r="G73" s="24"/>
      <c r="I73" s="21">
        <f t="shared" si="4"/>
        <v>46.4294022047673</v>
      </c>
      <c r="O73" s="30">
        <f t="shared" si="8"/>
        <v>46.4294022047673</v>
      </c>
      <c r="P73" s="9">
        <f t="shared" si="22"/>
        <v>0.52450133765024021</v>
      </c>
      <c r="Q73" s="9">
        <f t="shared" si="9"/>
        <v>24.352283562701462</v>
      </c>
      <c r="R73" s="24">
        <f t="shared" si="10"/>
        <v>1.9065728306432701</v>
      </c>
      <c r="S73" s="24" t="e">
        <f t="shared" si="11"/>
        <v>#NUM!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0.66874832138236362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0.66874832138236362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0.66874832138236362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0.66874832138236362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0.66874832138236362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0.66874832138236362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0.66874832138236362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0.66874832138236362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0.66874832138236362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0.66874832138236362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0.66874832138236362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0.66874832138236362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0.66874832138236362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0.66874832138236362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0.66874832138236362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0.66874832138236362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0.66874832138236362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0.66874832138236362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0.66874832138236362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0.66874832138236362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0.66874832138236362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0.66874832138236362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0.66874832138236362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0.66874832138236362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0.66874832138236362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0.66874832138236362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0.66874832138236362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0.66874832138236362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0.66874832138236362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0.66874832138236362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0.66874832138236362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0.66874832138236362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0.66874832138236362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0.66874832138236362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0.66874832138236362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0.66874832138236362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0.66874832138236362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0.66874832138236362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0.66874832138236362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0.66874832138236362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0.66874832138236362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0.66874832138236362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0.66874832138236362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0.66874832138236362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0.66874832138236362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0.66874832138236362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0.66874832138236362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0.66874832138236362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0.66874832138236362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0.66874832138236362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0.66874832138236362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0.66874832138236362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0.66874832138236362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0.66874832138236362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0.66874832138236362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0.66874832138236362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0.66874832138236362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0.66874832138236362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0.66874832138236362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0.66874832138236362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0.66874832138236362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0.66874832138236362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0.66874832138236362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0.66874832138236362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0.66874832138236362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0.66874832138236362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0.66874832138236362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0.66874832138236362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0.66874832138236362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0.66874832138236362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0.66874832138236362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0.66874832138236362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0.66874832138236362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0.66874832138236362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0.66874832138236362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0.66874832138236362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0.66874832138236362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0.66874832138236362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0.66874832138236362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0.66874832138236362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0.66874832138236362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0.66874832138236362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0.66874832138236362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0.66874832138236362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0.66874832138236362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0.66874832138236362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0.66874832138236362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0.66874832138236362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0.66874832138236362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0.66874832138236362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0.66874832138236362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0.66874832138236362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0.66874832138236362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0.66874832138236362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0.66874832138236362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0.66874832138236362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0.66874832138236362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0.66874832138236362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0.66874832138236362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0.66874832138236362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0.66874832138236362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0.66874832138236362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0.66874832138236362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0.66874832138236362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0.66874832138236362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0.66874832138236362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0.66874832138236362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0.66874832138236362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0.66874832138236362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0.66874832138236362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0.66874832138236362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0.66874832138236362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0.66874832138236362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0.66874832138236362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0.66874832138236362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0.66874832138236362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0.66874832138236362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0.66874832138236362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0.66874832138236362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0.66874832138236362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0.66874832138236362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0.66874832138236362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0.66874832138236362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0.66874832138236362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0.66874832138236362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0.66874832138236362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0.66874832138236362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0.66874832138236362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0.66874832138236362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0.66874832138236362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0.66874832138236362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0.66874832138236362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0.66874832138236362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0.66874832138236362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0.66874832138236362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0.66874832138236362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0.66874832138236362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0.66874832138236362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0.66874832138236362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0.66874832138236362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0.66874832138236362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0.66874832138236362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0.66874832138236362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0.66874832138236362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0.66874832138236362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0.66874832138236362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0.66874832138236362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0.66874832138236362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0.66874832138236362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0.66874832138236362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0.66874832138236362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0.66874832138236362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0.66874832138236362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0.66874832138236362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0.66874832138236362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0.66874832138236362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0.66874832138236362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0.66874832138236362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0.66874832138236362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0.66874832138236362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0.66874832138236362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0.66874832138236362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0.66874832138236362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0.66874832138236362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0.66874832138236362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0.66874832138236362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0.66874832138236362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workbookViewId="0">
      <selection activeCell="Q5" sqref="Q5"/>
    </sheetView>
  </sheetViews>
  <sheetFormatPr defaultRowHeight="12.75" x14ac:dyDescent="0.2"/>
  <cols>
    <col min="1" max="5" width="9.140625" style="9"/>
    <col min="6" max="7" width="10.140625" style="9" bestFit="1" customWidth="1"/>
    <col min="8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127</v>
      </c>
    </row>
    <row r="2" spans="1:23" ht="13.5" thickBot="1" x14ac:dyDescent="0.25">
      <c r="A2" s="2" t="s">
        <v>10</v>
      </c>
      <c r="B2" s="19" t="s">
        <v>126</v>
      </c>
      <c r="E2" s="2" t="s">
        <v>15</v>
      </c>
      <c r="F2" s="10">
        <f>MIN(E14:E73)</f>
        <v>8.831760866327846</v>
      </c>
      <c r="G2" s="11">
        <f>MAX(E14:E73)</f>
        <v>45.672748986676943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>
        <v>7371</v>
      </c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379</v>
      </c>
      <c r="E3" s="2" t="s">
        <v>16</v>
      </c>
      <c r="F3" s="36">
        <f>MIN(F14:F73)</f>
        <v>-6.1802829314922851</v>
      </c>
      <c r="G3" s="37">
        <f>MAX(F14:F73)</f>
        <v>3.1346700716848215</v>
      </c>
      <c r="I3" s="2" t="s">
        <v>12</v>
      </c>
      <c r="J3" s="14">
        <v>105.3</v>
      </c>
      <c r="P3" s="2" t="s">
        <v>12</v>
      </c>
      <c r="Q3" s="18">
        <v>105</v>
      </c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5895</v>
      </c>
      <c r="E4" s="2" t="s">
        <v>34</v>
      </c>
      <c r="F4" s="16">
        <f>MIN(M14:M25)</f>
        <v>-12.974232771072293</v>
      </c>
      <c r="G4" s="17">
        <f>MAX(M14:M25)</f>
        <v>14.236143481261628</v>
      </c>
      <c r="I4" s="2" t="s">
        <v>24</v>
      </c>
      <c r="J4" s="48">
        <v>3.7989999999999999</v>
      </c>
      <c r="K4" s="13" t="s">
        <v>25</v>
      </c>
      <c r="P4" s="2" t="s">
        <v>13</v>
      </c>
      <c r="Q4" s="18">
        <v>3</v>
      </c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0.2483247653802875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0.10014659783225023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0.30648799753353018</v>
      </c>
      <c r="E8" s="6"/>
      <c r="I8" s="5" t="s">
        <v>26</v>
      </c>
      <c r="J8" s="21">
        <f>MIN(I14:I65)</f>
        <v>0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>
        <f>MAX(I14:I65)</f>
        <v>42.486333095009996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15</v>
      </c>
      <c r="B14">
        <v>90</v>
      </c>
      <c r="C14" s="9">
        <f t="shared" ref="C14:C77" si="0">0.5*(1/(A14+B14+0.5))^0.5</f>
        <v>4.8679238351123547E-2</v>
      </c>
      <c r="D14" s="9">
        <f t="shared" ref="D14:D77" si="1">ATAN(SQRT((A14+3/8)/(B14+3/8)))</f>
        <v>0.39120266916173169</v>
      </c>
      <c r="E14" s="24">
        <f t="shared" ref="E14:E77" si="2">1/C14</f>
        <v>20.542638584174139</v>
      </c>
      <c r="F14" s="24">
        <f t="shared" ref="F14:F45" si="3">(D14-Zo_man)/C14</f>
        <v>1.7402628820351345</v>
      </c>
      <c r="G14" s="24"/>
      <c r="I14" s="21">
        <f t="shared" ref="I14:I77" si="4">1/lamD*LN(1+0.5*lamD*Z*rho_std*A14/B14)</f>
        <v>33.250325504539774</v>
      </c>
      <c r="J14" s="29">
        <v>1</v>
      </c>
      <c r="K14" s="32">
        <f t="shared" ref="K14:K21" si="5">ATAN(SQRT((EXP(J14*lamD)-1)/(0.5*lamD*rho_std*Z)))</f>
        <v>7.0592856241306665E-2</v>
      </c>
      <c r="L14" s="9">
        <f t="shared" ref="L14:L21" si="6">max_x_axis</f>
        <v>55</v>
      </c>
      <c r="M14" s="15">
        <f t="shared" ref="M14:M21" si="7">(K14-Zo_man)/(1/max_x_axis)</f>
        <v>-12.974232771072293</v>
      </c>
      <c r="O14" s="30">
        <f t="shared" ref="O14:O77" si="8">I14</f>
        <v>33.250325504539774</v>
      </c>
      <c r="P14" s="9">
        <f>SQRT(1/A14+1/B14+1/Nd+(zeta_se/zeta)^2)</f>
        <v>0.28058825903933238</v>
      </c>
      <c r="Q14" s="9">
        <f t="shared" ref="Q14:Q77" si="9">O14*P14</f>
        <v>9.3296509458099255</v>
      </c>
      <c r="R14" s="24">
        <f t="shared" ref="R14:R77" si="10">1/P14</f>
        <v>3.5639409981863199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35</v>
      </c>
      <c r="B15">
        <v>486</v>
      </c>
      <c r="C15" s="9">
        <f t="shared" si="0"/>
        <v>2.189489404922193E-2</v>
      </c>
      <c r="D15" s="9">
        <f t="shared" si="1"/>
        <v>0.26342157817765172</v>
      </c>
      <c r="E15" s="24">
        <f t="shared" si="2"/>
        <v>45.672748986676943</v>
      </c>
      <c r="F15" s="24">
        <f t="shared" si="3"/>
        <v>-1.9669617609960024</v>
      </c>
      <c r="G15" s="24"/>
      <c r="I15" s="21">
        <f t="shared" si="4"/>
        <v>14.388472093795214</v>
      </c>
      <c r="J15" s="34">
        <v>3</v>
      </c>
      <c r="K15" s="32">
        <f t="shared" si="5"/>
        <v>0.12187637350812844</v>
      </c>
      <c r="L15" s="9">
        <f t="shared" si="6"/>
        <v>55</v>
      </c>
      <c r="M15" s="15">
        <f t="shared" si="7"/>
        <v>-10.153639321397096</v>
      </c>
      <c r="O15" s="30">
        <f t="shared" si="8"/>
        <v>14.388472093795214</v>
      </c>
      <c r="P15" s="9">
        <f>SQRT(1/A15+1/B15+1/Nd+(zeta_se/zeta)^2)</f>
        <v>0.17771053731587941</v>
      </c>
      <c r="Q15" s="9">
        <f t="shared" si="9"/>
        <v>2.5569831069428837</v>
      </c>
      <c r="R15" s="24">
        <f t="shared" si="10"/>
        <v>5.6271283352348771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2</v>
      </c>
      <c r="B16">
        <v>51</v>
      </c>
      <c r="C16" s="9">
        <f t="shared" si="0"/>
        <v>6.8358592702466317E-2</v>
      </c>
      <c r="D16" s="9">
        <f t="shared" si="1"/>
        <v>0.21178440757058539</v>
      </c>
      <c r="E16" s="24">
        <f t="shared" si="2"/>
        <v>14.628738838327795</v>
      </c>
      <c r="F16" s="24">
        <f t="shared" si="3"/>
        <v>-1.3853940846200008</v>
      </c>
      <c r="G16" s="24"/>
      <c r="I16" s="21">
        <f t="shared" si="4"/>
        <v>7.8390494448680643</v>
      </c>
      <c r="J16" s="34">
        <v>5</v>
      </c>
      <c r="K16" s="32">
        <f t="shared" si="5"/>
        <v>0.15683890979707332</v>
      </c>
      <c r="L16" s="9">
        <f t="shared" si="6"/>
        <v>55</v>
      </c>
      <c r="M16" s="15">
        <f t="shared" si="7"/>
        <v>-8.2306998255051269</v>
      </c>
      <c r="O16" s="30">
        <f t="shared" si="8"/>
        <v>7.8390494448680643</v>
      </c>
      <c r="P16" s="9">
        <f>SQRT(1/A16+1/B16+1/Nd+(zeta_se/zeta)^2)</f>
        <v>0.72149832742023778</v>
      </c>
      <c r="Q16" s="9">
        <f t="shared" si="9"/>
        <v>5.655861063036852</v>
      </c>
      <c r="R16" s="24">
        <f t="shared" si="10"/>
        <v>1.3860045990342933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9</v>
      </c>
      <c r="B17">
        <v>140</v>
      </c>
      <c r="C17" s="9">
        <f t="shared" si="0"/>
        <v>4.0893041005476534E-2</v>
      </c>
      <c r="D17" s="9">
        <f t="shared" si="1"/>
        <v>0.25289569620860702</v>
      </c>
      <c r="E17" s="24">
        <f t="shared" si="2"/>
        <v>24.454038521274967</v>
      </c>
      <c r="F17" s="24">
        <f t="shared" si="3"/>
        <v>-1.3105482010434462</v>
      </c>
      <c r="G17" s="24"/>
      <c r="I17" s="21">
        <f t="shared" si="4"/>
        <v>12.84545146058506</v>
      </c>
      <c r="J17" s="34">
        <v>10</v>
      </c>
      <c r="K17" s="32">
        <f t="shared" si="5"/>
        <v>0.22006135092166015</v>
      </c>
      <c r="L17" s="9">
        <f t="shared" si="6"/>
        <v>55</v>
      </c>
      <c r="M17" s="15">
        <f t="shared" si="7"/>
        <v>-4.7534655636528518</v>
      </c>
      <c r="O17" s="30">
        <f t="shared" si="8"/>
        <v>12.84545146058506</v>
      </c>
      <c r="P17" s="9">
        <f>SQRT(1/0.7+1/B17+1/Nd+(zeta_se/zeta)^2)</f>
        <v>1.1986101447289821</v>
      </c>
      <c r="Q17" s="9">
        <f t="shared" si="9"/>
        <v>15.396688434280973</v>
      </c>
      <c r="R17" s="24">
        <f t="shared" si="10"/>
        <v>0.83429962978171701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3</v>
      </c>
      <c r="B18">
        <v>110</v>
      </c>
      <c r="C18" s="9">
        <f t="shared" si="0"/>
        <v>4.6932325446393211E-2</v>
      </c>
      <c r="D18" s="9">
        <f t="shared" si="1"/>
        <v>0.17311414287312477</v>
      </c>
      <c r="E18" s="24">
        <f t="shared" si="2"/>
        <v>21.307275752662516</v>
      </c>
      <c r="F18" s="24">
        <f t="shared" si="3"/>
        <v>-2.8418334994447907</v>
      </c>
      <c r="G18" s="24"/>
      <c r="I18" s="21">
        <f t="shared" si="4"/>
        <v>5.4527118925756932</v>
      </c>
      <c r="J18" s="34">
        <v>20</v>
      </c>
      <c r="K18" s="32">
        <f t="shared" si="5"/>
        <v>0.30648799753353023</v>
      </c>
      <c r="L18" s="9">
        <f t="shared" si="6"/>
        <v>55</v>
      </c>
      <c r="M18" s="15">
        <f t="shared" si="7"/>
        <v>3.0531133177191805E-15</v>
      </c>
      <c r="O18" s="30">
        <f t="shared" si="8"/>
        <v>5.4527118925756932</v>
      </c>
      <c r="P18" s="9">
        <f>SQRT(1/A18+1/B18+1/Nd+(zeta_se/zeta)^2)</f>
        <v>0.58598313606893848</v>
      </c>
      <c r="Q18" s="9">
        <f t="shared" si="9"/>
        <v>3.1951972148919014</v>
      </c>
      <c r="R18" s="24">
        <f t="shared" si="10"/>
        <v>1.706533752333709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2</v>
      </c>
      <c r="B19">
        <v>54</v>
      </c>
      <c r="C19" s="9">
        <f t="shared" si="0"/>
        <v>6.651901052377393E-2</v>
      </c>
      <c r="D19" s="9">
        <f t="shared" si="1"/>
        <v>0.20602773126646232</v>
      </c>
      <c r="E19" s="24">
        <f t="shared" si="2"/>
        <v>15.033296378372908</v>
      </c>
      <c r="F19" s="24">
        <f t="shared" si="3"/>
        <v>-1.5102489570430893</v>
      </c>
      <c r="G19" s="24"/>
      <c r="I19" s="21">
        <f t="shared" si="4"/>
        <v>7.4037966898932313</v>
      </c>
      <c r="J19" s="34">
        <v>30</v>
      </c>
      <c r="K19" s="32">
        <f t="shared" si="5"/>
        <v>0.36988646432026423</v>
      </c>
      <c r="L19" s="9">
        <f t="shared" si="6"/>
        <v>55</v>
      </c>
      <c r="M19" s="15">
        <f t="shared" si="7"/>
        <v>3.486915673270373</v>
      </c>
      <c r="O19" s="30">
        <f t="shared" si="8"/>
        <v>7.4037966898932313</v>
      </c>
      <c r="P19" s="9">
        <f>SQRT(1/A19+1/B19+1/Nd+(zeta_se/zeta)^2)</f>
        <v>0.7207430276121054</v>
      </c>
      <c r="Q19" s="9">
        <f t="shared" si="9"/>
        <v>5.3362348420981318</v>
      </c>
      <c r="R19" s="24">
        <f t="shared" si="10"/>
        <v>1.3874570570777509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0</v>
      </c>
      <c r="B20">
        <v>46</v>
      </c>
      <c r="C20" s="9">
        <f t="shared" si="0"/>
        <v>7.3323557510676651E-2</v>
      </c>
      <c r="D20" s="9">
        <f t="shared" si="1"/>
        <v>8.9682384961232056E-2</v>
      </c>
      <c r="E20" s="24">
        <f t="shared" si="2"/>
        <v>13.638181696985855</v>
      </c>
      <c r="F20" s="24">
        <f t="shared" si="3"/>
        <v>-2.9568343371873227</v>
      </c>
      <c r="G20" s="24"/>
      <c r="I20" s="21">
        <f t="shared" si="4"/>
        <v>0</v>
      </c>
      <c r="J20" s="34">
        <v>50</v>
      </c>
      <c r="K20" s="32">
        <f t="shared" si="5"/>
        <v>0.4644068177607239</v>
      </c>
      <c r="L20" s="9">
        <f t="shared" si="6"/>
        <v>55</v>
      </c>
      <c r="M20" s="15">
        <f t="shared" si="7"/>
        <v>8.6855351124956552</v>
      </c>
      <c r="O20" s="30">
        <f t="shared" si="8"/>
        <v>0</v>
      </c>
      <c r="P20" s="9">
        <f>SQRT(1/0.7+1/B20+1/Nd+(zeta_se/zeta)^2)</f>
        <v>1.2046835901344208</v>
      </c>
      <c r="Q20" s="9">
        <f t="shared" si="9"/>
        <v>0</v>
      </c>
      <c r="R20" s="24">
        <f t="shared" si="10"/>
        <v>0.83009348528472782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3</v>
      </c>
      <c r="B21">
        <v>104</v>
      </c>
      <c r="C21" s="9">
        <f t="shared" si="0"/>
        <v>4.8224282217041212E-2</v>
      </c>
      <c r="D21" s="9">
        <f t="shared" si="1"/>
        <v>0.17791884284216061</v>
      </c>
      <c r="E21" s="24">
        <f t="shared" si="2"/>
        <v>20.73644135332772</v>
      </c>
      <c r="F21" s="24">
        <f t="shared" si="3"/>
        <v>-2.6660667361045047</v>
      </c>
      <c r="G21" s="24"/>
      <c r="I21" s="21">
        <f t="shared" si="4"/>
        <v>5.7671507496227878</v>
      </c>
      <c r="J21" s="35">
        <v>80</v>
      </c>
      <c r="K21" s="32">
        <f t="shared" si="5"/>
        <v>0.56532696992010523</v>
      </c>
      <c r="L21" s="9">
        <f t="shared" si="6"/>
        <v>55</v>
      </c>
      <c r="M21" s="15">
        <f t="shared" si="7"/>
        <v>14.236143481261628</v>
      </c>
      <c r="O21" s="30">
        <f t="shared" si="8"/>
        <v>5.7671507496227878</v>
      </c>
      <c r="P21" s="9">
        <f>SQRT(1/A21+1/B21+1/Nd+(zeta_se/zeta)^2)</f>
        <v>0.58643048290625521</v>
      </c>
      <c r="Q21" s="9">
        <f t="shared" si="9"/>
        <v>3.3820329990944633</v>
      </c>
      <c r="R21" s="24">
        <f t="shared" si="10"/>
        <v>1.7052319569817733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31</v>
      </c>
      <c r="B22">
        <v>236</v>
      </c>
      <c r="C22" s="9">
        <f t="shared" si="0"/>
        <v>3.0570892025787152E-2</v>
      </c>
      <c r="D22" s="9">
        <f t="shared" si="1"/>
        <v>0.34938065278442992</v>
      </c>
      <c r="E22" s="24">
        <f t="shared" si="2"/>
        <v>32.710854467592249</v>
      </c>
      <c r="F22" s="24">
        <f t="shared" si="3"/>
        <v>1.4030554036407883</v>
      </c>
      <c r="G22" s="24"/>
      <c r="I22" s="21">
        <f t="shared" si="4"/>
        <v>26.220069494910007</v>
      </c>
      <c r="J22" s="21"/>
      <c r="K22" s="32"/>
      <c r="O22" s="30">
        <f t="shared" si="8"/>
        <v>26.220069494910007</v>
      </c>
      <c r="P22" s="9">
        <f>SQRT(1/0.7+1/B22+1/Nd+(zeta_se/zeta)^2)</f>
        <v>1.1973974737070259</v>
      </c>
      <c r="Q22" s="9">
        <f t="shared" si="9"/>
        <v>31.395844973627895</v>
      </c>
      <c r="R22" s="24">
        <f t="shared" si="10"/>
        <v>0.83514457142129883</v>
      </c>
      <c r="S22" s="24" t="e">
        <f t="shared" si="11"/>
        <v>#NUM!</v>
      </c>
      <c r="U22" s="21"/>
    </row>
    <row r="23" spans="1:23" ht="13.5" thickBot="1" x14ac:dyDescent="0.25">
      <c r="A23">
        <v>8</v>
      </c>
      <c r="B23">
        <v>164</v>
      </c>
      <c r="C23" s="9">
        <f t="shared" si="0"/>
        <v>3.8069349381344049E-2</v>
      </c>
      <c r="D23" s="9">
        <f t="shared" si="1"/>
        <v>0.22200186016559514</v>
      </c>
      <c r="E23" s="24">
        <f t="shared" si="2"/>
        <v>26.267851073127396</v>
      </c>
      <c r="F23" s="24">
        <f t="shared" si="3"/>
        <v>-2.2192692741247009</v>
      </c>
      <c r="G23" s="24"/>
      <c r="I23" s="21">
        <f t="shared" si="4"/>
        <v>9.7495675531320032</v>
      </c>
      <c r="J23" s="31" t="s">
        <v>33</v>
      </c>
      <c r="K23" s="32"/>
      <c r="O23" s="30">
        <f t="shared" si="8"/>
        <v>9.7495675531320032</v>
      </c>
      <c r="P23" s="9">
        <f>SQRT(1/A23+1/B23+1/Nd+(zeta_se/zeta)^2)</f>
        <v>0.3633862329650856</v>
      </c>
      <c r="Q23" s="9">
        <f t="shared" si="9"/>
        <v>3.5428586261712658</v>
      </c>
      <c r="R23" s="24">
        <f t="shared" si="10"/>
        <v>2.7518929152609934</v>
      </c>
      <c r="S23" s="24" t="e">
        <f t="shared" si="11"/>
        <v>#NUM!</v>
      </c>
      <c r="U23" s="31" t="s">
        <v>33</v>
      </c>
    </row>
    <row r="24" spans="1:23" x14ac:dyDescent="0.2">
      <c r="A24">
        <v>6</v>
      </c>
      <c r="B24">
        <v>210</v>
      </c>
      <c r="C24" s="9">
        <f t="shared" si="0"/>
        <v>3.3981383301529243E-2</v>
      </c>
      <c r="D24" s="9">
        <f t="shared" si="1"/>
        <v>0.17235058989932303</v>
      </c>
      <c r="E24" s="24">
        <f t="shared" si="2"/>
        <v>29.427877939124322</v>
      </c>
      <c r="F24" s="24">
        <f t="shared" si="3"/>
        <v>-3.947379258930011</v>
      </c>
      <c r="G24" s="24"/>
      <c r="I24" s="21">
        <f t="shared" si="4"/>
        <v>5.7122498321483119</v>
      </c>
      <c r="J24" s="29">
        <v>4.2</v>
      </c>
      <c r="K24" s="32">
        <f>ATAN(SQRT((EXP(J24*lamD)-1)/(0.5*lamD*rho_std*Z)))</f>
        <v>0.14392892823684064</v>
      </c>
      <c r="L24" s="9">
        <f>max_x_axis</f>
        <v>55</v>
      </c>
      <c r="M24" s="15">
        <f>(K24-Zo_man)/(1/max_x_axis)</f>
        <v>-8.9407488113179241</v>
      </c>
      <c r="O24" s="30">
        <f t="shared" si="8"/>
        <v>5.7122498321483119</v>
      </c>
      <c r="P24" s="9">
        <f>SQRT(1/0.7+1/B24+1/Nd+(zeta_se/zeta)^2)</f>
        <v>1.197616519035321</v>
      </c>
      <c r="Q24" s="9">
        <f t="shared" si="9"/>
        <v>6.8410847598375577</v>
      </c>
      <c r="R24" s="24">
        <f t="shared" si="10"/>
        <v>0.83499182259568294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2</v>
      </c>
      <c r="B25">
        <v>41</v>
      </c>
      <c r="C25" s="9">
        <f t="shared" si="0"/>
        <v>7.5809804357890337E-2</v>
      </c>
      <c r="D25" s="9">
        <f t="shared" si="1"/>
        <v>0.23515420467800544</v>
      </c>
      <c r="E25" s="24">
        <f t="shared" si="2"/>
        <v>13.19090595827292</v>
      </c>
      <c r="F25" s="24">
        <f t="shared" si="3"/>
        <v>-0.94095735320414753</v>
      </c>
      <c r="G25" s="24"/>
      <c r="I25" s="21">
        <f t="shared" si="4"/>
        <v>9.7495675531320032</v>
      </c>
      <c r="J25" s="18">
        <v>12</v>
      </c>
      <c r="K25" s="32">
        <f>ATAN(SQRT((EXP(J25*lamD)-1)/(0.5*lamD*rho_std*Z)))</f>
        <v>0.24031668866896988</v>
      </c>
      <c r="L25" s="9">
        <f>max_x_axis</f>
        <v>55</v>
      </c>
      <c r="M25" s="15">
        <f>(K25-Zo_man)/(1/max_x_axis)</f>
        <v>-3.6394219875508167</v>
      </c>
      <c r="O25" s="30">
        <f t="shared" si="8"/>
        <v>9.7495675531320032</v>
      </c>
      <c r="P25" s="9">
        <f t="shared" ref="P25:P39" si="16">SQRT(1/A25+1/B25+1/Nd+(zeta_se/zeta)^2)</f>
        <v>0.72480496496325464</v>
      </c>
      <c r="Q25" s="9">
        <f t="shared" si="9"/>
        <v>7.0665349687547261</v>
      </c>
      <c r="R25" s="24">
        <f t="shared" si="10"/>
        <v>1.379681498250632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1</v>
      </c>
      <c r="B26">
        <v>44</v>
      </c>
      <c r="C26" s="9">
        <f t="shared" si="0"/>
        <v>7.4124931666110117E-2</v>
      </c>
      <c r="D26" s="9">
        <f t="shared" si="1"/>
        <v>0.17424310679255386</v>
      </c>
      <c r="E26" s="24">
        <f t="shared" si="2"/>
        <v>13.490737563232042</v>
      </c>
      <c r="F26" s="24">
        <f t="shared" si="3"/>
        <v>-1.7840811150648064</v>
      </c>
      <c r="G26" s="24"/>
      <c r="I26" s="21">
        <f t="shared" si="4"/>
        <v>4.5442468077020157</v>
      </c>
      <c r="J26" s="18">
        <v>28</v>
      </c>
      <c r="K26" s="32">
        <f>ATAN(SQRT((EXP(J26*lamD)-1)/(0.5*lamD*rho_std*Z)))</f>
        <v>0.35838149154956656</v>
      </c>
      <c r="L26" s="9">
        <f>max_x_axis</f>
        <v>55</v>
      </c>
      <c r="M26" s="15">
        <f>(K26-Zo_man)/(1/max_x_axis)</f>
        <v>2.854142170882001</v>
      </c>
      <c r="O26" s="30">
        <f t="shared" si="8"/>
        <v>4.5442468077020157</v>
      </c>
      <c r="P26" s="9">
        <f t="shared" si="16"/>
        <v>1.0117703623155891</v>
      </c>
      <c r="Q26" s="9">
        <f t="shared" si="9"/>
        <v>4.5977342390801281</v>
      </c>
      <c r="R26" s="24">
        <f t="shared" si="10"/>
        <v>0.9883665674010742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10</v>
      </c>
      <c r="B27">
        <v>56</v>
      </c>
      <c r="C27" s="9">
        <f t="shared" si="0"/>
        <v>6.1313933948496581E-2</v>
      </c>
      <c r="D27" s="9">
        <f t="shared" si="1"/>
        <v>0.40524836220942406</v>
      </c>
      <c r="E27" s="24">
        <f t="shared" si="2"/>
        <v>16.30950643030009</v>
      </c>
      <c r="F27" s="24">
        <f t="shared" si="3"/>
        <v>1.6107328027402732</v>
      </c>
      <c r="G27" s="24"/>
      <c r="I27" s="21">
        <f t="shared" si="4"/>
        <v>35.61879898570038</v>
      </c>
      <c r="J27" s="18"/>
      <c r="K27" s="32"/>
      <c r="O27" s="30">
        <f t="shared" si="8"/>
        <v>35.61879898570038</v>
      </c>
      <c r="P27" s="9">
        <f t="shared" si="16"/>
        <v>0.34468701192544021</v>
      </c>
      <c r="Q27" s="9">
        <f t="shared" si="9"/>
        <v>12.277337390753965</v>
      </c>
      <c r="R27" s="24">
        <f t="shared" si="10"/>
        <v>2.9011827118577695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2</v>
      </c>
      <c r="B28">
        <v>222</v>
      </c>
      <c r="C28" s="9">
        <f t="shared" si="0"/>
        <v>3.3370432213299994E-2</v>
      </c>
      <c r="D28" s="9">
        <f t="shared" si="1"/>
        <v>0.1029792736605304</v>
      </c>
      <c r="E28" s="24">
        <f t="shared" si="2"/>
        <v>29.966648127543394</v>
      </c>
      <c r="F28" s="24">
        <f t="shared" si="3"/>
        <v>-6.0984743191875745</v>
      </c>
      <c r="G28" s="24"/>
      <c r="I28" s="21">
        <f t="shared" si="4"/>
        <v>1.8017063054808971</v>
      </c>
      <c r="J28" s="18"/>
      <c r="K28" s="32"/>
      <c r="O28" s="30">
        <f t="shared" si="8"/>
        <v>1.8017063054808971</v>
      </c>
      <c r="P28" s="9">
        <f t="shared" si="16"/>
        <v>0.71095463838240069</v>
      </c>
      <c r="Q28" s="9">
        <f t="shared" si="9"/>
        <v>1.2809314548844624</v>
      </c>
      <c r="R28" s="24">
        <f t="shared" si="10"/>
        <v>1.4065594990353389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36</v>
      </c>
      <c r="B29">
        <v>192</v>
      </c>
      <c r="C29" s="9">
        <f t="shared" si="0"/>
        <v>3.3077060082781128E-2</v>
      </c>
      <c r="D29" s="9">
        <f t="shared" si="1"/>
        <v>0.41017366783434484</v>
      </c>
      <c r="E29" s="24">
        <f t="shared" si="2"/>
        <v>30.232432915661946</v>
      </c>
      <c r="F29" s="24">
        <f t="shared" si="3"/>
        <v>3.1346700716848215</v>
      </c>
      <c r="G29" s="24"/>
      <c r="I29" s="21">
        <f t="shared" si="4"/>
        <v>37.394583202915584</v>
      </c>
      <c r="J29" s="18"/>
      <c r="K29" s="32"/>
      <c r="O29" s="30">
        <f t="shared" si="8"/>
        <v>37.394583202915584</v>
      </c>
      <c r="P29" s="9">
        <f t="shared" si="16"/>
        <v>0.18422297479971608</v>
      </c>
      <c r="Q29" s="9">
        <f t="shared" si="9"/>
        <v>6.888941359036604</v>
      </c>
      <c r="R29" s="24">
        <f t="shared" si="10"/>
        <v>5.4282046041607028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4</v>
      </c>
      <c r="B30">
        <v>113</v>
      </c>
      <c r="C30" s="9">
        <f t="shared" si="0"/>
        <v>4.6126560401444257E-2</v>
      </c>
      <c r="D30" s="9">
        <f t="shared" si="1"/>
        <v>0.19397034859620621</v>
      </c>
      <c r="E30" s="24">
        <f t="shared" si="2"/>
        <v>21.679483388678797</v>
      </c>
      <c r="F30" s="24">
        <f t="shared" si="3"/>
        <v>-2.4393245010699074</v>
      </c>
      <c r="G30" s="24"/>
      <c r="I30" s="21">
        <f t="shared" si="4"/>
        <v>7.0763748070103487</v>
      </c>
      <c r="J30" s="18"/>
      <c r="K30" s="32"/>
      <c r="O30" s="30">
        <f t="shared" si="8"/>
        <v>7.0763748070103487</v>
      </c>
      <c r="P30" s="9">
        <f t="shared" si="16"/>
        <v>0.50970731881646514</v>
      </c>
      <c r="Q30" s="9">
        <f t="shared" si="9"/>
        <v>3.6068800298216259</v>
      </c>
      <c r="R30" s="24">
        <f t="shared" si="10"/>
        <v>1.9619102239339807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2</v>
      </c>
      <c r="B31">
        <v>92</v>
      </c>
      <c r="C31" s="9">
        <f t="shared" si="0"/>
        <v>5.1434449987363969E-2</v>
      </c>
      <c r="D31" s="9">
        <f t="shared" si="1"/>
        <v>0.15899132991429554</v>
      </c>
      <c r="E31" s="24">
        <f t="shared" si="2"/>
        <v>19.442222095223581</v>
      </c>
      <c r="F31" s="24">
        <f t="shared" si="3"/>
        <v>-2.8676629701585323</v>
      </c>
      <c r="G31" s="24"/>
      <c r="I31" s="21">
        <f t="shared" si="4"/>
        <v>4.3467374557431979</v>
      </c>
      <c r="J31" s="18"/>
      <c r="K31" s="32"/>
      <c r="O31" s="30">
        <f t="shared" si="8"/>
        <v>4.3467374557431979</v>
      </c>
      <c r="P31" s="9">
        <f t="shared" si="16"/>
        <v>0.71541705218029095</v>
      </c>
      <c r="Q31" s="9">
        <f t="shared" si="9"/>
        <v>3.1097300971894564</v>
      </c>
      <c r="R31" s="24">
        <f t="shared" si="10"/>
        <v>1.3977860842880663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0</v>
      </c>
      <c r="B32">
        <v>49</v>
      </c>
      <c r="C32" s="9">
        <f t="shared" si="0"/>
        <v>7.1066905451870152E-2</v>
      </c>
      <c r="D32" s="9">
        <f t="shared" si="1"/>
        <v>8.6929303834546709E-2</v>
      </c>
      <c r="E32" s="24">
        <f t="shared" si="2"/>
        <v>14.071247279470287</v>
      </c>
      <c r="F32" s="24">
        <f t="shared" si="3"/>
        <v>-3.0894646713958709</v>
      </c>
      <c r="G32" s="24"/>
      <c r="I32" s="21">
        <f t="shared" si="4"/>
        <v>0</v>
      </c>
      <c r="J32" s="18"/>
      <c r="K32" s="32"/>
      <c r="O32" s="30">
        <f t="shared" si="8"/>
        <v>0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0</v>
      </c>
      <c r="B33">
        <v>36</v>
      </c>
      <c r="C33" s="9">
        <f t="shared" si="0"/>
        <v>8.2760588860236795E-2</v>
      </c>
      <c r="D33" s="9">
        <f t="shared" si="1"/>
        <v>0.10118784278354841</v>
      </c>
      <c r="E33" s="24">
        <f t="shared" si="2"/>
        <v>12.083045973594572</v>
      </c>
      <c r="F33" s="24">
        <f t="shared" si="3"/>
        <v>-2.4806512082301095</v>
      </c>
      <c r="G33" s="24"/>
      <c r="I33" s="21">
        <f t="shared" si="4"/>
        <v>0</v>
      </c>
      <c r="J33" s="18"/>
      <c r="K33" s="32"/>
      <c r="O33" s="30">
        <f t="shared" si="8"/>
        <v>0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29</v>
      </c>
      <c r="B34">
        <v>225</v>
      </c>
      <c r="C34" s="9">
        <f t="shared" si="0"/>
        <v>3.1341957040361135E-2</v>
      </c>
      <c r="D34" s="9">
        <f t="shared" si="1"/>
        <v>0.34646179580899755</v>
      </c>
      <c r="E34" s="24">
        <f t="shared" si="2"/>
        <v>31.906112267087632</v>
      </c>
      <c r="F34" s="24">
        <f t="shared" si="3"/>
        <v>1.2754084955189762</v>
      </c>
      <c r="G34" s="24"/>
      <c r="I34" s="21">
        <f t="shared" si="4"/>
        <v>25.728602277330182</v>
      </c>
      <c r="J34" s="18"/>
      <c r="K34" s="32"/>
      <c r="O34" s="30">
        <f t="shared" si="8"/>
        <v>25.728602277330182</v>
      </c>
      <c r="P34" s="9">
        <f t="shared" si="16"/>
        <v>0.19969776262662489</v>
      </c>
      <c r="Q34" s="9">
        <f t="shared" si="9"/>
        <v>5.1379443102931237</v>
      </c>
      <c r="R34" s="24">
        <f t="shared" si="10"/>
        <v>5.0075673700446055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20</v>
      </c>
      <c r="B35">
        <v>121</v>
      </c>
      <c r="C35" s="9">
        <f t="shared" si="0"/>
        <v>4.2033135170919854E-2</v>
      </c>
      <c r="D35" s="9">
        <f t="shared" si="1"/>
        <v>0.38885509732009882</v>
      </c>
      <c r="E35" s="24">
        <f t="shared" si="2"/>
        <v>23.79075450674064</v>
      </c>
      <c r="F35" s="24">
        <f t="shared" si="3"/>
        <v>1.959575450454464</v>
      </c>
      <c r="G35" s="24"/>
      <c r="I35" s="21">
        <f t="shared" si="4"/>
        <v>32.9762310752186</v>
      </c>
      <c r="J35" s="18"/>
      <c r="K35" s="32"/>
      <c r="O35" s="30">
        <f t="shared" si="8"/>
        <v>32.9762310752186</v>
      </c>
      <c r="P35" s="9">
        <f t="shared" si="16"/>
        <v>0.243344316027441</v>
      </c>
      <c r="Q35" s="9">
        <f t="shared" si="9"/>
        <v>8.0245783961619157</v>
      </c>
      <c r="R35" s="24">
        <f t="shared" si="10"/>
        <v>4.1094035657986518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0</v>
      </c>
      <c r="B36">
        <v>20</v>
      </c>
      <c r="C36" s="9">
        <f t="shared" si="0"/>
        <v>0.11043152607484655</v>
      </c>
      <c r="D36" s="9">
        <f t="shared" si="1"/>
        <v>0.13484146268938058</v>
      </c>
      <c r="E36" s="24">
        <f t="shared" si="2"/>
        <v>9.0553851381374155</v>
      </c>
      <c r="F36" s="24">
        <f t="shared" si="3"/>
        <v>-1.5543254806404985</v>
      </c>
      <c r="G36" s="24"/>
      <c r="I36" s="21">
        <f t="shared" si="4"/>
        <v>0</v>
      </c>
      <c r="J36" s="18"/>
      <c r="K36" s="32"/>
      <c r="O36" s="30">
        <f t="shared" si="8"/>
        <v>0</v>
      </c>
      <c r="P36" s="9" t="e">
        <f t="shared" si="16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0</v>
      </c>
      <c r="B37">
        <v>108</v>
      </c>
      <c r="C37" s="9">
        <f t="shared" si="0"/>
        <v>4.8001536073731935E-2</v>
      </c>
      <c r="D37" s="9">
        <f t="shared" si="1"/>
        <v>5.8755822715722689E-2</v>
      </c>
      <c r="E37" s="24">
        <f t="shared" si="2"/>
        <v>20.832666655999656</v>
      </c>
      <c r="F37" s="24">
        <f t="shared" si="3"/>
        <v>-5.1609218179452165</v>
      </c>
      <c r="G37" s="24"/>
      <c r="I37" s="21">
        <f t="shared" si="4"/>
        <v>0</v>
      </c>
      <c r="J37" s="19"/>
      <c r="K37" s="32"/>
      <c r="O37" s="30">
        <f t="shared" si="8"/>
        <v>0</v>
      </c>
      <c r="P37" s="9" t="e">
        <f t="shared" si="16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>
        <v>1</v>
      </c>
      <c r="B38">
        <v>94</v>
      </c>
      <c r="C38" s="9">
        <f t="shared" si="0"/>
        <v>5.1164451009665088E-2</v>
      </c>
      <c r="D38" s="9">
        <f t="shared" si="1"/>
        <v>0.12012320435173926</v>
      </c>
      <c r="E38" s="24">
        <f t="shared" si="2"/>
        <v>19.544820285692065</v>
      </c>
      <c r="F38" s="24">
        <f t="shared" si="3"/>
        <v>-3.642466390318273</v>
      </c>
      <c r="G38" s="24"/>
      <c r="I38" s="21">
        <f t="shared" si="4"/>
        <v>2.1274930448582943</v>
      </c>
      <c r="O38" s="30">
        <f t="shared" si="8"/>
        <v>2.1274930448582943</v>
      </c>
      <c r="P38" s="9">
        <f t="shared" si="16"/>
        <v>1.0057784503583711</v>
      </c>
      <c r="Q38" s="9">
        <f t="shared" si="9"/>
        <v>2.1397866578057876</v>
      </c>
      <c r="R38" s="24">
        <f t="shared" si="10"/>
        <v>0.99425474829341176</v>
      </c>
      <c r="S38" s="24" t="e">
        <f t="shared" si="11"/>
        <v>#NUM!</v>
      </c>
    </row>
    <row r="39" spans="1:24" x14ac:dyDescent="0.2">
      <c r="A39">
        <v>1</v>
      </c>
      <c r="B39">
        <v>58</v>
      </c>
      <c r="C39" s="9">
        <f t="shared" si="0"/>
        <v>6.4820372355216441E-2</v>
      </c>
      <c r="D39" s="9">
        <f t="shared" si="1"/>
        <v>0.15228682578224395</v>
      </c>
      <c r="E39" s="24">
        <f t="shared" si="2"/>
        <v>15.427248620541512</v>
      </c>
      <c r="F39" s="24">
        <f t="shared" si="3"/>
        <v>-2.3788998141859152</v>
      </c>
      <c r="G39" s="24"/>
      <c r="I39" s="21">
        <f t="shared" si="4"/>
        <v>3.4476529036610088</v>
      </c>
      <c r="J39" s="4" t="s">
        <v>43</v>
      </c>
      <c r="L39" s="40"/>
      <c r="O39" s="30">
        <f t="shared" si="8"/>
        <v>3.4476529036610088</v>
      </c>
      <c r="P39" s="9">
        <f t="shared" si="16"/>
        <v>1.0090556836187439</v>
      </c>
      <c r="Q39" s="9">
        <f t="shared" si="9"/>
        <v>3.4788737575838065</v>
      </c>
      <c r="R39" s="24">
        <f t="shared" si="10"/>
        <v>0.99102558583658362</v>
      </c>
      <c r="S39" s="24" t="e">
        <f t="shared" si="11"/>
        <v>#NUM!</v>
      </c>
      <c r="U39" s="4" t="s">
        <v>43</v>
      </c>
      <c r="V39" s="40"/>
      <c r="X39" s="9"/>
    </row>
    <row r="40" spans="1:24" ht="13.5" thickBot="1" x14ac:dyDescent="0.25">
      <c r="A40">
        <v>5</v>
      </c>
      <c r="B40">
        <v>96</v>
      </c>
      <c r="C40" s="9">
        <f t="shared" si="0"/>
        <v>4.9629166698546515E-2</v>
      </c>
      <c r="D40" s="9">
        <f t="shared" si="1"/>
        <v>0.23191132749734744</v>
      </c>
      <c r="E40" s="24">
        <f t="shared" si="2"/>
        <v>20.149441679609883</v>
      </c>
      <c r="F40" s="24">
        <f t="shared" si="3"/>
        <v>-1.502678263553574</v>
      </c>
      <c r="G40" s="24"/>
      <c r="I40" s="21">
        <f t="shared" si="4"/>
        <v>10.409161840022714</v>
      </c>
      <c r="J40" s="4" t="s">
        <v>42</v>
      </c>
      <c r="K40" s="2" t="s">
        <v>7</v>
      </c>
      <c r="L40" s="6" t="s">
        <v>3</v>
      </c>
      <c r="M40" s="38" t="s">
        <v>4</v>
      </c>
      <c r="O40" s="30">
        <f t="shared" si="8"/>
        <v>10.409161840022714</v>
      </c>
      <c r="P40" s="9">
        <f>SQRT(1/0.7+1/B40+1/Nd+(zeta_se/zeta)^2)</f>
        <v>1.1999750366449466</v>
      </c>
      <c r="Q40" s="9">
        <f t="shared" si="9"/>
        <v>12.490734360424437</v>
      </c>
      <c r="R40" s="24">
        <f t="shared" si="10"/>
        <v>0.83335066935720259</v>
      </c>
      <c r="S40" s="24" t="e">
        <f t="shared" si="11"/>
        <v>#NUM!</v>
      </c>
      <c r="U40" s="4" t="s">
        <v>44</v>
      </c>
      <c r="V40" s="38" t="s">
        <v>3</v>
      </c>
      <c r="W40" s="6" t="s">
        <v>4</v>
      </c>
    </row>
    <row r="41" spans="1:24" x14ac:dyDescent="0.2">
      <c r="A41">
        <v>5</v>
      </c>
      <c r="B41">
        <v>83</v>
      </c>
      <c r="C41" s="9">
        <f t="shared" si="0"/>
        <v>5.3149400345273386E-2</v>
      </c>
      <c r="D41" s="9">
        <f t="shared" si="1"/>
        <v>0.24865059851476001</v>
      </c>
      <c r="E41" s="24">
        <f t="shared" si="2"/>
        <v>18.814887722226779</v>
      </c>
      <c r="F41" s="24">
        <f t="shared" si="3"/>
        <v>-1.08820416868379</v>
      </c>
      <c r="G41" s="24"/>
      <c r="I41" s="21">
        <f t="shared" si="4"/>
        <v>12.037991119726799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>
        <f t="shared" si="8"/>
        <v>12.037991119726799</v>
      </c>
      <c r="P41" s="9">
        <f>SQRT(1/A41+1/B41+1/Nd+(zeta_se/zeta)^2)</f>
        <v>0.4615194319896293</v>
      </c>
      <c r="Q41" s="9">
        <f t="shared" si="9"/>
        <v>5.5557668238725135</v>
      </c>
      <c r="R41" s="24">
        <f t="shared" si="10"/>
        <v>2.1667560035098821</v>
      </c>
      <c r="S41" s="24" t="e">
        <f t="shared" si="11"/>
        <v>#NUM!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>
        <v>11</v>
      </c>
      <c r="B42">
        <v>66</v>
      </c>
      <c r="C42" s="9">
        <f t="shared" si="0"/>
        <v>5.6796183424706478E-2</v>
      </c>
      <c r="D42" s="9">
        <f t="shared" si="1"/>
        <v>0.39249488610318667</v>
      </c>
      <c r="E42" s="24">
        <f t="shared" si="2"/>
        <v>17.606816861659009</v>
      </c>
      <c r="F42" s="24">
        <f t="shared" si="3"/>
        <v>1.5143075358870555</v>
      </c>
      <c r="G42" s="24"/>
      <c r="I42" s="21">
        <f t="shared" si="4"/>
        <v>33.250325504539774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>
        <f t="shared" si="8"/>
        <v>33.250325504539774</v>
      </c>
      <c r="P42" s="9">
        <f>SQRT(1/0.7+1/B42+1/Nd+(zeta_se/zeta)^2)</f>
        <v>1.201946312052202</v>
      </c>
      <c r="Q42" s="9">
        <f t="shared" si="9"/>
        <v>39.965106114716853</v>
      </c>
      <c r="R42" s="24">
        <f t="shared" si="10"/>
        <v>0.83198391639689873</v>
      </c>
      <c r="S42" s="24" t="e">
        <f t="shared" si="11"/>
        <v>#NUM!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>
        <v>22</v>
      </c>
      <c r="B43">
        <v>135</v>
      </c>
      <c r="C43" s="9">
        <f t="shared" si="0"/>
        <v>3.9840953644479787E-2</v>
      </c>
      <c r="D43" s="9">
        <f t="shared" si="1"/>
        <v>0.38613879637486331</v>
      </c>
      <c r="E43" s="24">
        <f t="shared" si="2"/>
        <v>25.099800796022265</v>
      </c>
      <c r="F43" s="24">
        <f t="shared" si="3"/>
        <v>1.999219184161503</v>
      </c>
      <c r="G43" s="24"/>
      <c r="I43" s="21">
        <f t="shared" si="4"/>
        <v>32.513289575177659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>
        <f t="shared" si="8"/>
        <v>32.513289575177659</v>
      </c>
      <c r="P43" s="9">
        <f t="shared" ref="P43:P74" si="22">SQRT(1/A43+1/B43+1/Nd+(zeta_se/zeta)^2)</f>
        <v>0.23197833130466858</v>
      </c>
      <c r="Q43" s="9">
        <f t="shared" si="9"/>
        <v>7.5423786608751904</v>
      </c>
      <c r="R43" s="24">
        <f t="shared" si="10"/>
        <v>4.3107474494531592</v>
      </c>
      <c r="S43" s="24" t="e">
        <f t="shared" si="11"/>
        <v>#NUM!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>
        <v>4</v>
      </c>
      <c r="B44">
        <v>59</v>
      </c>
      <c r="C44" s="9">
        <f t="shared" si="0"/>
        <v>6.274558051381586E-2</v>
      </c>
      <c r="D44" s="9">
        <f t="shared" si="1"/>
        <v>0.26506128774199428</v>
      </c>
      <c r="E44" s="24">
        <f t="shared" si="2"/>
        <v>15.937377450509226</v>
      </c>
      <c r="F44" s="24">
        <f t="shared" si="3"/>
        <v>-0.660233110480414</v>
      </c>
      <c r="G44" s="24"/>
      <c r="I44" s="21">
        <f t="shared" si="4"/>
        <v>13.546255531089606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>
        <f t="shared" si="8"/>
        <v>13.546255531089606</v>
      </c>
      <c r="P44" s="9">
        <f t="shared" si="22"/>
        <v>0.51759167871529643</v>
      </c>
      <c r="Q44" s="9">
        <f t="shared" si="9"/>
        <v>7.0114291406430391</v>
      </c>
      <c r="R44" s="24">
        <f t="shared" si="10"/>
        <v>1.9320248781473444</v>
      </c>
      <c r="S44" s="24" t="e">
        <f t="shared" si="11"/>
        <v>#NUM!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>
        <v>16</v>
      </c>
      <c r="B45">
        <v>144</v>
      </c>
      <c r="C45" s="9">
        <f t="shared" si="0"/>
        <v>3.946685189819292E-2</v>
      </c>
      <c r="D45" s="9">
        <f t="shared" si="1"/>
        <v>0.32484820027964528</v>
      </c>
      <c r="E45" s="24">
        <f t="shared" si="2"/>
        <v>25.337718918639855</v>
      </c>
      <c r="F45" s="24">
        <f t="shared" si="3"/>
        <v>0.46520565647030415</v>
      </c>
      <c r="G45" s="24"/>
      <c r="I45" s="21">
        <f t="shared" si="4"/>
        <v>22.185928705722439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>
        <f t="shared" si="8"/>
        <v>22.185928705722439</v>
      </c>
      <c r="P45" s="9">
        <f t="shared" si="22"/>
        <v>0.26532327032770825</v>
      </c>
      <c r="Q45" s="9">
        <f t="shared" si="9"/>
        <v>5.8864431594596569</v>
      </c>
      <c r="R45" s="24">
        <f t="shared" si="10"/>
        <v>3.7689871633380361</v>
      </c>
      <c r="S45" s="24" t="e">
        <f t="shared" si="11"/>
        <v>#NUM!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>
        <v>2</v>
      </c>
      <c r="B46">
        <v>80</v>
      </c>
      <c r="C46" s="9">
        <f t="shared" si="0"/>
        <v>5.5048188256318027E-2</v>
      </c>
      <c r="D46" s="9">
        <f t="shared" si="1"/>
        <v>0.17023445372081394</v>
      </c>
      <c r="E46" s="24">
        <f t="shared" si="2"/>
        <v>18.165902124584949</v>
      </c>
      <c r="F46" s="24">
        <f t="shared" ref="F46:F65" si="23">(D46-Zo_man)/C46</f>
        <v>-2.4751685410296504</v>
      </c>
      <c r="G46" s="24"/>
      <c r="I46" s="21">
        <f t="shared" si="4"/>
        <v>4.9984953533924932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>
        <f t="shared" si="8"/>
        <v>4.9984953533924932</v>
      </c>
      <c r="P46" s="9">
        <f t="shared" si="22"/>
        <v>0.71655564566399566</v>
      </c>
      <c r="Q46" s="9">
        <f t="shared" si="9"/>
        <v>3.5817000652986399</v>
      </c>
      <c r="R46" s="24">
        <f t="shared" si="10"/>
        <v>1.395565028412205</v>
      </c>
      <c r="S46" s="24" t="e">
        <f t="shared" si="11"/>
        <v>#NUM!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>
        <v>2</v>
      </c>
      <c r="B47">
        <v>131</v>
      </c>
      <c r="C47" s="9">
        <f t="shared" si="0"/>
        <v>4.3274232240791549E-2</v>
      </c>
      <c r="D47" s="9">
        <f t="shared" si="1"/>
        <v>0.13365298359103292</v>
      </c>
      <c r="E47" s="24">
        <f t="shared" si="2"/>
        <v>23.108440016582684</v>
      </c>
      <c r="F47" s="24">
        <f t="shared" si="23"/>
        <v>-3.9939475524554298</v>
      </c>
      <c r="G47" s="24"/>
      <c r="I47" s="21">
        <f t="shared" si="4"/>
        <v>3.0529769515278424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>
        <f t="shared" si="8"/>
        <v>3.0529769515278424</v>
      </c>
      <c r="P47" s="9">
        <f t="shared" si="22"/>
        <v>0.71315186399476327</v>
      </c>
      <c r="Q47" s="9">
        <f t="shared" si="9"/>
        <v>2.1772362037151307</v>
      </c>
      <c r="R47" s="24">
        <f t="shared" si="10"/>
        <v>1.4022258799106821</v>
      </c>
      <c r="S47" s="24" t="e">
        <f t="shared" si="11"/>
        <v>#NUM!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>
        <v>0</v>
      </c>
      <c r="B48">
        <v>62</v>
      </c>
      <c r="C48" s="9">
        <f t="shared" si="0"/>
        <v>6.3245553203367583E-2</v>
      </c>
      <c r="D48" s="9">
        <f t="shared" si="1"/>
        <v>7.7382415830247811E-2</v>
      </c>
      <c r="E48" s="24">
        <f t="shared" si="2"/>
        <v>15.811388300841898</v>
      </c>
      <c r="F48" s="24">
        <f t="shared" si="23"/>
        <v>-3.6224773142008564</v>
      </c>
      <c r="G48" s="24"/>
      <c r="I48" s="21">
        <f t="shared" si="4"/>
        <v>0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>
        <f t="shared" si="8"/>
        <v>0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#NUM!</v>
      </c>
    </row>
    <row r="49" spans="1:19" x14ac:dyDescent="0.2">
      <c r="A49">
        <v>2</v>
      </c>
      <c r="B49">
        <v>64</v>
      </c>
      <c r="C49" s="9">
        <f t="shared" si="0"/>
        <v>6.1313933948496581E-2</v>
      </c>
      <c r="D49" s="9">
        <f t="shared" si="1"/>
        <v>0.18976488435237751</v>
      </c>
      <c r="E49" s="24">
        <f t="shared" si="2"/>
        <v>16.30950643030009</v>
      </c>
      <c r="F49" s="24">
        <f t="shared" si="23"/>
        <v>-1.9036963649926546</v>
      </c>
      <c r="G49" s="24"/>
      <c r="I49" s="21">
        <f t="shared" si="4"/>
        <v>6.2475138340537493</v>
      </c>
      <c r="O49" s="30">
        <f t="shared" si="8"/>
        <v>6.2475138340537493</v>
      </c>
      <c r="P49" s="9">
        <f t="shared" si="22"/>
        <v>0.71873290820230684</v>
      </c>
      <c r="Q49" s="9">
        <f t="shared" si="9"/>
        <v>4.490293786983595</v>
      </c>
      <c r="R49" s="24">
        <f t="shared" si="10"/>
        <v>1.3913374336806112</v>
      </c>
      <c r="S49" s="24" t="e">
        <f t="shared" si="11"/>
        <v>#NUM!</v>
      </c>
    </row>
    <row r="50" spans="1:19" x14ac:dyDescent="0.2">
      <c r="A50">
        <v>5</v>
      </c>
      <c r="B50">
        <v>66</v>
      </c>
      <c r="C50" s="9">
        <f t="shared" si="0"/>
        <v>5.9131239598908258E-2</v>
      </c>
      <c r="D50" s="9">
        <f t="shared" si="1"/>
        <v>0.2772401138070878</v>
      </c>
      <c r="E50" s="24">
        <f t="shared" si="2"/>
        <v>16.911534525287763</v>
      </c>
      <c r="F50" s="24">
        <f t="shared" si="23"/>
        <v>-0.49462659543133247</v>
      </c>
      <c r="G50" s="24"/>
      <c r="I50" s="21">
        <f t="shared" si="4"/>
        <v>15.13504841464953</v>
      </c>
      <c r="O50" s="30">
        <f t="shared" si="8"/>
        <v>15.13504841464953</v>
      </c>
      <c r="P50" s="9">
        <f t="shared" si="22"/>
        <v>0.46486934560633364</v>
      </c>
      <c r="Q50" s="9">
        <f t="shared" si="9"/>
        <v>7.0358200522383045</v>
      </c>
      <c r="R50" s="24">
        <f t="shared" si="10"/>
        <v>2.1511420562603245</v>
      </c>
      <c r="S50" s="24" t="e">
        <f t="shared" si="11"/>
        <v>#NUM!</v>
      </c>
    </row>
    <row r="51" spans="1:19" x14ac:dyDescent="0.2">
      <c r="A51">
        <v>4</v>
      </c>
      <c r="B51">
        <v>42</v>
      </c>
      <c r="C51" s="9">
        <f t="shared" si="0"/>
        <v>7.3323557510676651E-2</v>
      </c>
      <c r="D51" s="9">
        <f t="shared" si="1"/>
        <v>0.31089746853406769</v>
      </c>
      <c r="E51" s="24">
        <f t="shared" si="2"/>
        <v>13.638181696985855</v>
      </c>
      <c r="F51" s="24">
        <f t="shared" si="23"/>
        <v>6.0137166692920609E-2</v>
      </c>
      <c r="G51" s="24"/>
      <c r="I51" s="21">
        <f t="shared" si="4"/>
        <v>19.021181280724598</v>
      </c>
      <c r="O51" s="30">
        <f t="shared" si="8"/>
        <v>19.021181280724598</v>
      </c>
      <c r="P51" s="9">
        <f t="shared" si="22"/>
        <v>0.52417699028331022</v>
      </c>
      <c r="Q51" s="9">
        <f t="shared" si="9"/>
        <v>9.9704655553634591</v>
      </c>
      <c r="R51" s="24">
        <f t="shared" si="10"/>
        <v>1.9077525693363881</v>
      </c>
      <c r="S51" s="24" t="e">
        <f t="shared" si="11"/>
        <v>#NUM!</v>
      </c>
    </row>
    <row r="52" spans="1:19" x14ac:dyDescent="0.2">
      <c r="A52">
        <v>4</v>
      </c>
      <c r="B52">
        <v>68</v>
      </c>
      <c r="C52" s="9">
        <f t="shared" si="0"/>
        <v>5.8722021951470346E-2</v>
      </c>
      <c r="D52" s="9">
        <f t="shared" si="1"/>
        <v>0.2477563074682349</v>
      </c>
      <c r="E52" s="24">
        <f t="shared" si="2"/>
        <v>17.029386365926403</v>
      </c>
      <c r="F52" s="24">
        <f t="shared" si="23"/>
        <v>-1.0001646420457544</v>
      </c>
      <c r="G52" s="24"/>
      <c r="I52" s="21">
        <f t="shared" si="4"/>
        <v>11.755002360633005</v>
      </c>
      <c r="O52" s="30">
        <f t="shared" si="8"/>
        <v>11.755002360633005</v>
      </c>
      <c r="P52" s="9">
        <f t="shared" si="22"/>
        <v>0.51542009631550734</v>
      </c>
      <c r="Q52" s="9">
        <f t="shared" si="9"/>
        <v>6.05876444890648</v>
      </c>
      <c r="R52" s="24">
        <f t="shared" si="10"/>
        <v>1.9401649395289851</v>
      </c>
      <c r="S52" s="24" t="e">
        <f t="shared" si="11"/>
        <v>#NUM!</v>
      </c>
    </row>
    <row r="53" spans="1:19" x14ac:dyDescent="0.2">
      <c r="A53">
        <v>11</v>
      </c>
      <c r="B53">
        <v>93</v>
      </c>
      <c r="C53" s="9">
        <f t="shared" si="0"/>
        <v>4.8911598804451846E-2</v>
      </c>
      <c r="D53" s="9">
        <f t="shared" si="1"/>
        <v>0.33580872349094565</v>
      </c>
      <c r="E53" s="24">
        <f t="shared" si="2"/>
        <v>20.445048300260872</v>
      </c>
      <c r="F53" s="24">
        <f t="shared" si="23"/>
        <v>0.59946365839807203</v>
      </c>
      <c r="G53" s="24"/>
      <c r="I53" s="21">
        <f t="shared" si="4"/>
        <v>23.614660368064076</v>
      </c>
      <c r="O53" s="30">
        <f t="shared" si="8"/>
        <v>23.614660368064076</v>
      </c>
      <c r="P53" s="9">
        <f t="shared" si="22"/>
        <v>0.32033384525223002</v>
      </c>
      <c r="Q53" s="9">
        <f t="shared" si="9"/>
        <v>7.5645749600274073</v>
      </c>
      <c r="R53" s="24">
        <f t="shared" si="10"/>
        <v>3.1217431901789916</v>
      </c>
      <c r="S53" s="24" t="e">
        <f t="shared" si="11"/>
        <v>#NUM!</v>
      </c>
    </row>
    <row r="54" spans="1:19" x14ac:dyDescent="0.2">
      <c r="A54">
        <v>10</v>
      </c>
      <c r="B54">
        <v>87</v>
      </c>
      <c r="C54" s="9">
        <f t="shared" si="0"/>
        <v>5.0636968354183333E-2</v>
      </c>
      <c r="D54" s="9">
        <f t="shared" si="1"/>
        <v>0.33184554541418776</v>
      </c>
      <c r="E54" s="24">
        <f t="shared" si="2"/>
        <v>19.748417658131498</v>
      </c>
      <c r="F54" s="24">
        <f t="shared" si="23"/>
        <v>0.50077144633329318</v>
      </c>
      <c r="G54" s="24"/>
      <c r="I54" s="21">
        <f t="shared" si="4"/>
        <v>22.949600539061439</v>
      </c>
      <c r="O54" s="30">
        <f t="shared" si="8"/>
        <v>22.949600539061439</v>
      </c>
      <c r="P54" s="9">
        <f t="shared" si="22"/>
        <v>0.33533005562655571</v>
      </c>
      <c r="Q54" s="9">
        <f t="shared" si="9"/>
        <v>7.695690825370705</v>
      </c>
      <c r="R54" s="24">
        <f t="shared" si="10"/>
        <v>2.9821365046790254</v>
      </c>
      <c r="S54" s="24" t="e">
        <f t="shared" si="11"/>
        <v>#NUM!</v>
      </c>
    </row>
    <row r="55" spans="1:19" x14ac:dyDescent="0.2">
      <c r="A55">
        <v>6</v>
      </c>
      <c r="B55">
        <v>76</v>
      </c>
      <c r="C55" s="9">
        <f t="shared" si="0"/>
        <v>5.5048188256318027E-2</v>
      </c>
      <c r="D55" s="9">
        <f t="shared" si="1"/>
        <v>0.28125285866388466</v>
      </c>
      <c r="E55" s="24">
        <f t="shared" si="2"/>
        <v>18.165902124584949</v>
      </c>
      <c r="F55" s="24">
        <f t="shared" si="23"/>
        <v>-0.45841906280628969</v>
      </c>
      <c r="G55" s="24"/>
      <c r="I55" s="21">
        <f t="shared" si="4"/>
        <v>15.771534680044564</v>
      </c>
      <c r="O55" s="30">
        <f t="shared" si="8"/>
        <v>15.771534680044564</v>
      </c>
      <c r="P55" s="9">
        <f t="shared" si="22"/>
        <v>0.42517826230471201</v>
      </c>
      <c r="Q55" s="9">
        <f t="shared" si="9"/>
        <v>6.7057137091398493</v>
      </c>
      <c r="R55" s="24">
        <f t="shared" si="10"/>
        <v>2.3519546709171393</v>
      </c>
      <c r="S55" s="24" t="e">
        <f t="shared" si="11"/>
        <v>#NUM!</v>
      </c>
    </row>
    <row r="56" spans="1:19" x14ac:dyDescent="0.2">
      <c r="A56">
        <v>1</v>
      </c>
      <c r="B56">
        <v>192</v>
      </c>
      <c r="C56" s="9">
        <f t="shared" si="0"/>
        <v>3.5944257734479471E-2</v>
      </c>
      <c r="D56" s="9">
        <f t="shared" si="1"/>
        <v>8.4342314971967147E-2</v>
      </c>
      <c r="E56" s="24">
        <f t="shared" si="2"/>
        <v>27.820855486487112</v>
      </c>
      <c r="F56" s="24">
        <f t="shared" si="23"/>
        <v>-6.1802829314922851</v>
      </c>
      <c r="G56" s="24"/>
      <c r="I56" s="21">
        <f t="shared" si="4"/>
        <v>1.0416728650159834</v>
      </c>
      <c r="O56" s="30">
        <f t="shared" si="8"/>
        <v>1.0416728650159834</v>
      </c>
      <c r="P56" s="9">
        <f t="shared" si="22"/>
        <v>1.0030754341854251</v>
      </c>
      <c r="Q56" s="9">
        <f t="shared" si="9"/>
        <v>1.0448764613550834</v>
      </c>
      <c r="R56" s="24">
        <f t="shared" si="10"/>
        <v>0.9969339951108237</v>
      </c>
      <c r="S56" s="24" t="e">
        <f t="shared" si="11"/>
        <v>#NUM!</v>
      </c>
    </row>
    <row r="57" spans="1:19" x14ac:dyDescent="0.2">
      <c r="A57">
        <v>6</v>
      </c>
      <c r="B57">
        <v>62</v>
      </c>
      <c r="C57" s="9">
        <f t="shared" si="0"/>
        <v>6.0412209333017691E-2</v>
      </c>
      <c r="D57" s="9">
        <f t="shared" si="1"/>
        <v>0.30942556389257347</v>
      </c>
      <c r="E57" s="24">
        <f t="shared" si="2"/>
        <v>16.552945357246848</v>
      </c>
      <c r="F57" s="24">
        <f t="shared" si="23"/>
        <v>4.8625375424530284E-2</v>
      </c>
      <c r="G57" s="24"/>
      <c r="I57" s="21">
        <f t="shared" si="4"/>
        <v>19.327515072032693</v>
      </c>
      <c r="O57" s="30">
        <f t="shared" si="8"/>
        <v>19.327515072032693</v>
      </c>
      <c r="P57" s="9">
        <f t="shared" si="22"/>
        <v>0.42865801317329516</v>
      </c>
      <c r="Q57" s="9">
        <f t="shared" si="9"/>
        <v>8.2848942103544516</v>
      </c>
      <c r="R57" s="24">
        <f t="shared" si="10"/>
        <v>2.3328620234978001</v>
      </c>
      <c r="S57" s="24" t="e">
        <f t="shared" si="11"/>
        <v>#NUM!</v>
      </c>
    </row>
    <row r="58" spans="1:19" x14ac:dyDescent="0.2">
      <c r="A58">
        <v>5</v>
      </c>
      <c r="B58">
        <v>39</v>
      </c>
      <c r="C58" s="9">
        <f t="shared" si="0"/>
        <v>7.4953168899586142E-2</v>
      </c>
      <c r="D58" s="9">
        <f t="shared" si="1"/>
        <v>0.35391348683650842</v>
      </c>
      <c r="E58" s="24">
        <f t="shared" si="2"/>
        <v>13.341664064126334</v>
      </c>
      <c r="F58" s="24">
        <f t="shared" si="23"/>
        <v>0.63273494635715266</v>
      </c>
      <c r="G58" s="24"/>
      <c r="I58" s="21">
        <f t="shared" si="4"/>
        <v>25.592381595817731</v>
      </c>
      <c r="O58" s="30">
        <f t="shared" si="8"/>
        <v>25.592381595817731</v>
      </c>
      <c r="P58" s="9">
        <f t="shared" si="22"/>
        <v>0.47601787673780838</v>
      </c>
      <c r="Q58" s="9">
        <f t="shared" si="9"/>
        <v>12.18243114790492</v>
      </c>
      <c r="R58" s="24">
        <f t="shared" si="10"/>
        <v>2.1007614395767789</v>
      </c>
      <c r="S58" s="24" t="e">
        <f t="shared" si="11"/>
        <v>#NUM!</v>
      </c>
    </row>
    <row r="59" spans="1:19" x14ac:dyDescent="0.2">
      <c r="A59">
        <v>2</v>
      </c>
      <c r="B59">
        <v>79</v>
      </c>
      <c r="C59" s="9">
        <f t="shared" si="0"/>
        <v>5.5384877562171128E-2</v>
      </c>
      <c r="D59" s="9">
        <f t="shared" si="1"/>
        <v>0.17128271779162335</v>
      </c>
      <c r="E59" s="24">
        <f t="shared" si="2"/>
        <v>18.055470085267789</v>
      </c>
      <c r="F59" s="24">
        <f t="shared" si="23"/>
        <v>-2.4411948837502617</v>
      </c>
      <c r="G59" s="24"/>
      <c r="I59" s="21">
        <f t="shared" si="4"/>
        <v>5.0617426122205522</v>
      </c>
      <c r="O59" s="30">
        <f t="shared" si="8"/>
        <v>5.0617426122205522</v>
      </c>
      <c r="P59" s="9">
        <f t="shared" si="22"/>
        <v>0.71666604578495763</v>
      </c>
      <c r="Q59" s="9">
        <f t="shared" si="9"/>
        <v>3.6275790626813254</v>
      </c>
      <c r="R59" s="24">
        <f t="shared" si="10"/>
        <v>1.3953500460660297</v>
      </c>
      <c r="S59" s="24" t="e">
        <f t="shared" si="11"/>
        <v>#NUM!</v>
      </c>
    </row>
    <row r="60" spans="1:19" x14ac:dyDescent="0.2">
      <c r="A60">
        <v>1</v>
      </c>
      <c r="B60">
        <v>113</v>
      </c>
      <c r="C60" s="9">
        <f t="shared" si="0"/>
        <v>4.6726931351599776E-2</v>
      </c>
      <c r="D60" s="9">
        <f t="shared" si="1"/>
        <v>0.1096847287161693</v>
      </c>
      <c r="E60" s="24">
        <f t="shared" si="2"/>
        <v>21.400934559032695</v>
      </c>
      <c r="F60" s="24">
        <f t="shared" si="23"/>
        <v>-4.2117738769640605</v>
      </c>
      <c r="G60" s="24"/>
      <c r="I60" s="21">
        <f t="shared" si="4"/>
        <v>1.7698220753072986</v>
      </c>
      <c r="O60" s="30">
        <f t="shared" si="8"/>
        <v>1.7698220753072986</v>
      </c>
      <c r="P60" s="9">
        <f t="shared" si="22"/>
        <v>1.0048888251219981</v>
      </c>
      <c r="Q60" s="9">
        <f t="shared" si="9"/>
        <v>1.7784744259305276</v>
      </c>
      <c r="R60" s="24">
        <f t="shared" si="10"/>
        <v>0.99513495921162765</v>
      </c>
      <c r="S60" s="24" t="e">
        <f t="shared" si="11"/>
        <v>#NUM!</v>
      </c>
    </row>
    <row r="61" spans="1:19" x14ac:dyDescent="0.2">
      <c r="A61">
        <v>13</v>
      </c>
      <c r="B61">
        <v>61</v>
      </c>
      <c r="C61" s="9">
        <f t="shared" si="0"/>
        <v>5.7928444636349226E-2</v>
      </c>
      <c r="D61" s="9">
        <f t="shared" si="1"/>
        <v>0.4367545550360783</v>
      </c>
      <c r="E61" s="24">
        <f t="shared" si="2"/>
        <v>17.262676501632068</v>
      </c>
      <c r="F61" s="24">
        <f t="shared" si="23"/>
        <v>2.2487494411477402</v>
      </c>
      <c r="G61" s="24"/>
      <c r="I61" s="21">
        <f t="shared" si="4"/>
        <v>42.486333095009996</v>
      </c>
      <c r="O61" s="30">
        <f t="shared" si="8"/>
        <v>42.486333095009996</v>
      </c>
      <c r="P61" s="9">
        <f t="shared" si="22"/>
        <v>0.30703177828845901</v>
      </c>
      <c r="Q61" s="9">
        <f t="shared" si="9"/>
        <v>13.044654403116727</v>
      </c>
      <c r="R61" s="24">
        <f t="shared" si="10"/>
        <v>3.2569918513792775</v>
      </c>
      <c r="S61" s="24" t="e">
        <f t="shared" si="11"/>
        <v>#NUM!</v>
      </c>
    </row>
    <row r="62" spans="1:19" x14ac:dyDescent="0.2">
      <c r="A62">
        <v>2</v>
      </c>
      <c r="B62">
        <v>37</v>
      </c>
      <c r="C62" s="9">
        <f t="shared" si="0"/>
        <v>7.955572841757301E-2</v>
      </c>
      <c r="D62" s="9">
        <f t="shared" si="1"/>
        <v>0.24693688699578717</v>
      </c>
      <c r="E62" s="24">
        <f t="shared" si="2"/>
        <v>12.569805089976533</v>
      </c>
      <c r="F62" s="24">
        <f t="shared" si="23"/>
        <v>-0.74854585235107729</v>
      </c>
      <c r="G62" s="24"/>
      <c r="I62" s="21">
        <f t="shared" si="4"/>
        <v>10.802692189592635</v>
      </c>
      <c r="O62" s="30">
        <f t="shared" si="8"/>
        <v>10.802692189592635</v>
      </c>
      <c r="P62" s="9">
        <f t="shared" si="22"/>
        <v>0.72662164870032098</v>
      </c>
      <c r="Q62" s="9">
        <f t="shared" si="9"/>
        <v>7.8494700092038814</v>
      </c>
      <c r="R62" s="24">
        <f t="shared" si="10"/>
        <v>1.3762320483963832</v>
      </c>
      <c r="S62" s="24" t="e">
        <f t="shared" si="11"/>
        <v>#NUM!</v>
      </c>
    </row>
    <row r="63" spans="1:19" x14ac:dyDescent="0.2">
      <c r="A63">
        <v>2</v>
      </c>
      <c r="B63">
        <v>69</v>
      </c>
      <c r="C63" s="9">
        <f t="shared" si="0"/>
        <v>5.9131239598908258E-2</v>
      </c>
      <c r="D63" s="9">
        <f t="shared" si="1"/>
        <v>0.18295589598921716</v>
      </c>
      <c r="E63" s="24">
        <f t="shared" si="2"/>
        <v>16.911534525287763</v>
      </c>
      <c r="F63" s="24">
        <f t="shared" si="23"/>
        <v>-2.0891174002480035</v>
      </c>
      <c r="G63" s="24"/>
      <c r="I63" s="21">
        <f t="shared" si="4"/>
        <v>5.7949988623604725</v>
      </c>
      <c r="O63" s="30">
        <f t="shared" si="8"/>
        <v>5.7949988623604725</v>
      </c>
      <c r="P63" s="9">
        <f t="shared" si="22"/>
        <v>0.71794480773673264</v>
      </c>
      <c r="Q63" s="9">
        <f t="shared" si="9"/>
        <v>4.1604893440719737</v>
      </c>
      <c r="R63" s="24">
        <f t="shared" si="10"/>
        <v>1.3928647289092113</v>
      </c>
      <c r="S63" s="24" t="e">
        <f t="shared" si="11"/>
        <v>#NUM!</v>
      </c>
    </row>
    <row r="64" spans="1:19" x14ac:dyDescent="0.2">
      <c r="A64">
        <v>1</v>
      </c>
      <c r="B64">
        <v>40</v>
      </c>
      <c r="C64" s="9">
        <f t="shared" si="0"/>
        <v>7.7615052570633294E-2</v>
      </c>
      <c r="D64" s="9">
        <f t="shared" si="1"/>
        <v>0.18248882811147812</v>
      </c>
      <c r="E64" s="24">
        <f t="shared" si="2"/>
        <v>12.884098726725124</v>
      </c>
      <c r="F64" s="24">
        <f t="shared" si="23"/>
        <v>-1.5976175408656339</v>
      </c>
      <c r="G64" s="24"/>
      <c r="I64" s="21">
        <f t="shared" si="4"/>
        <v>4.9984953533924932</v>
      </c>
      <c r="O64" s="30">
        <f t="shared" si="8"/>
        <v>4.9984953533924932</v>
      </c>
      <c r="P64" s="9">
        <f t="shared" si="22"/>
        <v>1.0128928834447133</v>
      </c>
      <c r="Q64" s="9">
        <f t="shared" si="9"/>
        <v>5.0629403713827239</v>
      </c>
      <c r="R64" s="24">
        <f t="shared" si="10"/>
        <v>0.9872712271401628</v>
      </c>
      <c r="S64" s="24" t="e">
        <f t="shared" si="11"/>
        <v>#NUM!</v>
      </c>
    </row>
    <row r="65" spans="1:19" x14ac:dyDescent="0.2">
      <c r="A65">
        <v>0</v>
      </c>
      <c r="B65">
        <v>19</v>
      </c>
      <c r="C65" s="9">
        <f t="shared" si="0"/>
        <v>0.11322770341445958</v>
      </c>
      <c r="D65" s="9">
        <f t="shared" si="1"/>
        <v>0.13823439087753289</v>
      </c>
      <c r="E65" s="24">
        <f t="shared" si="2"/>
        <v>8.831760866327846</v>
      </c>
      <c r="F65" s="24">
        <f t="shared" si="23"/>
        <v>-1.4859756188829554</v>
      </c>
      <c r="G65" s="24"/>
      <c r="I65" s="21">
        <f t="shared" si="4"/>
        <v>0</v>
      </c>
      <c r="O65" s="30">
        <f t="shared" si="8"/>
        <v>0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#NUM!</v>
      </c>
    </row>
    <row r="66" spans="1:19" x14ac:dyDescent="0.2">
      <c r="A66">
        <v>1</v>
      </c>
      <c r="B66">
        <v>88</v>
      </c>
      <c r="C66" s="9">
        <f t="shared" si="0"/>
        <v>5.2851642258168997E-2</v>
      </c>
      <c r="D66" s="9">
        <f t="shared" si="1"/>
        <v>0.12409358340141612</v>
      </c>
      <c r="E66" s="24">
        <f t="shared" si="2"/>
        <v>18.920887928424502</v>
      </c>
      <c r="F66" s="24">
        <f t="shared" ref="F66:F97" si="24">(D66-Zo)/C66</f>
        <v>-2.3505642714379351</v>
      </c>
      <c r="G66" s="24"/>
      <c r="I66" s="21">
        <f t="shared" si="4"/>
        <v>2.2725238237215608</v>
      </c>
      <c r="O66" s="30">
        <f t="shared" si="8"/>
        <v>2.2725238237215608</v>
      </c>
      <c r="P66" s="9">
        <f t="shared" si="22"/>
        <v>1.0061389713635898</v>
      </c>
      <c r="Q66" s="9">
        <f t="shared" si="9"/>
        <v>2.286474782398463</v>
      </c>
      <c r="R66" s="24">
        <f t="shared" si="10"/>
        <v>0.99389848565822891</v>
      </c>
      <c r="S66" s="24" t="e">
        <f t="shared" si="11"/>
        <v>#NUM!</v>
      </c>
    </row>
    <row r="67" spans="1:19" x14ac:dyDescent="0.2">
      <c r="A67">
        <v>2</v>
      </c>
      <c r="B67">
        <v>37</v>
      </c>
      <c r="C67" s="9">
        <f t="shared" si="0"/>
        <v>7.955572841757301E-2</v>
      </c>
      <c r="D67" s="9">
        <f t="shared" si="1"/>
        <v>0.24693688699578717</v>
      </c>
      <c r="E67" s="24">
        <f t="shared" si="2"/>
        <v>12.569805089976533</v>
      </c>
      <c r="F67" s="24">
        <f t="shared" si="24"/>
        <v>-1.7445360781760649E-2</v>
      </c>
      <c r="G67" s="24"/>
      <c r="I67" s="21">
        <f t="shared" si="4"/>
        <v>10.802692189592635</v>
      </c>
      <c r="O67" s="30">
        <f t="shared" si="8"/>
        <v>10.802692189592635</v>
      </c>
      <c r="P67" s="9">
        <f t="shared" si="22"/>
        <v>0.72662164870032098</v>
      </c>
      <c r="Q67" s="9">
        <f t="shared" si="9"/>
        <v>7.8494700092038814</v>
      </c>
      <c r="R67" s="24">
        <f t="shared" si="10"/>
        <v>1.3762320483963832</v>
      </c>
      <c r="S67" s="24" t="e">
        <f t="shared" si="11"/>
        <v>#NUM!</v>
      </c>
    </row>
    <row r="68" spans="1:19" x14ac:dyDescent="0.2">
      <c r="A68">
        <v>3</v>
      </c>
      <c r="B68">
        <v>202</v>
      </c>
      <c r="C68" s="9">
        <f t="shared" si="0"/>
        <v>3.4879005320757786E-2</v>
      </c>
      <c r="D68" s="9">
        <f t="shared" si="1"/>
        <v>0.12842852389353368</v>
      </c>
      <c r="E68" s="24">
        <f t="shared" si="2"/>
        <v>28.670542373662904</v>
      </c>
      <c r="F68" s="24">
        <f t="shared" si="24"/>
        <v>-3.4374902719888958</v>
      </c>
      <c r="G68" s="24"/>
      <c r="I68" s="21">
        <f t="shared" si="4"/>
        <v>2.969870486513746</v>
      </c>
      <c r="O68" s="30">
        <f t="shared" si="8"/>
        <v>2.969870486513746</v>
      </c>
      <c r="P68" s="9">
        <f t="shared" si="22"/>
        <v>0.58243954339981419</v>
      </c>
      <c r="Q68" s="9">
        <f t="shared" si="9"/>
        <v>1.7297700101216502</v>
      </c>
      <c r="R68" s="24">
        <f t="shared" si="10"/>
        <v>1.7169163930093128</v>
      </c>
      <c r="S68" s="24" t="e">
        <f t="shared" si="11"/>
        <v>#NUM!</v>
      </c>
    </row>
    <row r="69" spans="1:19" x14ac:dyDescent="0.2">
      <c r="A69">
        <v>0</v>
      </c>
      <c r="B69">
        <v>37</v>
      </c>
      <c r="C69" s="9">
        <f t="shared" si="0"/>
        <v>8.1649658092772609E-2</v>
      </c>
      <c r="D69" s="9">
        <f t="shared" si="1"/>
        <v>9.9834079945188031E-2</v>
      </c>
      <c r="E69" s="24">
        <f t="shared" si="2"/>
        <v>12.24744871391589</v>
      </c>
      <c r="F69" s="24">
        <f t="shared" si="24"/>
        <v>-1.8186320543605978</v>
      </c>
      <c r="G69" s="24"/>
      <c r="I69" s="21">
        <f t="shared" si="4"/>
        <v>0</v>
      </c>
      <c r="O69" s="30">
        <f t="shared" si="8"/>
        <v>0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#NUM!</v>
      </c>
    </row>
    <row r="70" spans="1:19" x14ac:dyDescent="0.2">
      <c r="A70">
        <v>1</v>
      </c>
      <c r="B70">
        <v>40</v>
      </c>
      <c r="C70" s="9">
        <f t="shared" si="0"/>
        <v>7.7615052570633294E-2</v>
      </c>
      <c r="D70" s="9">
        <f t="shared" si="1"/>
        <v>0.18248882811147812</v>
      </c>
      <c r="E70" s="24">
        <f t="shared" si="2"/>
        <v>12.884098726725124</v>
      </c>
      <c r="F70" s="24">
        <f t="shared" si="24"/>
        <v>-0.84823671553782198</v>
      </c>
      <c r="G70" s="24"/>
      <c r="I70" s="21">
        <f t="shared" si="4"/>
        <v>4.9984953533924932</v>
      </c>
      <c r="O70" s="30">
        <f t="shared" si="8"/>
        <v>4.9984953533924932</v>
      </c>
      <c r="P70" s="9">
        <f t="shared" si="22"/>
        <v>1.0128928834447133</v>
      </c>
      <c r="Q70" s="9">
        <f t="shared" si="9"/>
        <v>5.0629403713827239</v>
      </c>
      <c r="R70" s="24">
        <f t="shared" si="10"/>
        <v>0.9872712271401628</v>
      </c>
      <c r="S70" s="24" t="e">
        <f t="shared" si="11"/>
        <v>#NUM!</v>
      </c>
    </row>
    <row r="71" spans="1:19" x14ac:dyDescent="0.2">
      <c r="A71">
        <v>4</v>
      </c>
      <c r="B71">
        <v>132</v>
      </c>
      <c r="C71" s="9">
        <f t="shared" si="0"/>
        <v>4.2796049251091289E-2</v>
      </c>
      <c r="D71" s="9">
        <f t="shared" si="1"/>
        <v>0.17983272417241009</v>
      </c>
      <c r="E71" s="24">
        <f t="shared" si="2"/>
        <v>23.366642891095847</v>
      </c>
      <c r="F71" s="24">
        <f t="shared" si="24"/>
        <v>-1.6004290677866926</v>
      </c>
      <c r="G71" s="24"/>
      <c r="I71" s="21">
        <f t="shared" si="4"/>
        <v>6.0582841647157322</v>
      </c>
      <c r="O71" s="30">
        <f t="shared" si="8"/>
        <v>6.0582841647157322</v>
      </c>
      <c r="P71" s="9">
        <f t="shared" si="22"/>
        <v>0.50845624286530622</v>
      </c>
      <c r="Q71" s="9">
        <f t="shared" si="9"/>
        <v>3.0803724046017411</v>
      </c>
      <c r="R71" s="24">
        <f t="shared" si="10"/>
        <v>1.9667375787633063</v>
      </c>
      <c r="S71" s="24" t="e">
        <f t="shared" si="11"/>
        <v>#NUM!</v>
      </c>
    </row>
    <row r="72" spans="1:19" x14ac:dyDescent="0.2">
      <c r="A72">
        <v>0</v>
      </c>
      <c r="B72">
        <v>48</v>
      </c>
      <c r="C72" s="9">
        <f t="shared" si="0"/>
        <v>7.1795815861773804E-2</v>
      </c>
      <c r="D72" s="9">
        <f t="shared" si="1"/>
        <v>8.7818636285000681E-2</v>
      </c>
      <c r="E72" s="24">
        <f t="shared" si="2"/>
        <v>13.928388277184121</v>
      </c>
      <c r="F72" s="24">
        <f t="shared" si="24"/>
        <v>-2.2355916869069943</v>
      </c>
      <c r="G72" s="24"/>
      <c r="I72" s="21">
        <f t="shared" si="4"/>
        <v>0</v>
      </c>
      <c r="O72" s="30">
        <f t="shared" si="8"/>
        <v>0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#NUM!</v>
      </c>
    </row>
    <row r="73" spans="1:19" x14ac:dyDescent="0.2">
      <c r="A73">
        <v>4</v>
      </c>
      <c r="B73">
        <v>86</v>
      </c>
      <c r="C73" s="9">
        <f t="shared" si="0"/>
        <v>5.2558833122763667E-2</v>
      </c>
      <c r="D73" s="9">
        <f t="shared" si="1"/>
        <v>0.22136991488861377</v>
      </c>
      <c r="E73" s="24">
        <f t="shared" si="2"/>
        <v>19.02629759044045</v>
      </c>
      <c r="F73" s="24">
        <f t="shared" si="24"/>
        <v>-0.51285100696041452</v>
      </c>
      <c r="G73" s="24"/>
      <c r="I73" s="21">
        <f t="shared" si="4"/>
        <v>9.2964261090220575</v>
      </c>
      <c r="O73" s="30">
        <f t="shared" si="8"/>
        <v>9.2964261090220575</v>
      </c>
      <c r="P73" s="9">
        <f t="shared" si="22"/>
        <v>0.51242550708341006</v>
      </c>
      <c r="Q73" s="9">
        <f t="shared" si="9"/>
        <v>4.7637258629790802</v>
      </c>
      <c r="R73" s="24">
        <f t="shared" si="10"/>
        <v>1.9515031671466445</v>
      </c>
      <c r="S73" s="24" t="e">
        <f t="shared" si="11"/>
        <v>#NUM!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0.75953648346567215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0.75953648346567215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0.75953648346567215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0.75953648346567215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0.75953648346567215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0.75953648346567215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0.75953648346567215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0.75953648346567215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0.75953648346567215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0.75953648346567215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0.75953648346567215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0.75953648346567215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0.75953648346567215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0.75953648346567215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0.75953648346567215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0.75953648346567215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0.75953648346567215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0.75953648346567215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0.75953648346567215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0.75953648346567215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0.75953648346567215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0.75953648346567215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0.75953648346567215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0.75953648346567215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0.75953648346567215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0.75953648346567215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0.75953648346567215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0.75953648346567215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0.75953648346567215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0.75953648346567215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0.75953648346567215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0.75953648346567215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0.75953648346567215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0.75953648346567215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0.75953648346567215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0.75953648346567215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0.75953648346567215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0.75953648346567215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0.75953648346567215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0.75953648346567215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0.75953648346567215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0.75953648346567215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0.75953648346567215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0.75953648346567215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0.75953648346567215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0.75953648346567215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0.75953648346567215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0.75953648346567215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0.75953648346567215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0.75953648346567215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0.75953648346567215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0.75953648346567215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0.75953648346567215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0.75953648346567215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0.75953648346567215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0.75953648346567215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0.75953648346567215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0.75953648346567215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0.75953648346567215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0.75953648346567215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0.75953648346567215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0.75953648346567215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0.75953648346567215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0.75953648346567215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0.75953648346567215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0.75953648346567215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0.75953648346567215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0.75953648346567215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0.75953648346567215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0.75953648346567215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0.75953648346567215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0.75953648346567215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0.75953648346567215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0.75953648346567215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0.75953648346567215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0.75953648346567215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0.75953648346567215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0.75953648346567215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0.75953648346567215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0.75953648346567215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0.75953648346567215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0.75953648346567215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0.75953648346567215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0.75953648346567215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0.75953648346567215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0.75953648346567215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0.75953648346567215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0.75953648346567215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0.75953648346567215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0.75953648346567215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0.75953648346567215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0.75953648346567215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0.75953648346567215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0.75953648346567215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0.75953648346567215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0.75953648346567215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0.75953648346567215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0.75953648346567215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0.75953648346567215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0.75953648346567215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0.75953648346567215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0.75953648346567215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0.75953648346567215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0.75953648346567215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0.75953648346567215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0.75953648346567215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0.75953648346567215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0.75953648346567215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0.75953648346567215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0.75953648346567215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0.75953648346567215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0.75953648346567215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0.75953648346567215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0.75953648346567215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0.75953648346567215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0.75953648346567215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0.75953648346567215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0.75953648346567215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0.75953648346567215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0.75953648346567215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0.75953648346567215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0.75953648346567215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0.75953648346567215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0.75953648346567215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0.75953648346567215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0.75953648346567215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0.75953648346567215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0.75953648346567215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0.75953648346567215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0.75953648346567215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0.75953648346567215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0.75953648346567215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0.75953648346567215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0.75953648346567215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0.75953648346567215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0.75953648346567215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0.75953648346567215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0.75953648346567215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0.75953648346567215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0.75953648346567215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0.75953648346567215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0.75953648346567215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0.75953648346567215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0.75953648346567215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0.75953648346567215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0.75953648346567215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0.75953648346567215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0.75953648346567215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0.75953648346567215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0.75953648346567215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0.75953648346567215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0.75953648346567215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0.75953648346567215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0.75953648346567215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0.75953648346567215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0.75953648346567215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0.75953648346567215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0.75953648346567215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0.75953648346567215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0.75953648346567215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0.75953648346567215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0.75953648346567215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0.75953648346567215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0.75953648346567215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0.75953648346567215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0.75953648346567215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0.75953648346567215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workbookViewId="0">
      <selection activeCell="Q5" sqref="Q5"/>
    </sheetView>
  </sheetViews>
  <sheetFormatPr defaultRowHeight="12.75" x14ac:dyDescent="0.2"/>
  <cols>
    <col min="1" max="5" width="9.140625" style="9"/>
    <col min="6" max="7" width="10.140625" style="9" bestFit="1" customWidth="1"/>
    <col min="8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128</v>
      </c>
    </row>
    <row r="2" spans="1:23" ht="13.5" thickBot="1" x14ac:dyDescent="0.25">
      <c r="A2" s="2" t="s">
        <v>10</v>
      </c>
      <c r="B2" s="19" t="s">
        <v>129</v>
      </c>
      <c r="E2" s="2" t="s">
        <v>15</v>
      </c>
      <c r="F2" s="10">
        <f>MIN(E14:E68)</f>
        <v>4.6904157598234297</v>
      </c>
      <c r="G2" s="11">
        <f>MAX(E14:E68)</f>
        <v>52.211109928826446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>
        <v>7371</v>
      </c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740</v>
      </c>
      <c r="E3" s="2" t="s">
        <v>16</v>
      </c>
      <c r="F3" s="36">
        <f>MIN(F14:F68)</f>
        <v>-5.5586222425793848</v>
      </c>
      <c r="G3" s="37">
        <f>MAX(F14:F68)</f>
        <v>10.974338225836924</v>
      </c>
      <c r="I3" s="2" t="s">
        <v>12</v>
      </c>
      <c r="J3" s="14">
        <v>105.3</v>
      </c>
      <c r="P3" s="2" t="s">
        <v>12</v>
      </c>
      <c r="Q3" s="18">
        <v>105</v>
      </c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8544</v>
      </c>
      <c r="E4" s="2" t="s">
        <v>34</v>
      </c>
      <c r="F4" s="16">
        <f>MIN(M14:M25)</f>
        <v>-12.964805454191504</v>
      </c>
      <c r="G4" s="17">
        <f>MAX(M14:M25)</f>
        <v>14.228995353560178</v>
      </c>
      <c r="I4" s="2" t="s">
        <v>24</v>
      </c>
      <c r="J4" s="48">
        <v>3.8050000000000002</v>
      </c>
      <c r="K4" s="13" t="s">
        <v>25</v>
      </c>
      <c r="P4" s="2" t="s">
        <v>13</v>
      </c>
      <c r="Q4" s="18">
        <v>3</v>
      </c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0.28621613589326123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9.9988679412541026E-2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0.30626109642500682</v>
      </c>
      <c r="E8" s="6"/>
      <c r="I8" s="5" t="s">
        <v>26</v>
      </c>
      <c r="J8" s="21">
        <f>MIN(I14:I65)</f>
        <v>0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>
        <f>MAX(I14:I65)</f>
        <v>102.62947295801564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3</v>
      </c>
      <c r="B14">
        <v>70</v>
      </c>
      <c r="C14" s="9">
        <f t="shared" ref="C14:C77" si="0">0.5*(1/(A14+B14+0.5))^0.5</f>
        <v>5.8321184351980429E-2</v>
      </c>
      <c r="D14" s="9">
        <f t="shared" ref="D14:D77" si="1">ATAN(SQRT((A14+3/8)/(B14+3/8)))</f>
        <v>0.2155883647824548</v>
      </c>
      <c r="E14" s="24">
        <f t="shared" ref="E14:E77" si="2">1/C14</f>
        <v>17.146428199482248</v>
      </c>
      <c r="F14" s="24">
        <f t="shared" ref="F14:F45" si="3">(D14-Zo_man)/C14</f>
        <v>-1.5547134827599403</v>
      </c>
      <c r="G14" s="24"/>
      <c r="I14" s="21">
        <f t="shared" ref="I14:I77" si="4">1/lamD*LN(1+0.5*lamD*Z*rho_std*A14/B14)</f>
        <v>8.5799983104406561</v>
      </c>
      <c r="J14" s="29">
        <v>1</v>
      </c>
      <c r="K14" s="32">
        <f t="shared" ref="K14:K21" si="5">ATAN(SQRT((EXP(J14*lamD)-1)/(0.5*lamD*rho_std*Z)))</f>
        <v>7.0537360894252207E-2</v>
      </c>
      <c r="L14" s="9">
        <f t="shared" ref="L14:L21" si="6">max_x_axis</f>
        <v>55</v>
      </c>
      <c r="M14" s="15">
        <f t="shared" ref="M14:M21" si="7">(K14-Zo_man)/(1/max_x_axis)</f>
        <v>-12.964805454191504</v>
      </c>
      <c r="O14" s="30">
        <f t="shared" ref="O14:O77" si="8">I14</f>
        <v>8.5799983104406561</v>
      </c>
      <c r="P14" s="9">
        <f>SQRT(1/A14+1/B14+1/Nd+(zeta_se/zeta)^2)</f>
        <v>0.59039905229598166</v>
      </c>
      <c r="Q14" s="9">
        <f t="shared" ref="Q14:Q77" si="9">O14*P14</f>
        <v>5.0656228711852869</v>
      </c>
      <c r="R14" s="24">
        <f t="shared" ref="R14:R77" si="10">1/P14</f>
        <v>1.6937696564910394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17</v>
      </c>
      <c r="B15">
        <v>226</v>
      </c>
      <c r="C15" s="9">
        <f t="shared" si="0"/>
        <v>3.2042066805600074E-2</v>
      </c>
      <c r="D15" s="9">
        <f t="shared" si="1"/>
        <v>0.27026516654007121</v>
      </c>
      <c r="E15" s="24">
        <f t="shared" si="2"/>
        <v>31.208973068654469</v>
      </c>
      <c r="F15" s="24">
        <f t="shared" si="3"/>
        <v>-1.1233960063601298</v>
      </c>
      <c r="G15" s="24"/>
      <c r="I15" s="21">
        <f t="shared" si="4"/>
        <v>15.051729443107545</v>
      </c>
      <c r="J15" s="34">
        <v>3</v>
      </c>
      <c r="K15" s="32">
        <f t="shared" si="5"/>
        <v>0.12178119184114689</v>
      </c>
      <c r="L15" s="9">
        <f t="shared" si="6"/>
        <v>55</v>
      </c>
      <c r="M15" s="15">
        <f t="shared" si="7"/>
        <v>-10.146394752112297</v>
      </c>
      <c r="O15" s="30">
        <f t="shared" si="8"/>
        <v>15.051729443107545</v>
      </c>
      <c r="P15" s="9">
        <f>SQRT(1/A15+1/B15+1/Nd+(zeta_se/zeta)^2)</f>
        <v>0.25337778415988321</v>
      </c>
      <c r="Q15" s="9">
        <f t="shared" si="9"/>
        <v>3.8137738540686628</v>
      </c>
      <c r="R15" s="24">
        <f t="shared" si="10"/>
        <v>3.9466759223412926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36</v>
      </c>
      <c r="B16">
        <v>324</v>
      </c>
      <c r="C16" s="9">
        <f t="shared" si="0"/>
        <v>2.6334032657486166E-2</v>
      </c>
      <c r="D16" s="9">
        <f t="shared" si="1"/>
        <v>0.32313400563306555</v>
      </c>
      <c r="E16" s="24">
        <f t="shared" si="2"/>
        <v>37.97367509209505</v>
      </c>
      <c r="F16" s="24">
        <f t="shared" si="3"/>
        <v>0.64072637212524086</v>
      </c>
      <c r="G16" s="24"/>
      <c r="I16" s="21">
        <f t="shared" si="4"/>
        <v>22.220908018568206</v>
      </c>
      <c r="J16" s="34">
        <v>5</v>
      </c>
      <c r="K16" s="32">
        <f t="shared" si="5"/>
        <v>0.1567172198822166</v>
      </c>
      <c r="L16" s="9">
        <f t="shared" si="6"/>
        <v>55</v>
      </c>
      <c r="M16" s="15">
        <f t="shared" si="7"/>
        <v>-8.2249132098534634</v>
      </c>
      <c r="O16" s="30">
        <f t="shared" si="8"/>
        <v>22.220908018568206</v>
      </c>
      <c r="P16" s="9">
        <f>SQRT(1/A16+1/B16+1/Nd+(zeta_se/zeta)^2)</f>
        <v>0.17837093615219357</v>
      </c>
      <c r="Q16" s="9">
        <f t="shared" si="9"/>
        <v>3.9635641654237959</v>
      </c>
      <c r="R16" s="24">
        <f t="shared" si="10"/>
        <v>5.6062945094752319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2</v>
      </c>
      <c r="B17">
        <v>41</v>
      </c>
      <c r="C17" s="9">
        <f t="shared" si="0"/>
        <v>7.5809804357890337E-2</v>
      </c>
      <c r="D17" s="9">
        <f t="shared" si="1"/>
        <v>0.23515420467800544</v>
      </c>
      <c r="E17" s="24">
        <f t="shared" si="2"/>
        <v>13.19090595827292</v>
      </c>
      <c r="F17" s="24">
        <f t="shared" si="3"/>
        <v>-0.93796432201978808</v>
      </c>
      <c r="G17" s="24"/>
      <c r="I17" s="21">
        <f t="shared" si="4"/>
        <v>9.7649540027407475</v>
      </c>
      <c r="J17" s="34">
        <v>10</v>
      </c>
      <c r="K17" s="32">
        <f t="shared" si="5"/>
        <v>0.21989332152026289</v>
      </c>
      <c r="L17" s="9">
        <f t="shared" si="6"/>
        <v>55</v>
      </c>
      <c r="M17" s="15">
        <f t="shared" si="7"/>
        <v>-4.7502276197609161</v>
      </c>
      <c r="O17" s="30">
        <f t="shared" si="8"/>
        <v>9.7649540027407475</v>
      </c>
      <c r="P17" s="9">
        <f>SQRT(1/0.7+1/B17+1/Nd+(zeta_se/zeta)^2)</f>
        <v>1.2057834240885936</v>
      </c>
      <c r="Q17" s="9">
        <f t="shared" si="9"/>
        <v>11.774419673492357</v>
      </c>
      <c r="R17" s="24">
        <f t="shared" si="10"/>
        <v>0.82933633024177822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15</v>
      </c>
      <c r="B18">
        <v>407</v>
      </c>
      <c r="C18" s="9">
        <f t="shared" si="0"/>
        <v>2.4325212770525996E-2</v>
      </c>
      <c r="D18" s="9">
        <f t="shared" si="1"/>
        <v>0.19188192061225129</v>
      </c>
      <c r="E18" s="24">
        <f t="shared" si="2"/>
        <v>41.109609582188931</v>
      </c>
      <c r="F18" s="24">
        <f t="shared" si="3"/>
        <v>-4.7020832619949271</v>
      </c>
      <c r="G18" s="24"/>
      <c r="I18" s="21">
        <f t="shared" si="4"/>
        <v>7.3790643761606427</v>
      </c>
      <c r="J18" s="34">
        <v>20</v>
      </c>
      <c r="K18" s="32">
        <f t="shared" si="5"/>
        <v>0.30626109642500687</v>
      </c>
      <c r="L18" s="9">
        <f t="shared" si="6"/>
        <v>55</v>
      </c>
      <c r="M18" s="15">
        <f t="shared" si="7"/>
        <v>3.0531133177191805E-15</v>
      </c>
      <c r="O18" s="30">
        <f t="shared" si="8"/>
        <v>7.3790643761606427</v>
      </c>
      <c r="P18" s="9">
        <f>SQRT(1/A18+1/B18+1/Nd+(zeta_se/zeta)^2)</f>
        <v>0.26471808109121453</v>
      </c>
      <c r="Q18" s="9">
        <f t="shared" si="9"/>
        <v>1.9533717619057853</v>
      </c>
      <c r="R18" s="24">
        <f t="shared" si="10"/>
        <v>3.7776036902270671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30</v>
      </c>
      <c r="B19">
        <v>282</v>
      </c>
      <c r="C19" s="9">
        <f t="shared" si="0"/>
        <v>2.8284271247461901E-2</v>
      </c>
      <c r="D19" s="9">
        <f t="shared" si="1"/>
        <v>0.31692324603387684</v>
      </c>
      <c r="E19" s="24">
        <f t="shared" si="2"/>
        <v>35.355339059327378</v>
      </c>
      <c r="F19" s="24">
        <f t="shared" si="3"/>
        <v>0.37696391452287431</v>
      </c>
      <c r="G19" s="24"/>
      <c r="I19" s="21">
        <f t="shared" si="4"/>
        <v>21.276896176096947</v>
      </c>
      <c r="J19" s="34">
        <v>30</v>
      </c>
      <c r="K19" s="32">
        <f t="shared" si="5"/>
        <v>0.3696205816618563</v>
      </c>
      <c r="L19" s="9">
        <f t="shared" si="6"/>
        <v>55</v>
      </c>
      <c r="M19" s="15">
        <f t="shared" si="7"/>
        <v>3.4847716880267217</v>
      </c>
      <c r="O19" s="30">
        <f t="shared" si="8"/>
        <v>21.276896176096947</v>
      </c>
      <c r="P19" s="9">
        <f>SQRT(1/A19+1/B19+1/Nd+(zeta_se/zeta)^2)</f>
        <v>0.19450302300236672</v>
      </c>
      <c r="Q19" s="9">
        <f t="shared" si="9"/>
        <v>4.1384206263583527</v>
      </c>
      <c r="R19" s="24">
        <f t="shared" si="10"/>
        <v>5.1413082663904506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15</v>
      </c>
      <c r="B20">
        <v>181</v>
      </c>
      <c r="C20" s="9">
        <f t="shared" si="0"/>
        <v>3.5668818750321088E-2</v>
      </c>
      <c r="D20" s="9">
        <f t="shared" si="1"/>
        <v>0.28331915315418316</v>
      </c>
      <c r="E20" s="24">
        <f t="shared" si="2"/>
        <v>28.035691537752371</v>
      </c>
      <c r="F20" s="24">
        <f t="shared" si="3"/>
        <v>-0.6431932448174259</v>
      </c>
      <c r="G20" s="24"/>
      <c r="I20" s="21">
        <f t="shared" si="4"/>
        <v>16.580860878259035</v>
      </c>
      <c r="J20" s="34">
        <v>50</v>
      </c>
      <c r="K20" s="32">
        <f t="shared" si="5"/>
        <v>0.46409090992333152</v>
      </c>
      <c r="L20" s="9">
        <f t="shared" si="6"/>
        <v>55</v>
      </c>
      <c r="M20" s="15">
        <f t="shared" si="7"/>
        <v>8.680639742407859</v>
      </c>
      <c r="O20" s="30">
        <f t="shared" si="8"/>
        <v>16.580860878259035</v>
      </c>
      <c r="P20" s="9">
        <f>SQRT(1/0.7+1/B20+1/Nd+(zeta_se/zeta)^2)</f>
        <v>1.1979350081631421</v>
      </c>
      <c r="Q20" s="9">
        <f t="shared" si="9"/>
        <v>19.862793711549163</v>
      </c>
      <c r="R20" s="24">
        <f t="shared" si="10"/>
        <v>0.83476982739936245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8</v>
      </c>
      <c r="B21">
        <v>130</v>
      </c>
      <c r="C21" s="9">
        <f t="shared" si="0"/>
        <v>4.2485928866208736E-2</v>
      </c>
      <c r="D21" s="9">
        <f t="shared" si="1"/>
        <v>0.24822469540328501</v>
      </c>
      <c r="E21" s="24">
        <f t="shared" si="2"/>
        <v>23.53720459187964</v>
      </c>
      <c r="F21" s="24">
        <f t="shared" si="3"/>
        <v>-1.3660146446246386</v>
      </c>
      <c r="G21" s="24"/>
      <c r="I21" s="21">
        <f t="shared" si="4"/>
        <v>12.316426708902837</v>
      </c>
      <c r="J21" s="35">
        <v>80</v>
      </c>
      <c r="K21" s="32">
        <f t="shared" si="5"/>
        <v>0.56497010285337368</v>
      </c>
      <c r="L21" s="9">
        <f t="shared" si="6"/>
        <v>55</v>
      </c>
      <c r="M21" s="15">
        <f t="shared" si="7"/>
        <v>14.228995353560178</v>
      </c>
      <c r="O21" s="30">
        <f t="shared" si="8"/>
        <v>12.316426708902837</v>
      </c>
      <c r="P21" s="9">
        <f>SQRT(1/A21+1/B21+1/Nd+(zeta_se/zeta)^2)</f>
        <v>0.36557393373331942</v>
      </c>
      <c r="Q21" s="9">
        <f t="shared" si="9"/>
        <v>4.5025645615117309</v>
      </c>
      <c r="R21" s="24">
        <f t="shared" si="10"/>
        <v>2.7354247875054587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6</v>
      </c>
      <c r="B22">
        <v>79</v>
      </c>
      <c r="C22" s="9">
        <f t="shared" si="0"/>
        <v>5.407380704358751E-2</v>
      </c>
      <c r="D22" s="9">
        <f t="shared" si="1"/>
        <v>0.27615775199023673</v>
      </c>
      <c r="E22" s="24">
        <f t="shared" si="2"/>
        <v>18.493242008906929</v>
      </c>
      <c r="F22" s="24">
        <f t="shared" si="3"/>
        <v>-0.55670843390968483</v>
      </c>
      <c r="G22" s="24"/>
      <c r="I22" s="21">
        <f t="shared" si="4"/>
        <v>15.197255888831625</v>
      </c>
      <c r="J22" s="21"/>
      <c r="K22" s="32"/>
      <c r="O22" s="30">
        <f t="shared" si="8"/>
        <v>15.197255888831625</v>
      </c>
      <c r="P22" s="9">
        <f>SQRT(1/0.7+1/B22+1/Nd+(zeta_se/zeta)^2)</f>
        <v>1.2009086766913111</v>
      </c>
      <c r="Q22" s="9">
        <f t="shared" si="9"/>
        <v>18.250516458796021</v>
      </c>
      <c r="R22" s="24">
        <f t="shared" si="10"/>
        <v>0.83270278532348896</v>
      </c>
      <c r="S22" s="24" t="e">
        <f t="shared" si="11"/>
        <v>#NUM!</v>
      </c>
      <c r="U22" s="21"/>
    </row>
    <row r="23" spans="1:23" ht="13.5" thickBot="1" x14ac:dyDescent="0.25">
      <c r="A23">
        <v>18</v>
      </c>
      <c r="B23">
        <v>184</v>
      </c>
      <c r="C23" s="9">
        <f t="shared" si="0"/>
        <v>3.5136418446315328E-2</v>
      </c>
      <c r="D23" s="9">
        <f t="shared" si="1"/>
        <v>0.30578962648645125</v>
      </c>
      <c r="E23" s="24">
        <f t="shared" si="2"/>
        <v>28.460498941515414</v>
      </c>
      <c r="F23" s="24">
        <f t="shared" si="3"/>
        <v>-1.3418269687217101E-2</v>
      </c>
      <c r="G23" s="24"/>
      <c r="I23" s="21">
        <f t="shared" si="4"/>
        <v>19.568088397705658</v>
      </c>
      <c r="J23" s="31" t="s">
        <v>33</v>
      </c>
      <c r="K23" s="32"/>
      <c r="O23" s="30">
        <f t="shared" si="8"/>
        <v>19.568088397705658</v>
      </c>
      <c r="P23" s="9">
        <f>SQRT(1/A23+1/B23+1/Nd+(zeta_se/zeta)^2)</f>
        <v>0.24888216387920795</v>
      </c>
      <c r="Q23" s="9">
        <f t="shared" si="9"/>
        <v>4.8701481834006071</v>
      </c>
      <c r="R23" s="24">
        <f t="shared" si="10"/>
        <v>4.0179657088056269</v>
      </c>
      <c r="S23" s="24" t="e">
        <f t="shared" si="11"/>
        <v>#NUM!</v>
      </c>
      <c r="U23" s="31" t="s">
        <v>33</v>
      </c>
    </row>
    <row r="24" spans="1:23" x14ac:dyDescent="0.2">
      <c r="A24">
        <v>3</v>
      </c>
      <c r="B24">
        <v>84</v>
      </c>
      <c r="C24" s="9">
        <f t="shared" si="0"/>
        <v>5.3452248382484878E-2</v>
      </c>
      <c r="D24" s="9">
        <f t="shared" si="1"/>
        <v>0.19739555984988078</v>
      </c>
      <c r="E24" s="24">
        <f t="shared" si="2"/>
        <v>18.708286933869708</v>
      </c>
      <c r="F24" s="24">
        <f t="shared" si="3"/>
        <v>-2.0366876954571453</v>
      </c>
      <c r="G24" s="24"/>
      <c r="I24" s="21">
        <f t="shared" si="4"/>
        <v>7.1507913949643607</v>
      </c>
      <c r="J24" s="29">
        <v>13.2</v>
      </c>
      <c r="K24" s="32">
        <f>ATAN(SQRT((EXP(J24*lamD)-1)/(0.5*lamD*rho_std*Z)))</f>
        <v>0.25138931438300682</v>
      </c>
      <c r="L24" s="9">
        <f>max_x_axis</f>
        <v>55</v>
      </c>
      <c r="M24" s="15">
        <f>(K24-Zo_man)/(1/max_x_axis)</f>
        <v>-3.0179480123099998</v>
      </c>
      <c r="O24" s="30">
        <f t="shared" si="8"/>
        <v>7.1507913949643607</v>
      </c>
      <c r="P24" s="9">
        <f>SQRT(1/0.7+1/B24+1/Nd+(zeta_se/zeta)^2)</f>
        <v>1.20059492911187</v>
      </c>
      <c r="Q24" s="9">
        <f t="shared" si="9"/>
        <v>8.5852038879310069</v>
      </c>
      <c r="R24" s="24">
        <f t="shared" si="10"/>
        <v>0.83292039284202335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13</v>
      </c>
      <c r="B25">
        <v>118</v>
      </c>
      <c r="C25" s="9">
        <f t="shared" si="0"/>
        <v>4.3602072019694731E-2</v>
      </c>
      <c r="D25" s="9">
        <f t="shared" si="1"/>
        <v>0.32427213157711821</v>
      </c>
      <c r="E25" s="24">
        <f t="shared" si="2"/>
        <v>22.934689882359432</v>
      </c>
      <c r="F25" s="24">
        <f t="shared" si="3"/>
        <v>0.41307750567394913</v>
      </c>
      <c r="G25" s="24"/>
      <c r="I25" s="21">
        <f t="shared" si="4"/>
        <v>22.032916683866365</v>
      </c>
      <c r="J25" s="18">
        <v>78</v>
      </c>
      <c r="K25" s="32">
        <f>ATAN(SQRT((EXP(J25*lamD)-1)/(0.5*lamD*rho_std*Z)))</f>
        <v>0.55922643501449354</v>
      </c>
      <c r="L25" s="9">
        <f>max_x_axis</f>
        <v>55</v>
      </c>
      <c r="M25" s="15">
        <f>(K25-Zo_man)/(1/max_x_axis)</f>
        <v>13.913093622421771</v>
      </c>
      <c r="O25" s="30">
        <f t="shared" si="8"/>
        <v>22.032916683866365</v>
      </c>
      <c r="P25" s="9">
        <f t="shared" ref="P25:P39" si="16">SQRT(1/A25+1/B25+1/Nd+(zeta_se/zeta)^2)</f>
        <v>0.29385310365420525</v>
      </c>
      <c r="Q25" s="9">
        <f t="shared" si="9"/>
        <v>6.4744409501086508</v>
      </c>
      <c r="R25" s="24">
        <f t="shared" si="10"/>
        <v>3.4030608748538542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11</v>
      </c>
      <c r="B26">
        <v>85</v>
      </c>
      <c r="C26" s="9">
        <f t="shared" si="0"/>
        <v>5.0898659855928757E-2</v>
      </c>
      <c r="D26" s="9">
        <f t="shared" si="1"/>
        <v>0.34998781927310102</v>
      </c>
      <c r="E26" s="24">
        <f t="shared" si="2"/>
        <v>19.646882704388499</v>
      </c>
      <c r="F26" s="24">
        <f t="shared" si="3"/>
        <v>0.85909379484381143</v>
      </c>
      <c r="G26" s="24"/>
      <c r="I26" s="21">
        <f t="shared" si="4"/>
        <v>25.873486643775852</v>
      </c>
      <c r="J26" s="18"/>
      <c r="K26" s="32"/>
      <c r="O26" s="30">
        <f t="shared" si="8"/>
        <v>25.873486643775852</v>
      </c>
      <c r="P26" s="9">
        <f t="shared" si="16"/>
        <v>0.32190959930450902</v>
      </c>
      <c r="Q26" s="9">
        <f t="shared" si="9"/>
        <v>8.3289237181084506</v>
      </c>
      <c r="R26" s="24">
        <f t="shared" si="10"/>
        <v>3.1064621936112387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29</v>
      </c>
      <c r="B27">
        <v>191</v>
      </c>
      <c r="C27" s="9">
        <f t="shared" si="0"/>
        <v>3.3671751485073689E-2</v>
      </c>
      <c r="D27" s="9">
        <f t="shared" si="1"/>
        <v>0.3734033330703686</v>
      </c>
      <c r="E27" s="24">
        <f t="shared" si="2"/>
        <v>29.698484809834998</v>
      </c>
      <c r="F27" s="24">
        <f t="shared" si="3"/>
        <v>1.9940226951106237</v>
      </c>
      <c r="G27" s="24"/>
      <c r="I27" s="21">
        <f t="shared" si="4"/>
        <v>30.345554474295113</v>
      </c>
      <c r="J27" s="18"/>
      <c r="K27" s="32"/>
      <c r="O27" s="30">
        <f t="shared" si="8"/>
        <v>30.345554474295113</v>
      </c>
      <c r="P27" s="9">
        <f t="shared" si="16"/>
        <v>0.20166892186917698</v>
      </c>
      <c r="Q27" s="9">
        <f t="shared" si="9"/>
        <v>6.1197552543534748</v>
      </c>
      <c r="R27" s="24">
        <f t="shared" si="10"/>
        <v>4.9586222345587885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5</v>
      </c>
      <c r="B28">
        <v>55</v>
      </c>
      <c r="C28" s="9">
        <f t="shared" si="0"/>
        <v>6.4282434653322507E-2</v>
      </c>
      <c r="D28" s="9">
        <f t="shared" si="1"/>
        <v>0.30202216791885417</v>
      </c>
      <c r="E28" s="24">
        <f t="shared" si="2"/>
        <v>15.556349186104045</v>
      </c>
      <c r="F28" s="24">
        <f t="shared" si="3"/>
        <v>-6.5942252016641015E-2</v>
      </c>
      <c r="G28" s="24"/>
      <c r="I28" s="21">
        <f t="shared" si="4"/>
        <v>18.186435973224626</v>
      </c>
      <c r="J28" s="18"/>
      <c r="K28" s="32"/>
      <c r="O28" s="30">
        <f t="shared" si="8"/>
        <v>18.186435973224626</v>
      </c>
      <c r="P28" s="9">
        <f t="shared" si="16"/>
        <v>0.46811730529298307</v>
      </c>
      <c r="Q28" s="9">
        <f t="shared" si="9"/>
        <v>8.5133854006692822</v>
      </c>
      <c r="R28" s="24">
        <f t="shared" si="10"/>
        <v>2.1362166890500336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42</v>
      </c>
      <c r="B29">
        <v>418</v>
      </c>
      <c r="C29" s="9">
        <f t="shared" si="0"/>
        <v>2.329996062309982E-2</v>
      </c>
      <c r="D29" s="9">
        <f t="shared" si="1"/>
        <v>0.30811707605018734</v>
      </c>
      <c r="E29" s="24">
        <f t="shared" si="2"/>
        <v>42.918527467749868</v>
      </c>
      <c r="F29" s="24">
        <f t="shared" si="3"/>
        <v>7.9655912522894515E-2</v>
      </c>
      <c r="G29" s="24"/>
      <c r="I29" s="21">
        <f t="shared" si="4"/>
        <v>20.097816428587866</v>
      </c>
      <c r="J29" s="18"/>
      <c r="K29" s="32"/>
      <c r="O29" s="30">
        <f t="shared" si="8"/>
        <v>20.097816428587866</v>
      </c>
      <c r="P29" s="9">
        <f t="shared" si="16"/>
        <v>0.1647842882075751</v>
      </c>
      <c r="Q29" s="9">
        <f t="shared" si="9"/>
        <v>3.3118043747113606</v>
      </c>
      <c r="R29" s="24">
        <f t="shared" si="10"/>
        <v>6.0685397308044458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6</v>
      </c>
      <c r="B30">
        <v>50</v>
      </c>
      <c r="C30" s="9">
        <f t="shared" si="0"/>
        <v>6.651901052377393E-2</v>
      </c>
      <c r="D30" s="9">
        <f t="shared" si="1"/>
        <v>0.34177912638092567</v>
      </c>
      <c r="E30" s="24">
        <f t="shared" si="2"/>
        <v>15.033296378372908</v>
      </c>
      <c r="F30" s="24">
        <f t="shared" si="3"/>
        <v>0.53395307110325529</v>
      </c>
      <c r="G30" s="24"/>
      <c r="I30" s="21">
        <f t="shared" si="4"/>
        <v>23.995276123475563</v>
      </c>
      <c r="J30" s="18"/>
      <c r="K30" s="32"/>
      <c r="O30" s="30">
        <f t="shared" si="8"/>
        <v>23.995276123475563</v>
      </c>
      <c r="P30" s="9">
        <f t="shared" si="16"/>
        <v>0.43314969698663341</v>
      </c>
      <c r="Q30" s="9">
        <f t="shared" si="9"/>
        <v>10.393546581994039</v>
      </c>
      <c r="R30" s="24">
        <f t="shared" si="10"/>
        <v>2.3086706673394235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19</v>
      </c>
      <c r="B31">
        <v>93</v>
      </c>
      <c r="C31" s="9">
        <f t="shared" si="0"/>
        <v>4.7140452079103168E-2</v>
      </c>
      <c r="D31" s="9">
        <f t="shared" si="1"/>
        <v>0.42743321596513545</v>
      </c>
      <c r="E31" s="24">
        <f t="shared" si="2"/>
        <v>21.213203435596427</v>
      </c>
      <c r="F31" s="24">
        <f t="shared" si="3"/>
        <v>2.5704488225271573</v>
      </c>
      <c r="G31" s="24"/>
      <c r="I31" s="21">
        <f t="shared" si="4"/>
        <v>40.798918789207193</v>
      </c>
      <c r="J31" s="18"/>
      <c r="K31" s="32"/>
      <c r="O31" s="30">
        <f t="shared" si="8"/>
        <v>40.798918789207193</v>
      </c>
      <c r="P31" s="9">
        <f t="shared" si="16"/>
        <v>0.25364593521749396</v>
      </c>
      <c r="Q31" s="9">
        <f t="shared" si="9"/>
        <v>10.348479912151044</v>
      </c>
      <c r="R31" s="24">
        <f t="shared" si="10"/>
        <v>3.9425035498500276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3</v>
      </c>
      <c r="B32">
        <v>143</v>
      </c>
      <c r="C32" s="9">
        <f t="shared" si="0"/>
        <v>4.1309619238601381E-2</v>
      </c>
      <c r="D32" s="9">
        <f t="shared" si="1"/>
        <v>0.1522392810066055</v>
      </c>
      <c r="E32" s="24">
        <f t="shared" si="2"/>
        <v>24.207436873820409</v>
      </c>
      <c r="F32" s="24">
        <f t="shared" si="3"/>
        <v>-3.7284733739321689</v>
      </c>
      <c r="G32" s="24"/>
      <c r="I32" s="21">
        <f t="shared" si="4"/>
        <v>4.2014260253056888</v>
      </c>
      <c r="J32" s="18"/>
      <c r="K32" s="32"/>
      <c r="O32" s="30">
        <f t="shared" si="8"/>
        <v>4.2014260253056888</v>
      </c>
      <c r="P32" s="9">
        <f t="shared" si="16"/>
        <v>0.58419032314759034</v>
      </c>
      <c r="Q32" s="9">
        <f t="shared" si="9"/>
        <v>2.4544324274040266</v>
      </c>
      <c r="R32" s="24">
        <f t="shared" si="10"/>
        <v>1.7117709081726078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9</v>
      </c>
      <c r="B33">
        <v>175</v>
      </c>
      <c r="C33" s="9">
        <f t="shared" si="0"/>
        <v>3.6810508691615514E-2</v>
      </c>
      <c r="D33" s="9">
        <f t="shared" si="1"/>
        <v>0.22721485616998091</v>
      </c>
      <c r="E33" s="24">
        <f t="shared" si="2"/>
        <v>27.166155414412252</v>
      </c>
      <c r="F33" s="24">
        <f t="shared" si="3"/>
        <v>-2.1473824476930035</v>
      </c>
      <c r="G33" s="24"/>
      <c r="I33" s="21">
        <f t="shared" si="4"/>
        <v>10.294628454453125</v>
      </c>
      <c r="J33" s="18"/>
      <c r="K33" s="32"/>
      <c r="O33" s="30">
        <f t="shared" si="8"/>
        <v>10.294628454453125</v>
      </c>
      <c r="P33" s="9">
        <f t="shared" si="16"/>
        <v>0.34318710663185253</v>
      </c>
      <c r="Q33" s="9">
        <f t="shared" si="9"/>
        <v>3.532983753133708</v>
      </c>
      <c r="R33" s="24">
        <f t="shared" si="10"/>
        <v>2.9138623819942371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16</v>
      </c>
      <c r="B34">
        <v>193</v>
      </c>
      <c r="C34" s="9">
        <f t="shared" si="0"/>
        <v>3.454442679267334E-2</v>
      </c>
      <c r="D34" s="9">
        <f t="shared" si="1"/>
        <v>0.2831780560466553</v>
      </c>
      <c r="E34" s="24">
        <f t="shared" si="2"/>
        <v>28.948229652260256</v>
      </c>
      <c r="F34" s="24">
        <f t="shared" si="3"/>
        <v>-0.66821315394491609</v>
      </c>
      <c r="G34" s="24"/>
      <c r="I34" s="21">
        <f t="shared" si="4"/>
        <v>16.586580929359293</v>
      </c>
      <c r="J34" s="18"/>
      <c r="K34" s="32"/>
      <c r="O34" s="30">
        <f t="shared" si="8"/>
        <v>16.586580929359293</v>
      </c>
      <c r="P34" s="9">
        <f t="shared" si="16"/>
        <v>0.26197965662090023</v>
      </c>
      <c r="Q34" s="9">
        <f t="shared" si="9"/>
        <v>4.34534677638832</v>
      </c>
      <c r="R34" s="24">
        <f t="shared" si="10"/>
        <v>3.8170902767731238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3</v>
      </c>
      <c r="B35">
        <v>125</v>
      </c>
      <c r="C35" s="9">
        <f t="shared" si="0"/>
        <v>4.4108109139123088E-2</v>
      </c>
      <c r="D35" s="9">
        <f t="shared" si="1"/>
        <v>0.16262195513580285</v>
      </c>
      <c r="E35" s="24">
        <f t="shared" si="2"/>
        <v>22.671568097509269</v>
      </c>
      <c r="F35" s="24">
        <f t="shared" si="3"/>
        <v>-3.2565245732059429</v>
      </c>
      <c r="G35" s="24"/>
      <c r="I35" s="21">
        <f t="shared" si="4"/>
        <v>4.806205890757858</v>
      </c>
      <c r="J35" s="18"/>
      <c r="K35" s="32"/>
      <c r="O35" s="30">
        <f t="shared" si="8"/>
        <v>4.806205890757858</v>
      </c>
      <c r="P35" s="9">
        <f t="shared" si="16"/>
        <v>0.58505155898115424</v>
      </c>
      <c r="Q35" s="9">
        <f t="shared" si="9"/>
        <v>2.8118782491722918</v>
      </c>
      <c r="R35" s="24">
        <f t="shared" si="10"/>
        <v>1.7092510645411547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3</v>
      </c>
      <c r="B36">
        <v>70</v>
      </c>
      <c r="C36" s="9">
        <f t="shared" si="0"/>
        <v>5.8321184351980429E-2</v>
      </c>
      <c r="D36" s="9">
        <f t="shared" si="1"/>
        <v>0.2155883647824548</v>
      </c>
      <c r="E36" s="24">
        <f t="shared" si="2"/>
        <v>17.146428199482248</v>
      </c>
      <c r="F36" s="24">
        <f t="shared" si="3"/>
        <v>-1.5547134827599403</v>
      </c>
      <c r="G36" s="24"/>
      <c r="I36" s="21">
        <f t="shared" si="4"/>
        <v>8.5799983104406561</v>
      </c>
      <c r="J36" s="18"/>
      <c r="K36" s="32"/>
      <c r="O36" s="30">
        <f t="shared" si="8"/>
        <v>8.5799983104406561</v>
      </c>
      <c r="P36" s="9">
        <f t="shared" si="16"/>
        <v>0.59039905229598166</v>
      </c>
      <c r="Q36" s="9">
        <f t="shared" si="9"/>
        <v>5.0656228711852869</v>
      </c>
      <c r="R36" s="24">
        <f t="shared" si="10"/>
        <v>1.6937696564910394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2</v>
      </c>
      <c r="B37">
        <v>94</v>
      </c>
      <c r="C37" s="9">
        <f t="shared" si="0"/>
        <v>5.0898659855928757E-2</v>
      </c>
      <c r="D37" s="9">
        <f t="shared" si="1"/>
        <v>0.15732558755115067</v>
      </c>
      <c r="E37" s="24">
        <f t="shared" si="2"/>
        <v>19.646882704388499</v>
      </c>
      <c r="F37" s="24">
        <f t="shared" si="3"/>
        <v>-2.9261184733630645</v>
      </c>
      <c r="G37" s="24"/>
      <c r="I37" s="21">
        <f t="shared" si="4"/>
        <v>4.2610010293260068</v>
      </c>
      <c r="J37" s="19"/>
      <c r="K37" s="32"/>
      <c r="O37" s="30">
        <f t="shared" si="8"/>
        <v>4.2610010293260068</v>
      </c>
      <c r="P37" s="9">
        <f t="shared" si="16"/>
        <v>0.71525540277951494</v>
      </c>
      <c r="Q37" s="9">
        <f t="shared" si="9"/>
        <v>3.0477040074745005</v>
      </c>
      <c r="R37" s="24">
        <f t="shared" si="10"/>
        <v>1.3981019872257583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>
        <v>9</v>
      </c>
      <c r="B38">
        <v>271</v>
      </c>
      <c r="C38" s="9">
        <f t="shared" si="0"/>
        <v>2.9854071701326604E-2</v>
      </c>
      <c r="D38" s="9">
        <f t="shared" si="1"/>
        <v>0.18376929574894846</v>
      </c>
      <c r="E38" s="24">
        <f t="shared" si="2"/>
        <v>33.496268448888458</v>
      </c>
      <c r="F38" s="24">
        <f t="shared" si="3"/>
        <v>-4.1030182382329876</v>
      </c>
      <c r="G38" s="24"/>
      <c r="I38" s="21">
        <f t="shared" si="4"/>
        <v>6.6497028830854319</v>
      </c>
      <c r="O38" s="30">
        <f t="shared" si="8"/>
        <v>6.6497028830854319</v>
      </c>
      <c r="P38" s="9">
        <f t="shared" si="16"/>
        <v>0.34022513332266596</v>
      </c>
      <c r="Q38" s="9">
        <f t="shared" si="9"/>
        <v>2.2623960499538573</v>
      </c>
      <c r="R38" s="24">
        <f t="shared" si="10"/>
        <v>2.9392302392063741</v>
      </c>
      <c r="S38" s="24" t="e">
        <f t="shared" si="11"/>
        <v>#NUM!</v>
      </c>
    </row>
    <row r="39" spans="1:24" x14ac:dyDescent="0.2">
      <c r="A39">
        <v>125</v>
      </c>
      <c r="B39">
        <v>303</v>
      </c>
      <c r="C39" s="9">
        <f t="shared" si="0"/>
        <v>2.4154307519818494E-2</v>
      </c>
      <c r="D39" s="9">
        <f t="shared" si="1"/>
        <v>0.57133863675837115</v>
      </c>
      <c r="E39" s="24">
        <f t="shared" si="2"/>
        <v>41.400483088968905</v>
      </c>
      <c r="F39" s="24">
        <f t="shared" si="3"/>
        <v>10.974338225836924</v>
      </c>
      <c r="G39" s="24"/>
      <c r="I39" s="21">
        <f t="shared" si="4"/>
        <v>82.12043863198133</v>
      </c>
      <c r="J39" s="4" t="s">
        <v>43</v>
      </c>
      <c r="L39" s="40"/>
      <c r="O39" s="30">
        <f t="shared" si="8"/>
        <v>82.12043863198133</v>
      </c>
      <c r="P39" s="9">
        <f t="shared" si="16"/>
        <v>0.11069021350575223</v>
      </c>
      <c r="Q39" s="9">
        <f t="shared" si="9"/>
        <v>9.0899288853600364</v>
      </c>
      <c r="R39" s="24">
        <f t="shared" si="10"/>
        <v>9.0342223429538606</v>
      </c>
      <c r="S39" s="24" t="e">
        <f t="shared" si="11"/>
        <v>#NUM!</v>
      </c>
      <c r="U39" s="4" t="s">
        <v>43</v>
      </c>
      <c r="V39" s="40"/>
      <c r="X39" s="9"/>
    </row>
    <row r="40" spans="1:24" ht="13.5" thickBot="1" x14ac:dyDescent="0.25">
      <c r="A40">
        <v>1</v>
      </c>
      <c r="B40">
        <v>70</v>
      </c>
      <c r="C40" s="9">
        <f t="shared" si="0"/>
        <v>5.9131239598908258E-2</v>
      </c>
      <c r="D40" s="9">
        <f t="shared" si="1"/>
        <v>0.13887925143254731</v>
      </c>
      <c r="E40" s="24">
        <f t="shared" si="2"/>
        <v>16.911534525287763</v>
      </c>
      <c r="F40" s="24">
        <f t="shared" si="3"/>
        <v>-2.8306838504963436</v>
      </c>
      <c r="G40" s="24"/>
      <c r="I40" s="21">
        <f t="shared" si="4"/>
        <v>2.861268484347737</v>
      </c>
      <c r="J40" s="4" t="s">
        <v>42</v>
      </c>
      <c r="K40" s="2" t="s">
        <v>7</v>
      </c>
      <c r="L40" s="6" t="s">
        <v>3</v>
      </c>
      <c r="M40" s="38" t="s">
        <v>4</v>
      </c>
      <c r="O40" s="30">
        <f t="shared" si="8"/>
        <v>2.861268484347737</v>
      </c>
      <c r="P40" s="9">
        <f>SQRT(1/0.7+1/B40+1/Nd+(zeta_se/zeta)^2)</f>
        <v>1.2015860918761039</v>
      </c>
      <c r="Q40" s="9">
        <f t="shared" si="9"/>
        <v>3.4380604159156603</v>
      </c>
      <c r="R40" s="24">
        <f t="shared" si="10"/>
        <v>0.83223333455752957</v>
      </c>
      <c r="S40" s="24" t="e">
        <f t="shared" si="11"/>
        <v>#NUM!</v>
      </c>
      <c r="U40" s="4" t="s">
        <v>44</v>
      </c>
      <c r="V40" s="38" t="s">
        <v>3</v>
      </c>
      <c r="W40" s="6" t="s">
        <v>4</v>
      </c>
    </row>
    <row r="41" spans="1:24" x14ac:dyDescent="0.2">
      <c r="A41">
        <v>21</v>
      </c>
      <c r="B41">
        <v>471</v>
      </c>
      <c r="C41" s="9">
        <f t="shared" si="0"/>
        <v>2.2530295452966646E-2</v>
      </c>
      <c r="D41" s="9">
        <f t="shared" si="1"/>
        <v>0.20981222650264406</v>
      </c>
      <c r="E41" s="24">
        <f t="shared" si="2"/>
        <v>44.384682042344295</v>
      </c>
      <c r="F41" s="24">
        <f t="shared" si="3"/>
        <v>-4.2808524248474953</v>
      </c>
      <c r="G41" s="24"/>
      <c r="I41" s="21">
        <f t="shared" si="4"/>
        <v>8.9258733807373734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>
        <f t="shared" si="8"/>
        <v>8.9258733807373734</v>
      </c>
      <c r="P41" s="9">
        <f>SQRT(1/A41+1/B41+1/Nd+(zeta_se/zeta)^2)</f>
        <v>0.22515368796118823</v>
      </c>
      <c r="Q41" s="9">
        <f t="shared" si="9"/>
        <v>2.0096933099476186</v>
      </c>
      <c r="R41" s="24">
        <f t="shared" si="10"/>
        <v>4.4414107050841602</v>
      </c>
      <c r="S41" s="24" t="e">
        <f t="shared" si="11"/>
        <v>#NUM!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>
        <v>17</v>
      </c>
      <c r="B42">
        <v>165</v>
      </c>
      <c r="C42" s="9">
        <f t="shared" si="0"/>
        <v>3.7011660509880265E-2</v>
      </c>
      <c r="D42" s="9">
        <f t="shared" si="1"/>
        <v>0.31345038385185392</v>
      </c>
      <c r="E42" s="24">
        <f t="shared" si="2"/>
        <v>27.018512172212592</v>
      </c>
      <c r="F42" s="24">
        <f t="shared" si="3"/>
        <v>0.19424384985180335</v>
      </c>
      <c r="G42" s="24"/>
      <c r="I42" s="21">
        <f t="shared" si="4"/>
        <v>20.607422183482662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>
        <f t="shared" si="8"/>
        <v>20.607422183482662</v>
      </c>
      <c r="P42" s="9">
        <f>SQRT(1/0.7+1/B42+1/Nd+(zeta_se/zeta)^2)</f>
        <v>1.1981585988361392</v>
      </c>
      <c r="Q42" s="9">
        <f t="shared" si="9"/>
        <v>24.690960088986358</v>
      </c>
      <c r="R42" s="24">
        <f t="shared" si="10"/>
        <v>0.83461404940161898</v>
      </c>
      <c r="S42" s="24" t="e">
        <f t="shared" si="11"/>
        <v>#NUM!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>
        <v>20</v>
      </c>
      <c r="B43">
        <v>194</v>
      </c>
      <c r="C43" s="9">
        <f t="shared" si="0"/>
        <v>3.4139437099945942E-2</v>
      </c>
      <c r="D43" s="9">
        <f t="shared" si="1"/>
        <v>0.31311360625718904</v>
      </c>
      <c r="E43" s="24">
        <f t="shared" si="2"/>
        <v>29.29163703175362</v>
      </c>
      <c r="F43" s="24">
        <f t="shared" si="3"/>
        <v>0.20072123076080448</v>
      </c>
      <c r="G43" s="24"/>
      <c r="I43" s="21">
        <f t="shared" si="4"/>
        <v>20.61989913872598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>
        <f t="shared" si="8"/>
        <v>20.61989913872598</v>
      </c>
      <c r="P43" s="9">
        <f t="shared" ref="P43:P74" si="22">SQRT(1/A43+1/B43+1/Nd+(zeta_se/zeta)^2)</f>
        <v>0.23686838646852698</v>
      </c>
      <c r="Q43" s="9">
        <f t="shared" si="9"/>
        <v>4.884202238133792</v>
      </c>
      <c r="R43" s="24">
        <f t="shared" si="10"/>
        <v>4.22175375493965</v>
      </c>
      <c r="S43" s="24" t="e">
        <f t="shared" si="11"/>
        <v>#NUM!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>
        <v>14</v>
      </c>
      <c r="B44">
        <v>72</v>
      </c>
      <c r="C44" s="9">
        <f t="shared" si="0"/>
        <v>5.3760333057047034E-2</v>
      </c>
      <c r="D44" s="9">
        <f t="shared" si="1"/>
        <v>0.41924404477892746</v>
      </c>
      <c r="E44" s="24">
        <f t="shared" si="2"/>
        <v>18.601075237738275</v>
      </c>
      <c r="F44" s="24">
        <f t="shared" si="3"/>
        <v>2.1016043229127757</v>
      </c>
      <c r="G44" s="24"/>
      <c r="I44" s="21">
        <f t="shared" si="4"/>
        <v>38.836466937358253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>
        <f t="shared" si="8"/>
        <v>38.836466937358253</v>
      </c>
      <c r="P44" s="9">
        <f t="shared" si="22"/>
        <v>0.29371662133833359</v>
      </c>
      <c r="Q44" s="9">
        <f t="shared" si="9"/>
        <v>11.406915853558766</v>
      </c>
      <c r="R44" s="24">
        <f t="shared" si="10"/>
        <v>3.4046421868924304</v>
      </c>
      <c r="S44" s="24" t="e">
        <f t="shared" si="11"/>
        <v>#NUM!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>
        <v>37</v>
      </c>
      <c r="B45">
        <v>289</v>
      </c>
      <c r="C45" s="9">
        <f t="shared" si="0"/>
        <v>2.7671226645624276E-2</v>
      </c>
      <c r="D45" s="9">
        <f t="shared" si="1"/>
        <v>0.34501114325354459</v>
      </c>
      <c r="E45" s="24">
        <f t="shared" si="2"/>
        <v>36.138621999185304</v>
      </c>
      <c r="F45" s="24">
        <f t="shared" si="3"/>
        <v>1.400373294787256</v>
      </c>
      <c r="G45" s="24"/>
      <c r="I45" s="21">
        <f t="shared" si="4"/>
        <v>25.597313532222941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>
        <f t="shared" si="8"/>
        <v>25.597313532222941</v>
      </c>
      <c r="P45" s="9">
        <f t="shared" si="22"/>
        <v>0.1773111050454243</v>
      </c>
      <c r="Q45" s="9">
        <f t="shared" si="9"/>
        <v>4.538687948592643</v>
      </c>
      <c r="R45" s="24">
        <f t="shared" si="10"/>
        <v>5.6398046797114922</v>
      </c>
      <c r="S45" s="24" t="e">
        <f t="shared" si="11"/>
        <v>#NUM!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>
        <v>15</v>
      </c>
      <c r="B46">
        <v>391</v>
      </c>
      <c r="C46" s="9">
        <f t="shared" si="0"/>
        <v>2.4799317532172144E-2</v>
      </c>
      <c r="D46" s="9">
        <f t="shared" si="1"/>
        <v>0.19566743015912841</v>
      </c>
      <c r="E46" s="24">
        <f t="shared" si="2"/>
        <v>40.3236903073119</v>
      </c>
      <c r="F46" s="24">
        <f t="shared" ref="F46:F65" si="23">(D46-Zo_man)/C46</f>
        <v>-4.459544748455488</v>
      </c>
      <c r="G46" s="24"/>
      <c r="I46" s="21">
        <f t="shared" si="4"/>
        <v>7.6808411554876477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>
        <f t="shared" si="8"/>
        <v>7.6808411554876477</v>
      </c>
      <c r="P46" s="9">
        <f t="shared" si="22"/>
        <v>0.26490791750464088</v>
      </c>
      <c r="Q46" s="9">
        <f t="shared" si="9"/>
        <v>2.0347156351841722</v>
      </c>
      <c r="R46" s="24">
        <f t="shared" si="10"/>
        <v>3.7748966109421067</v>
      </c>
      <c r="S46" s="24" t="e">
        <f t="shared" si="11"/>
        <v>#NUM!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>
        <v>6</v>
      </c>
      <c r="B47">
        <v>45</v>
      </c>
      <c r="C47" s="9">
        <f t="shared" si="0"/>
        <v>6.9673301429161769E-2</v>
      </c>
      <c r="D47" s="9">
        <f t="shared" si="1"/>
        <v>0.35861967796121796</v>
      </c>
      <c r="E47" s="24">
        <f t="shared" si="2"/>
        <v>14.352700094407323</v>
      </c>
      <c r="F47" s="24">
        <f t="shared" si="23"/>
        <v>0.75148701815781127</v>
      </c>
      <c r="G47" s="24"/>
      <c r="I47" s="21">
        <f t="shared" si="4"/>
        <v>26.655912880304658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>
        <f t="shared" si="8"/>
        <v>26.655912880304658</v>
      </c>
      <c r="P47" s="9">
        <f t="shared" si="22"/>
        <v>0.43570733551529128</v>
      </c>
      <c r="Q47" s="9">
        <f t="shared" si="9"/>
        <v>11.614176776805277</v>
      </c>
      <c r="R47" s="24">
        <f t="shared" si="10"/>
        <v>2.2951185772838674</v>
      </c>
      <c r="S47" s="24" t="e">
        <f t="shared" si="11"/>
        <v>#NUM!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>
        <v>3</v>
      </c>
      <c r="B48">
        <v>42</v>
      </c>
      <c r="C48" s="9">
        <f t="shared" si="0"/>
        <v>7.4124931666110117E-2</v>
      </c>
      <c r="D48" s="9">
        <f t="shared" si="1"/>
        <v>0.2750626559909764</v>
      </c>
      <c r="E48" s="24">
        <f t="shared" si="2"/>
        <v>13.490737563232042</v>
      </c>
      <c r="F48" s="24">
        <f t="shared" si="23"/>
        <v>-0.42088997227763153</v>
      </c>
      <c r="G48" s="24"/>
      <c r="I48" s="21">
        <f t="shared" si="4"/>
        <v>14.293659444767428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>
        <f t="shared" si="8"/>
        <v>14.293659444767428</v>
      </c>
      <c r="P48" s="9">
        <f t="shared" si="22"/>
        <v>0.59841026936024655</v>
      </c>
      <c r="Q48" s="9">
        <f t="shared" si="9"/>
        <v>8.5534725984869091</v>
      </c>
      <c r="R48" s="24">
        <f t="shared" si="10"/>
        <v>1.6710943163944836</v>
      </c>
      <c r="S48" s="24" t="e">
        <f t="shared" si="11"/>
        <v>#NUM!</v>
      </c>
    </row>
    <row r="49" spans="1:19" x14ac:dyDescent="0.2">
      <c r="A49">
        <v>0</v>
      </c>
      <c r="B49">
        <v>31</v>
      </c>
      <c r="C49" s="9">
        <f t="shared" si="0"/>
        <v>8.9087080637474794E-2</v>
      </c>
      <c r="D49" s="9">
        <f t="shared" si="1"/>
        <v>0.10889361263134238</v>
      </c>
      <c r="E49" s="24">
        <f t="shared" si="2"/>
        <v>11.224972160321824</v>
      </c>
      <c r="F49" s="24">
        <f t="shared" si="23"/>
        <v>-2.2154445109366518</v>
      </c>
      <c r="G49" s="24"/>
      <c r="I49" s="21">
        <f t="shared" si="4"/>
        <v>0</v>
      </c>
      <c r="O49" s="30">
        <f t="shared" si="8"/>
        <v>0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#NUM!</v>
      </c>
    </row>
    <row r="50" spans="1:19" x14ac:dyDescent="0.2">
      <c r="A50">
        <v>1</v>
      </c>
      <c r="B50">
        <v>4</v>
      </c>
      <c r="C50" s="9">
        <f t="shared" si="0"/>
        <v>0.21320071635561044</v>
      </c>
      <c r="D50" s="9">
        <f t="shared" si="1"/>
        <v>0.51095402757590114</v>
      </c>
      <c r="E50" s="24">
        <f t="shared" si="2"/>
        <v>4.6904157598234297</v>
      </c>
      <c r="F50" s="24">
        <f t="shared" si="23"/>
        <v>0.96009495019460689</v>
      </c>
      <c r="G50" s="24"/>
      <c r="I50" s="21">
        <f t="shared" si="4"/>
        <v>49.889761360994513</v>
      </c>
      <c r="O50" s="30">
        <f t="shared" si="8"/>
        <v>49.889761360994513</v>
      </c>
      <c r="P50" s="9">
        <f t="shared" si="22"/>
        <v>1.118459652080908</v>
      </c>
      <c r="Q50" s="9">
        <f t="shared" si="9"/>
        <v>55.799685134217448</v>
      </c>
      <c r="R50" s="24">
        <f t="shared" si="10"/>
        <v>0.8940867899342525</v>
      </c>
      <c r="S50" s="24" t="e">
        <f t="shared" si="11"/>
        <v>#NUM!</v>
      </c>
    </row>
    <row r="51" spans="1:19" x14ac:dyDescent="0.2">
      <c r="A51">
        <v>15</v>
      </c>
      <c r="B51">
        <v>175</v>
      </c>
      <c r="C51" s="9">
        <f t="shared" si="0"/>
        <v>3.622617780011092E-2</v>
      </c>
      <c r="D51" s="9">
        <f t="shared" si="1"/>
        <v>0.28786577708654743</v>
      </c>
      <c r="E51" s="24">
        <f t="shared" si="2"/>
        <v>27.604347483684524</v>
      </c>
      <c r="F51" s="24">
        <f t="shared" si="23"/>
        <v>-0.50779078709217473</v>
      </c>
      <c r="G51" s="24"/>
      <c r="I51" s="21">
        <f t="shared" si="4"/>
        <v>17.148592058801562</v>
      </c>
      <c r="O51" s="30">
        <f t="shared" si="8"/>
        <v>17.148592058801562</v>
      </c>
      <c r="P51" s="9">
        <f t="shared" si="22"/>
        <v>0.27080056446377304</v>
      </c>
      <c r="Q51" s="9">
        <f t="shared" si="9"/>
        <v>4.6438484092824384</v>
      </c>
      <c r="R51" s="24">
        <f t="shared" si="10"/>
        <v>3.6927544888252153</v>
      </c>
      <c r="S51" s="24" t="e">
        <f t="shared" si="11"/>
        <v>#NUM!</v>
      </c>
    </row>
    <row r="52" spans="1:19" x14ac:dyDescent="0.2">
      <c r="A52">
        <v>3</v>
      </c>
      <c r="B52">
        <v>44</v>
      </c>
      <c r="C52" s="9">
        <f t="shared" si="0"/>
        <v>7.2547625011001163E-2</v>
      </c>
      <c r="D52" s="9">
        <f t="shared" si="1"/>
        <v>0.26909414021143113</v>
      </c>
      <c r="E52" s="24">
        <f t="shared" si="2"/>
        <v>13.784048752090223</v>
      </c>
      <c r="F52" s="24">
        <f t="shared" si="23"/>
        <v>-0.51231113641472992</v>
      </c>
      <c r="G52" s="24"/>
      <c r="I52" s="21">
        <f t="shared" si="4"/>
        <v>13.64463475320056</v>
      </c>
      <c r="O52" s="30">
        <f t="shared" si="8"/>
        <v>13.64463475320056</v>
      </c>
      <c r="P52" s="9">
        <f t="shared" si="22"/>
        <v>0.59750531327641909</v>
      </c>
      <c r="Q52" s="9">
        <f t="shared" si="9"/>
        <v>8.1527417627534149</v>
      </c>
      <c r="R52" s="24">
        <f t="shared" si="10"/>
        <v>1.6736252846296917</v>
      </c>
      <c r="S52" s="24" t="e">
        <f t="shared" si="11"/>
        <v>#NUM!</v>
      </c>
    </row>
    <row r="53" spans="1:19" x14ac:dyDescent="0.2">
      <c r="A53">
        <v>1</v>
      </c>
      <c r="B53">
        <v>42</v>
      </c>
      <c r="C53" s="9">
        <f t="shared" si="0"/>
        <v>7.5809804357890337E-2</v>
      </c>
      <c r="D53" s="9">
        <f t="shared" si="1"/>
        <v>0.17822305146021919</v>
      </c>
      <c r="E53" s="24">
        <f t="shared" si="2"/>
        <v>13.19090595827292</v>
      </c>
      <c r="F53" s="24">
        <f t="shared" si="23"/>
        <v>-1.688937810211633</v>
      </c>
      <c r="G53" s="24"/>
      <c r="I53" s="21">
        <f t="shared" si="4"/>
        <v>4.7680755028134048</v>
      </c>
      <c r="O53" s="30">
        <f t="shared" si="8"/>
        <v>4.7680755028134048</v>
      </c>
      <c r="P53" s="9">
        <f t="shared" si="22"/>
        <v>1.0123050514259373</v>
      </c>
      <c r="Q53" s="9">
        <f t="shared" si="9"/>
        <v>4.8267469170782755</v>
      </c>
      <c r="R53" s="24">
        <f t="shared" si="10"/>
        <v>0.98784452235163267</v>
      </c>
      <c r="S53" s="24" t="e">
        <f t="shared" si="11"/>
        <v>#NUM!</v>
      </c>
    </row>
    <row r="54" spans="1:19" x14ac:dyDescent="0.2">
      <c r="A54">
        <v>3</v>
      </c>
      <c r="B54">
        <v>103</v>
      </c>
      <c r="C54" s="9">
        <f t="shared" si="0"/>
        <v>4.8450158311150925E-2</v>
      </c>
      <c r="D54" s="9">
        <f t="shared" si="1"/>
        <v>0.17875919264436665</v>
      </c>
      <c r="E54" s="24">
        <f t="shared" si="2"/>
        <v>20.639767440550294</v>
      </c>
      <c r="F54" s="24">
        <f t="shared" si="23"/>
        <v>-2.631609642259833</v>
      </c>
      <c r="G54" s="24"/>
      <c r="I54" s="21">
        <f t="shared" si="4"/>
        <v>5.8323098797972071</v>
      </c>
      <c r="O54" s="30">
        <f t="shared" si="8"/>
        <v>5.8323098797972071</v>
      </c>
      <c r="P54" s="9">
        <f t="shared" si="22"/>
        <v>0.58651007197690708</v>
      </c>
      <c r="Q54" s="9">
        <f t="shared" si="9"/>
        <v>3.4207084873914861</v>
      </c>
      <c r="R54" s="24">
        <f t="shared" si="10"/>
        <v>1.7050005580115144</v>
      </c>
      <c r="S54" s="24" t="e">
        <f t="shared" si="11"/>
        <v>#NUM!</v>
      </c>
    </row>
    <row r="55" spans="1:19" x14ac:dyDescent="0.2">
      <c r="A55">
        <v>5</v>
      </c>
      <c r="B55">
        <v>140</v>
      </c>
      <c r="C55" s="9">
        <f t="shared" si="0"/>
        <v>4.1451333614483915E-2</v>
      </c>
      <c r="D55" s="9">
        <f t="shared" si="1"/>
        <v>0.19323737691419449</v>
      </c>
      <c r="E55" s="24">
        <f t="shared" si="2"/>
        <v>24.124676163629637</v>
      </c>
      <c r="F55" s="24">
        <f t="shared" si="23"/>
        <v>-2.7266606320072562</v>
      </c>
      <c r="G55" s="24"/>
      <c r="I55" s="21">
        <f t="shared" si="4"/>
        <v>7.1507913949643607</v>
      </c>
      <c r="O55" s="30">
        <f t="shared" si="8"/>
        <v>7.1507913949643607</v>
      </c>
      <c r="P55" s="9">
        <f t="shared" si="22"/>
        <v>0.45617414490061015</v>
      </c>
      <c r="Q55" s="9">
        <f t="shared" si="9"/>
        <v>3.2620061499605084</v>
      </c>
      <c r="R55" s="24">
        <f t="shared" si="10"/>
        <v>2.1921452830648196</v>
      </c>
      <c r="S55" s="24" t="e">
        <f t="shared" si="11"/>
        <v>#NUM!</v>
      </c>
    </row>
    <row r="56" spans="1:19" x14ac:dyDescent="0.2">
      <c r="A56">
        <v>1</v>
      </c>
      <c r="B56">
        <v>26</v>
      </c>
      <c r="C56" s="9">
        <f t="shared" si="0"/>
        <v>9.5346258924559224E-2</v>
      </c>
      <c r="D56" s="9">
        <f t="shared" si="1"/>
        <v>0.22447778650089489</v>
      </c>
      <c r="E56" s="24">
        <f t="shared" si="2"/>
        <v>10.488088481701515</v>
      </c>
      <c r="F56" s="24">
        <f t="shared" si="23"/>
        <v>-0.85775059081050353</v>
      </c>
      <c r="G56" s="24"/>
      <c r="I56" s="21">
        <f t="shared" si="4"/>
        <v>7.7005238617165803</v>
      </c>
      <c r="O56" s="30">
        <f t="shared" si="8"/>
        <v>7.7005238617165803</v>
      </c>
      <c r="P56" s="9">
        <f t="shared" si="22"/>
        <v>1.0195163224757533</v>
      </c>
      <c r="Q56" s="9">
        <f t="shared" si="9"/>
        <v>7.8508097686340745</v>
      </c>
      <c r="R56" s="24">
        <f t="shared" si="10"/>
        <v>0.98085727315443005</v>
      </c>
      <c r="S56" s="24" t="e">
        <f t="shared" si="11"/>
        <v>#NUM!</v>
      </c>
    </row>
    <row r="57" spans="1:19" x14ac:dyDescent="0.2">
      <c r="A57">
        <v>2</v>
      </c>
      <c r="B57">
        <v>38</v>
      </c>
      <c r="C57" s="9">
        <f t="shared" si="0"/>
        <v>7.8567420131838608E-2</v>
      </c>
      <c r="D57" s="9">
        <f t="shared" si="1"/>
        <v>0.24382586358293407</v>
      </c>
      <c r="E57" s="24">
        <f t="shared" si="2"/>
        <v>12.727922061357857</v>
      </c>
      <c r="F57" s="24">
        <f t="shared" si="23"/>
        <v>-0.7946707774966324</v>
      </c>
      <c r="G57" s="24"/>
      <c r="I57" s="21">
        <f t="shared" si="4"/>
        <v>10.535241807279496</v>
      </c>
      <c r="O57" s="30">
        <f t="shared" si="8"/>
        <v>10.535241807279496</v>
      </c>
      <c r="P57" s="9">
        <f t="shared" si="22"/>
        <v>0.72613206981005174</v>
      </c>
      <c r="Q57" s="9">
        <f t="shared" si="9"/>
        <v>7.6499769394692505</v>
      </c>
      <c r="R57" s="24">
        <f t="shared" si="10"/>
        <v>1.3771599431789168</v>
      </c>
      <c r="S57" s="24" t="e">
        <f t="shared" si="11"/>
        <v>#NUM!</v>
      </c>
    </row>
    <row r="58" spans="1:19" x14ac:dyDescent="0.2">
      <c r="A58">
        <v>0</v>
      </c>
      <c r="B58">
        <v>22</v>
      </c>
      <c r="C58" s="9">
        <f t="shared" si="0"/>
        <v>0.10540925533894598</v>
      </c>
      <c r="D58" s="9">
        <f t="shared" si="1"/>
        <v>0.12874350469674276</v>
      </c>
      <c r="E58" s="24">
        <f t="shared" si="2"/>
        <v>9.4868329805051381</v>
      </c>
      <c r="F58" s="24">
        <f t="shared" si="23"/>
        <v>-1.6840797438275417</v>
      </c>
      <c r="G58" s="24"/>
      <c r="I58" s="21">
        <f t="shared" si="4"/>
        <v>0</v>
      </c>
      <c r="O58" s="30">
        <f t="shared" si="8"/>
        <v>0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#NUM!</v>
      </c>
    </row>
    <row r="59" spans="1:19" x14ac:dyDescent="0.2">
      <c r="A59">
        <v>7</v>
      </c>
      <c r="B59">
        <v>301</v>
      </c>
      <c r="C59" s="9">
        <f t="shared" si="0"/>
        <v>2.8467047115478598E-2</v>
      </c>
      <c r="D59" s="9">
        <f t="shared" si="1"/>
        <v>0.15517503337830804</v>
      </c>
      <c r="E59" s="24">
        <f t="shared" si="2"/>
        <v>35.128336140500593</v>
      </c>
      <c r="F59" s="24">
        <f t="shared" si="23"/>
        <v>-5.3074020088492997</v>
      </c>
      <c r="G59" s="24"/>
      <c r="I59" s="21">
        <f t="shared" si="4"/>
        <v>4.6572300710068459</v>
      </c>
      <c r="O59" s="30">
        <f t="shared" si="8"/>
        <v>4.6572300710068459</v>
      </c>
      <c r="P59" s="9">
        <f t="shared" si="22"/>
        <v>0.3835771047994147</v>
      </c>
      <c r="Q59" s="9">
        <f t="shared" si="9"/>
        <v>1.7864068270215785</v>
      </c>
      <c r="R59" s="24">
        <f t="shared" si="10"/>
        <v>2.6070377702103293</v>
      </c>
      <c r="S59" s="24" t="e">
        <f t="shared" si="11"/>
        <v>#NUM!</v>
      </c>
    </row>
    <row r="60" spans="1:19" x14ac:dyDescent="0.2">
      <c r="A60">
        <v>0</v>
      </c>
      <c r="B60">
        <v>29</v>
      </c>
      <c r="C60" s="9">
        <f t="shared" si="0"/>
        <v>9.2057461789832332E-2</v>
      </c>
      <c r="D60" s="9">
        <f t="shared" si="1"/>
        <v>0.11250939222560967</v>
      </c>
      <c r="E60" s="24">
        <f t="shared" si="2"/>
        <v>10.862780491200215</v>
      </c>
      <c r="F60" s="24">
        <f t="shared" si="23"/>
        <v>-2.1046822325140062</v>
      </c>
      <c r="G60" s="24"/>
      <c r="I60" s="21">
        <f t="shared" si="4"/>
        <v>0</v>
      </c>
      <c r="O60" s="30">
        <f t="shared" si="8"/>
        <v>0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#NUM!</v>
      </c>
    </row>
    <row r="61" spans="1:19" x14ac:dyDescent="0.2">
      <c r="A61">
        <v>13</v>
      </c>
      <c r="B61">
        <v>151</v>
      </c>
      <c r="C61" s="9">
        <f t="shared" si="0"/>
        <v>3.8984058779272523E-2</v>
      </c>
      <c r="D61" s="9">
        <f t="shared" si="1"/>
        <v>0.28893066636243914</v>
      </c>
      <c r="E61" s="24">
        <f t="shared" si="2"/>
        <v>25.651510676761319</v>
      </c>
      <c r="F61" s="24">
        <f t="shared" si="23"/>
        <v>-0.44455171178282021</v>
      </c>
      <c r="G61" s="24"/>
      <c r="I61" s="21">
        <f t="shared" si="4"/>
        <v>17.224202225273189</v>
      </c>
      <c r="O61" s="30">
        <f t="shared" si="8"/>
        <v>17.224202225273189</v>
      </c>
      <c r="P61" s="9">
        <f t="shared" si="22"/>
        <v>0.2906846862363307</v>
      </c>
      <c r="Q61" s="9">
        <f t="shared" si="9"/>
        <v>5.0068118195246463</v>
      </c>
      <c r="R61" s="24">
        <f t="shared" si="10"/>
        <v>3.4401537038211432</v>
      </c>
      <c r="S61" s="24" t="e">
        <f t="shared" si="11"/>
        <v>#NUM!</v>
      </c>
    </row>
    <row r="62" spans="1:19" x14ac:dyDescent="0.2">
      <c r="A62">
        <v>63</v>
      </c>
      <c r="B62">
        <v>122</v>
      </c>
      <c r="C62" s="9">
        <f t="shared" si="0"/>
        <v>3.6711154910717615E-2</v>
      </c>
      <c r="D62" s="9">
        <f t="shared" si="1"/>
        <v>0.62378301575229378</v>
      </c>
      <c r="E62" s="24">
        <f t="shared" si="2"/>
        <v>27.239676943752475</v>
      </c>
      <c r="F62" s="24">
        <f t="shared" si="23"/>
        <v>8.6491945050355312</v>
      </c>
      <c r="G62" s="24"/>
      <c r="I62" s="21">
        <f t="shared" si="4"/>
        <v>102.62947295801564</v>
      </c>
      <c r="O62" s="30">
        <f t="shared" si="8"/>
        <v>102.62947295801564</v>
      </c>
      <c r="P62" s="9">
        <f t="shared" si="22"/>
        <v>0.15818258601197857</v>
      </c>
      <c r="Q62" s="9">
        <f t="shared" si="9"/>
        <v>16.234195433545338</v>
      </c>
      <c r="R62" s="24">
        <f t="shared" si="10"/>
        <v>6.3218083937777685</v>
      </c>
      <c r="S62" s="24" t="e">
        <f t="shared" si="11"/>
        <v>#NUM!</v>
      </c>
    </row>
    <row r="63" spans="1:19" x14ac:dyDescent="0.2">
      <c r="A63">
        <v>2</v>
      </c>
      <c r="B63">
        <v>51</v>
      </c>
      <c r="C63" s="9">
        <f t="shared" si="0"/>
        <v>6.8358592702466317E-2</v>
      </c>
      <c r="D63" s="9">
        <f t="shared" si="1"/>
        <v>0.21178440757058539</v>
      </c>
      <c r="E63" s="24">
        <f t="shared" si="2"/>
        <v>14.628738838327795</v>
      </c>
      <c r="F63" s="24">
        <f t="shared" si="23"/>
        <v>-1.3820748075612854</v>
      </c>
      <c r="G63" s="24"/>
      <c r="I63" s="21">
        <f t="shared" si="4"/>
        <v>7.8514226129463047</v>
      </c>
      <c r="O63" s="30">
        <f t="shared" si="8"/>
        <v>7.8514226129463047</v>
      </c>
      <c r="P63" s="9">
        <f t="shared" si="22"/>
        <v>0.72149832742023778</v>
      </c>
      <c r="Q63" s="9">
        <f t="shared" si="9"/>
        <v>5.6647882831101919</v>
      </c>
      <c r="R63" s="24">
        <f t="shared" si="10"/>
        <v>1.3860045990342933</v>
      </c>
      <c r="S63" s="24" t="e">
        <f t="shared" si="11"/>
        <v>#NUM!</v>
      </c>
    </row>
    <row r="64" spans="1:19" x14ac:dyDescent="0.2">
      <c r="A64">
        <v>1</v>
      </c>
      <c r="B64">
        <v>73</v>
      </c>
      <c r="C64" s="9">
        <f t="shared" si="0"/>
        <v>5.7928444636349226E-2</v>
      </c>
      <c r="D64" s="9">
        <f t="shared" si="1"/>
        <v>0.13604615500191833</v>
      </c>
      <c r="E64" s="24">
        <f t="shared" si="2"/>
        <v>17.262676501632068</v>
      </c>
      <c r="F64" s="24">
        <f t="shared" si="23"/>
        <v>-2.9383654695310288</v>
      </c>
      <c r="G64" s="24"/>
      <c r="I64" s="21">
        <f t="shared" si="4"/>
        <v>2.7437071280663385</v>
      </c>
      <c r="O64" s="30">
        <f t="shared" si="8"/>
        <v>2.7437071280663385</v>
      </c>
      <c r="P64" s="9">
        <f t="shared" si="22"/>
        <v>1.0072986763963965</v>
      </c>
      <c r="Q64" s="9">
        <f t="shared" si="9"/>
        <v>2.763732558520581</v>
      </c>
      <c r="R64" s="24">
        <f t="shared" si="10"/>
        <v>0.99275420829251215</v>
      </c>
      <c r="S64" s="24" t="e">
        <f t="shared" si="11"/>
        <v>#NUM!</v>
      </c>
    </row>
    <row r="65" spans="1:19" x14ac:dyDescent="0.2">
      <c r="A65">
        <v>32</v>
      </c>
      <c r="B65">
        <v>649</v>
      </c>
      <c r="C65" s="9">
        <f t="shared" si="0"/>
        <v>1.9153011712702294E-2</v>
      </c>
      <c r="D65" s="9">
        <f t="shared" si="1"/>
        <v>0.21968028616773527</v>
      </c>
      <c r="E65" s="24">
        <f t="shared" si="2"/>
        <v>52.211109928826446</v>
      </c>
      <c r="F65" s="24">
        <f t="shared" si="23"/>
        <v>-4.5204802020692689</v>
      </c>
      <c r="G65" s="24"/>
      <c r="I65" s="21">
        <f t="shared" si="4"/>
        <v>9.8701964914378344</v>
      </c>
      <c r="O65" s="30">
        <f t="shared" si="8"/>
        <v>9.8701964914378344</v>
      </c>
      <c r="P65" s="9">
        <f t="shared" si="22"/>
        <v>0.18369220283466672</v>
      </c>
      <c r="Q65" s="9">
        <f t="shared" si="9"/>
        <v>1.8130781359232144</v>
      </c>
      <c r="R65" s="24">
        <f t="shared" si="10"/>
        <v>5.4438892047043286</v>
      </c>
      <c r="S65" s="24" t="e">
        <f t="shared" si="11"/>
        <v>#NUM!</v>
      </c>
    </row>
    <row r="66" spans="1:19" x14ac:dyDescent="0.2">
      <c r="A66">
        <v>5</v>
      </c>
      <c r="B66">
        <v>99</v>
      </c>
      <c r="C66" s="9">
        <f t="shared" si="0"/>
        <v>4.8911598804451846E-2</v>
      </c>
      <c r="D66" s="9">
        <f t="shared" si="1"/>
        <v>0.22850635214878978</v>
      </c>
      <c r="E66" s="24">
        <f t="shared" si="2"/>
        <v>20.445048300260872</v>
      </c>
      <c r="F66" s="24">
        <f t="shared" ref="F66:F97" si="24">(D66-Zo)/C66</f>
        <v>-1.1798793160533285</v>
      </c>
      <c r="G66" s="24"/>
      <c r="I66" s="21">
        <f t="shared" si="4"/>
        <v>10.109909079722811</v>
      </c>
      <c r="O66" s="30">
        <f t="shared" si="8"/>
        <v>10.109909079722811</v>
      </c>
      <c r="P66" s="9">
        <f t="shared" si="22"/>
        <v>0.45940505377494034</v>
      </c>
      <c r="Q66" s="9">
        <f t="shared" si="9"/>
        <v>4.644543324429816</v>
      </c>
      <c r="R66" s="24">
        <f t="shared" si="10"/>
        <v>2.1767283398016204</v>
      </c>
      <c r="S66" s="24" t="e">
        <f t="shared" si="11"/>
        <v>#NUM!</v>
      </c>
    </row>
    <row r="67" spans="1:19" x14ac:dyDescent="0.2">
      <c r="A67">
        <v>1</v>
      </c>
      <c r="B67">
        <v>56</v>
      </c>
      <c r="C67" s="9">
        <f t="shared" si="0"/>
        <v>6.5938047339578698E-2</v>
      </c>
      <c r="D67" s="9">
        <f t="shared" si="1"/>
        <v>0.15492231987081348</v>
      </c>
      <c r="E67" s="24">
        <f t="shared" si="2"/>
        <v>15.165750888103101</v>
      </c>
      <c r="F67" s="24">
        <f t="shared" si="24"/>
        <v>-1.9911693069448821</v>
      </c>
      <c r="G67" s="24"/>
      <c r="I67" s="21">
        <f t="shared" si="4"/>
        <v>3.5763872141120316</v>
      </c>
      <c r="O67" s="30">
        <f t="shared" si="8"/>
        <v>3.5763872141120316</v>
      </c>
      <c r="P67" s="9">
        <f t="shared" si="22"/>
        <v>1.0093607562165712</v>
      </c>
      <c r="Q67" s="9">
        <f t="shared" si="9"/>
        <v>3.6098649029593965</v>
      </c>
      <c r="R67" s="24">
        <f t="shared" si="10"/>
        <v>0.99072605492246546</v>
      </c>
      <c r="S67" s="24" t="e">
        <f t="shared" si="11"/>
        <v>#NUM!</v>
      </c>
    </row>
    <row r="68" spans="1:19" x14ac:dyDescent="0.2">
      <c r="A68">
        <v>3</v>
      </c>
      <c r="B68">
        <v>257</v>
      </c>
      <c r="C68" s="9">
        <f t="shared" si="0"/>
        <v>3.0978910540439487E-2</v>
      </c>
      <c r="D68" s="9">
        <f t="shared" si="1"/>
        <v>0.11401607471229736</v>
      </c>
      <c r="E68" s="24">
        <f t="shared" si="2"/>
        <v>32.280024783137947</v>
      </c>
      <c r="F68" s="24">
        <f t="shared" si="24"/>
        <v>-5.5586222425793848</v>
      </c>
      <c r="G68" s="24"/>
      <c r="I68" s="21">
        <f t="shared" si="4"/>
        <v>2.3380963662465</v>
      </c>
      <c r="O68" s="30">
        <f t="shared" si="8"/>
        <v>2.3380963662465</v>
      </c>
      <c r="P68" s="9">
        <f t="shared" si="22"/>
        <v>0.5815293434126404</v>
      </c>
      <c r="Q68" s="9">
        <f t="shared" si="9"/>
        <v>1.3596716446988075</v>
      </c>
      <c r="R68" s="24">
        <f t="shared" si="10"/>
        <v>1.7196036817877685</v>
      </c>
      <c r="S68" s="24" t="e">
        <f t="shared" si="11"/>
        <v>#NUM!</v>
      </c>
    </row>
    <row r="69" spans="1:19" x14ac:dyDescent="0.2">
      <c r="A69"/>
      <c r="B69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>
        <f t="shared" si="24"/>
        <v>0.70594999338932063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/>
      <c r="B70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>
        <f t="shared" si="24"/>
        <v>0.70594999338932063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/>
      <c r="B71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>
        <f t="shared" si="24"/>
        <v>0.70594999338932063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/>
      <c r="B72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>
        <f t="shared" si="24"/>
        <v>0.70594999338932063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/>
      <c r="B73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>
        <f t="shared" si="24"/>
        <v>0.70594999338932063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0.70594999338932063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0.70594999338932063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0.70594999338932063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0.70594999338932063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0.70594999338932063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0.70594999338932063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0.70594999338932063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0.70594999338932063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0.70594999338932063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0.70594999338932063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0.70594999338932063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0.70594999338932063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0.70594999338932063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0.70594999338932063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0.70594999338932063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0.70594999338932063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0.70594999338932063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0.70594999338932063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0.70594999338932063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0.70594999338932063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0.70594999338932063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0.70594999338932063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0.70594999338932063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0.70594999338932063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0.70594999338932063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0.70594999338932063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0.70594999338932063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0.70594999338932063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0.70594999338932063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0.70594999338932063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0.70594999338932063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0.70594999338932063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0.70594999338932063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0.70594999338932063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0.70594999338932063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0.70594999338932063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0.70594999338932063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0.70594999338932063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0.70594999338932063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0.70594999338932063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0.70594999338932063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0.70594999338932063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0.70594999338932063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0.70594999338932063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0.70594999338932063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0.70594999338932063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0.70594999338932063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0.70594999338932063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0.70594999338932063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0.70594999338932063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0.70594999338932063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0.70594999338932063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0.70594999338932063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0.70594999338932063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0.70594999338932063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0.70594999338932063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0.70594999338932063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0.70594999338932063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0.70594999338932063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0.70594999338932063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0.70594999338932063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0.70594999338932063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0.70594999338932063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0.70594999338932063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0.70594999338932063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0.70594999338932063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0.70594999338932063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0.70594999338932063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0.70594999338932063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0.70594999338932063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0.70594999338932063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0.70594999338932063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0.70594999338932063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0.70594999338932063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0.70594999338932063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0.70594999338932063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0.70594999338932063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0.70594999338932063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0.70594999338932063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0.70594999338932063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0.70594999338932063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0.70594999338932063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0.70594999338932063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0.70594999338932063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0.70594999338932063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0.70594999338932063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0.70594999338932063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0.70594999338932063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0.70594999338932063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0.70594999338932063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0.70594999338932063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0.70594999338932063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0.70594999338932063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0.70594999338932063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0.70594999338932063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0.70594999338932063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0.70594999338932063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0.70594999338932063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0.70594999338932063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0.70594999338932063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0.70594999338932063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0.70594999338932063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0.70594999338932063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0.70594999338932063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0.70594999338932063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0.70594999338932063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0.70594999338932063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0.70594999338932063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0.70594999338932063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0.70594999338932063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0.70594999338932063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0.70594999338932063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0.70594999338932063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0.70594999338932063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0.70594999338932063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0.70594999338932063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0.70594999338932063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0.70594999338932063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0.70594999338932063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0.70594999338932063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0.70594999338932063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0.70594999338932063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0.70594999338932063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0.70594999338932063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0.70594999338932063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0.70594999338932063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0.70594999338932063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0.70594999338932063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0.70594999338932063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0.70594999338932063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0.70594999338932063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0.70594999338932063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0.70594999338932063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0.70594999338932063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0.70594999338932063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0.70594999338932063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0.70594999338932063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0.70594999338932063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0.70594999338932063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0.70594999338932063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0.70594999338932063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0.70594999338932063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0.70594999338932063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0.70594999338932063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0.70594999338932063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0.70594999338932063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0.70594999338932063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0.70594999338932063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0.70594999338932063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0.70594999338932063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0.70594999338932063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0.70594999338932063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0.70594999338932063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0.70594999338932063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0.70594999338932063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0.70594999338932063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0.70594999338932063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0.70594999338932063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0.70594999338932063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0.70594999338932063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0.70594999338932063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0.70594999338932063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0.70594999338932063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0.70594999338932063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0.70594999338932063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0.70594999338932063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0.70594999338932063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opLeftCell="B1" workbookViewId="0">
      <selection activeCell="P19" sqref="P19"/>
    </sheetView>
  </sheetViews>
  <sheetFormatPr defaultRowHeight="12.75" x14ac:dyDescent="0.2"/>
  <cols>
    <col min="1" max="1" width="9.140625" style="9"/>
    <col min="2" max="5" width="9.28515625" style="9" bestFit="1" customWidth="1"/>
    <col min="6" max="6" width="10.28515625" style="9" bestFit="1" customWidth="1"/>
    <col min="7" max="7" width="10.140625" style="9" bestFit="1" customWidth="1"/>
    <col min="8" max="8" width="9.140625" style="9"/>
    <col min="9" max="9" width="10.85546875" style="9" bestFit="1" customWidth="1"/>
    <col min="10" max="12" width="9.28515625" style="9" bestFit="1" customWidth="1"/>
    <col min="13" max="13" width="9.28515625" style="15" bestFit="1" customWidth="1"/>
    <col min="14" max="14" width="9.140625" style="1"/>
    <col min="15" max="17" width="10.85546875" style="9" bestFit="1" customWidth="1"/>
    <col min="18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136</v>
      </c>
    </row>
    <row r="2" spans="1:23" ht="13.5" thickBot="1" x14ac:dyDescent="0.25">
      <c r="A2" s="2" t="s">
        <v>10</v>
      </c>
      <c r="B2" s="19" t="s">
        <v>54</v>
      </c>
      <c r="E2" s="2" t="s">
        <v>15</v>
      </c>
      <c r="F2" s="10">
        <f>MIN(E14:E37)</f>
        <v>7.8740078740118111</v>
      </c>
      <c r="G2" s="11">
        <f>MAX(E14:E37)</f>
        <v>29.631064780058107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>
        <v>5183</v>
      </c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42</v>
      </c>
      <c r="E3" s="2" t="s">
        <v>16</v>
      </c>
      <c r="F3" s="36">
        <f>MIN(F14:F37)</f>
        <v>-6.3800466619714422</v>
      </c>
      <c r="G3" s="37">
        <f>MAX(F14:F37)</f>
        <v>0.21805024215246716</v>
      </c>
      <c r="I3" s="2" t="s">
        <v>12</v>
      </c>
      <c r="J3" s="14">
        <v>105.3</v>
      </c>
      <c r="P3" s="2" t="s">
        <v>12</v>
      </c>
      <c r="Q3" s="18">
        <v>105</v>
      </c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1498</v>
      </c>
      <c r="E4" s="2" t="s">
        <v>34</v>
      </c>
      <c r="F4" s="16">
        <f>MIN(M14:M25)</f>
        <v>-14.708914927737577</v>
      </c>
      <c r="G4" s="17">
        <f>MAX(M14:M25)</f>
        <v>15.453058046794371</v>
      </c>
      <c r="I4" s="2" t="s">
        <v>24</v>
      </c>
      <c r="J4" s="48">
        <v>2.8835000000000002</v>
      </c>
      <c r="K4" s="13" t="s">
        <v>25</v>
      </c>
      <c r="P4" s="2" t="s">
        <v>13</v>
      </c>
      <c r="Q4" s="18">
        <v>3</v>
      </c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0.16590458687970575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0.13194275192117863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0.34842022246186949</v>
      </c>
      <c r="E8" s="6"/>
      <c r="I8" s="5" t="s">
        <v>26</v>
      </c>
      <c r="J8" s="21" t="e">
        <f>MIN(I14:I65)</f>
        <v>#DIV/0!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 t="e">
        <f>MAX(I14:I65)</f>
        <v>#DIV/0!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1</v>
      </c>
      <c r="B14">
        <v>14</v>
      </c>
      <c r="C14" s="9">
        <f t="shared" ref="C14:C77" si="0">0.5*(1/(A14+B14+0.5))^0.5</f>
        <v>0.1270001270001905</v>
      </c>
      <c r="D14" s="9">
        <f t="shared" ref="D14:D77" si="1">ATAN(SQRT((A14+3/8)/(B14+3/8)))</f>
        <v>0.29994579283306544</v>
      </c>
      <c r="E14" s="24">
        <f t="shared" ref="E14:E77" si="2">1/C14</f>
        <v>7.8740078740118111</v>
      </c>
      <c r="F14" s="24">
        <f t="shared" ref="F14:F45" si="3">(D14-Zo_man)/C14</f>
        <v>-0.38168804058543448</v>
      </c>
      <c r="G14" s="24"/>
      <c r="I14" s="21">
        <f t="shared" ref="I14:I77" si="4">1/lamD*LN(1+0.5*lamD*Z*rho_std*A14/B14)</f>
        <v>10.83490906989578</v>
      </c>
      <c r="J14" s="29">
        <v>1</v>
      </c>
      <c r="K14" s="32">
        <f t="shared" ref="K14:K21" si="5">ATAN(SQRT((EXP(J14*lamD)-1)/(0.5*lamD*rho_std*Z)))</f>
        <v>8.0985405593913554E-2</v>
      </c>
      <c r="L14" s="9">
        <f t="shared" ref="L14:L21" si="6">max_x_axis</f>
        <v>55</v>
      </c>
      <c r="M14" s="15">
        <f t="shared" ref="M14:M21" si="7">(K14-Zo_man)/(1/max_x_axis)</f>
        <v>-14.708914927737577</v>
      </c>
      <c r="O14" s="30">
        <f t="shared" ref="O14:O77" si="8">I14</f>
        <v>10.83490906989578</v>
      </c>
      <c r="P14" s="9">
        <f>SQRT(1/A14+1/B14+1/Nd+(zeta_se/zeta)^2)</f>
        <v>1.0355857455622963</v>
      </c>
      <c r="Q14" s="9">
        <f t="shared" ref="Q14:Q77" si="9">O14*P14</f>
        <v>11.220477387247707</v>
      </c>
      <c r="R14" s="24">
        <f t="shared" ref="R14:R77" si="10">1/P14</f>
        <v>0.96563708440871387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2</v>
      </c>
      <c r="B15">
        <v>34</v>
      </c>
      <c r="C15" s="9">
        <f t="shared" si="0"/>
        <v>8.2760588860236795E-2</v>
      </c>
      <c r="D15" s="9">
        <f t="shared" si="1"/>
        <v>0.25703713936117917</v>
      </c>
      <c r="E15" s="24">
        <f t="shared" si="2"/>
        <v>12.083045973594572</v>
      </c>
      <c r="F15" s="24">
        <f t="shared" si="3"/>
        <v>-1.1041859943144543</v>
      </c>
      <c r="G15" s="24"/>
      <c r="I15" s="21">
        <f t="shared" si="4"/>
        <v>8.924189099395555</v>
      </c>
      <c r="J15" s="34">
        <v>3</v>
      </c>
      <c r="K15" s="32">
        <f t="shared" si="5"/>
        <v>0.13967377833870495</v>
      </c>
      <c r="L15" s="9">
        <f t="shared" si="6"/>
        <v>55</v>
      </c>
      <c r="M15" s="15">
        <f t="shared" si="7"/>
        <v>-11.481054426774049</v>
      </c>
      <c r="O15" s="30">
        <f t="shared" si="8"/>
        <v>8.924189099395555</v>
      </c>
      <c r="P15" s="9">
        <f>SQRT(1/A15+1/B15+1/Nd+(zeta_se/zeta)^2)</f>
        <v>0.72830009590080946</v>
      </c>
      <c r="Q15" s="9">
        <f t="shared" si="9"/>
        <v>6.499487776926741</v>
      </c>
      <c r="R15" s="24">
        <f t="shared" si="10"/>
        <v>1.3730603711690224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3</v>
      </c>
      <c r="B16">
        <v>91</v>
      </c>
      <c r="C16" s="9">
        <f t="shared" si="0"/>
        <v>5.1434449987363969E-2</v>
      </c>
      <c r="D16" s="9">
        <f t="shared" si="1"/>
        <v>0.18987154991924118</v>
      </c>
      <c r="E16" s="24">
        <f t="shared" si="2"/>
        <v>19.442222095223581</v>
      </c>
      <c r="F16" s="24">
        <f t="shared" si="3"/>
        <v>-3.0825385044766564</v>
      </c>
      <c r="G16" s="24"/>
      <c r="I16" s="21">
        <f t="shared" si="4"/>
        <v>5.0029902580194872</v>
      </c>
      <c r="J16" s="34">
        <v>5</v>
      </c>
      <c r="K16" s="32">
        <f t="shared" si="5"/>
        <v>0.1795590065042206</v>
      </c>
      <c r="L16" s="9">
        <f t="shared" si="6"/>
        <v>55</v>
      </c>
      <c r="M16" s="15">
        <f t="shared" si="7"/>
        <v>-9.2873668776706886</v>
      </c>
      <c r="O16" s="30">
        <f t="shared" si="8"/>
        <v>5.0029902580194872</v>
      </c>
      <c r="P16" s="9">
        <f>SQRT(1/A16+1/B16+1/Nd+(zeta_se/zeta)^2)</f>
        <v>0.58764922301113465</v>
      </c>
      <c r="Q16" s="9">
        <f t="shared" si="9"/>
        <v>2.9400033378574277</v>
      </c>
      <c r="R16" s="24">
        <f t="shared" si="10"/>
        <v>1.7016954346948099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0</v>
      </c>
      <c r="B17">
        <v>26</v>
      </c>
      <c r="C17" s="9">
        <f t="shared" si="0"/>
        <v>9.7128586235726413E-2</v>
      </c>
      <c r="D17" s="9">
        <f t="shared" si="1"/>
        <v>0.11867895234833925</v>
      </c>
      <c r="E17" s="24">
        <f t="shared" si="2"/>
        <v>10.295630140987001</v>
      </c>
      <c r="F17" s="24">
        <f t="shared" si="3"/>
        <v>-2.3653311452094981</v>
      </c>
      <c r="G17" s="24"/>
      <c r="I17" s="21">
        <f t="shared" si="4"/>
        <v>0</v>
      </c>
      <c r="J17" s="34">
        <v>10</v>
      </c>
      <c r="K17" s="32">
        <f t="shared" si="5"/>
        <v>0.25132079564224236</v>
      </c>
      <c r="L17" s="9">
        <f t="shared" si="6"/>
        <v>55</v>
      </c>
      <c r="M17" s="15">
        <f t="shared" si="7"/>
        <v>-5.3404684750794926</v>
      </c>
      <c r="O17" s="30">
        <f t="shared" si="8"/>
        <v>0</v>
      </c>
      <c r="P17" s="9">
        <f>SQRT(1/0.7+1/B17+1/Nd+(zeta_se/zeta)^2)</f>
        <v>1.2116279263933352</v>
      </c>
      <c r="Q17" s="9">
        <f t="shared" si="9"/>
        <v>0</v>
      </c>
      <c r="R17" s="24">
        <f t="shared" si="10"/>
        <v>0.82533587928821506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0</v>
      </c>
      <c r="B18">
        <v>25</v>
      </c>
      <c r="C18" s="9">
        <f t="shared" si="0"/>
        <v>9.9014754297667429E-2</v>
      </c>
      <c r="D18" s="9">
        <f t="shared" si="1"/>
        <v>0.12097254138298828</v>
      </c>
      <c r="E18" s="24">
        <f t="shared" si="2"/>
        <v>10.099504938362077</v>
      </c>
      <c r="F18" s="24">
        <f t="shared" si="3"/>
        <v>-2.2971089782751637</v>
      </c>
      <c r="G18" s="24"/>
      <c r="I18" s="21">
        <f t="shared" si="4"/>
        <v>0</v>
      </c>
      <c r="J18" s="34">
        <v>20</v>
      </c>
      <c r="K18" s="32">
        <f t="shared" si="5"/>
        <v>0.34842022246186954</v>
      </c>
      <c r="L18" s="9">
        <f t="shared" si="6"/>
        <v>55</v>
      </c>
      <c r="M18" s="15">
        <f t="shared" si="7"/>
        <v>3.0531133177191805E-15</v>
      </c>
      <c r="O18" s="30">
        <f t="shared" si="8"/>
        <v>0</v>
      </c>
      <c r="P18" s="9" t="e">
        <f>SQRT(1/A18+1/B18+1/Nd+(zeta_se/zeta)^2)</f>
        <v>#DIV/0!</v>
      </c>
      <c r="Q18" s="9" t="e">
        <f t="shared" si="9"/>
        <v>#DIV/0!</v>
      </c>
      <c r="R18" s="24" t="e">
        <f t="shared" si="10"/>
        <v>#DIV/0!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0</v>
      </c>
      <c r="B19">
        <v>17</v>
      </c>
      <c r="C19" s="9">
        <f t="shared" si="0"/>
        <v>0.11952286093343936</v>
      </c>
      <c r="D19" s="9">
        <f t="shared" si="1"/>
        <v>0.14586720014215654</v>
      </c>
      <c r="E19" s="24">
        <f t="shared" si="2"/>
        <v>8.3666002653407556</v>
      </c>
      <c r="F19" s="24">
        <f t="shared" si="3"/>
        <v>-1.6946801702856824</v>
      </c>
      <c r="G19" s="24"/>
      <c r="I19" s="21">
        <f t="shared" si="4"/>
        <v>0</v>
      </c>
      <c r="J19" s="34">
        <v>30</v>
      </c>
      <c r="K19" s="32">
        <f t="shared" si="5"/>
        <v>0.41872828377751414</v>
      </c>
      <c r="L19" s="9">
        <f t="shared" si="6"/>
        <v>55</v>
      </c>
      <c r="M19" s="15">
        <f t="shared" si="7"/>
        <v>3.8669433723604563</v>
      </c>
      <c r="O19" s="30">
        <f t="shared" si="8"/>
        <v>0</v>
      </c>
      <c r="P19" s="9" t="e">
        <f>SQRT(1/A19+1/B19+1/Nd+(zeta_se/zeta)^2)</f>
        <v>#DIV/0!</v>
      </c>
      <c r="Q19" s="9" t="e">
        <f t="shared" si="9"/>
        <v>#DIV/0!</v>
      </c>
      <c r="R19" s="24" t="e">
        <f t="shared" si="10"/>
        <v>#DIV/0!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1</v>
      </c>
      <c r="B20">
        <v>29</v>
      </c>
      <c r="C20" s="9">
        <f t="shared" si="0"/>
        <v>9.0535746042518531E-2</v>
      </c>
      <c r="D20" s="9">
        <f t="shared" si="1"/>
        <v>0.21306877791243886</v>
      </c>
      <c r="E20" s="24">
        <f t="shared" si="2"/>
        <v>11.045361017187261</v>
      </c>
      <c r="F20" s="24">
        <f t="shared" si="3"/>
        <v>-1.4950055692462643</v>
      </c>
      <c r="G20" s="24"/>
      <c r="I20" s="21">
        <f t="shared" si="4"/>
        <v>5.2329194621580921</v>
      </c>
      <c r="J20" s="34">
        <v>50</v>
      </c>
      <c r="K20" s="32">
        <f t="shared" si="5"/>
        <v>0.5218349368185502</v>
      </c>
      <c r="L20" s="9">
        <f t="shared" si="6"/>
        <v>55</v>
      </c>
      <c r="M20" s="15">
        <f t="shared" si="7"/>
        <v>9.5378092896174387</v>
      </c>
      <c r="O20" s="30">
        <f t="shared" si="8"/>
        <v>5.2329194621580921</v>
      </c>
      <c r="P20" s="9">
        <f>SQRT(1/0.7+1/B20+1/Nd+(zeta_se/zeta)^2)</f>
        <v>1.2099848974988754</v>
      </c>
      <c r="Q20" s="9">
        <f t="shared" si="9"/>
        <v>6.3317535190392293</v>
      </c>
      <c r="R20" s="24">
        <f t="shared" si="10"/>
        <v>0.82645659633196322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2</v>
      </c>
      <c r="B21">
        <v>34</v>
      </c>
      <c r="C21" s="9">
        <f t="shared" si="0"/>
        <v>8.2760588860236795E-2</v>
      </c>
      <c r="D21" s="9">
        <f t="shared" si="1"/>
        <v>0.25703713936117917</v>
      </c>
      <c r="E21" s="24">
        <f t="shared" si="2"/>
        <v>12.083045973594572</v>
      </c>
      <c r="F21" s="24">
        <f t="shared" si="3"/>
        <v>-1.1041859943144543</v>
      </c>
      <c r="G21" s="24"/>
      <c r="I21" s="21">
        <f t="shared" si="4"/>
        <v>8.924189099395555</v>
      </c>
      <c r="J21" s="35">
        <v>80</v>
      </c>
      <c r="K21" s="32">
        <f t="shared" si="5"/>
        <v>0.62938491422176712</v>
      </c>
      <c r="L21" s="9">
        <f t="shared" si="6"/>
        <v>55</v>
      </c>
      <c r="M21" s="15">
        <f t="shared" si="7"/>
        <v>15.453058046794371</v>
      </c>
      <c r="O21" s="30">
        <f t="shared" si="8"/>
        <v>8.924189099395555</v>
      </c>
      <c r="P21" s="9">
        <f>SQRT(1/A21+1/B21+1/Nd+(zeta_se/zeta)^2)</f>
        <v>0.72830009590080946</v>
      </c>
      <c r="Q21" s="9">
        <f t="shared" si="9"/>
        <v>6.499487776926741</v>
      </c>
      <c r="R21" s="24">
        <f t="shared" si="10"/>
        <v>1.3730603711690224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0</v>
      </c>
      <c r="B22">
        <v>78</v>
      </c>
      <c r="C22" s="9">
        <f t="shared" si="0"/>
        <v>5.6433264798310033E-2</v>
      </c>
      <c r="D22" s="9">
        <f t="shared" si="1"/>
        <v>6.9061440733937524E-2</v>
      </c>
      <c r="E22" s="24">
        <f t="shared" si="2"/>
        <v>17.720045146669349</v>
      </c>
      <c r="F22" s="24">
        <f t="shared" si="3"/>
        <v>-4.9502502243375028</v>
      </c>
      <c r="G22" s="24"/>
      <c r="I22" s="21">
        <f t="shared" si="4"/>
        <v>0</v>
      </c>
      <c r="J22" s="21"/>
      <c r="K22" s="32"/>
      <c r="O22" s="30">
        <f t="shared" si="8"/>
        <v>0</v>
      </c>
      <c r="P22" s="9">
        <f>SQRT(1/0.7+1/B22+1/Nd+(zeta_se/zeta)^2)</f>
        <v>1.2010000859180598</v>
      </c>
      <c r="Q22" s="9">
        <f t="shared" si="9"/>
        <v>0</v>
      </c>
      <c r="R22" s="24">
        <f t="shared" si="10"/>
        <v>0.83263940754474397</v>
      </c>
      <c r="S22" s="24" t="e">
        <f t="shared" si="11"/>
        <v>#NUM!</v>
      </c>
      <c r="U22" s="21"/>
    </row>
    <row r="23" spans="1:23" ht="13.5" thickBot="1" x14ac:dyDescent="0.25">
      <c r="A23">
        <v>2</v>
      </c>
      <c r="B23">
        <v>67</v>
      </c>
      <c r="C23" s="9">
        <f t="shared" si="0"/>
        <v>5.9976014390406715E-2</v>
      </c>
      <c r="D23" s="9">
        <f t="shared" si="1"/>
        <v>0.18559048086143629</v>
      </c>
      <c r="E23" s="24">
        <f t="shared" si="2"/>
        <v>16.673332000533065</v>
      </c>
      <c r="F23" s="24">
        <f t="shared" si="3"/>
        <v>-2.7149143412650334</v>
      </c>
      <c r="G23" s="24"/>
      <c r="I23" s="21">
        <f t="shared" si="4"/>
        <v>4.5302369127335416</v>
      </c>
      <c r="J23" s="31" t="s">
        <v>33</v>
      </c>
      <c r="K23" s="32"/>
      <c r="O23" s="30">
        <f t="shared" si="8"/>
        <v>4.5302369127335416</v>
      </c>
      <c r="P23" s="9">
        <f>SQRT(1/A23+1/B23+1/Nd+(zeta_se/zeta)^2)</f>
        <v>0.71828590276962434</v>
      </c>
      <c r="Q23" s="9">
        <f t="shared" si="9"/>
        <v>3.254005310623088</v>
      </c>
      <c r="R23" s="24">
        <f t="shared" si="10"/>
        <v>1.392203294181495</v>
      </c>
      <c r="S23" s="24" t="e">
        <f t="shared" si="11"/>
        <v>#NUM!</v>
      </c>
      <c r="U23" s="31" t="s">
        <v>33</v>
      </c>
    </row>
    <row r="24" spans="1:23" x14ac:dyDescent="0.2">
      <c r="A24">
        <v>1</v>
      </c>
      <c r="B24">
        <v>59</v>
      </c>
      <c r="C24" s="9">
        <f t="shared" si="0"/>
        <v>6.4282434653322507E-2</v>
      </c>
      <c r="D24" s="9">
        <f t="shared" si="1"/>
        <v>0.15101853794009931</v>
      </c>
      <c r="E24" s="24">
        <f t="shared" si="2"/>
        <v>15.556349186104045</v>
      </c>
      <c r="F24" s="24">
        <f t="shared" si="3"/>
        <v>-3.0708495343458067</v>
      </c>
      <c r="G24" s="24"/>
      <c r="I24" s="21">
        <f t="shared" si="4"/>
        <v>2.5726437879927437</v>
      </c>
      <c r="J24" s="29"/>
      <c r="K24" s="32"/>
      <c r="O24" s="30">
        <f t="shared" si="8"/>
        <v>2.5726437879927437</v>
      </c>
      <c r="P24" s="9">
        <f>SQRT(1/0.7+1/B24+1/Nd+(zeta_se/zeta)^2)</f>
        <v>1.2027176917702038</v>
      </c>
      <c r="Q24" s="9">
        <f t="shared" si="9"/>
        <v>3.0941641984415864</v>
      </c>
      <c r="R24" s="24">
        <f t="shared" si="10"/>
        <v>0.83145031194158581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3</v>
      </c>
      <c r="B25">
        <v>34</v>
      </c>
      <c r="C25" s="9">
        <f t="shared" si="0"/>
        <v>8.1649658092772609E-2</v>
      </c>
      <c r="D25" s="9">
        <f t="shared" si="1"/>
        <v>0.30364975248766107</v>
      </c>
      <c r="E25" s="24">
        <f t="shared" si="2"/>
        <v>12.24744871391589</v>
      </c>
      <c r="F25" s="24">
        <f t="shared" si="3"/>
        <v>-0.54832403490702886</v>
      </c>
      <c r="G25" s="24"/>
      <c r="I25" s="21">
        <f t="shared" si="4"/>
        <v>13.381655045667934</v>
      </c>
      <c r="J25" s="18"/>
      <c r="K25" s="32"/>
      <c r="O25" s="30">
        <f t="shared" si="8"/>
        <v>13.381655045667934</v>
      </c>
      <c r="P25" s="9">
        <f t="shared" ref="P25:P39" si="16">SQRT(1/A25+1/B25+1/Nd+(zeta_se/zeta)^2)</f>
        <v>0.60312052114188719</v>
      </c>
      <c r="Q25" s="9">
        <f t="shared" si="9"/>
        <v>8.0707507648842078</v>
      </c>
      <c r="R25" s="24">
        <f t="shared" si="10"/>
        <v>1.6580434008557716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1</v>
      </c>
      <c r="B26">
        <v>53</v>
      </c>
      <c r="C26" s="9">
        <f t="shared" si="0"/>
        <v>6.7728546147859642E-2</v>
      </c>
      <c r="D26" s="9">
        <f t="shared" si="1"/>
        <v>0.15914539833403213</v>
      </c>
      <c r="E26" s="24">
        <f t="shared" si="2"/>
        <v>14.764823060233399</v>
      </c>
      <c r="F26" s="24">
        <f t="shared" si="3"/>
        <v>-2.7946092880043141</v>
      </c>
      <c r="G26" s="24"/>
      <c r="I26" s="21">
        <f t="shared" si="4"/>
        <v>2.8638217977303877</v>
      </c>
      <c r="J26" s="18"/>
      <c r="K26" s="32"/>
      <c r="O26" s="30">
        <f t="shared" si="8"/>
        <v>2.8638217977303877</v>
      </c>
      <c r="P26" s="9">
        <f t="shared" si="16"/>
        <v>1.0098896917542766</v>
      </c>
      <c r="Q26" s="9">
        <f t="shared" si="9"/>
        <v>2.8921441125491194</v>
      </c>
      <c r="R26" s="24">
        <f t="shared" si="10"/>
        <v>0.99020715644983248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1</v>
      </c>
      <c r="B27">
        <v>29</v>
      </c>
      <c r="C27" s="9">
        <f t="shared" si="0"/>
        <v>9.0535746042518531E-2</v>
      </c>
      <c r="D27" s="9">
        <f t="shared" si="1"/>
        <v>0.21306877791243886</v>
      </c>
      <c r="E27" s="24">
        <f t="shared" si="2"/>
        <v>11.045361017187261</v>
      </c>
      <c r="F27" s="24">
        <f t="shared" si="3"/>
        <v>-1.4950055692462643</v>
      </c>
      <c r="G27" s="24"/>
      <c r="I27" s="21">
        <f t="shared" si="4"/>
        <v>5.2329194621580921</v>
      </c>
      <c r="J27" s="18"/>
      <c r="K27" s="32"/>
      <c r="O27" s="30">
        <f t="shared" si="8"/>
        <v>5.2329194621580921</v>
      </c>
      <c r="P27" s="9">
        <f t="shared" si="16"/>
        <v>1.0175912851454338</v>
      </c>
      <c r="Q27" s="9">
        <f t="shared" si="9"/>
        <v>5.3249732405600056</v>
      </c>
      <c r="R27" s="24">
        <f t="shared" si="10"/>
        <v>0.98271281859207382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4</v>
      </c>
      <c r="B28">
        <v>109</v>
      </c>
      <c r="C28" s="9">
        <f t="shared" si="0"/>
        <v>4.6932325446393211E-2</v>
      </c>
      <c r="D28" s="9">
        <f t="shared" si="1"/>
        <v>0.19739555984988078</v>
      </c>
      <c r="E28" s="24">
        <f t="shared" si="2"/>
        <v>21.307275752662516</v>
      </c>
      <c r="F28" s="24">
        <f t="shared" si="3"/>
        <v>-3.217924131726464</v>
      </c>
      <c r="G28" s="24"/>
      <c r="I28" s="21">
        <f t="shared" si="4"/>
        <v>5.5688333958435425</v>
      </c>
      <c r="J28" s="18"/>
      <c r="K28" s="32"/>
      <c r="O28" s="30">
        <f t="shared" si="8"/>
        <v>5.5688333958435425</v>
      </c>
      <c r="P28" s="9">
        <f t="shared" si="16"/>
        <v>0.51008193156575488</v>
      </c>
      <c r="Q28" s="9">
        <f t="shared" si="9"/>
        <v>2.8405612951197563</v>
      </c>
      <c r="R28" s="24">
        <f t="shared" si="10"/>
        <v>1.9604693640693869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2</v>
      </c>
      <c r="B29">
        <v>76</v>
      </c>
      <c r="C29" s="9">
        <f t="shared" si="0"/>
        <v>5.6433264798310033E-2</v>
      </c>
      <c r="D29" s="9">
        <f t="shared" si="1"/>
        <v>0.17454766218993495</v>
      </c>
      <c r="E29" s="24">
        <f t="shared" si="2"/>
        <v>17.720045146669349</v>
      </c>
      <c r="F29" s="24">
        <f t="shared" si="3"/>
        <v>-3.081029617785668</v>
      </c>
      <c r="G29" s="24"/>
      <c r="I29" s="21">
        <f t="shared" si="4"/>
        <v>3.9939276410645199</v>
      </c>
      <c r="J29" s="18"/>
      <c r="K29" s="32"/>
      <c r="O29" s="30">
        <f t="shared" si="8"/>
        <v>3.9939276410645199</v>
      </c>
      <c r="P29" s="9">
        <f t="shared" si="16"/>
        <v>0.71705450261475101</v>
      </c>
      <c r="Q29" s="9">
        <f t="shared" si="9"/>
        <v>2.863863798142825</v>
      </c>
      <c r="R29" s="24">
        <f t="shared" si="10"/>
        <v>1.394594129670037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5</v>
      </c>
      <c r="B30">
        <v>214</v>
      </c>
      <c r="C30" s="9">
        <f t="shared" si="0"/>
        <v>3.3748365353141352E-2</v>
      </c>
      <c r="D30" s="9">
        <f t="shared" si="1"/>
        <v>0.1570403787831188</v>
      </c>
      <c r="E30" s="24">
        <f t="shared" si="2"/>
        <v>29.631064780058107</v>
      </c>
      <c r="F30" s="24">
        <f t="shared" si="3"/>
        <v>-5.6707885456424556</v>
      </c>
      <c r="G30" s="24"/>
      <c r="I30" s="21">
        <f t="shared" si="4"/>
        <v>3.5461336966860943</v>
      </c>
      <c r="J30" s="18"/>
      <c r="K30" s="32"/>
      <c r="O30" s="30">
        <f t="shared" si="8"/>
        <v>3.5461336966860943</v>
      </c>
      <c r="P30" s="9">
        <f t="shared" si="16"/>
        <v>0.45352195336004136</v>
      </c>
      <c r="Q30" s="9">
        <f t="shared" si="9"/>
        <v>1.6082494809969419</v>
      </c>
      <c r="R30" s="24">
        <f t="shared" si="10"/>
        <v>2.2049649252725843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2</v>
      </c>
      <c r="B31">
        <v>15</v>
      </c>
      <c r="C31" s="9">
        <f t="shared" si="0"/>
        <v>0.11952286093343936</v>
      </c>
      <c r="D31" s="9">
        <f t="shared" si="1"/>
        <v>0.3744822112311616</v>
      </c>
      <c r="E31" s="24">
        <f t="shared" si="2"/>
        <v>8.3666002653407556</v>
      </c>
      <c r="F31" s="24">
        <f t="shared" si="3"/>
        <v>0.21805024215246716</v>
      </c>
      <c r="G31" s="24"/>
      <c r="I31" s="21">
        <f t="shared" si="4"/>
        <v>20.210455491922602</v>
      </c>
      <c r="J31" s="18"/>
      <c r="K31" s="32"/>
      <c r="O31" s="30">
        <f t="shared" si="8"/>
        <v>20.210455491922602</v>
      </c>
      <c r="P31" s="9">
        <f t="shared" si="16"/>
        <v>0.75344271955465369</v>
      </c>
      <c r="Q31" s="9">
        <f t="shared" si="9"/>
        <v>15.227420549272452</v>
      </c>
      <c r="R31" s="24">
        <f t="shared" si="10"/>
        <v>1.3272409090250177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3</v>
      </c>
      <c r="B32">
        <v>205</v>
      </c>
      <c r="C32" s="9">
        <f t="shared" si="0"/>
        <v>3.4627168053222183E-2</v>
      </c>
      <c r="D32" s="9">
        <f t="shared" si="1"/>
        <v>0.12749727451038514</v>
      </c>
      <c r="E32" s="24">
        <f t="shared" si="2"/>
        <v>28.879058156387305</v>
      </c>
      <c r="F32" s="24">
        <f t="shared" si="3"/>
        <v>-6.3800466619714422</v>
      </c>
      <c r="G32" s="24"/>
      <c r="I32" s="21">
        <f t="shared" si="4"/>
        <v>2.22131882806841</v>
      </c>
      <c r="J32" s="18"/>
      <c r="K32" s="32"/>
      <c r="O32" s="30">
        <f t="shared" si="8"/>
        <v>2.22131882806841</v>
      </c>
      <c r="P32" s="9">
        <f t="shared" si="16"/>
        <v>0.58242651647831678</v>
      </c>
      <c r="Q32" s="9">
        <f t="shared" si="9"/>
        <v>1.293754987019581</v>
      </c>
      <c r="R32" s="24">
        <f t="shared" si="10"/>
        <v>1.7169547946521577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1</v>
      </c>
      <c r="B33">
        <v>32</v>
      </c>
      <c r="C33" s="9">
        <f t="shared" si="0"/>
        <v>8.6386842558136015E-2</v>
      </c>
      <c r="D33" s="9">
        <f t="shared" si="1"/>
        <v>0.20323965159193053</v>
      </c>
      <c r="E33" s="24">
        <f t="shared" si="2"/>
        <v>11.575836902790225</v>
      </c>
      <c r="F33" s="24">
        <f t="shared" si="3"/>
        <v>-1.6805866098443909</v>
      </c>
      <c r="G33" s="24"/>
      <c r="I33" s="21">
        <f t="shared" si="4"/>
        <v>4.7425136738726676</v>
      </c>
      <c r="J33" s="18"/>
      <c r="K33" s="32"/>
      <c r="O33" s="30">
        <f t="shared" si="8"/>
        <v>4.7425136738726676</v>
      </c>
      <c r="P33" s="9">
        <f t="shared" si="16"/>
        <v>1.0160016067818229</v>
      </c>
      <c r="Q33" s="9">
        <f t="shared" si="9"/>
        <v>4.8184015128393964</v>
      </c>
      <c r="R33" s="24">
        <f t="shared" si="10"/>
        <v>0.98425041193339458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1</v>
      </c>
      <c r="B34">
        <v>38</v>
      </c>
      <c r="C34" s="9">
        <f t="shared" si="0"/>
        <v>7.955572841757301E-2</v>
      </c>
      <c r="D34" s="9">
        <f t="shared" si="1"/>
        <v>0.18707637806203148</v>
      </c>
      <c r="E34" s="24">
        <f t="shared" si="2"/>
        <v>12.569805089976533</v>
      </c>
      <c r="F34" s="24">
        <f t="shared" si="3"/>
        <v>-2.0280606765734657</v>
      </c>
      <c r="G34" s="24"/>
      <c r="I34" s="21">
        <f t="shared" si="4"/>
        <v>3.9939276410645199</v>
      </c>
      <c r="J34" s="18"/>
      <c r="K34" s="32"/>
      <c r="O34" s="30">
        <f t="shared" si="8"/>
        <v>3.9939276410645199</v>
      </c>
      <c r="P34" s="9">
        <f t="shared" si="16"/>
        <v>1.013570448689646</v>
      </c>
      <c r="Q34" s="9">
        <f t="shared" si="9"/>
        <v>4.0481270311877449</v>
      </c>
      <c r="R34" s="24">
        <f t="shared" si="10"/>
        <v>0.98661124275358469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1</v>
      </c>
      <c r="B35">
        <v>21</v>
      </c>
      <c r="C35" s="9">
        <f t="shared" si="0"/>
        <v>0.10540925533894598</v>
      </c>
      <c r="D35" s="9">
        <f t="shared" si="1"/>
        <v>0.2483909240244504</v>
      </c>
      <c r="E35" s="24">
        <f t="shared" si="2"/>
        <v>9.4868329805051381</v>
      </c>
      <c r="F35" s="24">
        <f t="shared" si="3"/>
        <v>-0.94896124743289856</v>
      </c>
      <c r="G35" s="24"/>
      <c r="I35" s="21">
        <f t="shared" si="4"/>
        <v>7.2252957728756613</v>
      </c>
      <c r="J35" s="18"/>
      <c r="K35" s="32"/>
      <c r="O35" s="30">
        <f t="shared" si="8"/>
        <v>7.2252957728756613</v>
      </c>
      <c r="P35" s="9">
        <f t="shared" si="16"/>
        <v>1.0240255429442635</v>
      </c>
      <c r="Q35" s="9">
        <f t="shared" si="9"/>
        <v>7.3988874267518909</v>
      </c>
      <c r="R35" s="24">
        <f t="shared" si="10"/>
        <v>0.9765381409577093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2</v>
      </c>
      <c r="B36">
        <v>77</v>
      </c>
      <c r="C36" s="9">
        <f t="shared" si="0"/>
        <v>5.6077215409204427E-2</v>
      </c>
      <c r="D36" s="9">
        <f t="shared" si="1"/>
        <v>0.17343868910619117</v>
      </c>
      <c r="E36" s="24">
        <f t="shared" si="2"/>
        <v>17.832554500127006</v>
      </c>
      <c r="F36" s="24">
        <f t="shared" si="3"/>
        <v>-3.1203677300809254</v>
      </c>
      <c r="G36" s="24"/>
      <c r="I36" s="21">
        <f t="shared" si="4"/>
        <v>3.9420743070429904</v>
      </c>
      <c r="J36" s="18"/>
      <c r="K36" s="32"/>
      <c r="O36" s="30">
        <f t="shared" si="8"/>
        <v>3.9420743070429904</v>
      </c>
      <c r="P36" s="9">
        <f t="shared" si="16"/>
        <v>0.71693533737029502</v>
      </c>
      <c r="Q36" s="9">
        <f t="shared" si="9"/>
        <v>2.8262123732586382</v>
      </c>
      <c r="R36" s="24">
        <f t="shared" si="10"/>
        <v>1.3948259318169205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4</v>
      </c>
      <c r="B37">
        <v>121</v>
      </c>
      <c r="C37" s="9">
        <f t="shared" si="0"/>
        <v>4.4632184267745179E-2</v>
      </c>
      <c r="D37" s="9">
        <f t="shared" si="1"/>
        <v>0.18762299411454847</v>
      </c>
      <c r="E37" s="24">
        <f t="shared" si="2"/>
        <v>22.405356502408079</v>
      </c>
      <c r="F37" s="24">
        <f t="shared" si="3"/>
        <v>-3.6027192257208456</v>
      </c>
      <c r="G37" s="24"/>
      <c r="I37" s="21">
        <f t="shared" si="4"/>
        <v>5.0167672388282725</v>
      </c>
      <c r="J37" s="19"/>
      <c r="K37" s="32"/>
      <c r="O37" s="30">
        <f t="shared" si="8"/>
        <v>5.0167672388282725</v>
      </c>
      <c r="P37" s="9">
        <f t="shared" si="16"/>
        <v>0.50918928483734138</v>
      </c>
      <c r="Q37" s="9">
        <f t="shared" si="9"/>
        <v>2.554484122534372</v>
      </c>
      <c r="R37" s="24">
        <f t="shared" si="10"/>
        <v>1.9639062128329081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/>
      <c r="B38"/>
      <c r="C38" s="9">
        <f t="shared" si="0"/>
        <v>0.70710678118654757</v>
      </c>
      <c r="D38" s="9">
        <f t="shared" si="1"/>
        <v>0.78539816339744828</v>
      </c>
      <c r="E38" s="24">
        <f t="shared" si="2"/>
        <v>1.4142135623730949</v>
      </c>
      <c r="F38" s="24">
        <f t="shared" si="3"/>
        <v>0.61798013052896472</v>
      </c>
      <c r="G38" s="24"/>
      <c r="I38" s="21" t="e">
        <f t="shared" si="4"/>
        <v>#DIV/0!</v>
      </c>
      <c r="O38" s="30" t="e">
        <f t="shared" si="8"/>
        <v>#DIV/0!</v>
      </c>
      <c r="P38" s="9" t="e">
        <f t="shared" si="16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#DIV/0!</v>
      </c>
    </row>
    <row r="39" spans="1:24" x14ac:dyDescent="0.2">
      <c r="A39"/>
      <c r="B39"/>
      <c r="C39" s="9">
        <f t="shared" si="0"/>
        <v>0.70710678118654757</v>
      </c>
      <c r="D39" s="9">
        <f t="shared" si="1"/>
        <v>0.78539816339744828</v>
      </c>
      <c r="E39" s="24">
        <f t="shared" si="2"/>
        <v>1.4142135623730949</v>
      </c>
      <c r="F39" s="24">
        <f t="shared" si="3"/>
        <v>0.61798013052896472</v>
      </c>
      <c r="G39" s="24"/>
      <c r="I39" s="21" t="e">
        <f t="shared" si="4"/>
        <v>#DIV/0!</v>
      </c>
      <c r="J39" s="4" t="s">
        <v>43</v>
      </c>
      <c r="L39" s="40"/>
      <c r="O39" s="30" t="e">
        <f t="shared" si="8"/>
        <v>#DIV/0!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#DIV/0!</v>
      </c>
      <c r="U39" s="4" t="s">
        <v>43</v>
      </c>
      <c r="V39" s="40"/>
      <c r="X39" s="9"/>
    </row>
    <row r="40" spans="1:24" ht="13.5" thickBot="1" x14ac:dyDescent="0.25">
      <c r="A40"/>
      <c r="B40"/>
      <c r="C40" s="9">
        <f t="shared" si="0"/>
        <v>0.70710678118654757</v>
      </c>
      <c r="D40" s="9">
        <f t="shared" si="1"/>
        <v>0.78539816339744828</v>
      </c>
      <c r="E40" s="24">
        <f t="shared" si="2"/>
        <v>1.4142135623730949</v>
      </c>
      <c r="F40" s="24">
        <f t="shared" si="3"/>
        <v>0.61798013052896472</v>
      </c>
      <c r="G40" s="24"/>
      <c r="I40" s="21" t="e">
        <f t="shared" si="4"/>
        <v>#DIV/0!</v>
      </c>
      <c r="J40" s="4" t="s">
        <v>42</v>
      </c>
      <c r="K40" s="2" t="s">
        <v>7</v>
      </c>
      <c r="L40" s="6" t="s">
        <v>3</v>
      </c>
      <c r="M40" s="38" t="s">
        <v>4</v>
      </c>
      <c r="O40" s="30" t="e">
        <f t="shared" si="8"/>
        <v>#DIV/0!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#DIV/0!</v>
      </c>
      <c r="U40" s="4" t="s">
        <v>44</v>
      </c>
      <c r="V40" s="38" t="s">
        <v>3</v>
      </c>
      <c r="W40" s="6" t="s">
        <v>4</v>
      </c>
    </row>
    <row r="41" spans="1:24" x14ac:dyDescent="0.2">
      <c r="A41"/>
      <c r="B41"/>
      <c r="C41" s="9">
        <f t="shared" si="0"/>
        <v>0.70710678118654757</v>
      </c>
      <c r="D41" s="9">
        <f t="shared" si="1"/>
        <v>0.78539816339744828</v>
      </c>
      <c r="E41" s="24">
        <f t="shared" si="2"/>
        <v>1.4142135623730949</v>
      </c>
      <c r="F41" s="24">
        <f t="shared" si="3"/>
        <v>0.61798013052896472</v>
      </c>
      <c r="G41" s="24"/>
      <c r="I41" s="21" t="e">
        <f t="shared" si="4"/>
        <v>#DIV/0!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 t="e">
        <f t="shared" si="8"/>
        <v>#DIV/0!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#DIV/0!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/>
      <c r="B42"/>
      <c r="C42" s="9">
        <f t="shared" si="0"/>
        <v>0.70710678118654757</v>
      </c>
      <c r="D42" s="9">
        <f t="shared" si="1"/>
        <v>0.78539816339744828</v>
      </c>
      <c r="E42" s="24">
        <f t="shared" si="2"/>
        <v>1.4142135623730949</v>
      </c>
      <c r="F42" s="24">
        <f t="shared" si="3"/>
        <v>0.61798013052896472</v>
      </c>
      <c r="G42" s="24"/>
      <c r="I42" s="21" t="e">
        <f t="shared" si="4"/>
        <v>#DIV/0!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 t="e">
        <f t="shared" si="8"/>
        <v>#DIV/0!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#DIV/0!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/>
      <c r="B43"/>
      <c r="C43" s="9">
        <f t="shared" si="0"/>
        <v>0.70710678118654757</v>
      </c>
      <c r="D43" s="9">
        <f t="shared" si="1"/>
        <v>0.78539816339744828</v>
      </c>
      <c r="E43" s="24">
        <f t="shared" si="2"/>
        <v>1.4142135623730949</v>
      </c>
      <c r="F43" s="24">
        <f t="shared" si="3"/>
        <v>0.61798013052896472</v>
      </c>
      <c r="G43" s="24"/>
      <c r="I43" s="21" t="e">
        <f t="shared" si="4"/>
        <v>#DIV/0!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 t="e">
        <f t="shared" si="8"/>
        <v>#DIV/0!</v>
      </c>
      <c r="P43" s="9" t="e">
        <f t="shared" ref="P43:P74" si="22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#DIV/0!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/>
      <c r="B44"/>
      <c r="C44" s="9">
        <f t="shared" si="0"/>
        <v>0.70710678118654757</v>
      </c>
      <c r="D44" s="9">
        <f t="shared" si="1"/>
        <v>0.78539816339744828</v>
      </c>
      <c r="E44" s="24">
        <f t="shared" si="2"/>
        <v>1.4142135623730949</v>
      </c>
      <c r="F44" s="24">
        <f t="shared" si="3"/>
        <v>0.61798013052896472</v>
      </c>
      <c r="G44" s="24"/>
      <c r="I44" s="21" t="e">
        <f t="shared" si="4"/>
        <v>#DIV/0!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 t="e">
        <f t="shared" si="8"/>
        <v>#DIV/0!</v>
      </c>
      <c r="P44" s="9" t="e">
        <f t="shared" si="22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#DIV/0!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/>
      <c r="B45"/>
      <c r="C45" s="9">
        <f t="shared" si="0"/>
        <v>0.70710678118654757</v>
      </c>
      <c r="D45" s="9">
        <f t="shared" si="1"/>
        <v>0.78539816339744828</v>
      </c>
      <c r="E45" s="24">
        <f t="shared" si="2"/>
        <v>1.4142135623730949</v>
      </c>
      <c r="F45" s="24">
        <f t="shared" si="3"/>
        <v>0.61798013052896472</v>
      </c>
      <c r="G45" s="24"/>
      <c r="I45" s="21" t="e">
        <f t="shared" si="4"/>
        <v>#DIV/0!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 t="e">
        <f t="shared" si="8"/>
        <v>#DIV/0!</v>
      </c>
      <c r="P45" s="9" t="e">
        <f t="shared" si="22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#DIV/0!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/>
      <c r="B46"/>
      <c r="C46" s="9">
        <f t="shared" si="0"/>
        <v>0.70710678118654757</v>
      </c>
      <c r="D46" s="9">
        <f t="shared" si="1"/>
        <v>0.78539816339744828</v>
      </c>
      <c r="E46" s="24">
        <f t="shared" si="2"/>
        <v>1.4142135623730949</v>
      </c>
      <c r="F46" s="24">
        <f t="shared" ref="F46:F65" si="23">(D46-Zo_man)/C46</f>
        <v>0.61798013052896472</v>
      </c>
      <c r="G46" s="24"/>
      <c r="I46" s="21" t="e">
        <f t="shared" si="4"/>
        <v>#DIV/0!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 t="e">
        <f t="shared" si="8"/>
        <v>#DIV/0!</v>
      </c>
      <c r="P46" s="9" t="e">
        <f t="shared" si="22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#DIV/0!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/>
      <c r="B47"/>
      <c r="C47" s="9">
        <f t="shared" si="0"/>
        <v>0.70710678118654757</v>
      </c>
      <c r="D47" s="9">
        <f t="shared" si="1"/>
        <v>0.78539816339744828</v>
      </c>
      <c r="E47" s="24">
        <f t="shared" si="2"/>
        <v>1.4142135623730949</v>
      </c>
      <c r="F47" s="24">
        <f t="shared" si="23"/>
        <v>0.61798013052896472</v>
      </c>
      <c r="G47" s="24"/>
      <c r="I47" s="21" t="e">
        <f t="shared" si="4"/>
        <v>#DIV/0!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 t="e">
        <f t="shared" si="8"/>
        <v>#DIV/0!</v>
      </c>
      <c r="P47" s="9" t="e">
        <f t="shared" si="22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#DIV/0!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/>
      <c r="B48"/>
      <c r="C48" s="9">
        <f t="shared" si="0"/>
        <v>0.70710678118654757</v>
      </c>
      <c r="D48" s="9">
        <f t="shared" si="1"/>
        <v>0.78539816339744828</v>
      </c>
      <c r="E48" s="24">
        <f t="shared" si="2"/>
        <v>1.4142135623730949</v>
      </c>
      <c r="F48" s="24">
        <f t="shared" si="23"/>
        <v>0.61798013052896472</v>
      </c>
      <c r="G48" s="24"/>
      <c r="I48" s="21" t="e">
        <f t="shared" si="4"/>
        <v>#DIV/0!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 t="e">
        <f t="shared" si="8"/>
        <v>#DIV/0!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#DIV/0!</v>
      </c>
    </row>
    <row r="49" spans="1:19" x14ac:dyDescent="0.2">
      <c r="A49"/>
      <c r="B49"/>
      <c r="C49" s="9">
        <f t="shared" si="0"/>
        <v>0.70710678118654757</v>
      </c>
      <c r="D49" s="9">
        <f t="shared" si="1"/>
        <v>0.78539816339744828</v>
      </c>
      <c r="E49" s="24">
        <f t="shared" si="2"/>
        <v>1.4142135623730949</v>
      </c>
      <c r="F49" s="24">
        <f t="shared" si="23"/>
        <v>0.61798013052896472</v>
      </c>
      <c r="G49" s="24"/>
      <c r="I49" s="21" t="e">
        <f t="shared" si="4"/>
        <v>#DIV/0!</v>
      </c>
      <c r="O49" s="30" t="e">
        <f t="shared" si="8"/>
        <v>#DIV/0!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#DIV/0!</v>
      </c>
    </row>
    <row r="50" spans="1:19" x14ac:dyDescent="0.2">
      <c r="A50"/>
      <c r="B50"/>
      <c r="C50" s="9">
        <f t="shared" si="0"/>
        <v>0.70710678118654757</v>
      </c>
      <c r="D50" s="9">
        <f t="shared" si="1"/>
        <v>0.78539816339744828</v>
      </c>
      <c r="E50" s="24">
        <f t="shared" si="2"/>
        <v>1.4142135623730949</v>
      </c>
      <c r="F50" s="24">
        <f t="shared" si="23"/>
        <v>0.61798013052896472</v>
      </c>
      <c r="G50" s="24"/>
      <c r="I50" s="21" t="e">
        <f t="shared" si="4"/>
        <v>#DIV/0!</v>
      </c>
      <c r="O50" s="30" t="e">
        <f t="shared" si="8"/>
        <v>#DIV/0!</v>
      </c>
      <c r="P50" s="9" t="e">
        <f t="shared" si="22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#DIV/0!</v>
      </c>
    </row>
    <row r="51" spans="1:19" x14ac:dyDescent="0.2">
      <c r="A51"/>
      <c r="B51"/>
      <c r="C51" s="9">
        <f t="shared" si="0"/>
        <v>0.70710678118654757</v>
      </c>
      <c r="D51" s="9">
        <f t="shared" si="1"/>
        <v>0.78539816339744828</v>
      </c>
      <c r="E51" s="24">
        <f t="shared" si="2"/>
        <v>1.4142135623730949</v>
      </c>
      <c r="F51" s="24">
        <f t="shared" si="23"/>
        <v>0.61798013052896472</v>
      </c>
      <c r="G51" s="24"/>
      <c r="I51" s="21" t="e">
        <f t="shared" si="4"/>
        <v>#DIV/0!</v>
      </c>
      <c r="O51" s="30" t="e">
        <f t="shared" si="8"/>
        <v>#DIV/0!</v>
      </c>
      <c r="P51" s="9" t="e">
        <f t="shared" si="22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#DIV/0!</v>
      </c>
    </row>
    <row r="52" spans="1:19" x14ac:dyDescent="0.2">
      <c r="A52"/>
      <c r="B52"/>
      <c r="C52" s="9">
        <f t="shared" si="0"/>
        <v>0.70710678118654757</v>
      </c>
      <c r="D52" s="9">
        <f t="shared" si="1"/>
        <v>0.78539816339744828</v>
      </c>
      <c r="E52" s="24">
        <f t="shared" si="2"/>
        <v>1.4142135623730949</v>
      </c>
      <c r="F52" s="24">
        <f t="shared" si="23"/>
        <v>0.61798013052896472</v>
      </c>
      <c r="G52" s="24"/>
      <c r="I52" s="21" t="e">
        <f t="shared" si="4"/>
        <v>#DIV/0!</v>
      </c>
      <c r="O52" s="30" t="e">
        <f t="shared" si="8"/>
        <v>#DIV/0!</v>
      </c>
      <c r="P52" s="9" t="e">
        <f t="shared" si="22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#DIV/0!</v>
      </c>
    </row>
    <row r="53" spans="1:19" x14ac:dyDescent="0.2">
      <c r="A53"/>
      <c r="B53"/>
      <c r="C53" s="9">
        <f t="shared" si="0"/>
        <v>0.70710678118654757</v>
      </c>
      <c r="D53" s="9">
        <f t="shared" si="1"/>
        <v>0.78539816339744828</v>
      </c>
      <c r="E53" s="24">
        <f t="shared" si="2"/>
        <v>1.4142135623730949</v>
      </c>
      <c r="F53" s="24">
        <f t="shared" si="23"/>
        <v>0.61798013052896472</v>
      </c>
      <c r="G53" s="24"/>
      <c r="I53" s="21" t="e">
        <f t="shared" si="4"/>
        <v>#DIV/0!</v>
      </c>
      <c r="O53" s="30" t="e">
        <f t="shared" si="8"/>
        <v>#DIV/0!</v>
      </c>
      <c r="P53" s="9" t="e">
        <f t="shared" si="22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#DIV/0!</v>
      </c>
    </row>
    <row r="54" spans="1:19" x14ac:dyDescent="0.2">
      <c r="A54"/>
      <c r="B54"/>
      <c r="C54" s="9">
        <f t="shared" si="0"/>
        <v>0.70710678118654757</v>
      </c>
      <c r="D54" s="9">
        <f t="shared" si="1"/>
        <v>0.78539816339744828</v>
      </c>
      <c r="E54" s="24">
        <f t="shared" si="2"/>
        <v>1.4142135623730949</v>
      </c>
      <c r="F54" s="24">
        <f t="shared" si="23"/>
        <v>0.61798013052896472</v>
      </c>
      <c r="G54" s="24"/>
      <c r="I54" s="21" t="e">
        <f t="shared" si="4"/>
        <v>#DIV/0!</v>
      </c>
      <c r="O54" s="30" t="e">
        <f t="shared" si="8"/>
        <v>#DIV/0!</v>
      </c>
      <c r="P54" s="9" t="e">
        <f t="shared" si="22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#DIV/0!</v>
      </c>
    </row>
    <row r="55" spans="1:19" x14ac:dyDescent="0.2">
      <c r="A55"/>
      <c r="B55"/>
      <c r="C55" s="9">
        <f t="shared" si="0"/>
        <v>0.70710678118654757</v>
      </c>
      <c r="D55" s="9">
        <f t="shared" si="1"/>
        <v>0.78539816339744828</v>
      </c>
      <c r="E55" s="24">
        <f t="shared" si="2"/>
        <v>1.4142135623730949</v>
      </c>
      <c r="F55" s="24">
        <f t="shared" si="23"/>
        <v>0.61798013052896472</v>
      </c>
      <c r="G55" s="24"/>
      <c r="I55" s="21" t="e">
        <f t="shared" si="4"/>
        <v>#DIV/0!</v>
      </c>
      <c r="O55" s="30" t="e">
        <f t="shared" si="8"/>
        <v>#DIV/0!</v>
      </c>
      <c r="P55" s="9" t="e">
        <f t="shared" si="22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#DIV/0!</v>
      </c>
    </row>
    <row r="56" spans="1:19" x14ac:dyDescent="0.2">
      <c r="A56"/>
      <c r="B56"/>
      <c r="C56" s="9">
        <f t="shared" si="0"/>
        <v>0.70710678118654757</v>
      </c>
      <c r="D56" s="9">
        <f t="shared" si="1"/>
        <v>0.78539816339744828</v>
      </c>
      <c r="E56" s="24">
        <f t="shared" si="2"/>
        <v>1.4142135623730949</v>
      </c>
      <c r="F56" s="24">
        <f t="shared" si="23"/>
        <v>0.61798013052896472</v>
      </c>
      <c r="G56" s="24"/>
      <c r="I56" s="21" t="e">
        <f t="shared" si="4"/>
        <v>#DIV/0!</v>
      </c>
      <c r="O56" s="30" t="e">
        <f t="shared" si="8"/>
        <v>#DIV/0!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#DIV/0!</v>
      </c>
    </row>
    <row r="57" spans="1:19" x14ac:dyDescent="0.2">
      <c r="A57"/>
      <c r="B57"/>
      <c r="C57" s="9">
        <f t="shared" si="0"/>
        <v>0.70710678118654757</v>
      </c>
      <c r="D57" s="9">
        <f t="shared" si="1"/>
        <v>0.78539816339744828</v>
      </c>
      <c r="E57" s="24">
        <f t="shared" si="2"/>
        <v>1.4142135623730949</v>
      </c>
      <c r="F57" s="24">
        <f t="shared" si="23"/>
        <v>0.61798013052896472</v>
      </c>
      <c r="G57" s="24"/>
      <c r="I57" s="21" t="e">
        <f t="shared" si="4"/>
        <v>#DIV/0!</v>
      </c>
      <c r="O57" s="30" t="e">
        <f t="shared" si="8"/>
        <v>#DIV/0!</v>
      </c>
      <c r="P57" s="9" t="e">
        <f t="shared" si="22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#DIV/0!</v>
      </c>
    </row>
    <row r="58" spans="1:19" x14ac:dyDescent="0.2">
      <c r="A58"/>
      <c r="B58"/>
      <c r="C58" s="9">
        <f t="shared" si="0"/>
        <v>0.70710678118654757</v>
      </c>
      <c r="D58" s="9">
        <f t="shared" si="1"/>
        <v>0.78539816339744828</v>
      </c>
      <c r="E58" s="24">
        <f t="shared" si="2"/>
        <v>1.4142135623730949</v>
      </c>
      <c r="F58" s="24">
        <f t="shared" si="23"/>
        <v>0.61798013052896472</v>
      </c>
      <c r="G58" s="24"/>
      <c r="I58" s="21" t="e">
        <f t="shared" si="4"/>
        <v>#DIV/0!</v>
      </c>
      <c r="O58" s="30" t="e">
        <f t="shared" si="8"/>
        <v>#DIV/0!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#DIV/0!</v>
      </c>
    </row>
    <row r="59" spans="1:19" x14ac:dyDescent="0.2">
      <c r="A59"/>
      <c r="B59"/>
      <c r="C59" s="9">
        <f t="shared" si="0"/>
        <v>0.70710678118654757</v>
      </c>
      <c r="D59" s="9">
        <f t="shared" si="1"/>
        <v>0.78539816339744828</v>
      </c>
      <c r="E59" s="24">
        <f t="shared" si="2"/>
        <v>1.4142135623730949</v>
      </c>
      <c r="F59" s="24">
        <f t="shared" si="23"/>
        <v>0.61798013052896472</v>
      </c>
      <c r="G59" s="24"/>
      <c r="I59" s="21" t="e">
        <f t="shared" si="4"/>
        <v>#DIV/0!</v>
      </c>
      <c r="O59" s="30" t="e">
        <f t="shared" si="8"/>
        <v>#DIV/0!</v>
      </c>
      <c r="P59" s="9" t="e">
        <f t="shared" si="22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#DIV/0!</v>
      </c>
    </row>
    <row r="60" spans="1:19" x14ac:dyDescent="0.2">
      <c r="A60"/>
      <c r="B60"/>
      <c r="C60" s="9">
        <f t="shared" si="0"/>
        <v>0.70710678118654757</v>
      </c>
      <c r="D60" s="9">
        <f t="shared" si="1"/>
        <v>0.78539816339744828</v>
      </c>
      <c r="E60" s="24">
        <f t="shared" si="2"/>
        <v>1.4142135623730949</v>
      </c>
      <c r="F60" s="24">
        <f t="shared" si="23"/>
        <v>0.61798013052896472</v>
      </c>
      <c r="G60" s="24"/>
      <c r="I60" s="21" t="e">
        <f t="shared" si="4"/>
        <v>#DIV/0!</v>
      </c>
      <c r="O60" s="30" t="e">
        <f t="shared" si="8"/>
        <v>#DIV/0!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#DIV/0!</v>
      </c>
    </row>
    <row r="61" spans="1:19" x14ac:dyDescent="0.2">
      <c r="A61"/>
      <c r="B61"/>
      <c r="C61" s="9">
        <f t="shared" si="0"/>
        <v>0.70710678118654757</v>
      </c>
      <c r="D61" s="9">
        <f t="shared" si="1"/>
        <v>0.78539816339744828</v>
      </c>
      <c r="E61" s="24">
        <f t="shared" si="2"/>
        <v>1.4142135623730949</v>
      </c>
      <c r="F61" s="24">
        <f t="shared" si="23"/>
        <v>0.61798013052896472</v>
      </c>
      <c r="G61" s="24"/>
      <c r="I61" s="21" t="e">
        <f t="shared" si="4"/>
        <v>#DIV/0!</v>
      </c>
      <c r="O61" s="30" t="e">
        <f t="shared" si="8"/>
        <v>#DIV/0!</v>
      </c>
      <c r="P61" s="9" t="e">
        <f t="shared" si="22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#DIV/0!</v>
      </c>
    </row>
    <row r="62" spans="1:19" x14ac:dyDescent="0.2">
      <c r="A62"/>
      <c r="B62"/>
      <c r="C62" s="9">
        <f t="shared" si="0"/>
        <v>0.70710678118654757</v>
      </c>
      <c r="D62" s="9">
        <f t="shared" si="1"/>
        <v>0.78539816339744828</v>
      </c>
      <c r="E62" s="24">
        <f t="shared" si="2"/>
        <v>1.4142135623730949</v>
      </c>
      <c r="F62" s="24">
        <f t="shared" si="23"/>
        <v>0.61798013052896472</v>
      </c>
      <c r="G62" s="24"/>
      <c r="I62" s="21" t="e">
        <f t="shared" si="4"/>
        <v>#DIV/0!</v>
      </c>
      <c r="O62" s="30" t="e">
        <f t="shared" si="8"/>
        <v>#DIV/0!</v>
      </c>
      <c r="P62" s="9" t="e">
        <f t="shared" si="22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#DIV/0!</v>
      </c>
    </row>
    <row r="63" spans="1:19" x14ac:dyDescent="0.2">
      <c r="A63"/>
      <c r="B63"/>
      <c r="C63" s="9">
        <f t="shared" si="0"/>
        <v>0.70710678118654757</v>
      </c>
      <c r="D63" s="9">
        <f t="shared" si="1"/>
        <v>0.78539816339744828</v>
      </c>
      <c r="E63" s="24">
        <f t="shared" si="2"/>
        <v>1.4142135623730949</v>
      </c>
      <c r="F63" s="24">
        <f t="shared" si="23"/>
        <v>0.61798013052896472</v>
      </c>
      <c r="G63" s="24"/>
      <c r="I63" s="21" t="e">
        <f t="shared" si="4"/>
        <v>#DIV/0!</v>
      </c>
      <c r="O63" s="30" t="e">
        <f t="shared" si="8"/>
        <v>#DIV/0!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#DIV/0!</v>
      </c>
    </row>
    <row r="64" spans="1:19" x14ac:dyDescent="0.2">
      <c r="A64"/>
      <c r="B64"/>
      <c r="C64" s="9">
        <f t="shared" si="0"/>
        <v>0.70710678118654757</v>
      </c>
      <c r="D64" s="9">
        <f t="shared" si="1"/>
        <v>0.78539816339744828</v>
      </c>
      <c r="E64" s="24">
        <f t="shared" si="2"/>
        <v>1.4142135623730949</v>
      </c>
      <c r="F64" s="24">
        <f t="shared" si="23"/>
        <v>0.61798013052896472</v>
      </c>
      <c r="G64" s="24"/>
      <c r="I64" s="21" t="e">
        <f t="shared" si="4"/>
        <v>#DIV/0!</v>
      </c>
      <c r="O64" s="30" t="e">
        <f t="shared" si="8"/>
        <v>#DIV/0!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#DIV/0!</v>
      </c>
    </row>
    <row r="65" spans="1:19" x14ac:dyDescent="0.2">
      <c r="A65"/>
      <c r="B65"/>
      <c r="C65" s="9">
        <f t="shared" si="0"/>
        <v>0.70710678118654757</v>
      </c>
      <c r="D65" s="9">
        <f t="shared" si="1"/>
        <v>0.78539816339744828</v>
      </c>
      <c r="E65" s="24">
        <f t="shared" si="2"/>
        <v>1.4142135623730949</v>
      </c>
      <c r="F65" s="24">
        <f t="shared" si="23"/>
        <v>0.61798013052896472</v>
      </c>
      <c r="G65" s="24"/>
      <c r="I65" s="21" t="e">
        <f t="shared" si="4"/>
        <v>#DIV/0!</v>
      </c>
      <c r="O65" s="30" t="e">
        <f t="shared" si="8"/>
        <v>#DIV/0!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#DIV/0!</v>
      </c>
    </row>
    <row r="66" spans="1:19" x14ac:dyDescent="0.2">
      <c r="A66"/>
      <c r="B66"/>
      <c r="C66" s="9">
        <f t="shared" si="0"/>
        <v>0.70710678118654757</v>
      </c>
      <c r="D66" s="9">
        <f t="shared" si="1"/>
        <v>0.78539816339744828</v>
      </c>
      <c r="E66" s="24">
        <f t="shared" si="2"/>
        <v>1.4142135623730949</v>
      </c>
      <c r="F66" s="24">
        <f t="shared" ref="F66:F97" si="24">(D66-Zo)/C66</f>
        <v>0.87609621771440616</v>
      </c>
      <c r="G66" s="24"/>
      <c r="I66" s="21" t="e">
        <f t="shared" si="4"/>
        <v>#DIV/0!</v>
      </c>
      <c r="O66" s="30" t="e">
        <f t="shared" si="8"/>
        <v>#DIV/0!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#DIV/0!</v>
      </c>
    </row>
    <row r="67" spans="1:19" x14ac:dyDescent="0.2">
      <c r="A67"/>
      <c r="B67"/>
      <c r="C67" s="9">
        <f t="shared" si="0"/>
        <v>0.70710678118654757</v>
      </c>
      <c r="D67" s="9">
        <f t="shared" si="1"/>
        <v>0.78539816339744828</v>
      </c>
      <c r="E67" s="24">
        <f t="shared" si="2"/>
        <v>1.4142135623730949</v>
      </c>
      <c r="F67" s="24">
        <f t="shared" si="24"/>
        <v>0.87609621771440616</v>
      </c>
      <c r="G67" s="24"/>
      <c r="I67" s="21" t="e">
        <f t="shared" si="4"/>
        <v>#DIV/0!</v>
      </c>
      <c r="O67" s="30" t="e">
        <f t="shared" si="8"/>
        <v>#DIV/0!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#DIV/0!</v>
      </c>
    </row>
    <row r="68" spans="1:19" x14ac:dyDescent="0.2">
      <c r="A68"/>
      <c r="B68"/>
      <c r="C68" s="9">
        <f t="shared" si="0"/>
        <v>0.70710678118654757</v>
      </c>
      <c r="D68" s="9">
        <f t="shared" si="1"/>
        <v>0.78539816339744828</v>
      </c>
      <c r="E68" s="24">
        <f t="shared" si="2"/>
        <v>1.4142135623730949</v>
      </c>
      <c r="F68" s="24">
        <f t="shared" si="24"/>
        <v>0.87609621771440616</v>
      </c>
      <c r="G68" s="24"/>
      <c r="I68" s="21" t="e">
        <f t="shared" si="4"/>
        <v>#DIV/0!</v>
      </c>
      <c r="O68" s="30" t="e">
        <f t="shared" si="8"/>
        <v>#DIV/0!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#DIV/0!</v>
      </c>
    </row>
    <row r="69" spans="1:19" x14ac:dyDescent="0.2">
      <c r="A69"/>
      <c r="B69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>
        <f t="shared" si="24"/>
        <v>0.87609621771440616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/>
      <c r="B70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>
        <f t="shared" si="24"/>
        <v>0.87609621771440616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/>
      <c r="B71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>
        <f t="shared" si="24"/>
        <v>0.87609621771440616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/>
      <c r="B72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>
        <f t="shared" si="24"/>
        <v>0.87609621771440616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/>
      <c r="B73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>
        <f t="shared" si="24"/>
        <v>0.87609621771440616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0.87609621771440616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0.87609621771440616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0.87609621771440616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0.87609621771440616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0.87609621771440616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0.87609621771440616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0.87609621771440616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0.87609621771440616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0.87609621771440616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0.87609621771440616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0.87609621771440616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0.87609621771440616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0.87609621771440616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0.87609621771440616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0.87609621771440616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0.87609621771440616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0.87609621771440616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0.87609621771440616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0.87609621771440616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0.87609621771440616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0.87609621771440616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0.87609621771440616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0.87609621771440616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0.87609621771440616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0.87609621771440616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0.87609621771440616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0.87609621771440616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0.87609621771440616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0.87609621771440616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0.87609621771440616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0.87609621771440616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0.87609621771440616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0.87609621771440616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0.87609621771440616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0.87609621771440616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0.87609621771440616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0.87609621771440616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0.87609621771440616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0.87609621771440616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0.87609621771440616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0.87609621771440616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0.87609621771440616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0.87609621771440616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0.87609621771440616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0.87609621771440616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0.87609621771440616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0.87609621771440616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0.87609621771440616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0.87609621771440616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0.87609621771440616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0.87609621771440616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0.87609621771440616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0.87609621771440616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0.87609621771440616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0.87609621771440616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0.87609621771440616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0.87609621771440616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0.87609621771440616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0.87609621771440616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0.87609621771440616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0.87609621771440616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0.87609621771440616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0.87609621771440616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0.87609621771440616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0.87609621771440616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0.87609621771440616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0.87609621771440616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0.87609621771440616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0.87609621771440616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0.87609621771440616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0.87609621771440616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0.87609621771440616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0.87609621771440616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0.87609621771440616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0.87609621771440616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0.87609621771440616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0.87609621771440616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0.87609621771440616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0.87609621771440616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0.87609621771440616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0.87609621771440616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0.87609621771440616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0.87609621771440616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0.87609621771440616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0.87609621771440616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0.87609621771440616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0.87609621771440616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0.87609621771440616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0.87609621771440616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0.87609621771440616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0.87609621771440616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0.87609621771440616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0.87609621771440616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0.87609621771440616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0.87609621771440616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0.87609621771440616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0.87609621771440616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0.87609621771440616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0.87609621771440616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0.87609621771440616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0.87609621771440616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0.87609621771440616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0.87609621771440616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0.87609621771440616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0.87609621771440616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0.87609621771440616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0.87609621771440616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0.87609621771440616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0.87609621771440616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0.87609621771440616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0.87609621771440616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0.87609621771440616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0.87609621771440616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0.87609621771440616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0.87609621771440616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0.87609621771440616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0.87609621771440616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0.87609621771440616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0.87609621771440616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0.87609621771440616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0.87609621771440616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0.87609621771440616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0.87609621771440616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0.87609621771440616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0.87609621771440616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0.87609621771440616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0.87609621771440616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0.87609621771440616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0.87609621771440616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0.87609621771440616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0.87609621771440616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0.87609621771440616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0.87609621771440616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0.87609621771440616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0.87609621771440616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0.87609621771440616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0.87609621771440616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0.87609621771440616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0.87609621771440616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0.87609621771440616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0.87609621771440616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0.87609621771440616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0.87609621771440616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0.87609621771440616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0.87609621771440616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0.87609621771440616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0.87609621771440616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0.87609621771440616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0.87609621771440616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0.87609621771440616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0.87609621771440616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0.87609621771440616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0.87609621771440616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0.87609621771440616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0.87609621771440616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0.87609621771440616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0.87609621771440616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0.87609621771440616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0.87609621771440616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0.87609621771440616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0.87609621771440616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0.87609621771440616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0.87609621771440616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0.87609621771440616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0.87609621771440616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0.87609621771440616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0.87609621771440616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abSelected="1" workbookViewId="0">
      <selection activeCell="Q5" sqref="Q5"/>
    </sheetView>
  </sheetViews>
  <sheetFormatPr defaultRowHeight="12.75" x14ac:dyDescent="0.2"/>
  <cols>
    <col min="1" max="5" width="9.140625" style="9"/>
    <col min="6" max="7" width="10.140625" style="9" bestFit="1" customWidth="1"/>
    <col min="8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137</v>
      </c>
    </row>
    <row r="2" spans="1:23" ht="13.5" thickBot="1" x14ac:dyDescent="0.25">
      <c r="A2" s="2" t="s">
        <v>10</v>
      </c>
      <c r="B2" s="19" t="s">
        <v>55</v>
      </c>
      <c r="E2" s="2" t="s">
        <v>15</v>
      </c>
      <c r="F2" s="10">
        <f>MIN(E14:E25)</f>
        <v>8.6023252670426267</v>
      </c>
      <c r="G2" s="11">
        <f>MAX(E14:E25)</f>
        <v>28.035691537752371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>
        <v>5183</v>
      </c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23</v>
      </c>
      <c r="E3" s="2" t="s">
        <v>16</v>
      </c>
      <c r="F3" s="36">
        <f>MIN(F14:F25)</f>
        <v>-6.4551953813450318</v>
      </c>
      <c r="G3" s="37">
        <f>MAX(F14:F25)</f>
        <v>-0.6382487184704978</v>
      </c>
      <c r="I3" s="2" t="s">
        <v>12</v>
      </c>
      <c r="J3" s="14">
        <v>105.3</v>
      </c>
      <c r="P3" s="2" t="s">
        <v>12</v>
      </c>
      <c r="Q3" s="18">
        <v>105</v>
      </c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1161</v>
      </c>
      <c r="E4" s="2" t="s">
        <v>34</v>
      </c>
      <c r="F4" s="16">
        <f>MIN(M14:M25)</f>
        <v>-14.708914927737577</v>
      </c>
      <c r="G4" s="17">
        <f>MAX(M14:M25)</f>
        <v>15.453058046794371</v>
      </c>
      <c r="I4" s="2" t="s">
        <v>24</v>
      </c>
      <c r="J4" s="48">
        <v>2.8835000000000002</v>
      </c>
      <c r="K4" s="13" t="s">
        <v>25</v>
      </c>
      <c r="P4" s="2" t="s">
        <v>13</v>
      </c>
      <c r="Q4" s="18">
        <v>3</v>
      </c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0.13983125897838811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0.13194275192117863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0.34842022246186949</v>
      </c>
      <c r="E8" s="6"/>
      <c r="I8" s="5" t="s">
        <v>26</v>
      </c>
      <c r="J8" s="21" t="e">
        <f>MIN(I14:I65)</f>
        <v>#DIV/0!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 t="e">
        <f>MAX(I14:I65)</f>
        <v>#DIV/0!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1</v>
      </c>
      <c r="B14">
        <v>38</v>
      </c>
      <c r="C14" s="9">
        <f t="shared" ref="C14:C77" si="0">0.5*(1/(A14+B14+0.5))^0.5</f>
        <v>7.955572841757301E-2</v>
      </c>
      <c r="D14" s="9">
        <f t="shared" ref="D14:D77" si="1">ATAN(SQRT((A14+3/8)/(B14+3/8)))</f>
        <v>0.18707637806203148</v>
      </c>
      <c r="E14" s="24">
        <f t="shared" ref="E14:E77" si="2">1/C14</f>
        <v>12.569805089976533</v>
      </c>
      <c r="F14" s="24">
        <f t="shared" ref="F14:F45" si="3">(D14-Zo_man)/C14</f>
        <v>-2.0280606765734657</v>
      </c>
      <c r="G14" s="24"/>
      <c r="I14" s="21">
        <f t="shared" ref="I14:I77" si="4">1/lamD*LN(1+0.5*lamD*Z*rho_std*A14/B14)</f>
        <v>3.9939276410645199</v>
      </c>
      <c r="J14" s="29">
        <v>1</v>
      </c>
      <c r="K14" s="32">
        <f t="shared" ref="K14:K21" si="5">ATAN(SQRT((EXP(J14*lamD)-1)/(0.5*lamD*rho_std*Z)))</f>
        <v>8.0985405593913554E-2</v>
      </c>
      <c r="L14" s="9">
        <f t="shared" ref="L14:L21" si="6">max_x_axis</f>
        <v>55</v>
      </c>
      <c r="M14" s="15">
        <f t="shared" ref="M14:M21" si="7">(K14-Zo_man)/(1/max_x_axis)</f>
        <v>-14.708914927737577</v>
      </c>
      <c r="O14" s="30">
        <f t="shared" ref="O14:O77" si="8">I14</f>
        <v>3.9939276410645199</v>
      </c>
      <c r="P14" s="9">
        <f>SQRT(1/A14+1/B14+1/Nd+(zeta_se/zeta)^2)</f>
        <v>1.013570448689646</v>
      </c>
      <c r="Q14" s="9">
        <f t="shared" ref="Q14:Q77" si="9">O14*P14</f>
        <v>4.0481270311877449</v>
      </c>
      <c r="R14" s="24">
        <f t="shared" ref="R14:R77" si="10">1/P14</f>
        <v>0.98661124275358469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2</v>
      </c>
      <c r="B15">
        <v>127</v>
      </c>
      <c r="C15" s="9">
        <f t="shared" si="0"/>
        <v>4.3937477516374682E-2</v>
      </c>
      <c r="D15" s="9">
        <f t="shared" si="1"/>
        <v>0.13571005478908865</v>
      </c>
      <c r="E15" s="24">
        <f t="shared" si="2"/>
        <v>22.759613353482084</v>
      </c>
      <c r="F15" s="24">
        <f t="shared" si="3"/>
        <v>-4.8412011725868354</v>
      </c>
      <c r="G15" s="24"/>
      <c r="I15" s="21">
        <f t="shared" si="4"/>
        <v>2.3903642457216865</v>
      </c>
      <c r="J15" s="34">
        <v>3</v>
      </c>
      <c r="K15" s="32">
        <f t="shared" si="5"/>
        <v>0.13967377833870495</v>
      </c>
      <c r="L15" s="9">
        <f t="shared" si="6"/>
        <v>55</v>
      </c>
      <c r="M15" s="15">
        <f t="shared" si="7"/>
        <v>-11.481054426774049</v>
      </c>
      <c r="O15" s="30">
        <f t="shared" si="8"/>
        <v>2.3903642457216865</v>
      </c>
      <c r="P15" s="9">
        <f>SQRT(1/A15+1/B15+1/Nd+(zeta_se/zeta)^2)</f>
        <v>0.71336055451032421</v>
      </c>
      <c r="Q15" s="9">
        <f t="shared" si="9"/>
        <v>1.7051915638096751</v>
      </c>
      <c r="R15" s="24">
        <f t="shared" si="10"/>
        <v>1.4018156648518858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3</v>
      </c>
      <c r="B16">
        <v>172</v>
      </c>
      <c r="C16" s="9">
        <f t="shared" si="0"/>
        <v>3.7742567804819861E-2</v>
      </c>
      <c r="D16" s="9">
        <f t="shared" si="1"/>
        <v>0.13902378344166091</v>
      </c>
      <c r="E16" s="24">
        <f t="shared" si="2"/>
        <v>26.49528259898354</v>
      </c>
      <c r="F16" s="24">
        <f t="shared" si="3"/>
        <v>-5.5480178270612495</v>
      </c>
      <c r="G16" s="24"/>
      <c r="I16" s="21">
        <f t="shared" si="4"/>
        <v>2.6474145900970827</v>
      </c>
      <c r="J16" s="34">
        <v>5</v>
      </c>
      <c r="K16" s="32">
        <f t="shared" si="5"/>
        <v>0.1795590065042206</v>
      </c>
      <c r="L16" s="9">
        <f t="shared" si="6"/>
        <v>55</v>
      </c>
      <c r="M16" s="15">
        <f t="shared" si="7"/>
        <v>-9.2873668776706886</v>
      </c>
      <c r="O16" s="30">
        <f t="shared" si="8"/>
        <v>2.6474145900970827</v>
      </c>
      <c r="P16" s="9">
        <f>SQRT(1/A16+1/B16+1/Nd+(zeta_se/zeta)^2)</f>
        <v>0.58322941610051815</v>
      </c>
      <c r="Q16" s="9">
        <f t="shared" si="9"/>
        <v>1.544050065558314</v>
      </c>
      <c r="R16" s="24">
        <f t="shared" si="10"/>
        <v>1.714591158117533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1</v>
      </c>
      <c r="B17">
        <v>50</v>
      </c>
      <c r="C17" s="9">
        <f t="shared" si="0"/>
        <v>6.9673301429161769E-2</v>
      </c>
      <c r="D17" s="9">
        <f t="shared" si="1"/>
        <v>0.16373381916400778</v>
      </c>
      <c r="E17" s="24">
        <f t="shared" si="2"/>
        <v>14.352700094407323</v>
      </c>
      <c r="F17" s="24">
        <f t="shared" si="3"/>
        <v>-2.6507485580489685</v>
      </c>
      <c r="G17" s="24"/>
      <c r="I17" s="21">
        <f t="shared" si="4"/>
        <v>3.0356106546308581</v>
      </c>
      <c r="J17" s="34">
        <v>10</v>
      </c>
      <c r="K17" s="32">
        <f t="shared" si="5"/>
        <v>0.25132079564224236</v>
      </c>
      <c r="L17" s="9">
        <f t="shared" si="6"/>
        <v>55</v>
      </c>
      <c r="M17" s="15">
        <f t="shared" si="7"/>
        <v>-5.3404684750794926</v>
      </c>
      <c r="O17" s="30">
        <f t="shared" si="8"/>
        <v>3.0356106546308581</v>
      </c>
      <c r="P17" s="9">
        <f>SQRT(1/0.7+1/B17+1/Nd+(zeta_se/zeta)^2)</f>
        <v>1.2039853377656533</v>
      </c>
      <c r="Q17" s="9">
        <f t="shared" si="9"/>
        <v>3.6548307193407497</v>
      </c>
      <c r="R17" s="24">
        <f t="shared" si="10"/>
        <v>0.83057489874070412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3</v>
      </c>
      <c r="B18">
        <v>72</v>
      </c>
      <c r="C18" s="9">
        <f t="shared" si="0"/>
        <v>5.7543533764843599E-2</v>
      </c>
      <c r="D18" s="9">
        <f t="shared" si="1"/>
        <v>0.21267896925607216</v>
      </c>
      <c r="E18" s="24">
        <f t="shared" si="2"/>
        <v>17.378147196982766</v>
      </c>
      <c r="F18" s="24">
        <f t="shared" si="3"/>
        <v>-2.3589314789132549</v>
      </c>
      <c r="G18" s="24"/>
      <c r="I18" s="21">
        <f t="shared" si="4"/>
        <v>6.3225765521447546</v>
      </c>
      <c r="J18" s="34">
        <v>20</v>
      </c>
      <c r="K18" s="32">
        <f t="shared" si="5"/>
        <v>0.34842022246186954</v>
      </c>
      <c r="L18" s="9">
        <f t="shared" si="6"/>
        <v>55</v>
      </c>
      <c r="M18" s="15">
        <f t="shared" si="7"/>
        <v>3.0531133177191805E-15</v>
      </c>
      <c r="O18" s="30">
        <f t="shared" si="8"/>
        <v>6.3225765521447546</v>
      </c>
      <c r="P18" s="9">
        <f>SQRT(1/A18+1/B18+1/Nd+(zeta_se/zeta)^2)</f>
        <v>0.59011141931458</v>
      </c>
      <c r="Q18" s="9">
        <f t="shared" si="9"/>
        <v>3.7310246229112249</v>
      </c>
      <c r="R18" s="24">
        <f t="shared" si="10"/>
        <v>1.6945952362038841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2</v>
      </c>
      <c r="B19">
        <v>164</v>
      </c>
      <c r="C19" s="9">
        <f t="shared" si="0"/>
        <v>3.8749212914606423E-2</v>
      </c>
      <c r="D19" s="9">
        <f t="shared" si="1"/>
        <v>0.11962866223997543</v>
      </c>
      <c r="E19" s="24">
        <f t="shared" si="2"/>
        <v>25.806975801127884</v>
      </c>
      <c r="F19" s="24">
        <f t="shared" si="3"/>
        <v>-5.9044182581487128</v>
      </c>
      <c r="G19" s="24"/>
      <c r="I19" s="21">
        <f t="shared" si="4"/>
        <v>1.8511521739507009</v>
      </c>
      <c r="J19" s="34">
        <v>30</v>
      </c>
      <c r="K19" s="32">
        <f t="shared" si="5"/>
        <v>0.41872828377751414</v>
      </c>
      <c r="L19" s="9">
        <f t="shared" si="6"/>
        <v>55</v>
      </c>
      <c r="M19" s="15">
        <f t="shared" si="7"/>
        <v>3.8669433723604563</v>
      </c>
      <c r="O19" s="30">
        <f t="shared" si="8"/>
        <v>1.8511521739507009</v>
      </c>
      <c r="P19" s="9">
        <f>SQRT(1/A19+1/B19+1/Nd+(zeta_se/zeta)^2)</f>
        <v>0.71211433489212639</v>
      </c>
      <c r="Q19" s="9">
        <f t="shared" si="9"/>
        <v>1.3182319991370173</v>
      </c>
      <c r="R19" s="24">
        <f t="shared" si="10"/>
        <v>1.4042688807148975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4</v>
      </c>
      <c r="B20">
        <v>192</v>
      </c>
      <c r="C20" s="9">
        <f t="shared" si="0"/>
        <v>3.5668818750321088E-2</v>
      </c>
      <c r="D20" s="9">
        <f t="shared" si="1"/>
        <v>0.14967679127797465</v>
      </c>
      <c r="E20" s="24">
        <f t="shared" si="2"/>
        <v>28.035691537752371</v>
      </c>
      <c r="F20" s="24">
        <f t="shared" si="3"/>
        <v>-5.5719095318261909</v>
      </c>
      <c r="G20" s="24"/>
      <c r="I20" s="21">
        <f t="shared" si="4"/>
        <v>3.1620634157772396</v>
      </c>
      <c r="J20" s="34">
        <v>50</v>
      </c>
      <c r="K20" s="32">
        <f t="shared" si="5"/>
        <v>0.5218349368185502</v>
      </c>
      <c r="L20" s="9">
        <f t="shared" si="6"/>
        <v>55</v>
      </c>
      <c r="M20" s="15">
        <f t="shared" si="7"/>
        <v>9.5378092896174387</v>
      </c>
      <c r="O20" s="30">
        <f t="shared" si="8"/>
        <v>3.1620634157772396</v>
      </c>
      <c r="P20" s="9">
        <f>SQRT(1/0.7+1/B20+1/Nd+(zeta_se/zeta)^2)</f>
        <v>1.1978267933587092</v>
      </c>
      <c r="Q20" s="9">
        <f t="shared" si="9"/>
        <v>3.7876042817173379</v>
      </c>
      <c r="R20" s="24">
        <f t="shared" si="10"/>
        <v>0.83484524268821669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0</v>
      </c>
      <c r="B21">
        <v>33</v>
      </c>
      <c r="C21" s="9">
        <f t="shared" si="0"/>
        <v>8.6386842558136015E-2</v>
      </c>
      <c r="D21" s="9">
        <f t="shared" si="1"/>
        <v>0.10560544017958916</v>
      </c>
      <c r="E21" s="24">
        <f t="shared" si="2"/>
        <v>11.575836902790225</v>
      </c>
      <c r="F21" s="24">
        <f t="shared" si="3"/>
        <v>-2.8107843172861946</v>
      </c>
      <c r="G21" s="24"/>
      <c r="I21" s="21">
        <f t="shared" si="4"/>
        <v>0</v>
      </c>
      <c r="J21" s="35">
        <v>80</v>
      </c>
      <c r="K21" s="32">
        <f t="shared" si="5"/>
        <v>0.62938491422176712</v>
      </c>
      <c r="L21" s="9">
        <f t="shared" si="6"/>
        <v>55</v>
      </c>
      <c r="M21" s="15">
        <f t="shared" si="7"/>
        <v>15.453058046794371</v>
      </c>
      <c r="O21" s="30">
        <f t="shared" si="8"/>
        <v>0</v>
      </c>
      <c r="P21" s="9" t="e">
        <f>SQRT(1/A21+1/B21+1/Nd+(zeta_se/zeta)^2)</f>
        <v>#DIV/0!</v>
      </c>
      <c r="Q21" s="9" t="e">
        <f t="shared" si="9"/>
        <v>#DIV/0!</v>
      </c>
      <c r="R21" s="24" t="e">
        <f t="shared" si="10"/>
        <v>#DIV/0!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1</v>
      </c>
      <c r="B22">
        <v>20</v>
      </c>
      <c r="C22" s="9">
        <f t="shared" si="0"/>
        <v>0.10783277320343841</v>
      </c>
      <c r="D22" s="9">
        <f t="shared" si="1"/>
        <v>0.25416020035231263</v>
      </c>
      <c r="E22" s="24">
        <f t="shared" si="2"/>
        <v>9.2736184954957039</v>
      </c>
      <c r="F22" s="24">
        <f t="shared" si="3"/>
        <v>-0.87413148442102051</v>
      </c>
      <c r="G22" s="24"/>
      <c r="I22" s="21">
        <f t="shared" si="4"/>
        <v>7.5863480688751324</v>
      </c>
      <c r="J22" s="21"/>
      <c r="K22" s="32"/>
      <c r="O22" s="30">
        <f t="shared" si="8"/>
        <v>7.5863480688751324</v>
      </c>
      <c r="P22" s="9">
        <f>SQRT(1/0.7+1/B22+1/Nd+(zeta_se/zeta)^2)</f>
        <v>1.2163801599642583</v>
      </c>
      <c r="Q22" s="9">
        <f t="shared" si="9"/>
        <v>9.2278832775628761</v>
      </c>
      <c r="R22" s="24">
        <f t="shared" si="10"/>
        <v>0.8221114030907769</v>
      </c>
      <c r="S22" s="24" t="e">
        <f t="shared" si="11"/>
        <v>#NUM!</v>
      </c>
      <c r="U22" s="21"/>
    </row>
    <row r="23" spans="1:23" ht="13.5" thickBot="1" x14ac:dyDescent="0.25">
      <c r="A23">
        <v>1</v>
      </c>
      <c r="B23">
        <v>17</v>
      </c>
      <c r="C23" s="9">
        <f t="shared" si="0"/>
        <v>0.11624763874381928</v>
      </c>
      <c r="D23" s="9">
        <f t="shared" si="1"/>
        <v>0.27422531600840544</v>
      </c>
      <c r="E23" s="24">
        <f t="shared" si="2"/>
        <v>8.6023252670426267</v>
      </c>
      <c r="F23" s="24">
        <f t="shared" si="3"/>
        <v>-0.6382487184704978</v>
      </c>
      <c r="G23" s="24"/>
      <c r="I23" s="21">
        <f t="shared" si="4"/>
        <v>8.924189099395555</v>
      </c>
      <c r="J23" s="31" t="s">
        <v>33</v>
      </c>
      <c r="K23" s="32"/>
      <c r="O23" s="30">
        <f t="shared" si="8"/>
        <v>8.924189099395555</v>
      </c>
      <c r="P23" s="9">
        <f>SQRT(1/A23+1/B23+1/Nd+(zeta_se/zeta)^2)</f>
        <v>1.0294818086760982</v>
      </c>
      <c r="Q23" s="9">
        <f t="shared" si="9"/>
        <v>9.1872903350132553</v>
      </c>
      <c r="R23" s="24">
        <f t="shared" si="10"/>
        <v>0.97136247728941272</v>
      </c>
      <c r="S23" s="24" t="e">
        <f t="shared" si="11"/>
        <v>#NUM!</v>
      </c>
      <c r="U23" s="31" t="s">
        <v>33</v>
      </c>
    </row>
    <row r="24" spans="1:23" x14ac:dyDescent="0.2">
      <c r="A24">
        <v>3</v>
      </c>
      <c r="B24">
        <v>91</v>
      </c>
      <c r="C24" s="9">
        <f t="shared" si="0"/>
        <v>5.1434449987363969E-2</v>
      </c>
      <c r="D24" s="9">
        <f t="shared" si="1"/>
        <v>0.18987154991924118</v>
      </c>
      <c r="E24" s="24">
        <f t="shared" si="2"/>
        <v>19.442222095223581</v>
      </c>
      <c r="F24" s="24">
        <f t="shared" si="3"/>
        <v>-3.0825385044766564</v>
      </c>
      <c r="G24" s="24"/>
      <c r="I24" s="21">
        <f t="shared" si="4"/>
        <v>5.0029902580194872</v>
      </c>
      <c r="J24" s="29"/>
      <c r="K24" s="32"/>
      <c r="O24" s="30">
        <f t="shared" si="8"/>
        <v>5.0029902580194872</v>
      </c>
      <c r="P24" s="9">
        <f>SQRT(1/0.7+1/B24+1/Nd+(zeta_se/zeta)^2)</f>
        <v>1.2002373534195998</v>
      </c>
      <c r="Q24" s="9">
        <f t="shared" si="9"/>
        <v>6.0047757864693496</v>
      </c>
      <c r="R24" s="24">
        <f t="shared" si="10"/>
        <v>0.83316853716550066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2</v>
      </c>
      <c r="B25">
        <v>185</v>
      </c>
      <c r="C25" s="9">
        <f t="shared" si="0"/>
        <v>3.6514837167011073E-2</v>
      </c>
      <c r="D25" s="9">
        <f t="shared" si="1"/>
        <v>0.11270981423081372</v>
      </c>
      <c r="E25" s="24">
        <f t="shared" si="2"/>
        <v>27.386127875258307</v>
      </c>
      <c r="F25" s="24">
        <f t="shared" si="3"/>
        <v>-6.4551953813450318</v>
      </c>
      <c r="G25" s="24"/>
      <c r="I25" s="21">
        <f t="shared" si="4"/>
        <v>1.6410481304659976</v>
      </c>
      <c r="J25" s="18"/>
      <c r="K25" s="32"/>
      <c r="O25" s="30">
        <f t="shared" si="8"/>
        <v>1.6410481304659976</v>
      </c>
      <c r="P25" s="9">
        <f t="shared" ref="P25:P39" si="16">SQRT(1/A25+1/B25+1/Nd+(zeta_se/zeta)^2)</f>
        <v>0.71162818268295924</v>
      </c>
      <c r="Q25" s="9">
        <f t="shared" si="9"/>
        <v>1.1678160987787858</v>
      </c>
      <c r="R25" s="24">
        <f t="shared" si="10"/>
        <v>1.4052282137419432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/>
      <c r="B26"/>
      <c r="C26" s="9">
        <f t="shared" si="0"/>
        <v>0.70710678118654757</v>
      </c>
      <c r="D26" s="9">
        <f t="shared" si="1"/>
        <v>0.78539816339744828</v>
      </c>
      <c r="E26" s="24">
        <f t="shared" si="2"/>
        <v>1.4142135623730949</v>
      </c>
      <c r="F26" s="24">
        <f t="shared" si="3"/>
        <v>0.61798013052896472</v>
      </c>
      <c r="G26" s="24"/>
      <c r="I26" s="21" t="e">
        <f t="shared" si="4"/>
        <v>#DIV/0!</v>
      </c>
      <c r="J26" s="18"/>
      <c r="K26" s="32"/>
      <c r="O26" s="30" t="e">
        <f t="shared" si="8"/>
        <v>#DIV/0!</v>
      </c>
      <c r="P26" s="9" t="e">
        <f t="shared" si="16"/>
        <v>#DIV/0!</v>
      </c>
      <c r="Q26" s="9" t="e">
        <f t="shared" si="9"/>
        <v>#DIV/0!</v>
      </c>
      <c r="R26" s="24" t="e">
        <f t="shared" si="10"/>
        <v>#DIV/0!</v>
      </c>
      <c r="S26" s="24" t="e">
        <f t="shared" si="11"/>
        <v>#DIV/0!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/>
      <c r="B27"/>
      <c r="C27" s="9">
        <f t="shared" si="0"/>
        <v>0.70710678118654757</v>
      </c>
      <c r="D27" s="9">
        <f t="shared" si="1"/>
        <v>0.78539816339744828</v>
      </c>
      <c r="E27" s="24">
        <f t="shared" si="2"/>
        <v>1.4142135623730949</v>
      </c>
      <c r="F27" s="24">
        <f t="shared" si="3"/>
        <v>0.61798013052896472</v>
      </c>
      <c r="G27" s="24"/>
      <c r="I27" s="21" t="e">
        <f t="shared" si="4"/>
        <v>#DIV/0!</v>
      </c>
      <c r="J27" s="18"/>
      <c r="K27" s="32"/>
      <c r="O27" s="30" t="e">
        <f t="shared" si="8"/>
        <v>#DIV/0!</v>
      </c>
      <c r="P27" s="9" t="e">
        <f t="shared" si="16"/>
        <v>#DIV/0!</v>
      </c>
      <c r="Q27" s="9" t="e">
        <f t="shared" si="9"/>
        <v>#DIV/0!</v>
      </c>
      <c r="R27" s="24" t="e">
        <f t="shared" si="10"/>
        <v>#DIV/0!</v>
      </c>
      <c r="S27" s="24" t="e">
        <f t="shared" si="11"/>
        <v>#DIV/0!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/>
      <c r="B28"/>
      <c r="C28" s="9">
        <f t="shared" si="0"/>
        <v>0.70710678118654757</v>
      </c>
      <c r="D28" s="9">
        <f t="shared" si="1"/>
        <v>0.78539816339744828</v>
      </c>
      <c r="E28" s="24">
        <f t="shared" si="2"/>
        <v>1.4142135623730949</v>
      </c>
      <c r="F28" s="24">
        <f t="shared" si="3"/>
        <v>0.61798013052896472</v>
      </c>
      <c r="G28" s="24"/>
      <c r="I28" s="21" t="e">
        <f t="shared" si="4"/>
        <v>#DIV/0!</v>
      </c>
      <c r="J28" s="18"/>
      <c r="K28" s="32"/>
      <c r="O28" s="30" t="e">
        <f t="shared" si="8"/>
        <v>#DIV/0!</v>
      </c>
      <c r="P28" s="9" t="e">
        <f t="shared" si="16"/>
        <v>#DIV/0!</v>
      </c>
      <c r="Q28" s="9" t="e">
        <f t="shared" si="9"/>
        <v>#DIV/0!</v>
      </c>
      <c r="R28" s="24" t="e">
        <f t="shared" si="10"/>
        <v>#DIV/0!</v>
      </c>
      <c r="S28" s="24" t="e">
        <f t="shared" si="11"/>
        <v>#DIV/0!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/>
      <c r="B29"/>
      <c r="C29" s="9">
        <f t="shared" si="0"/>
        <v>0.70710678118654757</v>
      </c>
      <c r="D29" s="9">
        <f t="shared" si="1"/>
        <v>0.78539816339744828</v>
      </c>
      <c r="E29" s="24">
        <f t="shared" si="2"/>
        <v>1.4142135623730949</v>
      </c>
      <c r="F29" s="24">
        <f t="shared" si="3"/>
        <v>0.61798013052896472</v>
      </c>
      <c r="G29" s="24"/>
      <c r="I29" s="21" t="e">
        <f t="shared" si="4"/>
        <v>#DIV/0!</v>
      </c>
      <c r="J29" s="18"/>
      <c r="K29" s="32"/>
      <c r="O29" s="30" t="e">
        <f t="shared" si="8"/>
        <v>#DIV/0!</v>
      </c>
      <c r="P29" s="9" t="e">
        <f t="shared" si="16"/>
        <v>#DIV/0!</v>
      </c>
      <c r="Q29" s="9" t="e">
        <f t="shared" si="9"/>
        <v>#DIV/0!</v>
      </c>
      <c r="R29" s="24" t="e">
        <f t="shared" si="10"/>
        <v>#DIV/0!</v>
      </c>
      <c r="S29" s="24" t="e">
        <f t="shared" si="11"/>
        <v>#DIV/0!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/>
      <c r="B30"/>
      <c r="C30" s="9">
        <f t="shared" si="0"/>
        <v>0.70710678118654757</v>
      </c>
      <c r="D30" s="9">
        <f t="shared" si="1"/>
        <v>0.78539816339744828</v>
      </c>
      <c r="E30" s="24">
        <f t="shared" si="2"/>
        <v>1.4142135623730949</v>
      </c>
      <c r="F30" s="24">
        <f t="shared" si="3"/>
        <v>0.61798013052896472</v>
      </c>
      <c r="G30" s="24"/>
      <c r="I30" s="21" t="e">
        <f t="shared" si="4"/>
        <v>#DIV/0!</v>
      </c>
      <c r="J30" s="18"/>
      <c r="K30" s="32"/>
      <c r="O30" s="30" t="e">
        <f t="shared" si="8"/>
        <v>#DIV/0!</v>
      </c>
      <c r="P30" s="9" t="e">
        <f t="shared" si="16"/>
        <v>#DIV/0!</v>
      </c>
      <c r="Q30" s="9" t="e">
        <f t="shared" si="9"/>
        <v>#DIV/0!</v>
      </c>
      <c r="R30" s="24" t="e">
        <f t="shared" si="10"/>
        <v>#DIV/0!</v>
      </c>
      <c r="S30" s="24" t="e">
        <f t="shared" si="11"/>
        <v>#DIV/0!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/>
      <c r="B31"/>
      <c r="C31" s="9">
        <f t="shared" si="0"/>
        <v>0.70710678118654757</v>
      </c>
      <c r="D31" s="9">
        <f t="shared" si="1"/>
        <v>0.78539816339744828</v>
      </c>
      <c r="E31" s="24">
        <f t="shared" si="2"/>
        <v>1.4142135623730949</v>
      </c>
      <c r="F31" s="24">
        <f t="shared" si="3"/>
        <v>0.61798013052896472</v>
      </c>
      <c r="G31" s="24"/>
      <c r="I31" s="21" t="e">
        <f t="shared" si="4"/>
        <v>#DIV/0!</v>
      </c>
      <c r="J31" s="18"/>
      <c r="K31" s="32"/>
      <c r="O31" s="30" t="e">
        <f t="shared" si="8"/>
        <v>#DIV/0!</v>
      </c>
      <c r="P31" s="9" t="e">
        <f t="shared" si="16"/>
        <v>#DIV/0!</v>
      </c>
      <c r="Q31" s="9" t="e">
        <f t="shared" si="9"/>
        <v>#DIV/0!</v>
      </c>
      <c r="R31" s="24" t="e">
        <f t="shared" si="10"/>
        <v>#DIV/0!</v>
      </c>
      <c r="S31" s="24" t="e">
        <f t="shared" si="11"/>
        <v>#DIV/0!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/>
      <c r="B32"/>
      <c r="C32" s="9">
        <f t="shared" si="0"/>
        <v>0.70710678118654757</v>
      </c>
      <c r="D32" s="9">
        <f t="shared" si="1"/>
        <v>0.78539816339744828</v>
      </c>
      <c r="E32" s="24">
        <f t="shared" si="2"/>
        <v>1.4142135623730949</v>
      </c>
      <c r="F32" s="24">
        <f t="shared" si="3"/>
        <v>0.61798013052896472</v>
      </c>
      <c r="G32" s="24"/>
      <c r="I32" s="21" t="e">
        <f t="shared" si="4"/>
        <v>#DIV/0!</v>
      </c>
      <c r="J32" s="18"/>
      <c r="K32" s="32"/>
      <c r="O32" s="30" t="e">
        <f t="shared" si="8"/>
        <v>#DIV/0!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#DIV/0!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/>
      <c r="B33"/>
      <c r="C33" s="9">
        <f t="shared" si="0"/>
        <v>0.70710678118654757</v>
      </c>
      <c r="D33" s="9">
        <f t="shared" si="1"/>
        <v>0.78539816339744828</v>
      </c>
      <c r="E33" s="24">
        <f t="shared" si="2"/>
        <v>1.4142135623730949</v>
      </c>
      <c r="F33" s="24">
        <f t="shared" si="3"/>
        <v>0.61798013052896472</v>
      </c>
      <c r="G33" s="24"/>
      <c r="I33" s="21" t="e">
        <f t="shared" si="4"/>
        <v>#DIV/0!</v>
      </c>
      <c r="J33" s="18"/>
      <c r="K33" s="32"/>
      <c r="O33" s="30" t="e">
        <f t="shared" si="8"/>
        <v>#DIV/0!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#DIV/0!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/>
      <c r="B34"/>
      <c r="C34" s="9">
        <f t="shared" si="0"/>
        <v>0.70710678118654757</v>
      </c>
      <c r="D34" s="9">
        <f t="shared" si="1"/>
        <v>0.78539816339744828</v>
      </c>
      <c r="E34" s="24">
        <f t="shared" si="2"/>
        <v>1.4142135623730949</v>
      </c>
      <c r="F34" s="24">
        <f t="shared" si="3"/>
        <v>0.61798013052896472</v>
      </c>
      <c r="G34" s="24"/>
      <c r="I34" s="21" t="e">
        <f t="shared" si="4"/>
        <v>#DIV/0!</v>
      </c>
      <c r="J34" s="18"/>
      <c r="K34" s="32"/>
      <c r="O34" s="30" t="e">
        <f t="shared" si="8"/>
        <v>#DIV/0!</v>
      </c>
      <c r="P34" s="9" t="e">
        <f t="shared" si="16"/>
        <v>#DIV/0!</v>
      </c>
      <c r="Q34" s="9" t="e">
        <f t="shared" si="9"/>
        <v>#DIV/0!</v>
      </c>
      <c r="R34" s="24" t="e">
        <f t="shared" si="10"/>
        <v>#DIV/0!</v>
      </c>
      <c r="S34" s="24" t="e">
        <f t="shared" si="11"/>
        <v>#DIV/0!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/>
      <c r="B35"/>
      <c r="C35" s="9">
        <f t="shared" si="0"/>
        <v>0.70710678118654757</v>
      </c>
      <c r="D35" s="9">
        <f t="shared" si="1"/>
        <v>0.78539816339744828</v>
      </c>
      <c r="E35" s="24">
        <f t="shared" si="2"/>
        <v>1.4142135623730949</v>
      </c>
      <c r="F35" s="24">
        <f t="shared" si="3"/>
        <v>0.61798013052896472</v>
      </c>
      <c r="G35" s="24"/>
      <c r="I35" s="21" t="e">
        <f t="shared" si="4"/>
        <v>#DIV/0!</v>
      </c>
      <c r="J35" s="18"/>
      <c r="K35" s="32"/>
      <c r="O35" s="30" t="e">
        <f t="shared" si="8"/>
        <v>#DIV/0!</v>
      </c>
      <c r="P35" s="9" t="e">
        <f t="shared" si="16"/>
        <v>#DIV/0!</v>
      </c>
      <c r="Q35" s="9" t="e">
        <f t="shared" si="9"/>
        <v>#DIV/0!</v>
      </c>
      <c r="R35" s="24" t="e">
        <f t="shared" si="10"/>
        <v>#DIV/0!</v>
      </c>
      <c r="S35" s="24" t="e">
        <f t="shared" si="11"/>
        <v>#DIV/0!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/>
      <c r="B36"/>
      <c r="C36" s="9">
        <f t="shared" si="0"/>
        <v>0.70710678118654757</v>
      </c>
      <c r="D36" s="9">
        <f t="shared" si="1"/>
        <v>0.78539816339744828</v>
      </c>
      <c r="E36" s="24">
        <f t="shared" si="2"/>
        <v>1.4142135623730949</v>
      </c>
      <c r="F36" s="24">
        <f t="shared" si="3"/>
        <v>0.61798013052896472</v>
      </c>
      <c r="G36" s="24"/>
      <c r="I36" s="21" t="e">
        <f t="shared" si="4"/>
        <v>#DIV/0!</v>
      </c>
      <c r="J36" s="18"/>
      <c r="K36" s="32"/>
      <c r="O36" s="30" t="e">
        <f t="shared" si="8"/>
        <v>#DIV/0!</v>
      </c>
      <c r="P36" s="9" t="e">
        <f t="shared" si="16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#DIV/0!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/>
      <c r="B37"/>
      <c r="C37" s="9">
        <f t="shared" si="0"/>
        <v>0.70710678118654757</v>
      </c>
      <c r="D37" s="9">
        <f t="shared" si="1"/>
        <v>0.78539816339744828</v>
      </c>
      <c r="E37" s="24">
        <f t="shared" si="2"/>
        <v>1.4142135623730949</v>
      </c>
      <c r="F37" s="24">
        <f t="shared" si="3"/>
        <v>0.61798013052896472</v>
      </c>
      <c r="G37" s="24"/>
      <c r="I37" s="21" t="e">
        <f t="shared" si="4"/>
        <v>#DIV/0!</v>
      </c>
      <c r="J37" s="19"/>
      <c r="K37" s="32"/>
      <c r="O37" s="30" t="e">
        <f t="shared" si="8"/>
        <v>#DIV/0!</v>
      </c>
      <c r="P37" s="9" t="e">
        <f t="shared" si="16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#DIV/0!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/>
      <c r="B38"/>
      <c r="C38" s="9">
        <f t="shared" si="0"/>
        <v>0.70710678118654757</v>
      </c>
      <c r="D38" s="9">
        <f t="shared" si="1"/>
        <v>0.78539816339744828</v>
      </c>
      <c r="E38" s="24">
        <f t="shared" si="2"/>
        <v>1.4142135623730949</v>
      </c>
      <c r="F38" s="24">
        <f t="shared" si="3"/>
        <v>0.61798013052896472</v>
      </c>
      <c r="G38" s="24"/>
      <c r="I38" s="21" t="e">
        <f t="shared" si="4"/>
        <v>#DIV/0!</v>
      </c>
      <c r="O38" s="30" t="e">
        <f t="shared" si="8"/>
        <v>#DIV/0!</v>
      </c>
      <c r="P38" s="9" t="e">
        <f t="shared" si="16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#DIV/0!</v>
      </c>
    </row>
    <row r="39" spans="1:24" x14ac:dyDescent="0.2">
      <c r="A39"/>
      <c r="B39"/>
      <c r="C39" s="9">
        <f t="shared" si="0"/>
        <v>0.70710678118654757</v>
      </c>
      <c r="D39" s="9">
        <f t="shared" si="1"/>
        <v>0.78539816339744828</v>
      </c>
      <c r="E39" s="24">
        <f t="shared" si="2"/>
        <v>1.4142135623730949</v>
      </c>
      <c r="F39" s="24">
        <f t="shared" si="3"/>
        <v>0.61798013052896472</v>
      </c>
      <c r="G39" s="24"/>
      <c r="I39" s="21" t="e">
        <f t="shared" si="4"/>
        <v>#DIV/0!</v>
      </c>
      <c r="J39" s="4" t="s">
        <v>43</v>
      </c>
      <c r="L39" s="40"/>
      <c r="O39" s="30" t="e">
        <f t="shared" si="8"/>
        <v>#DIV/0!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#DIV/0!</v>
      </c>
      <c r="U39" s="4" t="s">
        <v>43</v>
      </c>
      <c r="V39" s="40"/>
      <c r="X39" s="9"/>
    </row>
    <row r="40" spans="1:24" ht="13.5" thickBot="1" x14ac:dyDescent="0.25">
      <c r="A40"/>
      <c r="B40"/>
      <c r="C40" s="9">
        <f t="shared" si="0"/>
        <v>0.70710678118654757</v>
      </c>
      <c r="D40" s="9">
        <f t="shared" si="1"/>
        <v>0.78539816339744828</v>
      </c>
      <c r="E40" s="24">
        <f t="shared" si="2"/>
        <v>1.4142135623730949</v>
      </c>
      <c r="F40" s="24">
        <f t="shared" si="3"/>
        <v>0.61798013052896472</v>
      </c>
      <c r="G40" s="24"/>
      <c r="I40" s="21" t="e">
        <f t="shared" si="4"/>
        <v>#DIV/0!</v>
      </c>
      <c r="J40" s="4" t="s">
        <v>42</v>
      </c>
      <c r="K40" s="2" t="s">
        <v>7</v>
      </c>
      <c r="L40" s="6" t="s">
        <v>3</v>
      </c>
      <c r="M40" s="38" t="s">
        <v>4</v>
      </c>
      <c r="O40" s="30" t="e">
        <f t="shared" si="8"/>
        <v>#DIV/0!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#DIV/0!</v>
      </c>
      <c r="U40" s="4" t="s">
        <v>44</v>
      </c>
      <c r="V40" s="38" t="s">
        <v>3</v>
      </c>
      <c r="W40" s="6" t="s">
        <v>4</v>
      </c>
    </row>
    <row r="41" spans="1:24" x14ac:dyDescent="0.2">
      <c r="A41"/>
      <c r="B41"/>
      <c r="C41" s="9">
        <f t="shared" si="0"/>
        <v>0.70710678118654757</v>
      </c>
      <c r="D41" s="9">
        <f t="shared" si="1"/>
        <v>0.78539816339744828</v>
      </c>
      <c r="E41" s="24">
        <f t="shared" si="2"/>
        <v>1.4142135623730949</v>
      </c>
      <c r="F41" s="24">
        <f t="shared" si="3"/>
        <v>0.61798013052896472</v>
      </c>
      <c r="G41" s="24"/>
      <c r="I41" s="21" t="e">
        <f t="shared" si="4"/>
        <v>#DIV/0!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 t="e">
        <f t="shared" si="8"/>
        <v>#DIV/0!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#DIV/0!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/>
      <c r="B42"/>
      <c r="C42" s="9">
        <f t="shared" si="0"/>
        <v>0.70710678118654757</v>
      </c>
      <c r="D42" s="9">
        <f t="shared" si="1"/>
        <v>0.78539816339744828</v>
      </c>
      <c r="E42" s="24">
        <f t="shared" si="2"/>
        <v>1.4142135623730949</v>
      </c>
      <c r="F42" s="24">
        <f t="shared" si="3"/>
        <v>0.61798013052896472</v>
      </c>
      <c r="G42" s="24"/>
      <c r="I42" s="21" t="e">
        <f t="shared" si="4"/>
        <v>#DIV/0!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 t="e">
        <f t="shared" si="8"/>
        <v>#DIV/0!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#DIV/0!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/>
      <c r="B43"/>
      <c r="C43" s="9">
        <f t="shared" si="0"/>
        <v>0.70710678118654757</v>
      </c>
      <c r="D43" s="9">
        <f t="shared" si="1"/>
        <v>0.78539816339744828</v>
      </c>
      <c r="E43" s="24">
        <f t="shared" si="2"/>
        <v>1.4142135623730949</v>
      </c>
      <c r="F43" s="24">
        <f t="shared" si="3"/>
        <v>0.61798013052896472</v>
      </c>
      <c r="G43" s="24"/>
      <c r="I43" s="21" t="e">
        <f t="shared" si="4"/>
        <v>#DIV/0!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 t="e">
        <f t="shared" si="8"/>
        <v>#DIV/0!</v>
      </c>
      <c r="P43" s="9" t="e">
        <f t="shared" ref="P43:P74" si="22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#DIV/0!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/>
      <c r="B44"/>
      <c r="C44" s="9">
        <f t="shared" si="0"/>
        <v>0.70710678118654757</v>
      </c>
      <c r="D44" s="9">
        <f t="shared" si="1"/>
        <v>0.78539816339744828</v>
      </c>
      <c r="E44" s="24">
        <f t="shared" si="2"/>
        <v>1.4142135623730949</v>
      </c>
      <c r="F44" s="24">
        <f t="shared" si="3"/>
        <v>0.61798013052896472</v>
      </c>
      <c r="G44" s="24"/>
      <c r="I44" s="21" t="e">
        <f t="shared" si="4"/>
        <v>#DIV/0!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 t="e">
        <f t="shared" si="8"/>
        <v>#DIV/0!</v>
      </c>
      <c r="P44" s="9" t="e">
        <f t="shared" si="22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#DIV/0!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/>
      <c r="B45"/>
      <c r="C45" s="9">
        <f t="shared" si="0"/>
        <v>0.70710678118654757</v>
      </c>
      <c r="D45" s="9">
        <f t="shared" si="1"/>
        <v>0.78539816339744828</v>
      </c>
      <c r="E45" s="24">
        <f t="shared" si="2"/>
        <v>1.4142135623730949</v>
      </c>
      <c r="F45" s="24">
        <f t="shared" si="3"/>
        <v>0.61798013052896472</v>
      </c>
      <c r="G45" s="24"/>
      <c r="I45" s="21" t="e">
        <f t="shared" si="4"/>
        <v>#DIV/0!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 t="e">
        <f t="shared" si="8"/>
        <v>#DIV/0!</v>
      </c>
      <c r="P45" s="9" t="e">
        <f t="shared" si="22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#DIV/0!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/>
      <c r="B46"/>
      <c r="C46" s="9">
        <f t="shared" si="0"/>
        <v>0.70710678118654757</v>
      </c>
      <c r="D46" s="9">
        <f t="shared" si="1"/>
        <v>0.78539816339744828</v>
      </c>
      <c r="E46" s="24">
        <f t="shared" si="2"/>
        <v>1.4142135623730949</v>
      </c>
      <c r="F46" s="24">
        <f t="shared" ref="F46:F65" si="23">(D46-Zo_man)/C46</f>
        <v>0.61798013052896472</v>
      </c>
      <c r="G46" s="24"/>
      <c r="I46" s="21" t="e">
        <f t="shared" si="4"/>
        <v>#DIV/0!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 t="e">
        <f t="shared" si="8"/>
        <v>#DIV/0!</v>
      </c>
      <c r="P46" s="9" t="e">
        <f t="shared" si="22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#DIV/0!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/>
      <c r="B47"/>
      <c r="C47" s="9">
        <f t="shared" si="0"/>
        <v>0.70710678118654757</v>
      </c>
      <c r="D47" s="9">
        <f t="shared" si="1"/>
        <v>0.78539816339744828</v>
      </c>
      <c r="E47" s="24">
        <f t="shared" si="2"/>
        <v>1.4142135623730949</v>
      </c>
      <c r="F47" s="24">
        <f t="shared" si="23"/>
        <v>0.61798013052896472</v>
      </c>
      <c r="G47" s="24"/>
      <c r="I47" s="21" t="e">
        <f t="shared" si="4"/>
        <v>#DIV/0!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 t="e">
        <f t="shared" si="8"/>
        <v>#DIV/0!</v>
      </c>
      <c r="P47" s="9" t="e">
        <f t="shared" si="22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#DIV/0!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/>
      <c r="B48"/>
      <c r="C48" s="9">
        <f t="shared" si="0"/>
        <v>0.70710678118654757</v>
      </c>
      <c r="D48" s="9">
        <f t="shared" si="1"/>
        <v>0.78539816339744828</v>
      </c>
      <c r="E48" s="24">
        <f t="shared" si="2"/>
        <v>1.4142135623730949</v>
      </c>
      <c r="F48" s="24">
        <f t="shared" si="23"/>
        <v>0.61798013052896472</v>
      </c>
      <c r="G48" s="24"/>
      <c r="I48" s="21" t="e">
        <f t="shared" si="4"/>
        <v>#DIV/0!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 t="e">
        <f t="shared" si="8"/>
        <v>#DIV/0!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#DIV/0!</v>
      </c>
    </row>
    <row r="49" spans="1:19" x14ac:dyDescent="0.2">
      <c r="A49"/>
      <c r="B49"/>
      <c r="C49" s="9">
        <f t="shared" si="0"/>
        <v>0.70710678118654757</v>
      </c>
      <c r="D49" s="9">
        <f t="shared" si="1"/>
        <v>0.78539816339744828</v>
      </c>
      <c r="E49" s="24">
        <f t="shared" si="2"/>
        <v>1.4142135623730949</v>
      </c>
      <c r="F49" s="24">
        <f t="shared" si="23"/>
        <v>0.61798013052896472</v>
      </c>
      <c r="G49" s="24"/>
      <c r="I49" s="21" t="e">
        <f t="shared" si="4"/>
        <v>#DIV/0!</v>
      </c>
      <c r="O49" s="30" t="e">
        <f t="shared" si="8"/>
        <v>#DIV/0!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#DIV/0!</v>
      </c>
    </row>
    <row r="50" spans="1:19" x14ac:dyDescent="0.2">
      <c r="A50"/>
      <c r="B50"/>
      <c r="C50" s="9">
        <f t="shared" si="0"/>
        <v>0.70710678118654757</v>
      </c>
      <c r="D50" s="9">
        <f t="shared" si="1"/>
        <v>0.78539816339744828</v>
      </c>
      <c r="E50" s="24">
        <f t="shared" si="2"/>
        <v>1.4142135623730949</v>
      </c>
      <c r="F50" s="24">
        <f t="shared" si="23"/>
        <v>0.61798013052896472</v>
      </c>
      <c r="G50" s="24"/>
      <c r="I50" s="21" t="e">
        <f t="shared" si="4"/>
        <v>#DIV/0!</v>
      </c>
      <c r="O50" s="30" t="e">
        <f t="shared" si="8"/>
        <v>#DIV/0!</v>
      </c>
      <c r="P50" s="9" t="e">
        <f t="shared" si="22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#DIV/0!</v>
      </c>
    </row>
    <row r="51" spans="1:19" x14ac:dyDescent="0.2">
      <c r="A51"/>
      <c r="B51"/>
      <c r="C51" s="9">
        <f t="shared" si="0"/>
        <v>0.70710678118654757</v>
      </c>
      <c r="D51" s="9">
        <f t="shared" si="1"/>
        <v>0.78539816339744828</v>
      </c>
      <c r="E51" s="24">
        <f t="shared" si="2"/>
        <v>1.4142135623730949</v>
      </c>
      <c r="F51" s="24">
        <f t="shared" si="23"/>
        <v>0.61798013052896472</v>
      </c>
      <c r="G51" s="24"/>
      <c r="I51" s="21" t="e">
        <f t="shared" si="4"/>
        <v>#DIV/0!</v>
      </c>
      <c r="O51" s="30" t="e">
        <f t="shared" si="8"/>
        <v>#DIV/0!</v>
      </c>
      <c r="P51" s="9" t="e">
        <f t="shared" si="22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#DIV/0!</v>
      </c>
    </row>
    <row r="52" spans="1:19" x14ac:dyDescent="0.2">
      <c r="A52"/>
      <c r="B52"/>
      <c r="C52" s="9">
        <f t="shared" si="0"/>
        <v>0.70710678118654757</v>
      </c>
      <c r="D52" s="9">
        <f t="shared" si="1"/>
        <v>0.78539816339744828</v>
      </c>
      <c r="E52" s="24">
        <f t="shared" si="2"/>
        <v>1.4142135623730949</v>
      </c>
      <c r="F52" s="24">
        <f t="shared" si="23"/>
        <v>0.61798013052896472</v>
      </c>
      <c r="G52" s="24"/>
      <c r="I52" s="21" t="e">
        <f t="shared" si="4"/>
        <v>#DIV/0!</v>
      </c>
      <c r="O52" s="30" t="e">
        <f t="shared" si="8"/>
        <v>#DIV/0!</v>
      </c>
      <c r="P52" s="9" t="e">
        <f t="shared" si="22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#DIV/0!</v>
      </c>
    </row>
    <row r="53" spans="1:19" x14ac:dyDescent="0.2">
      <c r="A53"/>
      <c r="B53"/>
      <c r="C53" s="9">
        <f t="shared" si="0"/>
        <v>0.70710678118654757</v>
      </c>
      <c r="D53" s="9">
        <f t="shared" si="1"/>
        <v>0.78539816339744828</v>
      </c>
      <c r="E53" s="24">
        <f t="shared" si="2"/>
        <v>1.4142135623730949</v>
      </c>
      <c r="F53" s="24">
        <f t="shared" si="23"/>
        <v>0.61798013052896472</v>
      </c>
      <c r="G53" s="24"/>
      <c r="I53" s="21" t="e">
        <f t="shared" si="4"/>
        <v>#DIV/0!</v>
      </c>
      <c r="O53" s="30" t="e">
        <f t="shared" si="8"/>
        <v>#DIV/0!</v>
      </c>
      <c r="P53" s="9" t="e">
        <f t="shared" si="22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#DIV/0!</v>
      </c>
    </row>
    <row r="54" spans="1:19" x14ac:dyDescent="0.2">
      <c r="A54"/>
      <c r="B54"/>
      <c r="C54" s="9">
        <f t="shared" si="0"/>
        <v>0.70710678118654757</v>
      </c>
      <c r="D54" s="9">
        <f t="shared" si="1"/>
        <v>0.78539816339744828</v>
      </c>
      <c r="E54" s="24">
        <f t="shared" si="2"/>
        <v>1.4142135623730949</v>
      </c>
      <c r="F54" s="24">
        <f t="shared" si="23"/>
        <v>0.61798013052896472</v>
      </c>
      <c r="G54" s="24"/>
      <c r="I54" s="21" t="e">
        <f t="shared" si="4"/>
        <v>#DIV/0!</v>
      </c>
      <c r="O54" s="30" t="e">
        <f t="shared" si="8"/>
        <v>#DIV/0!</v>
      </c>
      <c r="P54" s="9" t="e">
        <f t="shared" si="22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#DIV/0!</v>
      </c>
    </row>
    <row r="55" spans="1:19" x14ac:dyDescent="0.2">
      <c r="A55"/>
      <c r="B55"/>
      <c r="C55" s="9">
        <f t="shared" si="0"/>
        <v>0.70710678118654757</v>
      </c>
      <c r="D55" s="9">
        <f t="shared" si="1"/>
        <v>0.78539816339744828</v>
      </c>
      <c r="E55" s="24">
        <f t="shared" si="2"/>
        <v>1.4142135623730949</v>
      </c>
      <c r="F55" s="24">
        <f t="shared" si="23"/>
        <v>0.61798013052896472</v>
      </c>
      <c r="G55" s="24"/>
      <c r="I55" s="21" t="e">
        <f t="shared" si="4"/>
        <v>#DIV/0!</v>
      </c>
      <c r="O55" s="30" t="e">
        <f t="shared" si="8"/>
        <v>#DIV/0!</v>
      </c>
      <c r="P55" s="9" t="e">
        <f t="shared" si="22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#DIV/0!</v>
      </c>
    </row>
    <row r="56" spans="1:19" x14ac:dyDescent="0.2">
      <c r="A56"/>
      <c r="B56"/>
      <c r="C56" s="9">
        <f t="shared" si="0"/>
        <v>0.70710678118654757</v>
      </c>
      <c r="D56" s="9">
        <f t="shared" si="1"/>
        <v>0.78539816339744828</v>
      </c>
      <c r="E56" s="24">
        <f t="shared" si="2"/>
        <v>1.4142135623730949</v>
      </c>
      <c r="F56" s="24">
        <f t="shared" si="23"/>
        <v>0.61798013052896472</v>
      </c>
      <c r="G56" s="24"/>
      <c r="I56" s="21" t="e">
        <f t="shared" si="4"/>
        <v>#DIV/0!</v>
      </c>
      <c r="O56" s="30" t="e">
        <f t="shared" si="8"/>
        <v>#DIV/0!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#DIV/0!</v>
      </c>
    </row>
    <row r="57" spans="1:19" x14ac:dyDescent="0.2">
      <c r="A57"/>
      <c r="B57"/>
      <c r="C57" s="9">
        <f t="shared" si="0"/>
        <v>0.70710678118654757</v>
      </c>
      <c r="D57" s="9">
        <f t="shared" si="1"/>
        <v>0.78539816339744828</v>
      </c>
      <c r="E57" s="24">
        <f t="shared" si="2"/>
        <v>1.4142135623730949</v>
      </c>
      <c r="F57" s="24">
        <f t="shared" si="23"/>
        <v>0.61798013052896472</v>
      </c>
      <c r="G57" s="24"/>
      <c r="I57" s="21" t="e">
        <f t="shared" si="4"/>
        <v>#DIV/0!</v>
      </c>
      <c r="O57" s="30" t="e">
        <f t="shared" si="8"/>
        <v>#DIV/0!</v>
      </c>
      <c r="P57" s="9" t="e">
        <f t="shared" si="22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#DIV/0!</v>
      </c>
    </row>
    <row r="58" spans="1:19" x14ac:dyDescent="0.2">
      <c r="A58"/>
      <c r="B58"/>
      <c r="C58" s="9">
        <f t="shared" si="0"/>
        <v>0.70710678118654757</v>
      </c>
      <c r="D58" s="9">
        <f t="shared" si="1"/>
        <v>0.78539816339744828</v>
      </c>
      <c r="E58" s="24">
        <f t="shared" si="2"/>
        <v>1.4142135623730949</v>
      </c>
      <c r="F58" s="24">
        <f t="shared" si="23"/>
        <v>0.61798013052896472</v>
      </c>
      <c r="G58" s="24"/>
      <c r="I58" s="21" t="e">
        <f t="shared" si="4"/>
        <v>#DIV/0!</v>
      </c>
      <c r="O58" s="30" t="e">
        <f t="shared" si="8"/>
        <v>#DIV/0!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#DIV/0!</v>
      </c>
    </row>
    <row r="59" spans="1:19" x14ac:dyDescent="0.2">
      <c r="A59"/>
      <c r="B59"/>
      <c r="C59" s="9">
        <f t="shared" si="0"/>
        <v>0.70710678118654757</v>
      </c>
      <c r="D59" s="9">
        <f t="shared" si="1"/>
        <v>0.78539816339744828</v>
      </c>
      <c r="E59" s="24">
        <f t="shared" si="2"/>
        <v>1.4142135623730949</v>
      </c>
      <c r="F59" s="24">
        <f t="shared" si="23"/>
        <v>0.61798013052896472</v>
      </c>
      <c r="G59" s="24"/>
      <c r="I59" s="21" t="e">
        <f t="shared" si="4"/>
        <v>#DIV/0!</v>
      </c>
      <c r="O59" s="30" t="e">
        <f t="shared" si="8"/>
        <v>#DIV/0!</v>
      </c>
      <c r="P59" s="9" t="e">
        <f t="shared" si="22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#DIV/0!</v>
      </c>
    </row>
    <row r="60" spans="1:19" x14ac:dyDescent="0.2">
      <c r="A60"/>
      <c r="B60"/>
      <c r="C60" s="9">
        <f t="shared" si="0"/>
        <v>0.70710678118654757</v>
      </c>
      <c r="D60" s="9">
        <f t="shared" si="1"/>
        <v>0.78539816339744828</v>
      </c>
      <c r="E60" s="24">
        <f t="shared" si="2"/>
        <v>1.4142135623730949</v>
      </c>
      <c r="F60" s="24">
        <f t="shared" si="23"/>
        <v>0.61798013052896472</v>
      </c>
      <c r="G60" s="24"/>
      <c r="I60" s="21" t="e">
        <f t="shared" si="4"/>
        <v>#DIV/0!</v>
      </c>
      <c r="O60" s="30" t="e">
        <f t="shared" si="8"/>
        <v>#DIV/0!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#DIV/0!</v>
      </c>
    </row>
    <row r="61" spans="1:19" x14ac:dyDescent="0.2">
      <c r="A61"/>
      <c r="B61"/>
      <c r="C61" s="9">
        <f t="shared" si="0"/>
        <v>0.70710678118654757</v>
      </c>
      <c r="D61" s="9">
        <f t="shared" si="1"/>
        <v>0.78539816339744828</v>
      </c>
      <c r="E61" s="24">
        <f t="shared" si="2"/>
        <v>1.4142135623730949</v>
      </c>
      <c r="F61" s="24">
        <f t="shared" si="23"/>
        <v>0.61798013052896472</v>
      </c>
      <c r="G61" s="24"/>
      <c r="I61" s="21" t="e">
        <f t="shared" si="4"/>
        <v>#DIV/0!</v>
      </c>
      <c r="O61" s="30" t="e">
        <f t="shared" si="8"/>
        <v>#DIV/0!</v>
      </c>
      <c r="P61" s="9" t="e">
        <f t="shared" si="22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#DIV/0!</v>
      </c>
    </row>
    <row r="62" spans="1:19" x14ac:dyDescent="0.2">
      <c r="A62"/>
      <c r="B62"/>
      <c r="C62" s="9">
        <f t="shared" si="0"/>
        <v>0.70710678118654757</v>
      </c>
      <c r="D62" s="9">
        <f t="shared" si="1"/>
        <v>0.78539816339744828</v>
      </c>
      <c r="E62" s="24">
        <f t="shared" si="2"/>
        <v>1.4142135623730949</v>
      </c>
      <c r="F62" s="24">
        <f t="shared" si="23"/>
        <v>0.61798013052896472</v>
      </c>
      <c r="G62" s="24"/>
      <c r="I62" s="21" t="e">
        <f t="shared" si="4"/>
        <v>#DIV/0!</v>
      </c>
      <c r="O62" s="30" t="e">
        <f t="shared" si="8"/>
        <v>#DIV/0!</v>
      </c>
      <c r="P62" s="9" t="e">
        <f t="shared" si="22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#DIV/0!</v>
      </c>
    </row>
    <row r="63" spans="1:19" x14ac:dyDescent="0.2">
      <c r="A63"/>
      <c r="B63"/>
      <c r="C63" s="9">
        <f t="shared" si="0"/>
        <v>0.70710678118654757</v>
      </c>
      <c r="D63" s="9">
        <f t="shared" si="1"/>
        <v>0.78539816339744828</v>
      </c>
      <c r="E63" s="24">
        <f t="shared" si="2"/>
        <v>1.4142135623730949</v>
      </c>
      <c r="F63" s="24">
        <f t="shared" si="23"/>
        <v>0.61798013052896472</v>
      </c>
      <c r="G63" s="24"/>
      <c r="I63" s="21" t="e">
        <f t="shared" si="4"/>
        <v>#DIV/0!</v>
      </c>
      <c r="O63" s="30" t="e">
        <f t="shared" si="8"/>
        <v>#DIV/0!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#DIV/0!</v>
      </c>
    </row>
    <row r="64" spans="1:19" x14ac:dyDescent="0.2">
      <c r="A64"/>
      <c r="B64"/>
      <c r="C64" s="9">
        <f t="shared" si="0"/>
        <v>0.70710678118654757</v>
      </c>
      <c r="D64" s="9">
        <f t="shared" si="1"/>
        <v>0.78539816339744828</v>
      </c>
      <c r="E64" s="24">
        <f t="shared" si="2"/>
        <v>1.4142135623730949</v>
      </c>
      <c r="F64" s="24">
        <f t="shared" si="23"/>
        <v>0.61798013052896472</v>
      </c>
      <c r="G64" s="24"/>
      <c r="I64" s="21" t="e">
        <f t="shared" si="4"/>
        <v>#DIV/0!</v>
      </c>
      <c r="O64" s="30" t="e">
        <f t="shared" si="8"/>
        <v>#DIV/0!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#DIV/0!</v>
      </c>
    </row>
    <row r="65" spans="1:19" x14ac:dyDescent="0.2">
      <c r="A65"/>
      <c r="B65"/>
      <c r="C65" s="9">
        <f t="shared" si="0"/>
        <v>0.70710678118654757</v>
      </c>
      <c r="D65" s="9">
        <f t="shared" si="1"/>
        <v>0.78539816339744828</v>
      </c>
      <c r="E65" s="24">
        <f t="shared" si="2"/>
        <v>1.4142135623730949</v>
      </c>
      <c r="F65" s="24">
        <f t="shared" si="23"/>
        <v>0.61798013052896472</v>
      </c>
      <c r="G65" s="24"/>
      <c r="I65" s="21" t="e">
        <f t="shared" si="4"/>
        <v>#DIV/0!</v>
      </c>
      <c r="O65" s="30" t="e">
        <f t="shared" si="8"/>
        <v>#DIV/0!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#DIV/0!</v>
      </c>
    </row>
    <row r="66" spans="1:19" x14ac:dyDescent="0.2">
      <c r="A66"/>
      <c r="B66"/>
      <c r="C66" s="9">
        <f t="shared" si="0"/>
        <v>0.70710678118654757</v>
      </c>
      <c r="D66" s="9">
        <f t="shared" si="1"/>
        <v>0.78539816339744828</v>
      </c>
      <c r="E66" s="24">
        <f t="shared" si="2"/>
        <v>1.4142135623730949</v>
      </c>
      <c r="F66" s="24">
        <f t="shared" ref="F66:F97" si="24">(D66-Zo)/C66</f>
        <v>0.91296947164865039</v>
      </c>
      <c r="G66" s="24"/>
      <c r="I66" s="21" t="e">
        <f t="shared" si="4"/>
        <v>#DIV/0!</v>
      </c>
      <c r="O66" s="30" t="e">
        <f t="shared" si="8"/>
        <v>#DIV/0!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#DIV/0!</v>
      </c>
    </row>
    <row r="67" spans="1:19" x14ac:dyDescent="0.2">
      <c r="A67"/>
      <c r="B67"/>
      <c r="C67" s="9">
        <f t="shared" si="0"/>
        <v>0.70710678118654757</v>
      </c>
      <c r="D67" s="9">
        <f t="shared" si="1"/>
        <v>0.78539816339744828</v>
      </c>
      <c r="E67" s="24">
        <f t="shared" si="2"/>
        <v>1.4142135623730949</v>
      </c>
      <c r="F67" s="24">
        <f t="shared" si="24"/>
        <v>0.91296947164865039</v>
      </c>
      <c r="G67" s="24"/>
      <c r="I67" s="21" t="e">
        <f t="shared" si="4"/>
        <v>#DIV/0!</v>
      </c>
      <c r="O67" s="30" t="e">
        <f t="shared" si="8"/>
        <v>#DIV/0!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#DIV/0!</v>
      </c>
    </row>
    <row r="68" spans="1:19" x14ac:dyDescent="0.2">
      <c r="A68"/>
      <c r="B68"/>
      <c r="C68" s="9">
        <f t="shared" si="0"/>
        <v>0.70710678118654757</v>
      </c>
      <c r="D68" s="9">
        <f t="shared" si="1"/>
        <v>0.78539816339744828</v>
      </c>
      <c r="E68" s="24">
        <f t="shared" si="2"/>
        <v>1.4142135623730949</v>
      </c>
      <c r="F68" s="24">
        <f t="shared" si="24"/>
        <v>0.91296947164865039</v>
      </c>
      <c r="G68" s="24"/>
      <c r="I68" s="21" t="e">
        <f t="shared" si="4"/>
        <v>#DIV/0!</v>
      </c>
      <c r="O68" s="30" t="e">
        <f t="shared" si="8"/>
        <v>#DIV/0!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#DIV/0!</v>
      </c>
    </row>
    <row r="69" spans="1:19" x14ac:dyDescent="0.2">
      <c r="A69"/>
      <c r="B69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>
        <f t="shared" si="24"/>
        <v>0.91296947164865039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/>
      <c r="B70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>
        <f t="shared" si="24"/>
        <v>0.91296947164865039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/>
      <c r="B71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>
        <f t="shared" si="24"/>
        <v>0.91296947164865039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/>
      <c r="B72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>
        <f t="shared" si="24"/>
        <v>0.91296947164865039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/>
      <c r="B73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>
        <f t="shared" si="24"/>
        <v>0.91296947164865039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0.91296947164865039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0.91296947164865039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0.91296947164865039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0.91296947164865039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0.91296947164865039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0.91296947164865039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0.91296947164865039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0.91296947164865039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0.91296947164865039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0.91296947164865039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0.91296947164865039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0.91296947164865039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0.91296947164865039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0.91296947164865039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0.91296947164865039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0.91296947164865039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0.91296947164865039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0.91296947164865039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0.91296947164865039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0.91296947164865039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0.91296947164865039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0.91296947164865039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0.91296947164865039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0.91296947164865039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0.91296947164865039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0.91296947164865039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0.91296947164865039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0.91296947164865039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0.91296947164865039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0.91296947164865039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0.91296947164865039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0.91296947164865039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0.91296947164865039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0.91296947164865039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0.91296947164865039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0.91296947164865039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0.91296947164865039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0.91296947164865039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0.91296947164865039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0.91296947164865039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0.91296947164865039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0.91296947164865039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0.91296947164865039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0.91296947164865039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0.91296947164865039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0.91296947164865039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0.91296947164865039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0.91296947164865039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0.91296947164865039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0.91296947164865039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0.91296947164865039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0.91296947164865039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0.91296947164865039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0.91296947164865039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0.91296947164865039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0.91296947164865039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0.91296947164865039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0.91296947164865039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0.91296947164865039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0.91296947164865039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0.91296947164865039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0.91296947164865039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0.91296947164865039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0.91296947164865039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0.91296947164865039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0.91296947164865039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0.91296947164865039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0.91296947164865039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0.91296947164865039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0.91296947164865039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0.91296947164865039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0.91296947164865039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0.91296947164865039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0.91296947164865039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0.91296947164865039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0.91296947164865039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0.91296947164865039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0.91296947164865039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0.91296947164865039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0.91296947164865039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0.91296947164865039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0.91296947164865039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0.91296947164865039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0.91296947164865039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0.91296947164865039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0.91296947164865039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0.91296947164865039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0.91296947164865039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0.91296947164865039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0.91296947164865039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0.91296947164865039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0.91296947164865039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0.91296947164865039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0.91296947164865039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0.91296947164865039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0.91296947164865039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0.91296947164865039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0.91296947164865039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0.91296947164865039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0.91296947164865039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0.91296947164865039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0.91296947164865039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0.91296947164865039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0.91296947164865039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0.91296947164865039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0.91296947164865039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0.91296947164865039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0.91296947164865039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0.91296947164865039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0.91296947164865039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0.91296947164865039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0.91296947164865039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0.91296947164865039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0.91296947164865039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0.91296947164865039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0.91296947164865039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0.91296947164865039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0.91296947164865039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0.91296947164865039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0.91296947164865039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0.91296947164865039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0.91296947164865039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0.91296947164865039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0.91296947164865039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0.91296947164865039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0.91296947164865039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0.91296947164865039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0.91296947164865039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0.91296947164865039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0.91296947164865039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0.91296947164865039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0.91296947164865039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0.91296947164865039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0.91296947164865039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0.91296947164865039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0.91296947164865039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0.91296947164865039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0.91296947164865039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0.91296947164865039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0.91296947164865039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0.91296947164865039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0.91296947164865039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0.91296947164865039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0.91296947164865039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0.91296947164865039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0.91296947164865039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0.91296947164865039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0.91296947164865039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0.91296947164865039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0.91296947164865039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0.91296947164865039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0.91296947164865039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0.91296947164865039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0.91296947164865039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0.91296947164865039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0.91296947164865039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0.91296947164865039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0.91296947164865039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0.91296947164865039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0.91296947164865039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0.91296947164865039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0.91296947164865039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0.91296947164865039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0.91296947164865039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0.91296947164865039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0.91296947164865039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0.91296947164865039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63"/>
  <sheetViews>
    <sheetView workbookViewId="0">
      <pane xSplit="14955" topLeftCell="CR1"/>
      <selection activeCell="B4" sqref="B4"/>
      <selection pane="topRight" activeCell="CR1" sqref="CR1"/>
    </sheetView>
  </sheetViews>
  <sheetFormatPr defaultRowHeight="12.75" x14ac:dyDescent="0.2"/>
  <cols>
    <col min="2" max="2" width="10.28515625" bestFit="1" customWidth="1"/>
  </cols>
  <sheetData>
    <row r="1" spans="1:126" s="46" customFormat="1" x14ac:dyDescent="0.2">
      <c r="A1" s="46" t="s">
        <v>53</v>
      </c>
      <c r="B1" s="47">
        <f>MAX(B2:DV2)</f>
        <v>705</v>
      </c>
      <c r="S1" s="46" t="s">
        <v>62</v>
      </c>
      <c r="BI1" s="46" t="s">
        <v>83</v>
      </c>
      <c r="DE1" s="46" t="s">
        <v>107</v>
      </c>
    </row>
    <row r="2" spans="1:126" s="47" customFormat="1" ht="11.25" x14ac:dyDescent="0.2">
      <c r="A2" s="47" t="s">
        <v>117</v>
      </c>
      <c r="B2" s="47">
        <f>MAX(B4:B64)</f>
        <v>173</v>
      </c>
      <c r="D2" s="47">
        <f>MAX(D4:D64)</f>
        <v>214</v>
      </c>
      <c r="F2" s="47">
        <f>MAX(F4:F64)</f>
        <v>192</v>
      </c>
      <c r="H2" s="47">
        <f>MAX(H4:H64)</f>
        <v>232</v>
      </c>
      <c r="J2" s="47">
        <f>MAX(J4:J64)</f>
        <v>275</v>
      </c>
      <c r="L2" s="47">
        <f>MAX(L4:L64)</f>
        <v>209</v>
      </c>
      <c r="N2" s="47">
        <f>MAX(N4:N64)</f>
        <v>290</v>
      </c>
      <c r="P2" s="47">
        <f>MAX(P4:P64)</f>
        <v>283</v>
      </c>
      <c r="R2" s="47">
        <f>MAX(R4:R64)</f>
        <v>73</v>
      </c>
      <c r="T2" s="47">
        <f>MAX(T4:T64)</f>
        <v>441</v>
      </c>
      <c r="V2" s="47">
        <f>MAX(V4:V64)</f>
        <v>0</v>
      </c>
      <c r="X2" s="47">
        <f>MAX(X4:X64)</f>
        <v>441</v>
      </c>
      <c r="Z2" s="47">
        <f>MAX(Z4:Z64)</f>
        <v>483</v>
      </c>
      <c r="AB2" s="47">
        <f>MAX(AB4:AB64)</f>
        <v>589</v>
      </c>
      <c r="AD2" s="47">
        <f>MAX(AD4:AD64)</f>
        <v>262</v>
      </c>
      <c r="AF2" s="47">
        <f>MAX(AF4:AF64)</f>
        <v>540</v>
      </c>
      <c r="AH2" s="47">
        <f>MAX(AH4:AH64)</f>
        <v>130</v>
      </c>
      <c r="AJ2" s="47">
        <f>MAX(AJ4:AJ64)</f>
        <v>422</v>
      </c>
      <c r="AL2" s="47">
        <f>MAX(AL4:AL64)</f>
        <v>260</v>
      </c>
      <c r="AN2" s="47">
        <f>MAX(AN4:AN64)</f>
        <v>293</v>
      </c>
      <c r="AP2" s="47">
        <f>MAX(AP4:AP64)</f>
        <v>358</v>
      </c>
      <c r="AR2" s="47">
        <f>MAX(AR4:AR64)</f>
        <v>380</v>
      </c>
      <c r="AT2" s="47">
        <f>MAX(AT4:AT64)</f>
        <v>301</v>
      </c>
      <c r="AV2" s="47">
        <f>MAX(AV4:AV64)</f>
        <v>487</v>
      </c>
      <c r="AX2" s="47">
        <f>MAX(AX4:AX64)</f>
        <v>705</v>
      </c>
      <c r="AZ2" s="47">
        <f>MAX(AZ4:AZ64)</f>
        <v>0</v>
      </c>
      <c r="BB2" s="47">
        <f>MAX(BB4:BB64)</f>
        <v>628</v>
      </c>
      <c r="BD2" s="47">
        <f>MAX(BD4:BD64)</f>
        <v>349</v>
      </c>
      <c r="BF2" s="47">
        <f>MAX(BF4:BF64)</f>
        <v>214</v>
      </c>
      <c r="BH2" s="47">
        <f>MAX(BH4:BH64)</f>
        <v>214</v>
      </c>
      <c r="BJ2" s="47">
        <f>MAX(BJ4:BJ64)</f>
        <v>0</v>
      </c>
      <c r="BL2" s="47">
        <f>MAX(BL4:BL64)</f>
        <v>0</v>
      </c>
      <c r="BN2" s="47">
        <f>MAX(BN4:BN64)</f>
        <v>222</v>
      </c>
      <c r="BP2" s="47">
        <f>MAX(BP4:BP64)</f>
        <v>266</v>
      </c>
      <c r="BR2" s="47">
        <f>MAX(BR4:BR64)</f>
        <v>436</v>
      </c>
      <c r="BT2" s="47">
        <f>MAX(BT4:BT64)</f>
        <v>321</v>
      </c>
      <c r="BV2" s="47">
        <f>MAX(BV4:BV64)</f>
        <v>447</v>
      </c>
      <c r="BX2" s="47">
        <f>MAX(BX4:BX64)</f>
        <v>0</v>
      </c>
      <c r="BZ2" s="47">
        <f>MAX(BZ4:BZ64)</f>
        <v>482</v>
      </c>
      <c r="CB2" s="47">
        <f>MAX(CB4:CB64)</f>
        <v>139</v>
      </c>
      <c r="CD2" s="47">
        <f>MAX(CD4:CD64)</f>
        <v>326</v>
      </c>
      <c r="CF2" s="47">
        <f>MAX(CF4:CF64)</f>
        <v>341</v>
      </c>
      <c r="CH2" s="47">
        <f>MAX(CH4:CH64)</f>
        <v>75</v>
      </c>
      <c r="CJ2" s="47">
        <f>MAX(CJ4:CJ64)</f>
        <v>73</v>
      </c>
      <c r="CL2" s="47">
        <f>MAX(CL4:CL64)</f>
        <v>195</v>
      </c>
      <c r="CN2" s="47">
        <f>MAX(CN4:CN64)</f>
        <v>180</v>
      </c>
      <c r="CP2" s="47">
        <f>MAX(CP4:CP64)</f>
        <v>0</v>
      </c>
      <c r="CR2" s="47">
        <f>MAX(CR4:CR64)</f>
        <v>234</v>
      </c>
      <c r="CT2" s="47">
        <f>MAX(CT4:CT64)</f>
        <v>0</v>
      </c>
      <c r="CV2" s="47">
        <f>MAX(CV4:CV64)</f>
        <v>284</v>
      </c>
      <c r="CX2" s="47">
        <f>MAX(CX4:CX64)</f>
        <v>208</v>
      </c>
      <c r="CZ2" s="47">
        <f>MAX(CZ4:CZ64)</f>
        <v>399</v>
      </c>
      <c r="DB2" s="47">
        <f>MAX(DB4:DB64)</f>
        <v>350</v>
      </c>
      <c r="DD2" s="47">
        <f>MAX(DD4:DD64)</f>
        <v>324</v>
      </c>
      <c r="DF2" s="47">
        <f>MAX(DF4:DF64)</f>
        <v>369</v>
      </c>
      <c r="DH2" s="47">
        <f>MAX(DH4:DH64)</f>
        <v>233</v>
      </c>
      <c r="DJ2" s="47">
        <f>MAX(DJ4:DJ64)</f>
        <v>468</v>
      </c>
      <c r="DL2" s="47">
        <f>MAX(DL4:DL64)</f>
        <v>0</v>
      </c>
      <c r="DN2" s="47">
        <f>MAX(DN4:DN64)</f>
        <v>319</v>
      </c>
      <c r="DP2" s="47">
        <f>MAX(DP4:DP64)</f>
        <v>333</v>
      </c>
      <c r="DR2" s="47">
        <f>MAX(DR4:DR64)</f>
        <v>408</v>
      </c>
      <c r="DT2" s="47">
        <f>MAX(DT4:DT64)</f>
        <v>486</v>
      </c>
      <c r="DV2" s="47">
        <f>MAX(DV4:DV64)</f>
        <v>649</v>
      </c>
    </row>
    <row r="3" spans="1:126" s="46" customFormat="1" x14ac:dyDescent="0.2">
      <c r="A3" s="46" t="s">
        <v>52</v>
      </c>
      <c r="C3" s="46" t="s">
        <v>54</v>
      </c>
      <c r="E3" s="46" t="s">
        <v>55</v>
      </c>
      <c r="G3" s="46" t="s">
        <v>56</v>
      </c>
      <c r="I3" s="46" t="s">
        <v>57</v>
      </c>
      <c r="K3" s="46" t="s">
        <v>58</v>
      </c>
      <c r="M3" s="46" t="s">
        <v>59</v>
      </c>
      <c r="O3" s="46" t="s">
        <v>60</v>
      </c>
      <c r="Q3" s="46" t="s">
        <v>61</v>
      </c>
      <c r="S3" s="46" t="s">
        <v>63</v>
      </c>
      <c r="U3" s="46" t="s">
        <v>64</v>
      </c>
      <c r="W3" s="46" t="s">
        <v>65</v>
      </c>
      <c r="Y3" s="46" t="s">
        <v>66</v>
      </c>
      <c r="AA3" s="46" t="s">
        <v>67</v>
      </c>
      <c r="AC3" s="46" t="s">
        <v>68</v>
      </c>
      <c r="AE3" s="46" t="s">
        <v>69</v>
      </c>
      <c r="AG3" s="46" t="s">
        <v>70</v>
      </c>
      <c r="AI3" s="46" t="s">
        <v>71</v>
      </c>
      <c r="AK3" s="46" t="s">
        <v>72</v>
      </c>
      <c r="AM3" s="46" t="s">
        <v>73</v>
      </c>
      <c r="AO3" s="46" t="s">
        <v>74</v>
      </c>
      <c r="AQ3" s="46" t="s">
        <v>75</v>
      </c>
      <c r="AS3" s="46" t="s">
        <v>76</v>
      </c>
      <c r="AU3" s="46" t="s">
        <v>77</v>
      </c>
      <c r="AW3" s="46" t="s">
        <v>50</v>
      </c>
      <c r="AY3" s="46" t="s">
        <v>78</v>
      </c>
      <c r="BA3" s="46" t="s">
        <v>79</v>
      </c>
      <c r="BC3" s="46" t="s">
        <v>80</v>
      </c>
      <c r="BE3" s="46" t="s">
        <v>81</v>
      </c>
      <c r="BG3" s="46" t="s">
        <v>82</v>
      </c>
      <c r="BI3" s="46" t="s">
        <v>84</v>
      </c>
      <c r="BK3" s="46" t="s">
        <v>85</v>
      </c>
      <c r="BM3" s="46" t="s">
        <v>86</v>
      </c>
      <c r="BO3" s="46" t="s">
        <v>87</v>
      </c>
      <c r="BQ3" s="46" t="s">
        <v>88</v>
      </c>
      <c r="BS3" s="46" t="s">
        <v>89</v>
      </c>
      <c r="BU3" s="46" t="s">
        <v>90</v>
      </c>
      <c r="BW3" s="46" t="s">
        <v>91</v>
      </c>
      <c r="BY3" s="46" t="s">
        <v>92</v>
      </c>
      <c r="CA3" s="46" t="s">
        <v>93</v>
      </c>
      <c r="CC3" s="46" t="s">
        <v>94</v>
      </c>
      <c r="CE3" s="46" t="s">
        <v>95</v>
      </c>
      <c r="CG3" s="46" t="s">
        <v>96</v>
      </c>
      <c r="CI3" s="46" t="s">
        <v>97</v>
      </c>
      <c r="CK3" s="46" t="s">
        <v>98</v>
      </c>
      <c r="CM3" s="46" t="s">
        <v>99</v>
      </c>
      <c r="CO3" s="46" t="s">
        <v>100</v>
      </c>
      <c r="CQ3" s="46" t="s">
        <v>101</v>
      </c>
      <c r="CS3" s="46" t="s">
        <v>102</v>
      </c>
      <c r="CU3" s="46" t="s">
        <v>103</v>
      </c>
      <c r="CW3" s="46" t="s">
        <v>104</v>
      </c>
      <c r="CY3" s="46" t="s">
        <v>105</v>
      </c>
      <c r="DA3" s="46" t="s">
        <v>106</v>
      </c>
      <c r="DC3" s="46" t="s">
        <v>51</v>
      </c>
      <c r="DE3" s="46" t="s">
        <v>108</v>
      </c>
      <c r="DG3" s="46" t="s">
        <v>109</v>
      </c>
      <c r="DI3" s="46" t="s">
        <v>112</v>
      </c>
      <c r="DK3" s="46" t="s">
        <v>110</v>
      </c>
      <c r="DM3" s="46" t="s">
        <v>113</v>
      </c>
      <c r="DO3" s="46" t="s">
        <v>114</v>
      </c>
      <c r="DQ3" s="46" t="s">
        <v>115</v>
      </c>
      <c r="DS3" s="46" t="s">
        <v>116</v>
      </c>
      <c r="DU3" s="46" t="s">
        <v>111</v>
      </c>
    </row>
    <row r="4" spans="1:126" x14ac:dyDescent="0.2">
      <c r="A4">
        <v>7</v>
      </c>
      <c r="B4">
        <v>43</v>
      </c>
      <c r="C4">
        <v>1</v>
      </c>
      <c r="D4">
        <v>14</v>
      </c>
      <c r="E4">
        <v>1</v>
      </c>
      <c r="F4">
        <v>38</v>
      </c>
      <c r="G4">
        <v>5</v>
      </c>
      <c r="H4">
        <v>30</v>
      </c>
      <c r="I4">
        <v>3</v>
      </c>
      <c r="J4">
        <v>35</v>
      </c>
      <c r="K4">
        <v>55</v>
      </c>
      <c r="L4">
        <v>209</v>
      </c>
      <c r="M4">
        <v>4</v>
      </c>
      <c r="N4">
        <v>42</v>
      </c>
      <c r="O4">
        <v>1</v>
      </c>
      <c r="P4">
        <v>20</v>
      </c>
      <c r="Q4">
        <v>1</v>
      </c>
      <c r="R4">
        <v>6</v>
      </c>
      <c r="S4">
        <v>17</v>
      </c>
      <c r="T4">
        <v>124</v>
      </c>
      <c r="W4">
        <v>30</v>
      </c>
      <c r="X4">
        <v>281</v>
      </c>
      <c r="Y4">
        <v>34</v>
      </c>
      <c r="Z4">
        <v>350</v>
      </c>
      <c r="AA4">
        <v>10</v>
      </c>
      <c r="AB4">
        <v>63</v>
      </c>
      <c r="AC4">
        <v>23</v>
      </c>
      <c r="AD4">
        <v>143</v>
      </c>
      <c r="AE4">
        <v>32</v>
      </c>
      <c r="AF4">
        <v>243</v>
      </c>
      <c r="AG4">
        <v>5</v>
      </c>
      <c r="AH4">
        <v>31</v>
      </c>
      <c r="AI4">
        <v>18</v>
      </c>
      <c r="AJ4">
        <v>191</v>
      </c>
      <c r="AK4">
        <v>3</v>
      </c>
      <c r="AL4">
        <v>37</v>
      </c>
      <c r="AM4">
        <v>6</v>
      </c>
      <c r="AN4">
        <v>99</v>
      </c>
      <c r="AO4">
        <v>13</v>
      </c>
      <c r="AP4">
        <v>109</v>
      </c>
      <c r="AQ4">
        <v>20</v>
      </c>
      <c r="AR4">
        <v>134</v>
      </c>
      <c r="AS4">
        <v>1</v>
      </c>
      <c r="AT4">
        <v>19</v>
      </c>
      <c r="AU4">
        <v>6</v>
      </c>
      <c r="AV4">
        <v>96</v>
      </c>
      <c r="AW4">
        <v>9</v>
      </c>
      <c r="AX4">
        <v>313</v>
      </c>
      <c r="BA4">
        <v>15</v>
      </c>
      <c r="BB4">
        <v>92</v>
      </c>
      <c r="BC4">
        <v>27</v>
      </c>
      <c r="BD4">
        <v>221</v>
      </c>
      <c r="BE4">
        <v>6</v>
      </c>
      <c r="BF4">
        <v>61</v>
      </c>
      <c r="BG4">
        <v>6</v>
      </c>
      <c r="BH4">
        <v>61</v>
      </c>
      <c r="BM4">
        <v>132</v>
      </c>
      <c r="BN4">
        <v>134</v>
      </c>
      <c r="BO4">
        <v>3</v>
      </c>
      <c r="BP4">
        <v>23</v>
      </c>
      <c r="BQ4">
        <v>7</v>
      </c>
      <c r="BR4">
        <v>33</v>
      </c>
      <c r="BS4">
        <v>11</v>
      </c>
      <c r="BT4">
        <v>89</v>
      </c>
      <c r="BU4">
        <v>3</v>
      </c>
      <c r="BV4">
        <v>135</v>
      </c>
      <c r="BY4">
        <v>1</v>
      </c>
      <c r="BZ4">
        <v>11</v>
      </c>
      <c r="CA4">
        <v>9</v>
      </c>
      <c r="CB4">
        <v>45</v>
      </c>
      <c r="CC4">
        <v>0</v>
      </c>
      <c r="CD4">
        <v>9</v>
      </c>
      <c r="CE4">
        <v>14</v>
      </c>
      <c r="CF4">
        <v>120</v>
      </c>
      <c r="CG4">
        <v>1</v>
      </c>
      <c r="CH4">
        <v>8</v>
      </c>
      <c r="CI4">
        <v>3</v>
      </c>
      <c r="CJ4">
        <v>36</v>
      </c>
      <c r="CK4">
        <v>6</v>
      </c>
      <c r="CL4">
        <v>192</v>
      </c>
      <c r="CM4">
        <v>4</v>
      </c>
      <c r="CN4">
        <v>100</v>
      </c>
      <c r="CQ4">
        <v>8</v>
      </c>
      <c r="CR4">
        <v>40</v>
      </c>
      <c r="CU4">
        <v>17</v>
      </c>
      <c r="CV4">
        <v>227</v>
      </c>
      <c r="CW4">
        <v>5</v>
      </c>
      <c r="CX4">
        <v>68</v>
      </c>
      <c r="CY4">
        <v>26</v>
      </c>
      <c r="CZ4">
        <v>201</v>
      </c>
      <c r="DA4">
        <v>3</v>
      </c>
      <c r="DB4">
        <v>49</v>
      </c>
      <c r="DC4">
        <v>2</v>
      </c>
      <c r="DD4">
        <v>86</v>
      </c>
      <c r="DE4">
        <v>7</v>
      </c>
      <c r="DF4">
        <v>120</v>
      </c>
      <c r="DG4">
        <v>0</v>
      </c>
      <c r="DH4">
        <v>35</v>
      </c>
      <c r="DI4">
        <v>2</v>
      </c>
      <c r="DJ4">
        <v>32</v>
      </c>
      <c r="DM4">
        <v>116</v>
      </c>
      <c r="DN4">
        <v>98</v>
      </c>
      <c r="DO4">
        <v>5</v>
      </c>
      <c r="DP4">
        <v>63</v>
      </c>
      <c r="DQ4">
        <v>3</v>
      </c>
      <c r="DR4">
        <v>20</v>
      </c>
      <c r="DS4">
        <v>15</v>
      </c>
      <c r="DT4">
        <v>90</v>
      </c>
      <c r="DU4">
        <v>3</v>
      </c>
      <c r="DV4">
        <v>70</v>
      </c>
    </row>
    <row r="5" spans="1:126" x14ac:dyDescent="0.2">
      <c r="A5">
        <v>7</v>
      </c>
      <c r="B5">
        <v>20</v>
      </c>
      <c r="C5">
        <v>2</v>
      </c>
      <c r="D5">
        <v>34</v>
      </c>
      <c r="E5">
        <v>2</v>
      </c>
      <c r="F5">
        <v>127</v>
      </c>
      <c r="G5">
        <v>17</v>
      </c>
      <c r="H5">
        <v>82</v>
      </c>
      <c r="I5">
        <v>3</v>
      </c>
      <c r="J5">
        <v>46</v>
      </c>
      <c r="K5">
        <v>32</v>
      </c>
      <c r="L5">
        <v>163</v>
      </c>
      <c r="M5">
        <v>1</v>
      </c>
      <c r="N5">
        <v>4</v>
      </c>
      <c r="O5">
        <v>0</v>
      </c>
      <c r="P5">
        <v>6</v>
      </c>
      <c r="Q5">
        <v>2</v>
      </c>
      <c r="R5">
        <v>2</v>
      </c>
      <c r="S5">
        <v>6</v>
      </c>
      <c r="T5">
        <v>31</v>
      </c>
      <c r="W5">
        <v>4</v>
      </c>
      <c r="X5">
        <v>36</v>
      </c>
      <c r="Y5">
        <v>93</v>
      </c>
      <c r="Z5">
        <v>70</v>
      </c>
      <c r="AA5">
        <v>9</v>
      </c>
      <c r="AB5">
        <v>94</v>
      </c>
      <c r="AC5">
        <v>15</v>
      </c>
      <c r="AD5">
        <v>178</v>
      </c>
      <c r="AE5">
        <v>5</v>
      </c>
      <c r="AF5">
        <v>36</v>
      </c>
      <c r="AG5">
        <v>2</v>
      </c>
      <c r="AH5">
        <v>21</v>
      </c>
      <c r="AI5">
        <v>4</v>
      </c>
      <c r="AJ5">
        <v>31</v>
      </c>
      <c r="AK5">
        <v>8</v>
      </c>
      <c r="AL5">
        <v>146</v>
      </c>
      <c r="AM5">
        <v>6</v>
      </c>
      <c r="AN5">
        <v>48</v>
      </c>
      <c r="AO5">
        <v>11</v>
      </c>
      <c r="AP5">
        <v>81</v>
      </c>
      <c r="AQ5">
        <v>18</v>
      </c>
      <c r="AR5">
        <v>96</v>
      </c>
      <c r="AS5">
        <v>19</v>
      </c>
      <c r="AT5">
        <v>139</v>
      </c>
      <c r="AU5">
        <v>1</v>
      </c>
      <c r="AV5">
        <v>21</v>
      </c>
      <c r="AW5">
        <v>21</v>
      </c>
      <c r="AX5">
        <v>676</v>
      </c>
      <c r="BA5">
        <v>20</v>
      </c>
      <c r="BB5">
        <v>63</v>
      </c>
      <c r="BC5">
        <v>12</v>
      </c>
      <c r="BD5">
        <v>74</v>
      </c>
      <c r="BE5">
        <v>26</v>
      </c>
      <c r="BF5">
        <v>214</v>
      </c>
      <c r="BG5">
        <v>26</v>
      </c>
      <c r="BH5">
        <v>214</v>
      </c>
      <c r="BM5">
        <v>16</v>
      </c>
      <c r="BN5">
        <v>135</v>
      </c>
      <c r="BO5">
        <v>6</v>
      </c>
      <c r="BP5">
        <v>20</v>
      </c>
      <c r="BQ5">
        <v>26</v>
      </c>
      <c r="BR5">
        <v>280</v>
      </c>
      <c r="BS5">
        <v>0</v>
      </c>
      <c r="BT5">
        <v>33</v>
      </c>
      <c r="BU5">
        <v>0</v>
      </c>
      <c r="BV5">
        <v>109</v>
      </c>
      <c r="BY5">
        <v>23</v>
      </c>
      <c r="BZ5">
        <v>167</v>
      </c>
      <c r="CA5">
        <v>10</v>
      </c>
      <c r="CB5">
        <v>50</v>
      </c>
      <c r="CC5">
        <v>17</v>
      </c>
      <c r="CD5">
        <v>98</v>
      </c>
      <c r="CE5">
        <v>2</v>
      </c>
      <c r="CF5">
        <v>4</v>
      </c>
      <c r="CG5">
        <v>10</v>
      </c>
      <c r="CH5">
        <v>28</v>
      </c>
      <c r="CI5">
        <v>3</v>
      </c>
      <c r="CJ5">
        <v>48</v>
      </c>
      <c r="CK5">
        <v>22</v>
      </c>
      <c r="CL5">
        <v>68</v>
      </c>
      <c r="CM5">
        <v>4</v>
      </c>
      <c r="CN5">
        <v>32</v>
      </c>
      <c r="CQ5">
        <v>5</v>
      </c>
      <c r="CR5">
        <v>28</v>
      </c>
      <c r="CU5">
        <v>11</v>
      </c>
      <c r="CV5">
        <v>61</v>
      </c>
      <c r="CW5">
        <v>10</v>
      </c>
      <c r="CX5">
        <v>116</v>
      </c>
      <c r="CY5">
        <v>5</v>
      </c>
      <c r="CZ5">
        <v>40</v>
      </c>
      <c r="DA5">
        <v>12</v>
      </c>
      <c r="DB5">
        <v>66</v>
      </c>
      <c r="DC5">
        <v>0</v>
      </c>
      <c r="DD5">
        <v>14</v>
      </c>
      <c r="DE5">
        <v>3</v>
      </c>
      <c r="DF5">
        <v>53</v>
      </c>
      <c r="DG5">
        <v>0</v>
      </c>
      <c r="DH5">
        <v>73</v>
      </c>
      <c r="DI5">
        <v>6</v>
      </c>
      <c r="DJ5">
        <v>72</v>
      </c>
      <c r="DM5">
        <v>5</v>
      </c>
      <c r="DN5">
        <v>60</v>
      </c>
      <c r="DO5">
        <v>9</v>
      </c>
      <c r="DP5">
        <v>105</v>
      </c>
      <c r="DQ5">
        <v>5</v>
      </c>
      <c r="DR5">
        <v>48</v>
      </c>
      <c r="DS5">
        <v>35</v>
      </c>
      <c r="DT5">
        <v>486</v>
      </c>
      <c r="DU5">
        <v>17</v>
      </c>
      <c r="DV5">
        <v>226</v>
      </c>
    </row>
    <row r="6" spans="1:126" x14ac:dyDescent="0.2">
      <c r="A6">
        <v>3</v>
      </c>
      <c r="B6">
        <v>19</v>
      </c>
      <c r="C6">
        <v>3</v>
      </c>
      <c r="D6">
        <v>91</v>
      </c>
      <c r="E6">
        <v>3</v>
      </c>
      <c r="F6">
        <v>172</v>
      </c>
      <c r="G6">
        <v>11</v>
      </c>
      <c r="H6">
        <v>68</v>
      </c>
      <c r="I6">
        <v>0</v>
      </c>
      <c r="J6">
        <v>11</v>
      </c>
      <c r="M6">
        <v>41</v>
      </c>
      <c r="N6">
        <v>290</v>
      </c>
      <c r="O6">
        <v>0</v>
      </c>
      <c r="P6">
        <v>24</v>
      </c>
      <c r="Q6">
        <v>0</v>
      </c>
      <c r="R6">
        <v>14</v>
      </c>
      <c r="S6">
        <v>4</v>
      </c>
      <c r="T6">
        <v>42</v>
      </c>
      <c r="W6">
        <v>15</v>
      </c>
      <c r="X6">
        <v>130</v>
      </c>
      <c r="Y6">
        <v>23</v>
      </c>
      <c r="Z6">
        <v>203</v>
      </c>
      <c r="AA6">
        <v>10</v>
      </c>
      <c r="AB6">
        <v>125</v>
      </c>
      <c r="AC6">
        <v>15</v>
      </c>
      <c r="AD6">
        <v>105</v>
      </c>
      <c r="AE6">
        <v>12</v>
      </c>
      <c r="AF6">
        <v>64</v>
      </c>
      <c r="AG6">
        <v>14</v>
      </c>
      <c r="AH6">
        <v>110</v>
      </c>
      <c r="AI6">
        <v>11</v>
      </c>
      <c r="AJ6">
        <v>106</v>
      </c>
      <c r="AK6">
        <v>12</v>
      </c>
      <c r="AL6">
        <v>82</v>
      </c>
      <c r="AM6">
        <v>41</v>
      </c>
      <c r="AN6">
        <v>293</v>
      </c>
      <c r="AO6">
        <v>19</v>
      </c>
      <c r="AP6">
        <v>153</v>
      </c>
      <c r="AQ6">
        <v>4</v>
      </c>
      <c r="AR6">
        <v>54</v>
      </c>
      <c r="AS6">
        <v>15</v>
      </c>
      <c r="AT6">
        <v>131</v>
      </c>
      <c r="AU6">
        <v>6</v>
      </c>
      <c r="AV6">
        <v>111</v>
      </c>
      <c r="AW6">
        <v>12</v>
      </c>
      <c r="AX6">
        <v>469</v>
      </c>
      <c r="BA6">
        <v>13</v>
      </c>
      <c r="BB6">
        <v>69</v>
      </c>
      <c r="BC6">
        <v>4</v>
      </c>
      <c r="BD6">
        <v>61</v>
      </c>
      <c r="BE6">
        <v>4</v>
      </c>
      <c r="BF6">
        <v>23</v>
      </c>
      <c r="BG6">
        <v>4</v>
      </c>
      <c r="BH6">
        <v>23</v>
      </c>
      <c r="BM6">
        <v>15</v>
      </c>
      <c r="BN6">
        <v>130</v>
      </c>
      <c r="BO6">
        <v>20</v>
      </c>
      <c r="BP6">
        <v>197</v>
      </c>
      <c r="BQ6">
        <v>19</v>
      </c>
      <c r="BR6">
        <v>118</v>
      </c>
      <c r="BS6">
        <v>0</v>
      </c>
      <c r="BT6">
        <v>69</v>
      </c>
      <c r="BU6">
        <v>2</v>
      </c>
      <c r="BV6">
        <v>50</v>
      </c>
      <c r="BY6">
        <v>4</v>
      </c>
      <c r="BZ6">
        <v>24</v>
      </c>
      <c r="CA6">
        <v>2</v>
      </c>
      <c r="CB6">
        <v>23</v>
      </c>
      <c r="CC6">
        <v>9</v>
      </c>
      <c r="CD6">
        <v>94</v>
      </c>
      <c r="CE6">
        <v>1</v>
      </c>
      <c r="CF6">
        <v>25</v>
      </c>
      <c r="CG6">
        <v>5</v>
      </c>
      <c r="CH6">
        <v>75</v>
      </c>
      <c r="CI6">
        <v>3</v>
      </c>
      <c r="CJ6">
        <v>39</v>
      </c>
      <c r="CK6">
        <v>0</v>
      </c>
      <c r="CL6">
        <v>11</v>
      </c>
      <c r="CM6">
        <v>6</v>
      </c>
      <c r="CN6">
        <v>90</v>
      </c>
      <c r="CQ6">
        <v>10</v>
      </c>
      <c r="CR6">
        <v>84</v>
      </c>
      <c r="CU6">
        <v>15</v>
      </c>
      <c r="CV6">
        <v>45</v>
      </c>
      <c r="CW6">
        <v>1</v>
      </c>
      <c r="CX6">
        <v>47</v>
      </c>
      <c r="CY6">
        <v>32</v>
      </c>
      <c r="CZ6">
        <v>178</v>
      </c>
      <c r="DA6">
        <v>5</v>
      </c>
      <c r="DB6">
        <v>158</v>
      </c>
      <c r="DC6">
        <v>4</v>
      </c>
      <c r="DD6">
        <v>159</v>
      </c>
      <c r="DE6">
        <v>2</v>
      </c>
      <c r="DF6">
        <v>33</v>
      </c>
      <c r="DG6">
        <v>6</v>
      </c>
      <c r="DH6">
        <v>233</v>
      </c>
      <c r="DI6">
        <v>10</v>
      </c>
      <c r="DJ6">
        <v>79</v>
      </c>
      <c r="DM6">
        <v>18</v>
      </c>
      <c r="DN6">
        <v>121</v>
      </c>
      <c r="DO6">
        <v>8</v>
      </c>
      <c r="DP6">
        <v>125</v>
      </c>
      <c r="DQ6">
        <v>12</v>
      </c>
      <c r="DR6">
        <v>101</v>
      </c>
      <c r="DS6">
        <v>2</v>
      </c>
      <c r="DT6">
        <v>51</v>
      </c>
      <c r="DU6">
        <v>36</v>
      </c>
      <c r="DV6">
        <v>324</v>
      </c>
    </row>
    <row r="7" spans="1:126" x14ac:dyDescent="0.2">
      <c r="A7">
        <v>3</v>
      </c>
      <c r="B7">
        <v>34</v>
      </c>
      <c r="C7">
        <v>0</v>
      </c>
      <c r="D7">
        <v>26</v>
      </c>
      <c r="E7">
        <v>1</v>
      </c>
      <c r="F7">
        <v>50</v>
      </c>
      <c r="G7">
        <v>49</v>
      </c>
      <c r="H7">
        <v>226</v>
      </c>
      <c r="I7">
        <v>4</v>
      </c>
      <c r="J7">
        <v>45</v>
      </c>
      <c r="M7">
        <v>14</v>
      </c>
      <c r="N7">
        <v>19</v>
      </c>
      <c r="O7">
        <v>2</v>
      </c>
      <c r="P7">
        <v>20</v>
      </c>
      <c r="Q7">
        <v>6</v>
      </c>
      <c r="R7">
        <v>24</v>
      </c>
      <c r="S7">
        <v>14</v>
      </c>
      <c r="T7">
        <v>76</v>
      </c>
      <c r="W7">
        <v>11</v>
      </c>
      <c r="X7">
        <v>125</v>
      </c>
      <c r="Y7">
        <v>23</v>
      </c>
      <c r="Z7">
        <v>259</v>
      </c>
      <c r="AA7">
        <v>38</v>
      </c>
      <c r="AB7">
        <v>244</v>
      </c>
      <c r="AC7">
        <v>17</v>
      </c>
      <c r="AD7">
        <v>137</v>
      </c>
      <c r="AE7">
        <v>11</v>
      </c>
      <c r="AF7">
        <v>68</v>
      </c>
      <c r="AG7">
        <v>13</v>
      </c>
      <c r="AH7">
        <v>102</v>
      </c>
      <c r="AI7">
        <v>5</v>
      </c>
      <c r="AJ7">
        <v>34</v>
      </c>
      <c r="AK7">
        <v>1</v>
      </c>
      <c r="AL7">
        <v>21</v>
      </c>
      <c r="AM7">
        <v>2</v>
      </c>
      <c r="AN7">
        <v>18</v>
      </c>
      <c r="AO7">
        <v>5</v>
      </c>
      <c r="AP7">
        <v>37</v>
      </c>
      <c r="AQ7">
        <v>11</v>
      </c>
      <c r="AR7">
        <v>108</v>
      </c>
      <c r="AS7">
        <v>8</v>
      </c>
      <c r="AT7">
        <v>85</v>
      </c>
      <c r="AU7">
        <v>9</v>
      </c>
      <c r="AV7">
        <v>214</v>
      </c>
      <c r="AW7">
        <v>4</v>
      </c>
      <c r="AX7">
        <v>96</v>
      </c>
      <c r="BA7">
        <v>2</v>
      </c>
      <c r="BB7">
        <v>49</v>
      </c>
      <c r="BC7">
        <v>22</v>
      </c>
      <c r="BD7">
        <v>82</v>
      </c>
      <c r="BE7">
        <v>11</v>
      </c>
      <c r="BF7">
        <v>145</v>
      </c>
      <c r="BG7">
        <v>11</v>
      </c>
      <c r="BH7">
        <v>145</v>
      </c>
      <c r="BM7">
        <v>9</v>
      </c>
      <c r="BN7">
        <v>94</v>
      </c>
      <c r="BO7">
        <v>4</v>
      </c>
      <c r="BP7">
        <v>29</v>
      </c>
      <c r="BQ7">
        <v>7</v>
      </c>
      <c r="BR7">
        <v>33</v>
      </c>
      <c r="BS7">
        <v>4</v>
      </c>
      <c r="BT7">
        <v>75</v>
      </c>
      <c r="BU7">
        <v>27</v>
      </c>
      <c r="BV7">
        <v>447</v>
      </c>
      <c r="BY7">
        <v>3</v>
      </c>
      <c r="BZ7">
        <v>30</v>
      </c>
      <c r="CA7">
        <v>13</v>
      </c>
      <c r="CB7">
        <v>67</v>
      </c>
      <c r="CC7">
        <v>4</v>
      </c>
      <c r="CD7">
        <v>27</v>
      </c>
      <c r="CE7">
        <v>6</v>
      </c>
      <c r="CF7">
        <v>66</v>
      </c>
      <c r="CI7">
        <v>3</v>
      </c>
      <c r="CJ7">
        <v>52</v>
      </c>
      <c r="CK7">
        <v>6</v>
      </c>
      <c r="CL7">
        <v>7</v>
      </c>
      <c r="CM7">
        <v>1</v>
      </c>
      <c r="CN7">
        <v>21</v>
      </c>
      <c r="CQ7">
        <v>3</v>
      </c>
      <c r="CR7">
        <v>30</v>
      </c>
      <c r="CU7">
        <v>3</v>
      </c>
      <c r="CV7">
        <v>14</v>
      </c>
      <c r="CW7">
        <v>2</v>
      </c>
      <c r="CX7">
        <v>12</v>
      </c>
      <c r="CY7">
        <v>22</v>
      </c>
      <c r="CZ7">
        <v>227</v>
      </c>
      <c r="DA7">
        <v>3</v>
      </c>
      <c r="DB7">
        <v>39</v>
      </c>
      <c r="DC7">
        <v>7</v>
      </c>
      <c r="DD7">
        <v>171</v>
      </c>
      <c r="DE7">
        <v>0</v>
      </c>
      <c r="DF7">
        <v>10</v>
      </c>
      <c r="DG7">
        <v>0</v>
      </c>
      <c r="DH7">
        <v>89</v>
      </c>
      <c r="DI7">
        <v>5</v>
      </c>
      <c r="DJ7">
        <v>90</v>
      </c>
      <c r="DM7">
        <v>16</v>
      </c>
      <c r="DN7">
        <v>168</v>
      </c>
      <c r="DO7">
        <v>5</v>
      </c>
      <c r="DP7">
        <v>31</v>
      </c>
      <c r="DQ7">
        <v>1</v>
      </c>
      <c r="DR7">
        <v>30</v>
      </c>
      <c r="DS7">
        <v>9</v>
      </c>
      <c r="DT7">
        <v>140</v>
      </c>
      <c r="DU7">
        <v>2</v>
      </c>
      <c r="DV7">
        <v>41</v>
      </c>
    </row>
    <row r="8" spans="1:126" x14ac:dyDescent="0.2">
      <c r="A8">
        <v>27</v>
      </c>
      <c r="B8">
        <v>159</v>
      </c>
      <c r="C8">
        <v>0</v>
      </c>
      <c r="D8">
        <v>25</v>
      </c>
      <c r="E8">
        <v>3</v>
      </c>
      <c r="F8">
        <v>72</v>
      </c>
      <c r="G8">
        <v>50</v>
      </c>
      <c r="H8">
        <v>210</v>
      </c>
      <c r="I8">
        <v>2</v>
      </c>
      <c r="J8">
        <v>71</v>
      </c>
      <c r="M8">
        <v>13</v>
      </c>
      <c r="N8">
        <v>95</v>
      </c>
      <c r="O8">
        <v>6</v>
      </c>
      <c r="P8">
        <v>223</v>
      </c>
      <c r="Q8">
        <v>0</v>
      </c>
      <c r="R8">
        <v>7</v>
      </c>
      <c r="S8">
        <v>13</v>
      </c>
      <c r="T8">
        <v>105</v>
      </c>
      <c r="W8">
        <v>27</v>
      </c>
      <c r="X8">
        <v>246</v>
      </c>
      <c r="Y8">
        <v>33</v>
      </c>
      <c r="Z8">
        <v>203</v>
      </c>
      <c r="AA8">
        <v>3</v>
      </c>
      <c r="AB8">
        <v>26</v>
      </c>
      <c r="AC8">
        <v>36</v>
      </c>
      <c r="AD8">
        <v>262</v>
      </c>
      <c r="AE8">
        <v>6</v>
      </c>
      <c r="AF8">
        <v>40</v>
      </c>
      <c r="AG8">
        <v>23</v>
      </c>
      <c r="AH8">
        <v>130</v>
      </c>
      <c r="AI8">
        <v>1</v>
      </c>
      <c r="AJ8">
        <v>33</v>
      </c>
      <c r="AK8">
        <v>5</v>
      </c>
      <c r="AL8">
        <v>61</v>
      </c>
      <c r="AM8">
        <v>4</v>
      </c>
      <c r="AN8">
        <v>28</v>
      </c>
      <c r="AO8">
        <v>28</v>
      </c>
      <c r="AP8">
        <v>239</v>
      </c>
      <c r="AQ8">
        <v>9</v>
      </c>
      <c r="AR8">
        <v>147</v>
      </c>
      <c r="AS8">
        <v>16</v>
      </c>
      <c r="AT8">
        <v>90</v>
      </c>
      <c r="AU8">
        <v>2</v>
      </c>
      <c r="AV8">
        <v>55</v>
      </c>
      <c r="AW8">
        <v>12</v>
      </c>
      <c r="AX8">
        <v>560</v>
      </c>
      <c r="BA8">
        <v>3</v>
      </c>
      <c r="BB8">
        <v>28</v>
      </c>
      <c r="BC8">
        <v>4</v>
      </c>
      <c r="BD8">
        <v>49</v>
      </c>
      <c r="BE8">
        <v>26</v>
      </c>
      <c r="BF8">
        <v>100</v>
      </c>
      <c r="BG8">
        <v>26</v>
      </c>
      <c r="BH8">
        <v>100</v>
      </c>
      <c r="BM8">
        <v>7</v>
      </c>
      <c r="BN8">
        <v>111</v>
      </c>
      <c r="BO8">
        <v>3</v>
      </c>
      <c r="BP8">
        <v>57</v>
      </c>
      <c r="BQ8">
        <v>28</v>
      </c>
      <c r="BR8">
        <v>245</v>
      </c>
      <c r="BS8">
        <v>1</v>
      </c>
      <c r="BT8">
        <v>11</v>
      </c>
      <c r="BU8">
        <v>10</v>
      </c>
      <c r="BV8">
        <v>113</v>
      </c>
      <c r="BY8">
        <v>16</v>
      </c>
      <c r="BZ8">
        <v>130</v>
      </c>
      <c r="CA8">
        <v>4</v>
      </c>
      <c r="CB8">
        <v>40</v>
      </c>
      <c r="CC8">
        <v>0</v>
      </c>
      <c r="CD8">
        <v>5</v>
      </c>
      <c r="CE8">
        <v>22</v>
      </c>
      <c r="CF8">
        <v>235</v>
      </c>
      <c r="CI8">
        <v>2</v>
      </c>
      <c r="CJ8">
        <v>73</v>
      </c>
      <c r="CK8">
        <v>54</v>
      </c>
      <c r="CL8">
        <v>195</v>
      </c>
      <c r="CM8">
        <v>4</v>
      </c>
      <c r="CN8">
        <v>36</v>
      </c>
      <c r="CQ8">
        <v>0</v>
      </c>
      <c r="CR8">
        <v>25</v>
      </c>
      <c r="CU8">
        <v>19</v>
      </c>
      <c r="CV8">
        <v>63</v>
      </c>
      <c r="CW8">
        <v>4</v>
      </c>
      <c r="CX8">
        <v>37</v>
      </c>
      <c r="CY8">
        <v>60</v>
      </c>
      <c r="CZ8">
        <v>276</v>
      </c>
      <c r="DA8">
        <v>5</v>
      </c>
      <c r="DB8">
        <v>48</v>
      </c>
      <c r="DC8">
        <v>7</v>
      </c>
      <c r="DD8">
        <v>73</v>
      </c>
      <c r="DE8">
        <v>3</v>
      </c>
      <c r="DF8">
        <v>45</v>
      </c>
      <c r="DG8">
        <v>1</v>
      </c>
      <c r="DH8">
        <v>47</v>
      </c>
      <c r="DI8">
        <v>16</v>
      </c>
      <c r="DJ8">
        <v>141</v>
      </c>
      <c r="DM8">
        <v>12</v>
      </c>
      <c r="DN8">
        <v>98</v>
      </c>
      <c r="DO8">
        <v>9</v>
      </c>
      <c r="DP8">
        <v>102</v>
      </c>
      <c r="DQ8">
        <v>13</v>
      </c>
      <c r="DR8">
        <v>70</v>
      </c>
      <c r="DS8">
        <v>3</v>
      </c>
      <c r="DT8">
        <v>110</v>
      </c>
      <c r="DU8">
        <v>15</v>
      </c>
      <c r="DV8">
        <v>407</v>
      </c>
    </row>
    <row r="9" spans="1:126" x14ac:dyDescent="0.2">
      <c r="A9">
        <v>18</v>
      </c>
      <c r="B9">
        <v>77</v>
      </c>
      <c r="C9">
        <v>0</v>
      </c>
      <c r="D9">
        <v>17</v>
      </c>
      <c r="E9">
        <v>2</v>
      </c>
      <c r="F9">
        <v>164</v>
      </c>
      <c r="G9">
        <v>5</v>
      </c>
      <c r="H9">
        <v>18</v>
      </c>
      <c r="I9">
        <v>2</v>
      </c>
      <c r="J9">
        <v>34</v>
      </c>
      <c r="M9">
        <v>4</v>
      </c>
      <c r="N9">
        <v>35</v>
      </c>
      <c r="O9">
        <v>1</v>
      </c>
      <c r="P9">
        <v>13</v>
      </c>
      <c r="Q9">
        <v>2</v>
      </c>
      <c r="R9">
        <v>73</v>
      </c>
      <c r="S9">
        <v>5</v>
      </c>
      <c r="T9">
        <v>28</v>
      </c>
      <c r="W9">
        <v>32</v>
      </c>
      <c r="X9">
        <v>411</v>
      </c>
      <c r="Y9">
        <v>4</v>
      </c>
      <c r="Z9">
        <v>86</v>
      </c>
      <c r="AA9">
        <v>21</v>
      </c>
      <c r="AB9">
        <v>126</v>
      </c>
      <c r="AC9">
        <v>15</v>
      </c>
      <c r="AD9">
        <v>129</v>
      </c>
      <c r="AE9">
        <v>2</v>
      </c>
      <c r="AF9">
        <v>14</v>
      </c>
      <c r="AI9">
        <v>0</v>
      </c>
      <c r="AJ9">
        <v>11</v>
      </c>
      <c r="AK9">
        <v>0</v>
      </c>
      <c r="AL9">
        <v>2</v>
      </c>
      <c r="AM9">
        <v>6</v>
      </c>
      <c r="AN9">
        <v>28</v>
      </c>
      <c r="AO9">
        <v>16</v>
      </c>
      <c r="AP9">
        <v>66</v>
      </c>
      <c r="AQ9">
        <v>33</v>
      </c>
      <c r="AR9">
        <v>169</v>
      </c>
      <c r="AS9">
        <v>2</v>
      </c>
      <c r="AT9">
        <v>24</v>
      </c>
      <c r="AU9">
        <v>3</v>
      </c>
      <c r="AV9">
        <v>69</v>
      </c>
      <c r="AW9">
        <v>5</v>
      </c>
      <c r="AX9">
        <v>233</v>
      </c>
      <c r="BA9">
        <v>12</v>
      </c>
      <c r="BB9">
        <v>69</v>
      </c>
      <c r="BC9">
        <v>8</v>
      </c>
      <c r="BD9">
        <v>38</v>
      </c>
      <c r="BE9">
        <v>3</v>
      </c>
      <c r="BF9">
        <v>41</v>
      </c>
      <c r="BG9">
        <v>3</v>
      </c>
      <c r="BH9">
        <v>41</v>
      </c>
      <c r="BM9">
        <v>6</v>
      </c>
      <c r="BN9">
        <v>95</v>
      </c>
      <c r="BO9">
        <v>15</v>
      </c>
      <c r="BP9">
        <v>69</v>
      </c>
      <c r="BQ9">
        <v>1</v>
      </c>
      <c r="BR9">
        <v>44</v>
      </c>
      <c r="BS9">
        <v>9</v>
      </c>
      <c r="BT9">
        <v>56</v>
      </c>
      <c r="BU9">
        <v>5</v>
      </c>
      <c r="BV9">
        <v>47</v>
      </c>
      <c r="BY9">
        <v>28</v>
      </c>
      <c r="BZ9">
        <v>109</v>
      </c>
      <c r="CA9">
        <v>7</v>
      </c>
      <c r="CB9">
        <v>10</v>
      </c>
      <c r="CC9">
        <v>6</v>
      </c>
      <c r="CD9">
        <v>45</v>
      </c>
      <c r="CE9">
        <v>3</v>
      </c>
      <c r="CF9">
        <v>22</v>
      </c>
      <c r="CK9">
        <v>1</v>
      </c>
      <c r="CL9">
        <v>9</v>
      </c>
      <c r="CM9">
        <v>13</v>
      </c>
      <c r="CN9">
        <v>57</v>
      </c>
      <c r="CQ9">
        <v>30</v>
      </c>
      <c r="CR9">
        <v>234</v>
      </c>
      <c r="CU9">
        <v>59</v>
      </c>
      <c r="CV9">
        <v>284</v>
      </c>
      <c r="CW9">
        <v>14</v>
      </c>
      <c r="CX9">
        <v>128</v>
      </c>
      <c r="CY9">
        <v>6</v>
      </c>
      <c r="CZ9">
        <v>26</v>
      </c>
      <c r="DA9">
        <v>3</v>
      </c>
      <c r="DB9">
        <v>36</v>
      </c>
      <c r="DC9">
        <v>1</v>
      </c>
      <c r="DD9">
        <v>98</v>
      </c>
      <c r="DE9">
        <v>5</v>
      </c>
      <c r="DF9">
        <v>32</v>
      </c>
      <c r="DG9">
        <v>1</v>
      </c>
      <c r="DH9">
        <v>154</v>
      </c>
      <c r="DI9">
        <v>10</v>
      </c>
      <c r="DJ9">
        <v>106</v>
      </c>
      <c r="DM9">
        <v>10</v>
      </c>
      <c r="DN9">
        <v>113</v>
      </c>
      <c r="DO9">
        <v>6</v>
      </c>
      <c r="DP9">
        <v>107</v>
      </c>
      <c r="DQ9">
        <v>5</v>
      </c>
      <c r="DR9">
        <v>40</v>
      </c>
      <c r="DS9">
        <v>2</v>
      </c>
      <c r="DT9">
        <v>54</v>
      </c>
      <c r="DU9">
        <v>30</v>
      </c>
      <c r="DV9">
        <v>282</v>
      </c>
    </row>
    <row r="10" spans="1:126" x14ac:dyDescent="0.2">
      <c r="A10">
        <v>20</v>
      </c>
      <c r="B10">
        <v>100</v>
      </c>
      <c r="C10">
        <v>1</v>
      </c>
      <c r="D10">
        <v>29</v>
      </c>
      <c r="E10">
        <v>4</v>
      </c>
      <c r="F10">
        <v>192</v>
      </c>
      <c r="G10">
        <v>8</v>
      </c>
      <c r="H10">
        <v>56</v>
      </c>
      <c r="I10">
        <v>0</v>
      </c>
      <c r="J10">
        <v>28</v>
      </c>
      <c r="M10">
        <v>19</v>
      </c>
      <c r="N10">
        <v>94</v>
      </c>
      <c r="O10">
        <v>2</v>
      </c>
      <c r="P10">
        <v>8</v>
      </c>
      <c r="S10">
        <v>65</v>
      </c>
      <c r="T10">
        <v>441</v>
      </c>
      <c r="W10">
        <v>2</v>
      </c>
      <c r="X10">
        <v>47</v>
      </c>
      <c r="Y10">
        <v>8</v>
      </c>
      <c r="Z10">
        <v>76</v>
      </c>
      <c r="AA10">
        <v>26</v>
      </c>
      <c r="AB10">
        <v>225</v>
      </c>
      <c r="AC10">
        <v>15</v>
      </c>
      <c r="AD10">
        <v>127</v>
      </c>
      <c r="AE10">
        <v>13</v>
      </c>
      <c r="AF10">
        <v>132</v>
      </c>
      <c r="AI10">
        <v>41</v>
      </c>
      <c r="AJ10">
        <v>236</v>
      </c>
      <c r="AK10">
        <v>14</v>
      </c>
      <c r="AL10">
        <v>119</v>
      </c>
      <c r="AM10">
        <v>9</v>
      </c>
      <c r="AN10">
        <v>45</v>
      </c>
      <c r="AO10">
        <v>2</v>
      </c>
      <c r="AP10">
        <v>26</v>
      </c>
      <c r="AQ10">
        <v>13</v>
      </c>
      <c r="AR10">
        <v>84</v>
      </c>
      <c r="AS10">
        <v>12</v>
      </c>
      <c r="AT10">
        <v>64</v>
      </c>
      <c r="AU10">
        <v>4</v>
      </c>
      <c r="AV10">
        <v>25</v>
      </c>
      <c r="AW10">
        <v>0</v>
      </c>
      <c r="AX10">
        <v>292</v>
      </c>
      <c r="BA10">
        <v>15</v>
      </c>
      <c r="BB10">
        <v>200</v>
      </c>
      <c r="BC10">
        <v>5</v>
      </c>
      <c r="BD10">
        <v>47</v>
      </c>
      <c r="BE10">
        <v>13</v>
      </c>
      <c r="BF10">
        <v>45</v>
      </c>
      <c r="BG10">
        <v>13</v>
      </c>
      <c r="BH10">
        <v>45</v>
      </c>
      <c r="BM10">
        <v>15</v>
      </c>
      <c r="BN10">
        <v>108</v>
      </c>
      <c r="BO10">
        <v>25</v>
      </c>
      <c r="BP10">
        <v>266</v>
      </c>
      <c r="BQ10">
        <v>47</v>
      </c>
      <c r="BR10">
        <v>436</v>
      </c>
      <c r="BS10">
        <v>9</v>
      </c>
      <c r="BT10">
        <v>69</v>
      </c>
      <c r="BU10">
        <v>0</v>
      </c>
      <c r="BV10">
        <v>23</v>
      </c>
      <c r="BY10">
        <v>7</v>
      </c>
      <c r="BZ10">
        <v>66</v>
      </c>
      <c r="CA10">
        <v>24</v>
      </c>
      <c r="CB10">
        <v>139</v>
      </c>
      <c r="CC10">
        <v>10</v>
      </c>
      <c r="CD10">
        <v>37</v>
      </c>
      <c r="CE10">
        <v>5</v>
      </c>
      <c r="CF10">
        <v>36</v>
      </c>
      <c r="CK10">
        <v>7</v>
      </c>
      <c r="CL10">
        <v>120</v>
      </c>
      <c r="CM10">
        <v>0</v>
      </c>
      <c r="CN10">
        <v>23</v>
      </c>
      <c r="CQ10">
        <v>2</v>
      </c>
      <c r="CR10">
        <v>18</v>
      </c>
      <c r="CU10">
        <v>2</v>
      </c>
      <c r="CV10">
        <v>8</v>
      </c>
      <c r="CW10">
        <v>9</v>
      </c>
      <c r="CX10">
        <v>47</v>
      </c>
      <c r="CY10">
        <v>10</v>
      </c>
      <c r="CZ10">
        <v>48</v>
      </c>
      <c r="DA10">
        <v>47</v>
      </c>
      <c r="DB10">
        <v>175</v>
      </c>
      <c r="DC10">
        <v>8</v>
      </c>
      <c r="DD10">
        <v>75</v>
      </c>
      <c r="DE10">
        <v>0</v>
      </c>
      <c r="DF10">
        <v>53</v>
      </c>
      <c r="DG10">
        <v>0</v>
      </c>
      <c r="DH10">
        <v>13</v>
      </c>
      <c r="DI10">
        <v>7</v>
      </c>
      <c r="DJ10">
        <v>40</v>
      </c>
      <c r="DM10">
        <v>9</v>
      </c>
      <c r="DN10">
        <v>66</v>
      </c>
      <c r="DO10">
        <v>12</v>
      </c>
      <c r="DP10">
        <v>66</v>
      </c>
      <c r="DQ10">
        <v>18</v>
      </c>
      <c r="DR10">
        <v>271</v>
      </c>
      <c r="DS10">
        <v>0</v>
      </c>
      <c r="DT10">
        <v>46</v>
      </c>
      <c r="DU10">
        <v>15</v>
      </c>
      <c r="DV10">
        <v>181</v>
      </c>
    </row>
    <row r="11" spans="1:126" x14ac:dyDescent="0.2">
      <c r="A11">
        <v>18</v>
      </c>
      <c r="B11">
        <v>76</v>
      </c>
      <c r="C11">
        <v>2</v>
      </c>
      <c r="D11">
        <v>34</v>
      </c>
      <c r="E11">
        <v>0</v>
      </c>
      <c r="F11">
        <v>33</v>
      </c>
      <c r="G11">
        <v>43</v>
      </c>
      <c r="H11">
        <v>232</v>
      </c>
      <c r="I11">
        <v>0</v>
      </c>
      <c r="J11">
        <v>8</v>
      </c>
      <c r="M11">
        <v>9</v>
      </c>
      <c r="N11">
        <v>96</v>
      </c>
      <c r="O11">
        <v>2</v>
      </c>
      <c r="P11">
        <v>32</v>
      </c>
      <c r="S11">
        <v>4</v>
      </c>
      <c r="T11">
        <v>44</v>
      </c>
      <c r="W11">
        <v>11</v>
      </c>
      <c r="X11">
        <v>110</v>
      </c>
      <c r="Y11">
        <v>5</v>
      </c>
      <c r="Z11">
        <v>51</v>
      </c>
      <c r="AA11">
        <v>10</v>
      </c>
      <c r="AB11">
        <v>58</v>
      </c>
      <c r="AC11">
        <v>5</v>
      </c>
      <c r="AD11">
        <v>38</v>
      </c>
      <c r="AE11">
        <v>18</v>
      </c>
      <c r="AF11">
        <v>79</v>
      </c>
      <c r="AI11">
        <v>10</v>
      </c>
      <c r="AJ11">
        <v>66</v>
      </c>
      <c r="AK11">
        <v>1</v>
      </c>
      <c r="AL11">
        <v>29</v>
      </c>
      <c r="AM11">
        <v>19</v>
      </c>
      <c r="AN11">
        <v>213</v>
      </c>
      <c r="AO11">
        <v>21</v>
      </c>
      <c r="AP11">
        <v>102</v>
      </c>
      <c r="AQ11">
        <v>41</v>
      </c>
      <c r="AR11">
        <v>255</v>
      </c>
      <c r="AS11">
        <v>53</v>
      </c>
      <c r="AT11">
        <v>137</v>
      </c>
      <c r="AU11">
        <v>30</v>
      </c>
      <c r="AV11">
        <v>216</v>
      </c>
      <c r="AW11">
        <v>1</v>
      </c>
      <c r="AX11">
        <v>231</v>
      </c>
      <c r="BA11">
        <v>4</v>
      </c>
      <c r="BB11">
        <v>34</v>
      </c>
      <c r="BC11">
        <v>28</v>
      </c>
      <c r="BD11">
        <v>142</v>
      </c>
      <c r="BE11">
        <v>11</v>
      </c>
      <c r="BF11">
        <v>82</v>
      </c>
      <c r="BG11">
        <v>11</v>
      </c>
      <c r="BH11">
        <v>82</v>
      </c>
      <c r="BM11">
        <v>10</v>
      </c>
      <c r="BN11">
        <v>113</v>
      </c>
      <c r="BO11">
        <v>16</v>
      </c>
      <c r="BP11">
        <v>134</v>
      </c>
      <c r="BQ11">
        <v>5</v>
      </c>
      <c r="BR11">
        <v>39</v>
      </c>
      <c r="BS11">
        <v>4</v>
      </c>
      <c r="BT11">
        <v>51</v>
      </c>
      <c r="BU11">
        <v>5</v>
      </c>
      <c r="BV11">
        <v>118</v>
      </c>
      <c r="BY11">
        <v>10</v>
      </c>
      <c r="BZ11">
        <v>124</v>
      </c>
      <c r="CA11">
        <v>5</v>
      </c>
      <c r="CB11">
        <v>39</v>
      </c>
      <c r="CC11">
        <v>21</v>
      </c>
      <c r="CD11">
        <v>12</v>
      </c>
      <c r="CE11">
        <v>15</v>
      </c>
      <c r="CF11">
        <v>47</v>
      </c>
      <c r="CK11">
        <v>7</v>
      </c>
      <c r="CL11">
        <v>102</v>
      </c>
      <c r="CM11">
        <v>3</v>
      </c>
      <c r="CN11">
        <v>15</v>
      </c>
      <c r="CQ11">
        <v>9</v>
      </c>
      <c r="CR11">
        <v>53</v>
      </c>
      <c r="CU11">
        <v>4</v>
      </c>
      <c r="CV11">
        <v>61</v>
      </c>
      <c r="CW11">
        <v>0</v>
      </c>
      <c r="CX11">
        <v>22</v>
      </c>
      <c r="CY11">
        <v>1</v>
      </c>
      <c r="CZ11">
        <v>4</v>
      </c>
      <c r="DA11">
        <v>10</v>
      </c>
      <c r="DB11">
        <v>106</v>
      </c>
      <c r="DC11">
        <v>6</v>
      </c>
      <c r="DD11">
        <v>186</v>
      </c>
      <c r="DE11">
        <v>2</v>
      </c>
      <c r="DF11">
        <v>35</v>
      </c>
      <c r="DG11">
        <v>0</v>
      </c>
      <c r="DH11">
        <v>38</v>
      </c>
      <c r="DI11">
        <v>4</v>
      </c>
      <c r="DJ11">
        <v>87</v>
      </c>
      <c r="DM11">
        <v>25</v>
      </c>
      <c r="DN11">
        <v>261</v>
      </c>
      <c r="DO11">
        <v>5</v>
      </c>
      <c r="DP11">
        <v>45</v>
      </c>
      <c r="DQ11">
        <v>6</v>
      </c>
      <c r="DR11">
        <v>37</v>
      </c>
      <c r="DS11">
        <v>3</v>
      </c>
      <c r="DT11">
        <v>104</v>
      </c>
      <c r="DU11">
        <v>8</v>
      </c>
      <c r="DV11">
        <v>130</v>
      </c>
    </row>
    <row r="12" spans="1:126" x14ac:dyDescent="0.2">
      <c r="A12">
        <v>92</v>
      </c>
      <c r="B12">
        <v>89</v>
      </c>
      <c r="C12">
        <v>0</v>
      </c>
      <c r="D12">
        <v>78</v>
      </c>
      <c r="E12">
        <v>1</v>
      </c>
      <c r="F12">
        <v>20</v>
      </c>
      <c r="G12">
        <v>20</v>
      </c>
      <c r="H12">
        <v>66</v>
      </c>
      <c r="I12">
        <v>3</v>
      </c>
      <c r="J12">
        <v>40</v>
      </c>
      <c r="O12">
        <v>3</v>
      </c>
      <c r="P12">
        <v>18</v>
      </c>
      <c r="S12">
        <v>3</v>
      </c>
      <c r="T12">
        <v>50</v>
      </c>
      <c r="W12">
        <v>8</v>
      </c>
      <c r="X12">
        <v>60</v>
      </c>
      <c r="Y12">
        <v>31</v>
      </c>
      <c r="Z12">
        <v>270</v>
      </c>
      <c r="AA12">
        <v>18</v>
      </c>
      <c r="AB12">
        <v>119</v>
      </c>
      <c r="AE12">
        <v>76</v>
      </c>
      <c r="AF12">
        <v>540</v>
      </c>
      <c r="AI12">
        <v>1</v>
      </c>
      <c r="AJ12">
        <v>23</v>
      </c>
      <c r="AK12">
        <v>9</v>
      </c>
      <c r="AL12">
        <v>38</v>
      </c>
      <c r="AM12">
        <v>16</v>
      </c>
      <c r="AN12">
        <v>56</v>
      </c>
      <c r="AO12">
        <v>7</v>
      </c>
      <c r="AP12">
        <v>63</v>
      </c>
      <c r="AQ12">
        <v>3</v>
      </c>
      <c r="AR12">
        <v>29</v>
      </c>
      <c r="AS12">
        <v>10</v>
      </c>
      <c r="AT12">
        <v>240</v>
      </c>
      <c r="AU12">
        <v>11</v>
      </c>
      <c r="AV12">
        <v>107</v>
      </c>
      <c r="AW12">
        <v>2</v>
      </c>
      <c r="AX12">
        <v>209</v>
      </c>
      <c r="BA12">
        <v>5</v>
      </c>
      <c r="BB12">
        <v>30</v>
      </c>
      <c r="BC12">
        <v>8</v>
      </c>
      <c r="BD12">
        <v>81</v>
      </c>
      <c r="BE12">
        <v>9</v>
      </c>
      <c r="BF12">
        <v>101</v>
      </c>
      <c r="BG12">
        <v>9</v>
      </c>
      <c r="BH12">
        <v>101</v>
      </c>
      <c r="BM12">
        <v>6</v>
      </c>
      <c r="BN12">
        <v>44</v>
      </c>
      <c r="BO12">
        <v>5</v>
      </c>
      <c r="BP12">
        <v>39</v>
      </c>
      <c r="BQ12">
        <v>3</v>
      </c>
      <c r="BR12">
        <v>56</v>
      </c>
      <c r="BS12">
        <v>7</v>
      </c>
      <c r="BT12">
        <v>79</v>
      </c>
      <c r="BU12">
        <v>1</v>
      </c>
      <c r="BV12">
        <v>47</v>
      </c>
      <c r="BY12">
        <v>7</v>
      </c>
      <c r="BZ12">
        <v>102</v>
      </c>
      <c r="CA12">
        <v>10</v>
      </c>
      <c r="CB12">
        <v>102</v>
      </c>
      <c r="CC12">
        <v>6</v>
      </c>
      <c r="CD12">
        <v>45</v>
      </c>
      <c r="CE12">
        <v>5</v>
      </c>
      <c r="CF12">
        <v>58</v>
      </c>
      <c r="CK12">
        <v>1</v>
      </c>
      <c r="CL12">
        <v>22</v>
      </c>
      <c r="CM12">
        <v>6</v>
      </c>
      <c r="CN12">
        <v>49</v>
      </c>
      <c r="CQ12">
        <v>12</v>
      </c>
      <c r="CR12">
        <v>70</v>
      </c>
      <c r="CU12">
        <v>15</v>
      </c>
      <c r="CV12">
        <v>74</v>
      </c>
      <c r="CW12">
        <v>2</v>
      </c>
      <c r="CX12">
        <v>36</v>
      </c>
      <c r="CY12">
        <v>18</v>
      </c>
      <c r="CZ12">
        <v>95</v>
      </c>
      <c r="DA12">
        <v>2</v>
      </c>
      <c r="DB12">
        <v>48</v>
      </c>
      <c r="DC12">
        <v>5</v>
      </c>
      <c r="DD12">
        <v>57</v>
      </c>
      <c r="DE12">
        <v>0</v>
      </c>
      <c r="DF12">
        <v>23</v>
      </c>
      <c r="DG12">
        <v>3</v>
      </c>
      <c r="DH12">
        <v>75</v>
      </c>
      <c r="DI12">
        <v>2</v>
      </c>
      <c r="DJ12">
        <v>36</v>
      </c>
      <c r="DM12">
        <v>9</v>
      </c>
      <c r="DN12">
        <v>78</v>
      </c>
      <c r="DO12">
        <v>41</v>
      </c>
      <c r="DP12">
        <v>328</v>
      </c>
      <c r="DQ12">
        <v>6</v>
      </c>
      <c r="DR12">
        <v>51</v>
      </c>
      <c r="DS12">
        <v>31</v>
      </c>
      <c r="DT12">
        <v>236</v>
      </c>
      <c r="DU12">
        <v>6</v>
      </c>
      <c r="DV12">
        <v>79</v>
      </c>
    </row>
    <row r="13" spans="1:126" x14ac:dyDescent="0.2">
      <c r="A13">
        <v>3</v>
      </c>
      <c r="B13">
        <v>47</v>
      </c>
      <c r="C13">
        <v>2</v>
      </c>
      <c r="D13">
        <v>67</v>
      </c>
      <c r="E13">
        <v>1</v>
      </c>
      <c r="F13">
        <v>17</v>
      </c>
      <c r="G13">
        <v>8</v>
      </c>
      <c r="H13">
        <v>49</v>
      </c>
      <c r="I13">
        <v>2</v>
      </c>
      <c r="J13">
        <v>19</v>
      </c>
      <c r="O13">
        <v>13</v>
      </c>
      <c r="P13">
        <v>283</v>
      </c>
      <c r="S13">
        <v>52</v>
      </c>
      <c r="T13">
        <v>241</v>
      </c>
      <c r="W13">
        <v>18</v>
      </c>
      <c r="X13">
        <v>128</v>
      </c>
      <c r="Y13">
        <v>12</v>
      </c>
      <c r="Z13">
        <v>106</v>
      </c>
      <c r="AA13">
        <v>10</v>
      </c>
      <c r="AB13">
        <v>77</v>
      </c>
      <c r="AE13">
        <v>4</v>
      </c>
      <c r="AF13">
        <v>29</v>
      </c>
      <c r="AI13">
        <v>8</v>
      </c>
      <c r="AJ13">
        <v>90</v>
      </c>
      <c r="AK13">
        <v>32</v>
      </c>
      <c r="AL13">
        <v>260</v>
      </c>
      <c r="AM13">
        <v>2</v>
      </c>
      <c r="AN13">
        <v>51</v>
      </c>
      <c r="AO13">
        <v>21</v>
      </c>
      <c r="AP13">
        <v>105</v>
      </c>
      <c r="AQ13">
        <v>23</v>
      </c>
      <c r="AR13">
        <v>109</v>
      </c>
      <c r="AS13">
        <v>7</v>
      </c>
      <c r="AT13">
        <v>39</v>
      </c>
      <c r="AU13">
        <v>5</v>
      </c>
      <c r="AV13">
        <v>99</v>
      </c>
      <c r="AW13">
        <v>10</v>
      </c>
      <c r="AX13">
        <v>371</v>
      </c>
      <c r="BA13">
        <v>27</v>
      </c>
      <c r="BB13">
        <v>176</v>
      </c>
      <c r="BC13">
        <v>16</v>
      </c>
      <c r="BD13">
        <v>43</v>
      </c>
      <c r="BE13">
        <v>28</v>
      </c>
      <c r="BF13">
        <v>160</v>
      </c>
      <c r="BG13">
        <v>28</v>
      </c>
      <c r="BH13">
        <v>160</v>
      </c>
      <c r="BM13">
        <v>26</v>
      </c>
      <c r="BN13">
        <v>220</v>
      </c>
      <c r="BO13">
        <v>12</v>
      </c>
      <c r="BP13">
        <v>30</v>
      </c>
      <c r="BQ13">
        <v>4</v>
      </c>
      <c r="BR13">
        <v>20</v>
      </c>
      <c r="BS13">
        <v>6</v>
      </c>
      <c r="BT13">
        <v>143</v>
      </c>
      <c r="BU13">
        <v>3</v>
      </c>
      <c r="BV13">
        <v>80</v>
      </c>
      <c r="BY13">
        <v>6</v>
      </c>
      <c r="BZ13">
        <v>55</v>
      </c>
      <c r="CA13">
        <v>2</v>
      </c>
      <c r="CB13">
        <v>21</v>
      </c>
      <c r="CC13">
        <v>9</v>
      </c>
      <c r="CD13">
        <v>56</v>
      </c>
      <c r="CE13">
        <v>2</v>
      </c>
      <c r="CF13">
        <v>11</v>
      </c>
      <c r="CK13">
        <v>1</v>
      </c>
      <c r="CL13">
        <v>17</v>
      </c>
      <c r="CM13">
        <v>4</v>
      </c>
      <c r="CN13">
        <v>25</v>
      </c>
      <c r="CQ13">
        <v>11</v>
      </c>
      <c r="CR13">
        <v>74</v>
      </c>
      <c r="CU13">
        <v>25</v>
      </c>
      <c r="CV13">
        <v>203</v>
      </c>
      <c r="CW13">
        <v>9</v>
      </c>
      <c r="CX13">
        <v>66</v>
      </c>
      <c r="CY13">
        <v>2</v>
      </c>
      <c r="CZ13">
        <v>20</v>
      </c>
      <c r="DA13">
        <v>4</v>
      </c>
      <c r="DB13">
        <v>15</v>
      </c>
      <c r="DC13">
        <v>4</v>
      </c>
      <c r="DD13">
        <v>65</v>
      </c>
      <c r="DE13">
        <v>1</v>
      </c>
      <c r="DF13">
        <v>14</v>
      </c>
      <c r="DG13">
        <v>5</v>
      </c>
      <c r="DH13">
        <v>117</v>
      </c>
      <c r="DI13">
        <v>188</v>
      </c>
      <c r="DJ13">
        <v>291</v>
      </c>
      <c r="DM13">
        <v>3</v>
      </c>
      <c r="DN13">
        <v>25</v>
      </c>
      <c r="DO13">
        <v>2</v>
      </c>
      <c r="DP13">
        <v>13</v>
      </c>
      <c r="DQ13">
        <v>9</v>
      </c>
      <c r="DR13">
        <v>62</v>
      </c>
      <c r="DS13">
        <v>8</v>
      </c>
      <c r="DT13">
        <v>164</v>
      </c>
      <c r="DU13">
        <v>18</v>
      </c>
      <c r="DV13">
        <v>184</v>
      </c>
    </row>
    <row r="14" spans="1:126" x14ac:dyDescent="0.2">
      <c r="A14">
        <v>8</v>
      </c>
      <c r="B14">
        <v>46</v>
      </c>
      <c r="C14">
        <v>1</v>
      </c>
      <c r="D14">
        <v>59</v>
      </c>
      <c r="E14">
        <v>3</v>
      </c>
      <c r="F14">
        <v>91</v>
      </c>
      <c r="G14">
        <v>19</v>
      </c>
      <c r="H14">
        <v>90</v>
      </c>
      <c r="I14">
        <v>19</v>
      </c>
      <c r="J14">
        <v>256</v>
      </c>
      <c r="O14">
        <v>0</v>
      </c>
      <c r="P14">
        <v>2</v>
      </c>
      <c r="S14">
        <v>18</v>
      </c>
      <c r="T14">
        <v>129</v>
      </c>
      <c r="W14">
        <v>14</v>
      </c>
      <c r="X14">
        <v>105</v>
      </c>
      <c r="Y14">
        <v>44</v>
      </c>
      <c r="Z14">
        <v>312</v>
      </c>
      <c r="AA14">
        <v>22</v>
      </c>
      <c r="AB14">
        <v>81</v>
      </c>
      <c r="AE14">
        <v>34</v>
      </c>
      <c r="AF14">
        <v>216</v>
      </c>
      <c r="AI14">
        <v>2</v>
      </c>
      <c r="AJ14">
        <v>15</v>
      </c>
      <c r="AK14">
        <v>9</v>
      </c>
      <c r="AL14">
        <v>126</v>
      </c>
      <c r="AM14">
        <v>14</v>
      </c>
      <c r="AN14">
        <v>111</v>
      </c>
      <c r="AO14">
        <v>4</v>
      </c>
      <c r="AP14">
        <v>72</v>
      </c>
      <c r="AQ14">
        <v>11</v>
      </c>
      <c r="AR14">
        <v>82</v>
      </c>
      <c r="AS14">
        <v>16</v>
      </c>
      <c r="AT14">
        <v>215</v>
      </c>
      <c r="AU14">
        <v>11</v>
      </c>
      <c r="AV14">
        <v>106</v>
      </c>
      <c r="AW14">
        <v>10</v>
      </c>
      <c r="AX14">
        <v>350</v>
      </c>
      <c r="BA14">
        <v>24</v>
      </c>
      <c r="BB14">
        <v>115</v>
      </c>
      <c r="BC14">
        <v>4</v>
      </c>
      <c r="BD14">
        <v>20</v>
      </c>
      <c r="BE14">
        <v>10</v>
      </c>
      <c r="BF14">
        <v>75</v>
      </c>
      <c r="BG14">
        <v>10</v>
      </c>
      <c r="BH14">
        <v>75</v>
      </c>
      <c r="BM14">
        <v>16</v>
      </c>
      <c r="BN14">
        <v>79</v>
      </c>
      <c r="BO14">
        <v>5</v>
      </c>
      <c r="BP14">
        <v>76</v>
      </c>
      <c r="BQ14">
        <v>11</v>
      </c>
      <c r="BR14">
        <v>92</v>
      </c>
      <c r="BS14">
        <v>6</v>
      </c>
      <c r="BT14">
        <v>140</v>
      </c>
      <c r="BU14">
        <v>0</v>
      </c>
      <c r="BV14">
        <v>12</v>
      </c>
      <c r="BY14">
        <v>21</v>
      </c>
      <c r="BZ14">
        <v>100</v>
      </c>
      <c r="CA14">
        <v>3</v>
      </c>
      <c r="CB14">
        <v>15</v>
      </c>
      <c r="CC14">
        <v>3</v>
      </c>
      <c r="CD14">
        <v>29</v>
      </c>
      <c r="CE14">
        <v>8</v>
      </c>
      <c r="CF14">
        <v>76</v>
      </c>
      <c r="CK14">
        <v>5</v>
      </c>
      <c r="CL14">
        <v>33</v>
      </c>
      <c r="CM14">
        <v>5</v>
      </c>
      <c r="CN14">
        <v>46</v>
      </c>
      <c r="CQ14">
        <v>3</v>
      </c>
      <c r="CR14">
        <v>25</v>
      </c>
      <c r="CU14">
        <v>14</v>
      </c>
      <c r="CV14">
        <v>134</v>
      </c>
      <c r="CW14">
        <v>5</v>
      </c>
      <c r="CX14">
        <v>54</v>
      </c>
      <c r="CY14">
        <v>23</v>
      </c>
      <c r="CZ14">
        <v>194</v>
      </c>
      <c r="DA14">
        <v>1</v>
      </c>
      <c r="DB14">
        <v>39</v>
      </c>
      <c r="DC14">
        <v>8</v>
      </c>
      <c r="DD14">
        <v>301</v>
      </c>
      <c r="DE14">
        <v>0</v>
      </c>
      <c r="DF14">
        <v>60</v>
      </c>
      <c r="DG14">
        <v>1</v>
      </c>
      <c r="DH14">
        <v>12</v>
      </c>
      <c r="DI14">
        <v>3</v>
      </c>
      <c r="DJ14">
        <v>26</v>
      </c>
      <c r="DM14">
        <v>1</v>
      </c>
      <c r="DN14">
        <v>24</v>
      </c>
      <c r="DO14">
        <v>11</v>
      </c>
      <c r="DP14">
        <v>60</v>
      </c>
      <c r="DQ14">
        <v>0</v>
      </c>
      <c r="DR14">
        <v>16</v>
      </c>
      <c r="DS14">
        <v>6</v>
      </c>
      <c r="DT14">
        <v>210</v>
      </c>
      <c r="DU14">
        <v>3</v>
      </c>
      <c r="DV14">
        <v>84</v>
      </c>
    </row>
    <row r="15" spans="1:126" x14ac:dyDescent="0.2">
      <c r="A15">
        <v>1</v>
      </c>
      <c r="B15">
        <v>20</v>
      </c>
      <c r="C15">
        <v>3</v>
      </c>
      <c r="D15">
        <v>34</v>
      </c>
      <c r="E15">
        <v>2</v>
      </c>
      <c r="F15">
        <v>185</v>
      </c>
      <c r="G15">
        <v>29</v>
      </c>
      <c r="H15">
        <v>43</v>
      </c>
      <c r="I15">
        <v>20</v>
      </c>
      <c r="J15">
        <v>164</v>
      </c>
      <c r="O15">
        <v>1</v>
      </c>
      <c r="P15">
        <v>24</v>
      </c>
      <c r="S15">
        <v>13</v>
      </c>
      <c r="T15">
        <v>165</v>
      </c>
      <c r="W15">
        <v>3</v>
      </c>
      <c r="X15">
        <v>81</v>
      </c>
      <c r="Y15">
        <v>29</v>
      </c>
      <c r="Z15">
        <v>219</v>
      </c>
      <c r="AA15">
        <v>28</v>
      </c>
      <c r="AB15">
        <v>177</v>
      </c>
      <c r="AE15">
        <v>27</v>
      </c>
      <c r="AF15">
        <v>165</v>
      </c>
      <c r="AI15">
        <v>26</v>
      </c>
      <c r="AJ15">
        <v>128</v>
      </c>
      <c r="AK15">
        <v>6</v>
      </c>
      <c r="AL15">
        <v>38</v>
      </c>
      <c r="AM15">
        <v>5</v>
      </c>
      <c r="AN15">
        <v>41</v>
      </c>
      <c r="AO15">
        <v>2</v>
      </c>
      <c r="AP15">
        <v>36</v>
      </c>
      <c r="AQ15">
        <v>12</v>
      </c>
      <c r="AR15">
        <v>64</v>
      </c>
      <c r="AS15">
        <v>21</v>
      </c>
      <c r="AT15">
        <v>47</v>
      </c>
      <c r="AU15">
        <v>8</v>
      </c>
      <c r="AV15">
        <v>106</v>
      </c>
      <c r="AW15">
        <v>3</v>
      </c>
      <c r="AX15">
        <v>185</v>
      </c>
      <c r="BA15">
        <v>13</v>
      </c>
      <c r="BB15">
        <v>124</v>
      </c>
      <c r="BC15">
        <v>39</v>
      </c>
      <c r="BD15">
        <v>349</v>
      </c>
      <c r="BE15">
        <v>16</v>
      </c>
      <c r="BF15">
        <v>116</v>
      </c>
      <c r="BG15">
        <v>16</v>
      </c>
      <c r="BH15">
        <v>116</v>
      </c>
      <c r="BM15">
        <v>18</v>
      </c>
      <c r="BN15">
        <v>129</v>
      </c>
      <c r="BO15">
        <v>11</v>
      </c>
      <c r="BP15">
        <v>111</v>
      </c>
      <c r="BQ15">
        <v>11</v>
      </c>
      <c r="BR15">
        <v>62</v>
      </c>
      <c r="BS15">
        <v>3</v>
      </c>
      <c r="BT15">
        <v>97</v>
      </c>
      <c r="BU15">
        <v>1</v>
      </c>
      <c r="BV15">
        <v>103</v>
      </c>
      <c r="BY15">
        <v>2</v>
      </c>
      <c r="BZ15">
        <v>26</v>
      </c>
      <c r="CA15">
        <v>9</v>
      </c>
      <c r="CB15">
        <v>40</v>
      </c>
      <c r="CC15">
        <v>15</v>
      </c>
      <c r="CD15">
        <v>120</v>
      </c>
      <c r="CE15">
        <v>0</v>
      </c>
      <c r="CF15">
        <v>6</v>
      </c>
      <c r="CK15">
        <v>1</v>
      </c>
      <c r="CL15">
        <v>15</v>
      </c>
      <c r="CM15">
        <v>7</v>
      </c>
      <c r="CN15">
        <v>33</v>
      </c>
      <c r="CQ15">
        <v>7</v>
      </c>
      <c r="CR15">
        <v>46</v>
      </c>
      <c r="CU15">
        <v>8</v>
      </c>
      <c r="CV15">
        <v>31</v>
      </c>
      <c r="CW15">
        <v>1</v>
      </c>
      <c r="CX15">
        <v>54</v>
      </c>
      <c r="CY15">
        <v>9</v>
      </c>
      <c r="CZ15">
        <v>142</v>
      </c>
      <c r="DA15">
        <v>29</v>
      </c>
      <c r="DB15">
        <v>350</v>
      </c>
      <c r="DC15">
        <v>3</v>
      </c>
      <c r="DD15">
        <v>61</v>
      </c>
      <c r="DE15">
        <v>5</v>
      </c>
      <c r="DF15">
        <v>22</v>
      </c>
      <c r="DG15">
        <v>0</v>
      </c>
      <c r="DH15">
        <v>18</v>
      </c>
      <c r="DI15">
        <v>20</v>
      </c>
      <c r="DJ15">
        <v>98</v>
      </c>
      <c r="DM15">
        <v>17</v>
      </c>
      <c r="DN15">
        <v>103</v>
      </c>
      <c r="DO15">
        <v>16</v>
      </c>
      <c r="DP15">
        <v>123</v>
      </c>
      <c r="DQ15">
        <v>0</v>
      </c>
      <c r="DR15">
        <v>66</v>
      </c>
      <c r="DS15">
        <v>2</v>
      </c>
      <c r="DT15">
        <v>41</v>
      </c>
      <c r="DU15">
        <v>13</v>
      </c>
      <c r="DV15">
        <v>118</v>
      </c>
    </row>
    <row r="16" spans="1:126" x14ac:dyDescent="0.2">
      <c r="A16">
        <v>13</v>
      </c>
      <c r="B16">
        <v>76</v>
      </c>
      <c r="C16">
        <v>1</v>
      </c>
      <c r="D16">
        <v>53</v>
      </c>
      <c r="G16">
        <v>11</v>
      </c>
      <c r="H16">
        <v>28</v>
      </c>
      <c r="I16">
        <v>4</v>
      </c>
      <c r="J16">
        <v>57</v>
      </c>
      <c r="O16">
        <v>1</v>
      </c>
      <c r="P16">
        <v>19</v>
      </c>
      <c r="S16">
        <v>7</v>
      </c>
      <c r="T16">
        <v>22</v>
      </c>
      <c r="W16">
        <v>10</v>
      </c>
      <c r="X16">
        <v>110</v>
      </c>
      <c r="Y16">
        <v>30</v>
      </c>
      <c r="Z16">
        <v>248</v>
      </c>
      <c r="AA16">
        <v>22</v>
      </c>
      <c r="AB16">
        <v>173</v>
      </c>
      <c r="AE16">
        <v>21</v>
      </c>
      <c r="AF16">
        <v>211</v>
      </c>
      <c r="AI16">
        <v>4</v>
      </c>
      <c r="AJ16">
        <v>24</v>
      </c>
      <c r="AK16">
        <v>2</v>
      </c>
      <c r="AL16">
        <v>13</v>
      </c>
      <c r="AM16">
        <v>3</v>
      </c>
      <c r="AN16">
        <v>20</v>
      </c>
      <c r="AO16">
        <v>11</v>
      </c>
      <c r="AP16">
        <v>30</v>
      </c>
      <c r="AQ16">
        <v>4</v>
      </c>
      <c r="AR16">
        <v>59</v>
      </c>
      <c r="AS16">
        <v>12</v>
      </c>
      <c r="AT16">
        <v>142</v>
      </c>
      <c r="AU16">
        <v>1</v>
      </c>
      <c r="AV16">
        <v>26</v>
      </c>
      <c r="AW16">
        <v>2</v>
      </c>
      <c r="AX16">
        <v>154</v>
      </c>
      <c r="BA16">
        <v>58</v>
      </c>
      <c r="BB16">
        <v>628</v>
      </c>
      <c r="BC16">
        <v>4</v>
      </c>
      <c r="BD16">
        <v>43</v>
      </c>
      <c r="BE16">
        <v>5</v>
      </c>
      <c r="BF16">
        <v>71</v>
      </c>
      <c r="BG16">
        <v>5</v>
      </c>
      <c r="BH16">
        <v>71</v>
      </c>
      <c r="BM16">
        <v>14</v>
      </c>
      <c r="BN16">
        <v>96</v>
      </c>
      <c r="BO16">
        <v>11</v>
      </c>
      <c r="BP16">
        <v>59</v>
      </c>
      <c r="BQ16">
        <v>135</v>
      </c>
      <c r="BR16">
        <v>178</v>
      </c>
      <c r="BS16">
        <v>1</v>
      </c>
      <c r="BT16">
        <v>65</v>
      </c>
      <c r="BU16">
        <v>6</v>
      </c>
      <c r="BV16">
        <v>34</v>
      </c>
      <c r="BY16">
        <v>2</v>
      </c>
      <c r="BZ16">
        <v>22</v>
      </c>
      <c r="CA16">
        <v>5</v>
      </c>
      <c r="CB16">
        <v>41</v>
      </c>
      <c r="CC16">
        <v>13</v>
      </c>
      <c r="CD16">
        <v>62</v>
      </c>
      <c r="CE16">
        <v>2</v>
      </c>
      <c r="CF16">
        <v>9</v>
      </c>
      <c r="CK16">
        <v>3</v>
      </c>
      <c r="CL16">
        <v>63</v>
      </c>
      <c r="CM16">
        <v>2</v>
      </c>
      <c r="CN16">
        <v>28</v>
      </c>
      <c r="CQ16">
        <v>3</v>
      </c>
      <c r="CR16">
        <v>35</v>
      </c>
      <c r="CU16">
        <v>21</v>
      </c>
      <c r="CV16">
        <v>169</v>
      </c>
      <c r="CW16">
        <v>2</v>
      </c>
      <c r="CX16">
        <v>39</v>
      </c>
      <c r="CY16">
        <v>3</v>
      </c>
      <c r="CZ16">
        <v>18</v>
      </c>
      <c r="DA16">
        <v>9</v>
      </c>
      <c r="DB16">
        <v>146</v>
      </c>
      <c r="DC16">
        <v>0</v>
      </c>
      <c r="DD16">
        <v>4</v>
      </c>
      <c r="DE16">
        <v>6</v>
      </c>
      <c r="DF16">
        <v>62</v>
      </c>
      <c r="DG16">
        <v>3</v>
      </c>
      <c r="DH16">
        <v>116</v>
      </c>
      <c r="DI16">
        <v>7</v>
      </c>
      <c r="DJ16">
        <v>77</v>
      </c>
      <c r="DM16">
        <v>3</v>
      </c>
      <c r="DN16">
        <v>39</v>
      </c>
      <c r="DO16">
        <v>7</v>
      </c>
      <c r="DP16">
        <v>26</v>
      </c>
      <c r="DQ16">
        <v>3</v>
      </c>
      <c r="DR16">
        <v>43</v>
      </c>
      <c r="DS16">
        <v>1</v>
      </c>
      <c r="DT16">
        <v>44</v>
      </c>
      <c r="DU16">
        <v>11</v>
      </c>
      <c r="DV16">
        <v>85</v>
      </c>
    </row>
    <row r="17" spans="1:126" x14ac:dyDescent="0.2">
      <c r="A17">
        <v>18</v>
      </c>
      <c r="B17">
        <v>82</v>
      </c>
      <c r="C17">
        <v>1</v>
      </c>
      <c r="D17">
        <v>29</v>
      </c>
      <c r="G17">
        <v>18</v>
      </c>
      <c r="H17">
        <v>89</v>
      </c>
      <c r="I17">
        <v>21</v>
      </c>
      <c r="J17">
        <v>275</v>
      </c>
      <c r="O17">
        <v>7</v>
      </c>
      <c r="P17">
        <v>37</v>
      </c>
      <c r="S17">
        <v>18</v>
      </c>
      <c r="T17">
        <v>140</v>
      </c>
      <c r="W17">
        <v>17</v>
      </c>
      <c r="X17">
        <v>157</v>
      </c>
      <c r="Y17">
        <v>19</v>
      </c>
      <c r="Z17">
        <v>172</v>
      </c>
      <c r="AA17">
        <v>27</v>
      </c>
      <c r="AB17">
        <v>227</v>
      </c>
      <c r="AE17">
        <v>5</v>
      </c>
      <c r="AF17">
        <v>15</v>
      </c>
      <c r="AI17">
        <v>14</v>
      </c>
      <c r="AJ17">
        <v>146</v>
      </c>
      <c r="AM17">
        <v>7</v>
      </c>
      <c r="AN17">
        <v>44</v>
      </c>
      <c r="AO17">
        <v>3</v>
      </c>
      <c r="AP17">
        <v>42</v>
      </c>
      <c r="AQ17">
        <v>15</v>
      </c>
      <c r="AR17">
        <v>126</v>
      </c>
      <c r="AS17">
        <v>12</v>
      </c>
      <c r="AT17">
        <v>129</v>
      </c>
      <c r="AU17">
        <v>3</v>
      </c>
      <c r="AV17">
        <v>35</v>
      </c>
      <c r="AW17">
        <v>1</v>
      </c>
      <c r="AX17">
        <v>400</v>
      </c>
      <c r="BA17">
        <v>5</v>
      </c>
      <c r="BB17">
        <v>77</v>
      </c>
      <c r="BC17">
        <v>5</v>
      </c>
      <c r="BD17">
        <v>24</v>
      </c>
      <c r="BE17">
        <v>26</v>
      </c>
      <c r="BF17">
        <v>128</v>
      </c>
      <c r="BG17">
        <v>26</v>
      </c>
      <c r="BH17">
        <v>128</v>
      </c>
      <c r="BM17">
        <v>18</v>
      </c>
      <c r="BN17">
        <v>161</v>
      </c>
      <c r="BO17">
        <v>11</v>
      </c>
      <c r="BP17">
        <v>82</v>
      </c>
      <c r="BQ17">
        <v>13</v>
      </c>
      <c r="BR17">
        <v>87</v>
      </c>
      <c r="BS17">
        <v>16</v>
      </c>
      <c r="BT17">
        <v>115</v>
      </c>
      <c r="BU17">
        <v>16</v>
      </c>
      <c r="BV17">
        <v>177</v>
      </c>
      <c r="BY17">
        <v>26</v>
      </c>
      <c r="BZ17">
        <v>44</v>
      </c>
      <c r="CA17">
        <v>11</v>
      </c>
      <c r="CB17">
        <v>40</v>
      </c>
      <c r="CC17">
        <v>2</v>
      </c>
      <c r="CD17">
        <v>25</v>
      </c>
      <c r="CE17">
        <v>13</v>
      </c>
      <c r="CF17">
        <v>255</v>
      </c>
      <c r="CK17">
        <v>5</v>
      </c>
      <c r="CL17">
        <v>91</v>
      </c>
      <c r="CM17">
        <v>9</v>
      </c>
      <c r="CN17">
        <v>180</v>
      </c>
      <c r="CQ17">
        <v>5</v>
      </c>
      <c r="CR17">
        <v>47</v>
      </c>
      <c r="CU17">
        <v>37</v>
      </c>
      <c r="CV17">
        <v>129</v>
      </c>
      <c r="CW17">
        <v>3</v>
      </c>
      <c r="CX17">
        <v>123</v>
      </c>
      <c r="CY17">
        <v>13</v>
      </c>
      <c r="CZ17">
        <v>100</v>
      </c>
      <c r="DA17">
        <v>15</v>
      </c>
      <c r="DB17">
        <v>80</v>
      </c>
      <c r="DC17">
        <v>3</v>
      </c>
      <c r="DD17">
        <v>61</v>
      </c>
      <c r="DE17">
        <v>1</v>
      </c>
      <c r="DF17">
        <v>34</v>
      </c>
      <c r="DG17">
        <v>4</v>
      </c>
      <c r="DH17">
        <v>164</v>
      </c>
      <c r="DI17">
        <v>3</v>
      </c>
      <c r="DJ17">
        <v>28</v>
      </c>
      <c r="DM17">
        <v>16</v>
      </c>
      <c r="DN17">
        <v>185</v>
      </c>
      <c r="DO17">
        <v>7</v>
      </c>
      <c r="DP17">
        <v>56</v>
      </c>
      <c r="DQ17">
        <v>7</v>
      </c>
      <c r="DR17">
        <v>159</v>
      </c>
      <c r="DS17">
        <v>10</v>
      </c>
      <c r="DT17">
        <v>56</v>
      </c>
      <c r="DU17">
        <v>29</v>
      </c>
      <c r="DV17">
        <v>191</v>
      </c>
    </row>
    <row r="18" spans="1:126" x14ac:dyDescent="0.2">
      <c r="A18">
        <v>42</v>
      </c>
      <c r="B18">
        <v>173</v>
      </c>
      <c r="C18">
        <v>4</v>
      </c>
      <c r="D18">
        <v>109</v>
      </c>
      <c r="G18">
        <v>15</v>
      </c>
      <c r="H18">
        <v>61</v>
      </c>
      <c r="I18">
        <v>1</v>
      </c>
      <c r="J18">
        <v>47</v>
      </c>
      <c r="O18">
        <v>1</v>
      </c>
      <c r="P18">
        <v>32</v>
      </c>
      <c r="S18">
        <v>25</v>
      </c>
      <c r="T18">
        <v>163</v>
      </c>
      <c r="W18">
        <v>14</v>
      </c>
      <c r="X18">
        <v>21</v>
      </c>
      <c r="Y18">
        <v>56</v>
      </c>
      <c r="Z18">
        <v>70</v>
      </c>
      <c r="AA18">
        <v>4</v>
      </c>
      <c r="AB18">
        <v>15</v>
      </c>
      <c r="AE18">
        <v>9</v>
      </c>
      <c r="AF18">
        <v>114</v>
      </c>
      <c r="AI18">
        <v>20</v>
      </c>
      <c r="AJ18">
        <v>129</v>
      </c>
      <c r="AM18">
        <v>12</v>
      </c>
      <c r="AN18">
        <v>91</v>
      </c>
      <c r="AO18">
        <v>3</v>
      </c>
      <c r="AP18">
        <v>34</v>
      </c>
      <c r="AQ18">
        <v>14</v>
      </c>
      <c r="AR18">
        <v>249</v>
      </c>
      <c r="AS18">
        <v>8</v>
      </c>
      <c r="AT18">
        <v>116</v>
      </c>
      <c r="AU18">
        <v>2</v>
      </c>
      <c r="AV18">
        <v>8</v>
      </c>
      <c r="AW18">
        <v>0</v>
      </c>
      <c r="AX18">
        <v>88</v>
      </c>
      <c r="BA18">
        <v>9</v>
      </c>
      <c r="BB18">
        <v>48</v>
      </c>
      <c r="BC18">
        <v>8</v>
      </c>
      <c r="BD18">
        <v>73</v>
      </c>
      <c r="BE18">
        <v>3</v>
      </c>
      <c r="BF18">
        <v>25</v>
      </c>
      <c r="BG18">
        <v>3</v>
      </c>
      <c r="BH18">
        <v>25</v>
      </c>
      <c r="BM18">
        <v>25</v>
      </c>
      <c r="BN18">
        <v>193</v>
      </c>
      <c r="BO18">
        <v>13</v>
      </c>
      <c r="BP18">
        <v>56</v>
      </c>
      <c r="BQ18">
        <v>1</v>
      </c>
      <c r="BR18">
        <v>44</v>
      </c>
      <c r="BS18">
        <v>0</v>
      </c>
      <c r="BT18">
        <v>43</v>
      </c>
      <c r="BU18">
        <v>21</v>
      </c>
      <c r="BV18">
        <v>316</v>
      </c>
      <c r="BY18">
        <v>19</v>
      </c>
      <c r="BZ18">
        <v>128</v>
      </c>
      <c r="CA18">
        <v>24</v>
      </c>
      <c r="CB18">
        <v>77</v>
      </c>
      <c r="CC18">
        <v>23</v>
      </c>
      <c r="CD18">
        <v>137</v>
      </c>
      <c r="CE18">
        <v>10</v>
      </c>
      <c r="CF18">
        <v>134</v>
      </c>
      <c r="CK18">
        <v>49</v>
      </c>
      <c r="CL18">
        <v>50</v>
      </c>
      <c r="CQ18">
        <v>7</v>
      </c>
      <c r="CR18">
        <v>30</v>
      </c>
      <c r="CU18">
        <v>36</v>
      </c>
      <c r="CV18">
        <v>176</v>
      </c>
      <c r="CW18">
        <v>2</v>
      </c>
      <c r="CX18">
        <v>53</v>
      </c>
      <c r="CY18">
        <v>1</v>
      </c>
      <c r="CZ18">
        <v>11</v>
      </c>
      <c r="DA18">
        <v>8</v>
      </c>
      <c r="DB18">
        <v>8</v>
      </c>
      <c r="DC18">
        <v>9</v>
      </c>
      <c r="DD18">
        <v>46</v>
      </c>
      <c r="DE18">
        <v>4</v>
      </c>
      <c r="DF18">
        <v>57</v>
      </c>
      <c r="DG18">
        <v>1</v>
      </c>
      <c r="DH18">
        <v>62</v>
      </c>
      <c r="DI18">
        <v>4</v>
      </c>
      <c r="DJ18">
        <v>35</v>
      </c>
      <c r="DM18">
        <v>2</v>
      </c>
      <c r="DN18">
        <v>20</v>
      </c>
      <c r="DO18">
        <v>3</v>
      </c>
      <c r="DP18">
        <v>57</v>
      </c>
      <c r="DQ18">
        <v>3</v>
      </c>
      <c r="DR18">
        <v>28</v>
      </c>
      <c r="DS18">
        <v>2</v>
      </c>
      <c r="DT18">
        <v>222</v>
      </c>
      <c r="DU18">
        <v>5</v>
      </c>
      <c r="DV18">
        <v>55</v>
      </c>
    </row>
    <row r="19" spans="1:126" x14ac:dyDescent="0.2">
      <c r="A19">
        <v>33</v>
      </c>
      <c r="B19">
        <v>152</v>
      </c>
      <c r="C19">
        <v>2</v>
      </c>
      <c r="D19">
        <v>76</v>
      </c>
      <c r="G19">
        <v>7</v>
      </c>
      <c r="H19">
        <v>23</v>
      </c>
      <c r="I19">
        <v>2</v>
      </c>
      <c r="J19">
        <v>26</v>
      </c>
      <c r="O19">
        <v>0</v>
      </c>
      <c r="P19">
        <v>7</v>
      </c>
      <c r="S19">
        <v>5</v>
      </c>
      <c r="T19">
        <v>36</v>
      </c>
      <c r="W19">
        <v>10</v>
      </c>
      <c r="X19">
        <v>132</v>
      </c>
      <c r="Y19">
        <v>8</v>
      </c>
      <c r="Z19">
        <v>83</v>
      </c>
      <c r="AA19">
        <v>4</v>
      </c>
      <c r="AB19">
        <v>46</v>
      </c>
      <c r="AE19">
        <v>16</v>
      </c>
      <c r="AF19">
        <v>125</v>
      </c>
      <c r="AI19">
        <v>44</v>
      </c>
      <c r="AJ19">
        <v>321</v>
      </c>
      <c r="AM19">
        <v>26</v>
      </c>
      <c r="AN19">
        <v>26</v>
      </c>
      <c r="AO19">
        <v>26</v>
      </c>
      <c r="AP19">
        <v>113</v>
      </c>
      <c r="AQ19">
        <v>27</v>
      </c>
      <c r="AR19">
        <v>239</v>
      </c>
      <c r="AS19">
        <v>20</v>
      </c>
      <c r="AT19">
        <v>196</v>
      </c>
      <c r="AU19">
        <v>21</v>
      </c>
      <c r="AV19">
        <v>216</v>
      </c>
      <c r="AW19">
        <v>1</v>
      </c>
      <c r="AX19">
        <v>114</v>
      </c>
      <c r="BA19">
        <v>8</v>
      </c>
      <c r="BB19">
        <v>48</v>
      </c>
      <c r="BC19">
        <v>4</v>
      </c>
      <c r="BD19">
        <v>41</v>
      </c>
      <c r="BE19">
        <v>0</v>
      </c>
      <c r="BF19">
        <v>21</v>
      </c>
      <c r="BG19">
        <v>0</v>
      </c>
      <c r="BH19">
        <v>21</v>
      </c>
      <c r="BM19">
        <v>27</v>
      </c>
      <c r="BN19">
        <v>157</v>
      </c>
      <c r="BO19">
        <v>16</v>
      </c>
      <c r="BP19">
        <v>138</v>
      </c>
      <c r="BQ19">
        <v>10</v>
      </c>
      <c r="BR19">
        <v>79</v>
      </c>
      <c r="BS19">
        <v>5</v>
      </c>
      <c r="BT19">
        <v>106</v>
      </c>
      <c r="BU19">
        <v>1</v>
      </c>
      <c r="BV19">
        <v>31</v>
      </c>
      <c r="BY19">
        <v>9</v>
      </c>
      <c r="BZ19">
        <v>47</v>
      </c>
      <c r="CC19">
        <v>12</v>
      </c>
      <c r="CD19">
        <v>51</v>
      </c>
      <c r="CE19">
        <v>12</v>
      </c>
      <c r="CF19">
        <v>66</v>
      </c>
      <c r="CK19">
        <v>2</v>
      </c>
      <c r="CL19">
        <v>81</v>
      </c>
      <c r="CQ19">
        <v>8</v>
      </c>
      <c r="CR19">
        <v>69</v>
      </c>
      <c r="CU19">
        <v>2</v>
      </c>
      <c r="CV19">
        <v>37</v>
      </c>
      <c r="CW19">
        <v>3</v>
      </c>
      <c r="CX19">
        <v>50</v>
      </c>
      <c r="CY19">
        <v>33</v>
      </c>
      <c r="CZ19">
        <v>208</v>
      </c>
      <c r="DA19">
        <v>0</v>
      </c>
      <c r="DB19">
        <v>41</v>
      </c>
      <c r="DC19">
        <v>9</v>
      </c>
      <c r="DD19">
        <v>105</v>
      </c>
      <c r="DE19">
        <v>4</v>
      </c>
      <c r="DF19">
        <v>50</v>
      </c>
      <c r="DG19">
        <v>8</v>
      </c>
      <c r="DH19">
        <v>143</v>
      </c>
      <c r="DI19">
        <v>32</v>
      </c>
      <c r="DJ19">
        <v>308</v>
      </c>
      <c r="DM19">
        <v>6</v>
      </c>
      <c r="DN19">
        <v>45</v>
      </c>
      <c r="DO19">
        <v>17</v>
      </c>
      <c r="DP19">
        <v>225</v>
      </c>
      <c r="DQ19">
        <v>37</v>
      </c>
      <c r="DR19">
        <v>408</v>
      </c>
      <c r="DS19">
        <v>36</v>
      </c>
      <c r="DT19">
        <v>192</v>
      </c>
      <c r="DU19">
        <v>42</v>
      </c>
      <c r="DV19">
        <v>418</v>
      </c>
    </row>
    <row r="20" spans="1:126" x14ac:dyDescent="0.2">
      <c r="A20">
        <v>1</v>
      </c>
      <c r="B20">
        <v>16</v>
      </c>
      <c r="C20">
        <v>5</v>
      </c>
      <c r="D20">
        <v>214</v>
      </c>
      <c r="G20">
        <v>10</v>
      </c>
      <c r="H20">
        <v>58</v>
      </c>
      <c r="I20">
        <v>16</v>
      </c>
      <c r="J20">
        <v>198</v>
      </c>
      <c r="O20">
        <v>0</v>
      </c>
      <c r="P20">
        <v>12</v>
      </c>
      <c r="S20">
        <v>48</v>
      </c>
      <c r="T20">
        <v>134</v>
      </c>
      <c r="W20">
        <v>26</v>
      </c>
      <c r="X20">
        <v>212</v>
      </c>
      <c r="Y20">
        <v>10</v>
      </c>
      <c r="Z20">
        <v>89</v>
      </c>
      <c r="AA20">
        <v>24</v>
      </c>
      <c r="AB20">
        <v>225</v>
      </c>
      <c r="AE20">
        <v>1</v>
      </c>
      <c r="AF20">
        <v>31</v>
      </c>
      <c r="AI20">
        <v>4</v>
      </c>
      <c r="AJ20">
        <v>70</v>
      </c>
      <c r="AM20">
        <v>18</v>
      </c>
      <c r="AN20">
        <v>81</v>
      </c>
      <c r="AO20">
        <v>32</v>
      </c>
      <c r="AP20">
        <v>328</v>
      </c>
      <c r="AQ20">
        <v>18</v>
      </c>
      <c r="AR20">
        <v>207</v>
      </c>
      <c r="AS20">
        <v>24</v>
      </c>
      <c r="AT20">
        <v>301</v>
      </c>
      <c r="AU20">
        <v>1</v>
      </c>
      <c r="AV20">
        <v>56</v>
      </c>
      <c r="AW20">
        <v>0</v>
      </c>
      <c r="AX20">
        <v>134</v>
      </c>
      <c r="BA20">
        <v>8</v>
      </c>
      <c r="BB20">
        <v>61</v>
      </c>
      <c r="BC20">
        <v>13</v>
      </c>
      <c r="BD20">
        <v>151</v>
      </c>
      <c r="BE20">
        <v>29</v>
      </c>
      <c r="BF20">
        <v>191</v>
      </c>
      <c r="BG20">
        <v>29</v>
      </c>
      <c r="BH20">
        <v>191</v>
      </c>
      <c r="BM20">
        <v>3</v>
      </c>
      <c r="BN20">
        <v>30</v>
      </c>
      <c r="BO20">
        <v>4</v>
      </c>
      <c r="BP20">
        <v>13</v>
      </c>
      <c r="BQ20">
        <v>14</v>
      </c>
      <c r="BR20">
        <v>163</v>
      </c>
      <c r="BS20">
        <v>13</v>
      </c>
      <c r="BT20">
        <v>74</v>
      </c>
      <c r="BU20">
        <v>5</v>
      </c>
      <c r="BV20">
        <v>99</v>
      </c>
      <c r="BY20">
        <v>73</v>
      </c>
      <c r="BZ20">
        <v>482</v>
      </c>
      <c r="CC20">
        <v>35</v>
      </c>
      <c r="CD20">
        <v>322</v>
      </c>
      <c r="CE20">
        <v>11</v>
      </c>
      <c r="CF20">
        <v>118</v>
      </c>
      <c r="CK20">
        <v>3</v>
      </c>
      <c r="CL20">
        <v>79</v>
      </c>
      <c r="CQ20">
        <v>1</v>
      </c>
      <c r="CR20">
        <v>10</v>
      </c>
      <c r="CU20">
        <v>11</v>
      </c>
      <c r="CV20">
        <v>67</v>
      </c>
      <c r="CW20">
        <v>15</v>
      </c>
      <c r="CX20">
        <v>83</v>
      </c>
      <c r="CY20">
        <v>23</v>
      </c>
      <c r="CZ20">
        <v>200</v>
      </c>
      <c r="DA20">
        <v>1</v>
      </c>
      <c r="DB20">
        <v>9</v>
      </c>
      <c r="DC20">
        <v>1</v>
      </c>
      <c r="DD20">
        <v>46</v>
      </c>
      <c r="DE20">
        <v>2</v>
      </c>
      <c r="DF20">
        <v>18</v>
      </c>
      <c r="DG20">
        <v>2</v>
      </c>
      <c r="DH20">
        <v>75</v>
      </c>
      <c r="DI20">
        <v>8</v>
      </c>
      <c r="DJ20">
        <v>161</v>
      </c>
      <c r="DM20">
        <v>2</v>
      </c>
      <c r="DN20">
        <v>24</v>
      </c>
      <c r="DO20">
        <v>11</v>
      </c>
      <c r="DP20">
        <v>136</v>
      </c>
      <c r="DQ20">
        <v>14</v>
      </c>
      <c r="DR20">
        <v>125</v>
      </c>
      <c r="DS20">
        <v>4</v>
      </c>
      <c r="DT20">
        <v>113</v>
      </c>
      <c r="DU20">
        <v>6</v>
      </c>
      <c r="DV20">
        <v>50</v>
      </c>
    </row>
    <row r="21" spans="1:126" x14ac:dyDescent="0.2">
      <c r="A21">
        <v>2</v>
      </c>
      <c r="B21">
        <v>13</v>
      </c>
      <c r="C21">
        <v>2</v>
      </c>
      <c r="D21">
        <v>15</v>
      </c>
      <c r="G21">
        <v>4</v>
      </c>
      <c r="H21">
        <v>8</v>
      </c>
      <c r="I21">
        <v>4</v>
      </c>
      <c r="J21">
        <v>77</v>
      </c>
      <c r="O21">
        <v>1</v>
      </c>
      <c r="P21">
        <v>35</v>
      </c>
      <c r="S21">
        <v>11</v>
      </c>
      <c r="T21">
        <v>58</v>
      </c>
      <c r="W21">
        <v>23</v>
      </c>
      <c r="X21">
        <v>210</v>
      </c>
      <c r="Y21">
        <v>21</v>
      </c>
      <c r="Z21">
        <v>181</v>
      </c>
      <c r="AA21">
        <v>65</v>
      </c>
      <c r="AB21">
        <v>478</v>
      </c>
      <c r="AE21">
        <v>3</v>
      </c>
      <c r="AF21">
        <v>28</v>
      </c>
      <c r="AI21">
        <v>6</v>
      </c>
      <c r="AJ21">
        <v>61</v>
      </c>
      <c r="AM21">
        <v>3</v>
      </c>
      <c r="AN21">
        <v>14</v>
      </c>
      <c r="AO21">
        <v>4</v>
      </c>
      <c r="AP21">
        <v>21</v>
      </c>
      <c r="AQ21">
        <v>6</v>
      </c>
      <c r="AR21">
        <v>57</v>
      </c>
      <c r="AS21">
        <v>3</v>
      </c>
      <c r="AT21">
        <v>44</v>
      </c>
      <c r="AU21">
        <v>6</v>
      </c>
      <c r="AV21">
        <v>63</v>
      </c>
      <c r="AW21">
        <v>2</v>
      </c>
      <c r="AX21">
        <v>245</v>
      </c>
      <c r="BA21">
        <v>3</v>
      </c>
      <c r="BB21">
        <v>45</v>
      </c>
      <c r="BC21">
        <v>4</v>
      </c>
      <c r="BD21">
        <v>34</v>
      </c>
      <c r="BE21">
        <v>5</v>
      </c>
      <c r="BF21">
        <v>46</v>
      </c>
      <c r="BG21">
        <v>5</v>
      </c>
      <c r="BH21">
        <v>46</v>
      </c>
      <c r="BM21">
        <v>6</v>
      </c>
      <c r="BN21">
        <v>99</v>
      </c>
      <c r="BO21">
        <v>64</v>
      </c>
      <c r="BP21">
        <v>105</v>
      </c>
      <c r="BQ21">
        <v>23</v>
      </c>
      <c r="BR21">
        <v>100</v>
      </c>
      <c r="BS21">
        <v>4</v>
      </c>
      <c r="BT21">
        <v>170</v>
      </c>
      <c r="BU21">
        <v>5</v>
      </c>
      <c r="BV21">
        <v>190</v>
      </c>
      <c r="BY21">
        <v>7</v>
      </c>
      <c r="BZ21">
        <v>44</v>
      </c>
      <c r="CC21">
        <v>6</v>
      </c>
      <c r="CD21">
        <v>29</v>
      </c>
      <c r="CE21">
        <v>3</v>
      </c>
      <c r="CF21">
        <v>34</v>
      </c>
      <c r="CK21">
        <v>1</v>
      </c>
      <c r="CL21">
        <v>37</v>
      </c>
      <c r="CQ21">
        <v>9</v>
      </c>
      <c r="CR21">
        <v>96</v>
      </c>
      <c r="CU21">
        <v>27</v>
      </c>
      <c r="CV21">
        <v>161</v>
      </c>
      <c r="CW21">
        <v>3</v>
      </c>
      <c r="CX21">
        <v>37</v>
      </c>
      <c r="CY21">
        <v>3</v>
      </c>
      <c r="CZ21">
        <v>17</v>
      </c>
      <c r="DA21">
        <v>4</v>
      </c>
      <c r="DB21">
        <v>32</v>
      </c>
      <c r="DC21">
        <v>5</v>
      </c>
      <c r="DD21">
        <v>74</v>
      </c>
      <c r="DE21">
        <v>2</v>
      </c>
      <c r="DF21">
        <v>71</v>
      </c>
      <c r="DG21">
        <v>1</v>
      </c>
      <c r="DH21">
        <v>42</v>
      </c>
      <c r="DI21">
        <v>10</v>
      </c>
      <c r="DJ21">
        <v>120</v>
      </c>
      <c r="DM21">
        <v>10</v>
      </c>
      <c r="DN21">
        <v>86</v>
      </c>
      <c r="DO21">
        <v>24</v>
      </c>
      <c r="DP21">
        <v>220</v>
      </c>
      <c r="DQ21">
        <v>6</v>
      </c>
      <c r="DR21">
        <v>113</v>
      </c>
      <c r="DS21">
        <v>2</v>
      </c>
      <c r="DT21">
        <v>92</v>
      </c>
      <c r="DU21">
        <v>19</v>
      </c>
      <c r="DV21">
        <v>93</v>
      </c>
    </row>
    <row r="22" spans="1:126" x14ac:dyDescent="0.2">
      <c r="A22">
        <v>8</v>
      </c>
      <c r="B22">
        <v>37</v>
      </c>
      <c r="C22">
        <v>3</v>
      </c>
      <c r="D22">
        <v>205</v>
      </c>
      <c r="G22">
        <v>16</v>
      </c>
      <c r="H22">
        <v>83</v>
      </c>
      <c r="I22">
        <v>5</v>
      </c>
      <c r="J22">
        <v>150</v>
      </c>
      <c r="O22">
        <v>14</v>
      </c>
      <c r="P22">
        <v>273</v>
      </c>
      <c r="S22">
        <v>24</v>
      </c>
      <c r="T22">
        <v>238</v>
      </c>
      <c r="W22">
        <v>14</v>
      </c>
      <c r="X22">
        <v>123</v>
      </c>
      <c r="Y22">
        <v>17</v>
      </c>
      <c r="Z22">
        <v>126</v>
      </c>
      <c r="AA22">
        <v>54</v>
      </c>
      <c r="AB22">
        <v>224</v>
      </c>
      <c r="AE22">
        <v>25</v>
      </c>
      <c r="AF22">
        <v>233</v>
      </c>
      <c r="AI22">
        <v>0</v>
      </c>
      <c r="AJ22">
        <v>43</v>
      </c>
      <c r="AM22">
        <v>26</v>
      </c>
      <c r="AN22">
        <v>178</v>
      </c>
      <c r="AO22">
        <v>10</v>
      </c>
      <c r="AP22">
        <v>78</v>
      </c>
      <c r="AQ22">
        <v>14</v>
      </c>
      <c r="AR22">
        <v>129</v>
      </c>
      <c r="AS22">
        <v>9</v>
      </c>
      <c r="AT22">
        <v>120</v>
      </c>
      <c r="AU22">
        <v>3</v>
      </c>
      <c r="AV22">
        <v>83</v>
      </c>
      <c r="AW22">
        <v>6</v>
      </c>
      <c r="AX22">
        <v>306</v>
      </c>
      <c r="BA22">
        <v>2</v>
      </c>
      <c r="BB22">
        <v>38</v>
      </c>
      <c r="BC22">
        <v>3</v>
      </c>
      <c r="BD22">
        <v>56</v>
      </c>
      <c r="BE22">
        <v>23</v>
      </c>
      <c r="BF22">
        <v>181</v>
      </c>
      <c r="BG22">
        <v>23</v>
      </c>
      <c r="BH22">
        <v>181</v>
      </c>
      <c r="BM22">
        <v>20</v>
      </c>
      <c r="BN22">
        <v>222</v>
      </c>
      <c r="BO22">
        <v>4</v>
      </c>
      <c r="BP22">
        <v>46</v>
      </c>
      <c r="BQ22">
        <v>7</v>
      </c>
      <c r="BR22">
        <v>102</v>
      </c>
      <c r="BS22">
        <v>15</v>
      </c>
      <c r="BT22">
        <v>174</v>
      </c>
      <c r="BU22">
        <v>11</v>
      </c>
      <c r="BV22">
        <v>364</v>
      </c>
      <c r="BY22">
        <v>17</v>
      </c>
      <c r="BZ22">
        <v>81</v>
      </c>
      <c r="CC22">
        <v>6</v>
      </c>
      <c r="CD22">
        <v>61</v>
      </c>
      <c r="CE22">
        <v>3</v>
      </c>
      <c r="CF22">
        <v>20</v>
      </c>
      <c r="CK22">
        <v>5</v>
      </c>
      <c r="CL22">
        <v>44</v>
      </c>
      <c r="CQ22">
        <v>7</v>
      </c>
      <c r="CR22">
        <v>32</v>
      </c>
      <c r="CU22">
        <v>8</v>
      </c>
      <c r="CV22">
        <v>38</v>
      </c>
      <c r="CW22">
        <v>3</v>
      </c>
      <c r="CX22">
        <v>61</v>
      </c>
      <c r="CY22">
        <v>0</v>
      </c>
      <c r="CZ22">
        <v>17</v>
      </c>
      <c r="DA22">
        <v>8</v>
      </c>
      <c r="DB22">
        <v>5</v>
      </c>
      <c r="DC22">
        <v>7</v>
      </c>
      <c r="DD22">
        <v>234</v>
      </c>
      <c r="DE22">
        <v>9</v>
      </c>
      <c r="DF22">
        <v>32</v>
      </c>
      <c r="DG22">
        <v>2</v>
      </c>
      <c r="DH22">
        <v>125</v>
      </c>
      <c r="DI22">
        <v>2</v>
      </c>
      <c r="DJ22">
        <v>34</v>
      </c>
      <c r="DM22">
        <v>7</v>
      </c>
      <c r="DN22">
        <v>56</v>
      </c>
      <c r="DO22">
        <v>41</v>
      </c>
      <c r="DP22">
        <v>297</v>
      </c>
      <c r="DQ22">
        <v>0</v>
      </c>
      <c r="DR22">
        <v>15</v>
      </c>
      <c r="DS22">
        <v>0</v>
      </c>
      <c r="DT22">
        <v>49</v>
      </c>
      <c r="DU22">
        <v>3</v>
      </c>
      <c r="DV22">
        <v>143</v>
      </c>
    </row>
    <row r="23" spans="1:126" x14ac:dyDescent="0.2">
      <c r="A23">
        <v>8</v>
      </c>
      <c r="B23">
        <v>48</v>
      </c>
      <c r="C23">
        <v>1</v>
      </c>
      <c r="D23">
        <v>32</v>
      </c>
      <c r="G23">
        <v>17</v>
      </c>
      <c r="H23">
        <v>119</v>
      </c>
      <c r="I23">
        <v>2</v>
      </c>
      <c r="J23">
        <v>164</v>
      </c>
      <c r="O23">
        <v>7</v>
      </c>
      <c r="P23">
        <v>33</v>
      </c>
      <c r="S23">
        <v>4</v>
      </c>
      <c r="T23">
        <v>58</v>
      </c>
      <c r="W23">
        <v>28</v>
      </c>
      <c r="X23">
        <v>285</v>
      </c>
      <c r="Y23">
        <v>9</v>
      </c>
      <c r="Z23">
        <v>67</v>
      </c>
      <c r="AA23">
        <v>78</v>
      </c>
      <c r="AB23">
        <v>589</v>
      </c>
      <c r="AE23">
        <v>11</v>
      </c>
      <c r="AF23">
        <v>55</v>
      </c>
      <c r="AI23">
        <v>1</v>
      </c>
      <c r="AJ23">
        <v>6</v>
      </c>
      <c r="AM23">
        <v>3</v>
      </c>
      <c r="AN23">
        <v>24</v>
      </c>
      <c r="AO23">
        <v>12</v>
      </c>
      <c r="AP23">
        <v>48</v>
      </c>
      <c r="AQ23">
        <v>24</v>
      </c>
      <c r="AR23">
        <v>145</v>
      </c>
      <c r="AS23">
        <v>13</v>
      </c>
      <c r="AT23">
        <v>139</v>
      </c>
      <c r="AU23">
        <v>5</v>
      </c>
      <c r="AV23">
        <v>102</v>
      </c>
      <c r="AW23">
        <v>7</v>
      </c>
      <c r="AX23">
        <v>350</v>
      </c>
      <c r="BA23">
        <v>1</v>
      </c>
      <c r="BB23">
        <v>11</v>
      </c>
      <c r="BC23">
        <v>4</v>
      </c>
      <c r="BD23">
        <v>38</v>
      </c>
      <c r="BE23">
        <v>5</v>
      </c>
      <c r="BF23">
        <v>53</v>
      </c>
      <c r="BG23">
        <v>5</v>
      </c>
      <c r="BH23">
        <v>53</v>
      </c>
      <c r="BM23">
        <v>18</v>
      </c>
      <c r="BN23">
        <v>138</v>
      </c>
      <c r="BO23">
        <v>10</v>
      </c>
      <c r="BP23">
        <v>105</v>
      </c>
      <c r="BQ23">
        <v>3</v>
      </c>
      <c r="BR23">
        <v>44</v>
      </c>
      <c r="BS23">
        <v>4</v>
      </c>
      <c r="BT23">
        <v>177</v>
      </c>
      <c r="BY23">
        <v>3</v>
      </c>
      <c r="BZ23">
        <v>35</v>
      </c>
      <c r="CC23">
        <v>42</v>
      </c>
      <c r="CD23">
        <v>240</v>
      </c>
      <c r="CE23">
        <v>14</v>
      </c>
      <c r="CF23">
        <v>96</v>
      </c>
      <c r="CK23">
        <v>7</v>
      </c>
      <c r="CL23">
        <v>27</v>
      </c>
      <c r="CQ23">
        <v>14</v>
      </c>
      <c r="CR23">
        <v>71</v>
      </c>
      <c r="CU23">
        <v>7</v>
      </c>
      <c r="CV23">
        <v>107</v>
      </c>
      <c r="CW23">
        <v>2</v>
      </c>
      <c r="CX23">
        <v>44</v>
      </c>
      <c r="CY23">
        <v>10</v>
      </c>
      <c r="CZ23">
        <v>85</v>
      </c>
      <c r="DA23">
        <v>4</v>
      </c>
      <c r="DB23">
        <v>68</v>
      </c>
      <c r="DC23">
        <v>2</v>
      </c>
      <c r="DD23">
        <v>30</v>
      </c>
      <c r="DE23">
        <v>29</v>
      </c>
      <c r="DF23">
        <v>208</v>
      </c>
      <c r="DG23">
        <v>1</v>
      </c>
      <c r="DH23">
        <v>60</v>
      </c>
      <c r="DI23">
        <v>19</v>
      </c>
      <c r="DJ23">
        <v>158</v>
      </c>
      <c r="DM23">
        <v>13</v>
      </c>
      <c r="DN23">
        <v>205</v>
      </c>
      <c r="DO23">
        <v>16</v>
      </c>
      <c r="DP23">
        <v>121</v>
      </c>
      <c r="DQ23">
        <v>0</v>
      </c>
      <c r="DR23">
        <v>3</v>
      </c>
      <c r="DS23">
        <v>0</v>
      </c>
      <c r="DT23">
        <v>36</v>
      </c>
      <c r="DU23">
        <v>9</v>
      </c>
      <c r="DV23">
        <v>175</v>
      </c>
    </row>
    <row r="24" spans="1:126" x14ac:dyDescent="0.2">
      <c r="A24">
        <v>5</v>
      </c>
      <c r="B24">
        <v>29</v>
      </c>
      <c r="C24">
        <v>1</v>
      </c>
      <c r="D24">
        <v>38</v>
      </c>
      <c r="G24">
        <v>13</v>
      </c>
      <c r="H24">
        <v>39</v>
      </c>
      <c r="I24">
        <v>1</v>
      </c>
      <c r="J24">
        <v>32</v>
      </c>
      <c r="O24">
        <v>6</v>
      </c>
      <c r="P24">
        <v>44</v>
      </c>
      <c r="W24">
        <v>15</v>
      </c>
      <c r="X24">
        <v>106</v>
      </c>
      <c r="Y24">
        <v>25</v>
      </c>
      <c r="Z24">
        <v>81</v>
      </c>
      <c r="AA24">
        <v>2</v>
      </c>
      <c r="AB24">
        <v>17</v>
      </c>
      <c r="AI24">
        <v>3</v>
      </c>
      <c r="AJ24">
        <v>59</v>
      </c>
      <c r="AM24">
        <v>15</v>
      </c>
      <c r="AN24">
        <v>73</v>
      </c>
      <c r="AO24">
        <v>10</v>
      </c>
      <c r="AP24">
        <v>37</v>
      </c>
      <c r="AQ24">
        <v>2</v>
      </c>
      <c r="AR24">
        <v>35</v>
      </c>
      <c r="AS24">
        <v>2</v>
      </c>
      <c r="AT24">
        <v>88</v>
      </c>
      <c r="AU24">
        <v>9</v>
      </c>
      <c r="AV24">
        <v>183</v>
      </c>
      <c r="AW24">
        <v>6</v>
      </c>
      <c r="AX24">
        <v>705</v>
      </c>
      <c r="BA24">
        <v>36</v>
      </c>
      <c r="BB24">
        <v>199</v>
      </c>
      <c r="BC24">
        <v>25</v>
      </c>
      <c r="BD24">
        <v>130</v>
      </c>
      <c r="BE24">
        <v>19</v>
      </c>
      <c r="BF24">
        <v>131</v>
      </c>
      <c r="BG24">
        <v>19</v>
      </c>
      <c r="BH24">
        <v>131</v>
      </c>
      <c r="BM24">
        <v>3</v>
      </c>
      <c r="BN24">
        <v>53</v>
      </c>
      <c r="BQ24">
        <v>2</v>
      </c>
      <c r="BR24">
        <v>45</v>
      </c>
      <c r="BS24">
        <v>6</v>
      </c>
      <c r="BT24">
        <v>99</v>
      </c>
      <c r="CC24">
        <v>7</v>
      </c>
      <c r="CD24">
        <v>111</v>
      </c>
      <c r="CE24">
        <v>4</v>
      </c>
      <c r="CF24">
        <v>34</v>
      </c>
      <c r="CK24">
        <v>3</v>
      </c>
      <c r="CL24">
        <v>32</v>
      </c>
      <c r="CQ24">
        <v>3</v>
      </c>
      <c r="CR24">
        <v>61</v>
      </c>
      <c r="CU24">
        <v>8</v>
      </c>
      <c r="CV24">
        <v>56</v>
      </c>
      <c r="CW24">
        <v>6</v>
      </c>
      <c r="CX24">
        <v>97</v>
      </c>
      <c r="CY24">
        <v>10</v>
      </c>
      <c r="CZ24">
        <v>130</v>
      </c>
      <c r="DA24">
        <v>1</v>
      </c>
      <c r="DB24">
        <v>9</v>
      </c>
      <c r="DC24">
        <v>1</v>
      </c>
      <c r="DD24">
        <v>58</v>
      </c>
      <c r="DE24">
        <v>2</v>
      </c>
      <c r="DF24">
        <v>184</v>
      </c>
      <c r="DG24">
        <v>0</v>
      </c>
      <c r="DH24">
        <v>28</v>
      </c>
      <c r="DI24">
        <v>40</v>
      </c>
      <c r="DJ24">
        <v>324</v>
      </c>
      <c r="DM24">
        <v>18</v>
      </c>
      <c r="DN24">
        <v>154</v>
      </c>
      <c r="DO24">
        <v>10</v>
      </c>
      <c r="DP24">
        <v>74</v>
      </c>
      <c r="DQ24">
        <v>1</v>
      </c>
      <c r="DR24">
        <v>42</v>
      </c>
      <c r="DS24">
        <v>29</v>
      </c>
      <c r="DT24">
        <v>225</v>
      </c>
      <c r="DU24">
        <v>16</v>
      </c>
      <c r="DV24">
        <v>193</v>
      </c>
    </row>
    <row r="25" spans="1:126" x14ac:dyDescent="0.2">
      <c r="A25">
        <v>9</v>
      </c>
      <c r="B25">
        <v>64</v>
      </c>
      <c r="C25">
        <v>1</v>
      </c>
      <c r="D25">
        <v>21</v>
      </c>
      <c r="G25">
        <v>7</v>
      </c>
      <c r="H25">
        <v>48</v>
      </c>
      <c r="O25">
        <v>8</v>
      </c>
      <c r="P25">
        <v>100</v>
      </c>
      <c r="W25">
        <v>11</v>
      </c>
      <c r="X25">
        <v>118</v>
      </c>
      <c r="Y25">
        <v>7</v>
      </c>
      <c r="Z25">
        <v>100</v>
      </c>
      <c r="AA25">
        <v>9</v>
      </c>
      <c r="AB25">
        <v>75</v>
      </c>
      <c r="AI25">
        <v>6</v>
      </c>
      <c r="AJ25">
        <v>23</v>
      </c>
      <c r="AM25">
        <v>21</v>
      </c>
      <c r="AN25">
        <v>27</v>
      </c>
      <c r="AO25">
        <v>10</v>
      </c>
      <c r="AP25">
        <v>167</v>
      </c>
      <c r="AQ25">
        <v>10</v>
      </c>
      <c r="AR25">
        <v>103</v>
      </c>
      <c r="AS25">
        <v>9</v>
      </c>
      <c r="AT25">
        <v>78</v>
      </c>
      <c r="AU25">
        <v>19</v>
      </c>
      <c r="AV25">
        <v>487</v>
      </c>
      <c r="AW25">
        <v>0</v>
      </c>
      <c r="AX25">
        <v>19</v>
      </c>
      <c r="BA25">
        <v>9</v>
      </c>
      <c r="BB25">
        <v>58</v>
      </c>
      <c r="BC25">
        <v>15</v>
      </c>
      <c r="BD25">
        <v>110</v>
      </c>
      <c r="BE25">
        <v>19</v>
      </c>
      <c r="BF25">
        <v>111</v>
      </c>
      <c r="BG25">
        <v>19</v>
      </c>
      <c r="BH25">
        <v>111</v>
      </c>
      <c r="BM25">
        <v>4</v>
      </c>
      <c r="BN25">
        <v>31</v>
      </c>
      <c r="BQ25">
        <v>10</v>
      </c>
      <c r="BR25">
        <v>181</v>
      </c>
      <c r="BS25">
        <v>2</v>
      </c>
      <c r="BT25">
        <v>15</v>
      </c>
      <c r="CC25">
        <v>34</v>
      </c>
      <c r="CD25">
        <v>326</v>
      </c>
      <c r="CE25">
        <v>2</v>
      </c>
      <c r="CF25">
        <v>22</v>
      </c>
      <c r="CK25">
        <v>43</v>
      </c>
      <c r="CL25">
        <v>173</v>
      </c>
      <c r="CQ25">
        <v>31</v>
      </c>
      <c r="CR25">
        <v>207</v>
      </c>
      <c r="CU25">
        <v>18</v>
      </c>
      <c r="CV25">
        <v>159</v>
      </c>
      <c r="CW25">
        <v>10</v>
      </c>
      <c r="CX25">
        <v>207</v>
      </c>
      <c r="CY25">
        <v>6</v>
      </c>
      <c r="CZ25">
        <v>44</v>
      </c>
      <c r="DA25">
        <v>1</v>
      </c>
      <c r="DB25">
        <v>6</v>
      </c>
      <c r="DC25">
        <v>3</v>
      </c>
      <c r="DD25">
        <v>136</v>
      </c>
      <c r="DE25">
        <v>7</v>
      </c>
      <c r="DF25">
        <v>99</v>
      </c>
      <c r="DG25">
        <v>6</v>
      </c>
      <c r="DH25">
        <v>101</v>
      </c>
      <c r="DI25">
        <v>15</v>
      </c>
      <c r="DJ25">
        <v>110</v>
      </c>
      <c r="DM25">
        <v>4</v>
      </c>
      <c r="DN25">
        <v>49</v>
      </c>
      <c r="DO25">
        <v>11</v>
      </c>
      <c r="DP25">
        <v>114</v>
      </c>
      <c r="DQ25">
        <v>1</v>
      </c>
      <c r="DR25">
        <v>65</v>
      </c>
      <c r="DS25">
        <v>20</v>
      </c>
      <c r="DT25">
        <v>121</v>
      </c>
      <c r="DU25">
        <v>3</v>
      </c>
      <c r="DV25">
        <v>125</v>
      </c>
    </row>
    <row r="26" spans="1:126" x14ac:dyDescent="0.2">
      <c r="C26">
        <v>2</v>
      </c>
      <c r="D26">
        <v>77</v>
      </c>
      <c r="G26">
        <v>7</v>
      </c>
      <c r="H26">
        <v>54</v>
      </c>
      <c r="O26">
        <v>3</v>
      </c>
      <c r="P26">
        <v>21</v>
      </c>
      <c r="W26">
        <v>36</v>
      </c>
      <c r="X26">
        <v>431</v>
      </c>
      <c r="Y26">
        <v>14</v>
      </c>
      <c r="Z26">
        <v>111</v>
      </c>
      <c r="AA26">
        <v>13</v>
      </c>
      <c r="AB26">
        <v>188</v>
      </c>
      <c r="AI26">
        <v>34</v>
      </c>
      <c r="AJ26">
        <v>149</v>
      </c>
      <c r="AM26">
        <v>9</v>
      </c>
      <c r="AN26">
        <v>18</v>
      </c>
      <c r="AO26">
        <v>16</v>
      </c>
      <c r="AP26">
        <v>182</v>
      </c>
      <c r="AQ26">
        <v>24</v>
      </c>
      <c r="AR26">
        <v>202</v>
      </c>
      <c r="AS26">
        <v>2</v>
      </c>
      <c r="AT26">
        <v>35</v>
      </c>
      <c r="AU26">
        <v>28</v>
      </c>
      <c r="AV26">
        <v>160</v>
      </c>
      <c r="AW26">
        <v>3</v>
      </c>
      <c r="AX26">
        <v>524</v>
      </c>
      <c r="BA26">
        <v>5</v>
      </c>
      <c r="BB26">
        <v>43</v>
      </c>
      <c r="BC26">
        <v>6</v>
      </c>
      <c r="BD26">
        <v>35</v>
      </c>
      <c r="BE26">
        <v>8</v>
      </c>
      <c r="BF26">
        <v>19</v>
      </c>
      <c r="BG26">
        <v>8</v>
      </c>
      <c r="BH26">
        <v>19</v>
      </c>
      <c r="BM26">
        <v>14</v>
      </c>
      <c r="BN26">
        <v>139</v>
      </c>
      <c r="BQ26">
        <v>8</v>
      </c>
      <c r="BR26">
        <v>142</v>
      </c>
      <c r="BS26">
        <v>14</v>
      </c>
      <c r="BT26">
        <v>94</v>
      </c>
      <c r="CC26">
        <v>12</v>
      </c>
      <c r="CD26">
        <v>110</v>
      </c>
      <c r="CE26">
        <v>28</v>
      </c>
      <c r="CF26">
        <v>341</v>
      </c>
      <c r="CK26">
        <v>5</v>
      </c>
      <c r="CL26">
        <v>92</v>
      </c>
      <c r="CQ26">
        <v>6</v>
      </c>
      <c r="CR26">
        <v>39</v>
      </c>
      <c r="CU26">
        <v>8</v>
      </c>
      <c r="CV26">
        <v>48</v>
      </c>
      <c r="CW26">
        <v>3</v>
      </c>
      <c r="CX26">
        <v>24</v>
      </c>
      <c r="CY26">
        <v>9</v>
      </c>
      <c r="CZ26">
        <v>141</v>
      </c>
      <c r="DA26">
        <v>2</v>
      </c>
      <c r="DB26">
        <v>75</v>
      </c>
      <c r="DC26">
        <v>0</v>
      </c>
      <c r="DD26">
        <v>103</v>
      </c>
      <c r="DE26">
        <v>1</v>
      </c>
      <c r="DF26">
        <v>69</v>
      </c>
      <c r="DG26">
        <v>0</v>
      </c>
      <c r="DH26">
        <v>39</v>
      </c>
      <c r="DI26">
        <v>6</v>
      </c>
      <c r="DJ26">
        <v>71</v>
      </c>
      <c r="DM26">
        <v>38</v>
      </c>
      <c r="DN26">
        <v>297</v>
      </c>
      <c r="DO26">
        <v>53</v>
      </c>
      <c r="DP26">
        <v>63</v>
      </c>
      <c r="DQ26">
        <v>4</v>
      </c>
      <c r="DR26">
        <v>27</v>
      </c>
      <c r="DS26">
        <v>0</v>
      </c>
      <c r="DT26">
        <v>20</v>
      </c>
      <c r="DU26">
        <v>3</v>
      </c>
      <c r="DV26">
        <v>70</v>
      </c>
    </row>
    <row r="27" spans="1:126" x14ac:dyDescent="0.2">
      <c r="C27">
        <v>4</v>
      </c>
      <c r="D27">
        <v>121</v>
      </c>
      <c r="G27">
        <v>7</v>
      </c>
      <c r="H27">
        <v>45</v>
      </c>
      <c r="O27">
        <v>5</v>
      </c>
      <c r="P27">
        <v>66</v>
      </c>
      <c r="W27">
        <v>12</v>
      </c>
      <c r="X27">
        <v>126</v>
      </c>
      <c r="Y27">
        <v>6</v>
      </c>
      <c r="Z27">
        <v>98</v>
      </c>
      <c r="AA27">
        <v>20</v>
      </c>
      <c r="AB27">
        <v>99</v>
      </c>
      <c r="AI27">
        <v>3</v>
      </c>
      <c r="AJ27">
        <v>31</v>
      </c>
      <c r="AM27">
        <v>4</v>
      </c>
      <c r="AN27">
        <v>42</v>
      </c>
      <c r="AO27">
        <v>18</v>
      </c>
      <c r="AP27">
        <v>104</v>
      </c>
      <c r="AQ27">
        <v>17</v>
      </c>
      <c r="AR27">
        <v>218</v>
      </c>
      <c r="AS27">
        <v>9</v>
      </c>
      <c r="AT27">
        <v>80</v>
      </c>
      <c r="AU27">
        <v>23</v>
      </c>
      <c r="AV27">
        <v>154</v>
      </c>
      <c r="AW27">
        <v>1</v>
      </c>
      <c r="AX27">
        <v>65</v>
      </c>
      <c r="BA27">
        <v>8</v>
      </c>
      <c r="BB27">
        <v>59</v>
      </c>
      <c r="BC27">
        <v>11</v>
      </c>
      <c r="BD27">
        <v>79</v>
      </c>
      <c r="BE27">
        <v>4</v>
      </c>
      <c r="BF27">
        <v>56</v>
      </c>
      <c r="BG27">
        <v>4</v>
      </c>
      <c r="BH27">
        <v>56</v>
      </c>
      <c r="BM27">
        <v>13</v>
      </c>
      <c r="BN27">
        <v>148</v>
      </c>
      <c r="BQ27">
        <v>23</v>
      </c>
      <c r="BR27">
        <v>220</v>
      </c>
      <c r="BS27">
        <v>12</v>
      </c>
      <c r="BT27">
        <v>321</v>
      </c>
      <c r="CC27">
        <v>6</v>
      </c>
      <c r="CD27">
        <v>58</v>
      </c>
      <c r="CE27">
        <v>28</v>
      </c>
      <c r="CF27">
        <v>261</v>
      </c>
      <c r="CK27">
        <v>1</v>
      </c>
      <c r="CL27">
        <v>47</v>
      </c>
      <c r="CQ27">
        <v>2</v>
      </c>
      <c r="CR27">
        <v>21</v>
      </c>
      <c r="CU27">
        <v>11</v>
      </c>
      <c r="CV27">
        <v>89</v>
      </c>
      <c r="CW27">
        <v>5</v>
      </c>
      <c r="CX27">
        <v>51</v>
      </c>
      <c r="CY27">
        <v>50</v>
      </c>
      <c r="CZ27">
        <v>294</v>
      </c>
      <c r="DA27">
        <v>4</v>
      </c>
      <c r="DB27">
        <v>53</v>
      </c>
      <c r="DC27">
        <v>3</v>
      </c>
      <c r="DD27">
        <v>204</v>
      </c>
      <c r="DE27">
        <v>3</v>
      </c>
      <c r="DF27">
        <v>106</v>
      </c>
      <c r="DG27">
        <v>14</v>
      </c>
      <c r="DH27">
        <v>151</v>
      </c>
      <c r="DI27">
        <v>13</v>
      </c>
      <c r="DJ27">
        <v>70</v>
      </c>
      <c r="DM27">
        <v>2</v>
      </c>
      <c r="DN27">
        <v>73</v>
      </c>
      <c r="DO27">
        <v>7</v>
      </c>
      <c r="DP27">
        <v>72</v>
      </c>
      <c r="DQ27">
        <v>5</v>
      </c>
      <c r="DR27">
        <v>20</v>
      </c>
      <c r="DS27">
        <v>0</v>
      </c>
      <c r="DT27">
        <v>108</v>
      </c>
      <c r="DU27">
        <v>2</v>
      </c>
      <c r="DV27">
        <v>94</v>
      </c>
    </row>
    <row r="28" spans="1:126" x14ac:dyDescent="0.2">
      <c r="G28">
        <v>18</v>
      </c>
      <c r="H28">
        <v>99</v>
      </c>
      <c r="O28">
        <v>18</v>
      </c>
      <c r="P28">
        <v>231</v>
      </c>
      <c r="W28">
        <v>8</v>
      </c>
      <c r="X28">
        <v>141</v>
      </c>
      <c r="Y28">
        <v>46</v>
      </c>
      <c r="Z28">
        <v>483</v>
      </c>
      <c r="AA28">
        <v>11</v>
      </c>
      <c r="AB28">
        <v>76</v>
      </c>
      <c r="AI28">
        <v>50</v>
      </c>
      <c r="AJ28">
        <v>422</v>
      </c>
      <c r="AM28">
        <v>24</v>
      </c>
      <c r="AN28">
        <v>42</v>
      </c>
      <c r="AO28">
        <v>45</v>
      </c>
      <c r="AP28">
        <v>282</v>
      </c>
      <c r="AQ28">
        <v>10</v>
      </c>
      <c r="AR28">
        <v>179</v>
      </c>
      <c r="AS28">
        <v>2</v>
      </c>
      <c r="AT28">
        <v>35</v>
      </c>
      <c r="AU28">
        <v>10</v>
      </c>
      <c r="AV28">
        <v>331</v>
      </c>
      <c r="AW28">
        <v>4</v>
      </c>
      <c r="AX28">
        <v>162</v>
      </c>
      <c r="BA28">
        <v>20</v>
      </c>
      <c r="BB28">
        <v>151</v>
      </c>
      <c r="BC28">
        <v>30</v>
      </c>
      <c r="BD28">
        <v>173</v>
      </c>
      <c r="BE28">
        <v>10</v>
      </c>
      <c r="BF28">
        <v>42</v>
      </c>
      <c r="BG28">
        <v>10</v>
      </c>
      <c r="BH28">
        <v>42</v>
      </c>
      <c r="BM28">
        <v>11</v>
      </c>
      <c r="BN28">
        <v>74</v>
      </c>
      <c r="BQ28">
        <v>16</v>
      </c>
      <c r="BR28">
        <v>167</v>
      </c>
      <c r="BS28">
        <v>21</v>
      </c>
      <c r="BT28">
        <v>148</v>
      </c>
      <c r="CC28">
        <v>3</v>
      </c>
      <c r="CD28">
        <v>44</v>
      </c>
      <c r="CE28">
        <v>9</v>
      </c>
      <c r="CF28">
        <v>64</v>
      </c>
      <c r="CK28">
        <v>5</v>
      </c>
      <c r="CL28">
        <v>35</v>
      </c>
      <c r="CQ28">
        <v>4</v>
      </c>
      <c r="CR28">
        <v>12</v>
      </c>
      <c r="CU28">
        <v>15</v>
      </c>
      <c r="CV28">
        <v>59</v>
      </c>
      <c r="CW28">
        <v>17</v>
      </c>
      <c r="CX28">
        <v>81</v>
      </c>
      <c r="CY28">
        <v>4</v>
      </c>
      <c r="CZ28">
        <v>110</v>
      </c>
      <c r="DA28">
        <v>3</v>
      </c>
      <c r="DB28">
        <v>213</v>
      </c>
      <c r="DC28">
        <v>0</v>
      </c>
      <c r="DD28">
        <v>12</v>
      </c>
      <c r="DE28">
        <v>5</v>
      </c>
      <c r="DF28">
        <v>23</v>
      </c>
      <c r="DG28">
        <v>3</v>
      </c>
      <c r="DH28">
        <v>213</v>
      </c>
      <c r="DI28">
        <v>29</v>
      </c>
      <c r="DJ28">
        <v>323</v>
      </c>
      <c r="DM28">
        <v>31</v>
      </c>
      <c r="DN28">
        <v>155</v>
      </c>
      <c r="DO28">
        <v>3</v>
      </c>
      <c r="DP28">
        <v>14</v>
      </c>
      <c r="DQ28">
        <v>5</v>
      </c>
      <c r="DR28">
        <v>95</v>
      </c>
      <c r="DS28">
        <v>1</v>
      </c>
      <c r="DT28">
        <v>94</v>
      </c>
      <c r="DU28">
        <v>9</v>
      </c>
      <c r="DV28">
        <v>271</v>
      </c>
    </row>
    <row r="29" spans="1:126" x14ac:dyDescent="0.2">
      <c r="G29">
        <v>17</v>
      </c>
      <c r="H29">
        <v>72</v>
      </c>
      <c r="O29">
        <v>4</v>
      </c>
      <c r="P29">
        <v>142</v>
      </c>
      <c r="W29">
        <v>23</v>
      </c>
      <c r="X29">
        <v>149</v>
      </c>
      <c r="Y29">
        <v>42</v>
      </c>
      <c r="Z29">
        <v>414</v>
      </c>
      <c r="AA29">
        <v>50</v>
      </c>
      <c r="AB29">
        <v>262</v>
      </c>
      <c r="AI29">
        <v>22</v>
      </c>
      <c r="AJ29">
        <v>105</v>
      </c>
      <c r="AM29">
        <v>3</v>
      </c>
      <c r="AN29">
        <v>40</v>
      </c>
      <c r="AO29">
        <v>48</v>
      </c>
      <c r="AP29">
        <v>358</v>
      </c>
      <c r="AQ29">
        <v>16</v>
      </c>
      <c r="AR29">
        <v>103</v>
      </c>
      <c r="AS29">
        <v>4</v>
      </c>
      <c r="AT29">
        <v>103</v>
      </c>
      <c r="AU29">
        <v>2</v>
      </c>
      <c r="AV29">
        <v>49</v>
      </c>
      <c r="AW29">
        <v>13</v>
      </c>
      <c r="AX29">
        <v>614</v>
      </c>
      <c r="BA29">
        <v>3</v>
      </c>
      <c r="BB29">
        <v>121</v>
      </c>
      <c r="BC29">
        <v>23</v>
      </c>
      <c r="BD29">
        <v>158</v>
      </c>
      <c r="BE29">
        <v>30</v>
      </c>
      <c r="BF29">
        <v>161</v>
      </c>
      <c r="BG29">
        <v>30</v>
      </c>
      <c r="BH29">
        <v>161</v>
      </c>
      <c r="BM29">
        <v>91</v>
      </c>
      <c r="BN29">
        <v>80</v>
      </c>
      <c r="BS29">
        <v>3</v>
      </c>
      <c r="BT29">
        <v>23</v>
      </c>
      <c r="CC29">
        <v>8</v>
      </c>
      <c r="CD29">
        <v>44</v>
      </c>
      <c r="CE29">
        <v>3</v>
      </c>
      <c r="CF29">
        <v>26</v>
      </c>
      <c r="CK29">
        <v>4</v>
      </c>
      <c r="CL29">
        <v>114</v>
      </c>
      <c r="CQ29">
        <v>4</v>
      </c>
      <c r="CR29">
        <v>42</v>
      </c>
      <c r="CU29">
        <v>12</v>
      </c>
      <c r="CV29">
        <v>107</v>
      </c>
      <c r="CW29">
        <v>37</v>
      </c>
      <c r="CX29">
        <v>208</v>
      </c>
      <c r="CY29">
        <v>7</v>
      </c>
      <c r="CZ29">
        <v>73</v>
      </c>
      <c r="DA29">
        <v>27</v>
      </c>
      <c r="DB29">
        <v>227</v>
      </c>
      <c r="DC29">
        <v>10</v>
      </c>
      <c r="DD29">
        <v>66</v>
      </c>
      <c r="DE29">
        <v>7</v>
      </c>
      <c r="DF29">
        <v>124</v>
      </c>
      <c r="DG29">
        <v>0</v>
      </c>
      <c r="DH29">
        <v>31</v>
      </c>
      <c r="DI29">
        <v>0</v>
      </c>
      <c r="DJ29">
        <v>11</v>
      </c>
      <c r="DM29">
        <v>14</v>
      </c>
      <c r="DN29">
        <v>139</v>
      </c>
      <c r="DO29">
        <v>6</v>
      </c>
      <c r="DP29">
        <v>64</v>
      </c>
      <c r="DQ29">
        <v>30</v>
      </c>
      <c r="DR29">
        <v>306</v>
      </c>
      <c r="DS29">
        <v>1</v>
      </c>
      <c r="DT29">
        <v>58</v>
      </c>
      <c r="DU29">
        <v>125</v>
      </c>
      <c r="DV29">
        <v>303</v>
      </c>
    </row>
    <row r="30" spans="1:126" x14ac:dyDescent="0.2">
      <c r="G30">
        <v>19</v>
      </c>
      <c r="H30">
        <v>83</v>
      </c>
      <c r="W30">
        <v>50</v>
      </c>
      <c r="X30">
        <v>441</v>
      </c>
      <c r="Y30">
        <v>12</v>
      </c>
      <c r="Z30">
        <v>99</v>
      </c>
      <c r="AA30">
        <v>24</v>
      </c>
      <c r="AB30">
        <v>119</v>
      </c>
      <c r="AI30">
        <v>12</v>
      </c>
      <c r="AJ30">
        <v>64</v>
      </c>
      <c r="AO30">
        <v>6</v>
      </c>
      <c r="AP30">
        <v>55</v>
      </c>
      <c r="AQ30">
        <v>1</v>
      </c>
      <c r="AR30">
        <v>17</v>
      </c>
      <c r="AS30">
        <v>4</v>
      </c>
      <c r="AT30">
        <v>26</v>
      </c>
      <c r="AU30">
        <v>9</v>
      </c>
      <c r="AV30">
        <v>72</v>
      </c>
      <c r="AW30">
        <v>3</v>
      </c>
      <c r="AX30">
        <v>81</v>
      </c>
      <c r="BA30">
        <v>18</v>
      </c>
      <c r="BB30">
        <v>159</v>
      </c>
      <c r="BC30">
        <v>24</v>
      </c>
      <c r="BD30">
        <v>173</v>
      </c>
      <c r="BE30">
        <v>5</v>
      </c>
      <c r="BF30">
        <v>74</v>
      </c>
      <c r="BG30">
        <v>5</v>
      </c>
      <c r="BH30">
        <v>74</v>
      </c>
      <c r="BM30">
        <v>2</v>
      </c>
      <c r="BN30">
        <v>42</v>
      </c>
      <c r="BS30">
        <v>13</v>
      </c>
      <c r="BT30">
        <v>95</v>
      </c>
      <c r="CC30">
        <v>31</v>
      </c>
      <c r="CD30">
        <v>203</v>
      </c>
      <c r="CE30">
        <v>21</v>
      </c>
      <c r="CF30">
        <v>43</v>
      </c>
      <c r="CK30">
        <v>0</v>
      </c>
      <c r="CL30">
        <v>20</v>
      </c>
      <c r="CQ30">
        <v>2</v>
      </c>
      <c r="CR30">
        <v>51</v>
      </c>
      <c r="CU30">
        <v>9</v>
      </c>
      <c r="CV30">
        <v>63</v>
      </c>
      <c r="CW30">
        <v>19</v>
      </c>
      <c r="CX30">
        <v>104</v>
      </c>
      <c r="CY30">
        <v>72</v>
      </c>
      <c r="CZ30">
        <v>399</v>
      </c>
      <c r="DA30">
        <v>3</v>
      </c>
      <c r="DB30">
        <v>40</v>
      </c>
      <c r="DC30">
        <v>1</v>
      </c>
      <c r="DD30">
        <v>26</v>
      </c>
      <c r="DE30">
        <v>0</v>
      </c>
      <c r="DF30">
        <v>37</v>
      </c>
      <c r="DG30">
        <v>4</v>
      </c>
      <c r="DH30">
        <v>150</v>
      </c>
      <c r="DI30">
        <v>15</v>
      </c>
      <c r="DJ30">
        <v>94</v>
      </c>
      <c r="DM30">
        <v>1</v>
      </c>
      <c r="DN30">
        <v>27</v>
      </c>
      <c r="DO30">
        <v>4</v>
      </c>
      <c r="DP30">
        <v>50</v>
      </c>
      <c r="DQ30">
        <v>22</v>
      </c>
      <c r="DR30">
        <v>133</v>
      </c>
      <c r="DS30">
        <v>5</v>
      </c>
      <c r="DT30">
        <v>96</v>
      </c>
      <c r="DU30">
        <v>1</v>
      </c>
      <c r="DV30">
        <v>70</v>
      </c>
    </row>
    <row r="31" spans="1:126" x14ac:dyDescent="0.2">
      <c r="G31">
        <v>6</v>
      </c>
      <c r="H31">
        <v>40</v>
      </c>
      <c r="W31">
        <v>45</v>
      </c>
      <c r="X31">
        <v>410</v>
      </c>
      <c r="Y31">
        <v>22</v>
      </c>
      <c r="Z31">
        <v>262</v>
      </c>
      <c r="AA31">
        <v>21</v>
      </c>
      <c r="AB31">
        <v>140</v>
      </c>
      <c r="AI31">
        <v>8</v>
      </c>
      <c r="AJ31">
        <v>57</v>
      </c>
      <c r="AO31">
        <v>9</v>
      </c>
      <c r="AP31">
        <v>181</v>
      </c>
      <c r="AQ31">
        <v>12</v>
      </c>
      <c r="AR31">
        <v>114</v>
      </c>
      <c r="AS31">
        <v>5</v>
      </c>
      <c r="AT31">
        <v>62</v>
      </c>
      <c r="AU31">
        <v>4</v>
      </c>
      <c r="AV31">
        <v>24</v>
      </c>
      <c r="AW31">
        <v>4</v>
      </c>
      <c r="AX31">
        <v>270</v>
      </c>
      <c r="BA31">
        <v>20</v>
      </c>
      <c r="BB31">
        <v>100</v>
      </c>
      <c r="BC31">
        <v>5</v>
      </c>
      <c r="BD31">
        <v>34</v>
      </c>
      <c r="BE31">
        <v>8</v>
      </c>
      <c r="BF31">
        <v>60</v>
      </c>
      <c r="BG31">
        <v>8</v>
      </c>
      <c r="BH31">
        <v>60</v>
      </c>
      <c r="BM31">
        <v>8</v>
      </c>
      <c r="BN31">
        <v>73</v>
      </c>
      <c r="BS31">
        <v>6</v>
      </c>
      <c r="BT31">
        <v>150</v>
      </c>
      <c r="CC31">
        <v>23</v>
      </c>
      <c r="CD31">
        <v>303</v>
      </c>
      <c r="CK31">
        <v>1</v>
      </c>
      <c r="CL31">
        <v>45</v>
      </c>
      <c r="CQ31">
        <v>9</v>
      </c>
      <c r="CR31">
        <v>61</v>
      </c>
      <c r="CU31">
        <v>0</v>
      </c>
      <c r="CV31">
        <v>14</v>
      </c>
      <c r="CW31">
        <v>6</v>
      </c>
      <c r="CX31">
        <v>53</v>
      </c>
      <c r="CY31">
        <v>5</v>
      </c>
      <c r="CZ31">
        <v>38</v>
      </c>
      <c r="DA31">
        <v>2</v>
      </c>
      <c r="DB31">
        <v>4</v>
      </c>
      <c r="DC31">
        <v>0</v>
      </c>
      <c r="DD31">
        <v>38</v>
      </c>
      <c r="DE31">
        <v>2</v>
      </c>
      <c r="DF31">
        <v>106</v>
      </c>
      <c r="DG31">
        <v>1</v>
      </c>
      <c r="DH31">
        <v>48</v>
      </c>
      <c r="DI31">
        <v>5</v>
      </c>
      <c r="DJ31">
        <v>63</v>
      </c>
      <c r="DM31">
        <v>24</v>
      </c>
      <c r="DN31">
        <v>141</v>
      </c>
      <c r="DO31">
        <v>9</v>
      </c>
      <c r="DP31">
        <v>110</v>
      </c>
      <c r="DQ31">
        <v>21</v>
      </c>
      <c r="DR31">
        <v>147</v>
      </c>
      <c r="DS31">
        <v>5</v>
      </c>
      <c r="DT31">
        <v>83</v>
      </c>
      <c r="DU31">
        <v>21</v>
      </c>
      <c r="DV31">
        <v>471</v>
      </c>
    </row>
    <row r="32" spans="1:126" x14ac:dyDescent="0.2">
      <c r="G32">
        <v>2</v>
      </c>
      <c r="H32">
        <v>17</v>
      </c>
      <c r="W32">
        <v>13</v>
      </c>
      <c r="X32">
        <v>77</v>
      </c>
      <c r="Y32">
        <v>18</v>
      </c>
      <c r="Z32">
        <v>214</v>
      </c>
      <c r="AA32">
        <v>56</v>
      </c>
      <c r="AB32">
        <v>473</v>
      </c>
      <c r="AI32">
        <v>12</v>
      </c>
      <c r="AJ32">
        <v>75</v>
      </c>
      <c r="AO32">
        <v>4</v>
      </c>
      <c r="AP32">
        <v>49</v>
      </c>
      <c r="AQ32">
        <v>7</v>
      </c>
      <c r="AR32">
        <v>52</v>
      </c>
      <c r="AS32">
        <v>36</v>
      </c>
      <c r="AT32">
        <v>233</v>
      </c>
      <c r="AU32">
        <v>0</v>
      </c>
      <c r="AV32">
        <v>25</v>
      </c>
      <c r="AW32">
        <v>0</v>
      </c>
      <c r="AX32">
        <v>126</v>
      </c>
      <c r="BA32">
        <v>2</v>
      </c>
      <c r="BB32">
        <v>10</v>
      </c>
      <c r="BC32">
        <v>24</v>
      </c>
      <c r="BD32">
        <v>156</v>
      </c>
      <c r="BE32">
        <v>11</v>
      </c>
      <c r="BF32">
        <v>118</v>
      </c>
      <c r="BG32">
        <v>11</v>
      </c>
      <c r="BH32">
        <v>118</v>
      </c>
      <c r="BM32">
        <v>11</v>
      </c>
      <c r="BN32">
        <v>86</v>
      </c>
      <c r="BS32">
        <v>5</v>
      </c>
      <c r="BT32">
        <v>47</v>
      </c>
      <c r="CC32">
        <v>3</v>
      </c>
      <c r="CD32">
        <v>24</v>
      </c>
      <c r="CK32">
        <v>3</v>
      </c>
      <c r="CL32">
        <v>53</v>
      </c>
      <c r="CQ32">
        <v>8</v>
      </c>
      <c r="CR32">
        <v>101</v>
      </c>
      <c r="CU32">
        <v>1</v>
      </c>
      <c r="CV32">
        <v>4</v>
      </c>
      <c r="CW32">
        <v>3</v>
      </c>
      <c r="CX32">
        <v>86</v>
      </c>
      <c r="CY32">
        <v>19</v>
      </c>
      <c r="CZ32">
        <v>82</v>
      </c>
      <c r="DA32">
        <v>0</v>
      </c>
      <c r="DB32">
        <v>3</v>
      </c>
      <c r="DC32">
        <v>4</v>
      </c>
      <c r="DD32">
        <v>116</v>
      </c>
      <c r="DE32">
        <v>0</v>
      </c>
      <c r="DF32">
        <v>74</v>
      </c>
      <c r="DG32">
        <v>1</v>
      </c>
      <c r="DH32">
        <v>29</v>
      </c>
      <c r="DI32">
        <v>21</v>
      </c>
      <c r="DJ32">
        <v>163</v>
      </c>
      <c r="DM32">
        <v>33</v>
      </c>
      <c r="DN32">
        <v>224</v>
      </c>
      <c r="DO32">
        <v>3</v>
      </c>
      <c r="DP32">
        <v>50</v>
      </c>
      <c r="DQ32">
        <v>7</v>
      </c>
      <c r="DR32">
        <v>53</v>
      </c>
      <c r="DS32">
        <v>11</v>
      </c>
      <c r="DT32">
        <v>66</v>
      </c>
      <c r="DU32">
        <v>17</v>
      </c>
      <c r="DV32">
        <v>165</v>
      </c>
    </row>
    <row r="33" spans="7:126" x14ac:dyDescent="0.2">
      <c r="G33">
        <v>6</v>
      </c>
      <c r="H33">
        <v>36</v>
      </c>
      <c r="W33">
        <v>25</v>
      </c>
      <c r="X33">
        <v>192</v>
      </c>
      <c r="Y33">
        <v>12</v>
      </c>
      <c r="Z33">
        <v>158</v>
      </c>
      <c r="AA33">
        <v>32</v>
      </c>
      <c r="AB33">
        <v>192</v>
      </c>
      <c r="AI33">
        <v>2</v>
      </c>
      <c r="AJ33">
        <v>23</v>
      </c>
      <c r="AO33">
        <v>39</v>
      </c>
      <c r="AP33">
        <v>222</v>
      </c>
      <c r="AQ33">
        <v>14</v>
      </c>
      <c r="AR33">
        <v>77</v>
      </c>
      <c r="AS33">
        <v>9</v>
      </c>
      <c r="AT33">
        <v>145</v>
      </c>
      <c r="AU33">
        <v>23</v>
      </c>
      <c r="AV33">
        <v>275</v>
      </c>
      <c r="AW33">
        <v>3</v>
      </c>
      <c r="AX33">
        <v>169</v>
      </c>
      <c r="BA33">
        <v>3</v>
      </c>
      <c r="BB33">
        <v>42</v>
      </c>
      <c r="BC33">
        <v>2</v>
      </c>
      <c r="BD33">
        <v>15</v>
      </c>
      <c r="BE33">
        <v>6</v>
      </c>
      <c r="BF33">
        <v>52</v>
      </c>
      <c r="BG33">
        <v>6</v>
      </c>
      <c r="BH33">
        <v>52</v>
      </c>
      <c r="BM33">
        <v>15</v>
      </c>
      <c r="BN33">
        <v>111</v>
      </c>
      <c r="BS33">
        <v>8</v>
      </c>
      <c r="BT33">
        <v>83</v>
      </c>
      <c r="CC33">
        <v>30</v>
      </c>
      <c r="CD33">
        <v>301</v>
      </c>
      <c r="CK33">
        <v>0</v>
      </c>
      <c r="CL33">
        <v>16</v>
      </c>
      <c r="CQ33">
        <v>19</v>
      </c>
      <c r="CR33">
        <v>126</v>
      </c>
      <c r="CU33">
        <v>8</v>
      </c>
      <c r="CV33">
        <v>73</v>
      </c>
      <c r="CW33">
        <v>10</v>
      </c>
      <c r="CX33">
        <v>39</v>
      </c>
      <c r="CY33">
        <v>21</v>
      </c>
      <c r="CZ33">
        <v>96</v>
      </c>
      <c r="DA33">
        <v>2</v>
      </c>
      <c r="DB33">
        <v>26</v>
      </c>
      <c r="DC33">
        <v>5</v>
      </c>
      <c r="DD33">
        <v>161</v>
      </c>
      <c r="DE33">
        <v>4</v>
      </c>
      <c r="DF33">
        <v>168</v>
      </c>
      <c r="DG33">
        <v>1</v>
      </c>
      <c r="DH33">
        <v>50</v>
      </c>
      <c r="DI33">
        <v>17</v>
      </c>
      <c r="DJ33">
        <v>165</v>
      </c>
      <c r="DM33">
        <v>3</v>
      </c>
      <c r="DN33">
        <v>37</v>
      </c>
      <c r="DO33">
        <v>8</v>
      </c>
      <c r="DP33">
        <v>46</v>
      </c>
      <c r="DQ33">
        <v>22</v>
      </c>
      <c r="DR33">
        <v>153</v>
      </c>
      <c r="DS33">
        <v>22</v>
      </c>
      <c r="DT33">
        <v>135</v>
      </c>
      <c r="DU33">
        <v>20</v>
      </c>
      <c r="DV33">
        <v>194</v>
      </c>
    </row>
    <row r="34" spans="7:126" x14ac:dyDescent="0.2">
      <c r="G34">
        <v>9</v>
      </c>
      <c r="H34">
        <v>42</v>
      </c>
      <c r="W34">
        <v>10</v>
      </c>
      <c r="X34">
        <v>61</v>
      </c>
      <c r="Y34">
        <v>19</v>
      </c>
      <c r="Z34">
        <v>119</v>
      </c>
      <c r="AA34">
        <v>40</v>
      </c>
      <c r="AB34">
        <v>256</v>
      </c>
      <c r="AI34">
        <v>8</v>
      </c>
      <c r="AJ34">
        <v>33</v>
      </c>
      <c r="AO34">
        <v>0</v>
      </c>
      <c r="AP34">
        <v>17</v>
      </c>
      <c r="AQ34">
        <v>1</v>
      </c>
      <c r="AR34">
        <v>30</v>
      </c>
      <c r="AS34">
        <v>12</v>
      </c>
      <c r="AT34">
        <v>139</v>
      </c>
      <c r="AU34">
        <v>7</v>
      </c>
      <c r="AV34">
        <v>69</v>
      </c>
      <c r="BA34">
        <v>10</v>
      </c>
      <c r="BB34">
        <v>53</v>
      </c>
      <c r="BC34">
        <v>13</v>
      </c>
      <c r="BD34">
        <v>71</v>
      </c>
      <c r="BE34">
        <v>14</v>
      </c>
      <c r="BF34">
        <v>175</v>
      </c>
      <c r="BG34">
        <v>14</v>
      </c>
      <c r="BH34">
        <v>175</v>
      </c>
      <c r="BM34">
        <v>5</v>
      </c>
      <c r="BN34">
        <v>42</v>
      </c>
      <c r="BS34">
        <v>3</v>
      </c>
      <c r="BT34">
        <v>48</v>
      </c>
      <c r="CC34">
        <v>28</v>
      </c>
      <c r="CD34">
        <v>313</v>
      </c>
      <c r="CK34">
        <v>1</v>
      </c>
      <c r="CL34">
        <v>10</v>
      </c>
      <c r="CQ34">
        <v>2</v>
      </c>
      <c r="CR34">
        <v>34</v>
      </c>
      <c r="CU34">
        <v>14</v>
      </c>
      <c r="CV34">
        <v>106</v>
      </c>
      <c r="CW34">
        <v>7</v>
      </c>
      <c r="CX34">
        <v>66</v>
      </c>
      <c r="CY34">
        <v>7</v>
      </c>
      <c r="CZ34">
        <v>103</v>
      </c>
      <c r="DA34">
        <v>1</v>
      </c>
      <c r="DB34">
        <v>69</v>
      </c>
      <c r="DC34">
        <v>3</v>
      </c>
      <c r="DD34">
        <v>25</v>
      </c>
      <c r="DE34">
        <v>4</v>
      </c>
      <c r="DF34">
        <v>369</v>
      </c>
      <c r="DG34">
        <v>4</v>
      </c>
      <c r="DH34">
        <v>94</v>
      </c>
      <c r="DI34">
        <v>3</v>
      </c>
      <c r="DJ34">
        <v>68</v>
      </c>
      <c r="DM34">
        <v>2</v>
      </c>
      <c r="DN34">
        <v>37</v>
      </c>
      <c r="DO34">
        <v>13</v>
      </c>
      <c r="DP34">
        <v>82</v>
      </c>
      <c r="DQ34">
        <v>18</v>
      </c>
      <c r="DR34">
        <v>157</v>
      </c>
      <c r="DS34">
        <v>4</v>
      </c>
      <c r="DT34">
        <v>59</v>
      </c>
      <c r="DU34">
        <v>14</v>
      </c>
      <c r="DV34">
        <v>72</v>
      </c>
    </row>
    <row r="35" spans="7:126" x14ac:dyDescent="0.2">
      <c r="G35">
        <v>10</v>
      </c>
      <c r="H35">
        <v>30</v>
      </c>
      <c r="W35">
        <v>23</v>
      </c>
      <c r="X35">
        <v>154</v>
      </c>
      <c r="Y35">
        <v>29</v>
      </c>
      <c r="Z35">
        <v>114</v>
      </c>
      <c r="AA35">
        <v>33</v>
      </c>
      <c r="AB35">
        <v>305</v>
      </c>
      <c r="AI35">
        <v>3</v>
      </c>
      <c r="AJ35">
        <v>25</v>
      </c>
      <c r="AO35">
        <v>13</v>
      </c>
      <c r="AP35">
        <v>36</v>
      </c>
      <c r="AQ35">
        <v>10</v>
      </c>
      <c r="AR35">
        <v>108</v>
      </c>
      <c r="AS35">
        <v>5</v>
      </c>
      <c r="AT35">
        <v>102</v>
      </c>
      <c r="AU35">
        <v>3</v>
      </c>
      <c r="AV35">
        <v>18</v>
      </c>
      <c r="BA35">
        <v>47</v>
      </c>
      <c r="BB35">
        <v>391</v>
      </c>
      <c r="BC35">
        <v>6</v>
      </c>
      <c r="BD35">
        <v>46</v>
      </c>
      <c r="BE35">
        <v>12</v>
      </c>
      <c r="BF35">
        <v>76</v>
      </c>
      <c r="BG35">
        <v>12</v>
      </c>
      <c r="BH35">
        <v>76</v>
      </c>
      <c r="BM35">
        <v>6</v>
      </c>
      <c r="BN35">
        <v>23</v>
      </c>
      <c r="BS35">
        <v>9</v>
      </c>
      <c r="BT35">
        <v>168</v>
      </c>
      <c r="CK35">
        <v>5</v>
      </c>
      <c r="CL35">
        <v>30</v>
      </c>
      <c r="CQ35">
        <v>0</v>
      </c>
      <c r="CR35">
        <v>14</v>
      </c>
      <c r="CU35">
        <v>8</v>
      </c>
      <c r="CV35">
        <v>48</v>
      </c>
      <c r="CW35">
        <v>1</v>
      </c>
      <c r="CX35">
        <v>63</v>
      </c>
      <c r="CY35">
        <v>15</v>
      </c>
      <c r="CZ35">
        <v>148</v>
      </c>
      <c r="DA35">
        <v>23</v>
      </c>
      <c r="DB35">
        <v>97</v>
      </c>
      <c r="DC35">
        <v>1</v>
      </c>
      <c r="DD35">
        <v>19</v>
      </c>
      <c r="DE35">
        <v>1</v>
      </c>
      <c r="DF35">
        <v>14</v>
      </c>
      <c r="DG35">
        <v>1</v>
      </c>
      <c r="DH35">
        <v>47</v>
      </c>
      <c r="DI35">
        <v>9</v>
      </c>
      <c r="DJ35">
        <v>21</v>
      </c>
      <c r="DM35">
        <v>6</v>
      </c>
      <c r="DN35">
        <v>25</v>
      </c>
      <c r="DO35">
        <v>4</v>
      </c>
      <c r="DP35">
        <v>49</v>
      </c>
      <c r="DQ35">
        <v>19</v>
      </c>
      <c r="DR35">
        <v>95</v>
      </c>
      <c r="DS35">
        <v>16</v>
      </c>
      <c r="DT35">
        <v>144</v>
      </c>
      <c r="DU35">
        <v>37</v>
      </c>
      <c r="DV35">
        <v>289</v>
      </c>
    </row>
    <row r="36" spans="7:126" x14ac:dyDescent="0.2">
      <c r="G36">
        <v>4</v>
      </c>
      <c r="H36">
        <v>24</v>
      </c>
      <c r="W36">
        <v>17</v>
      </c>
      <c r="X36">
        <v>129</v>
      </c>
      <c r="Y36">
        <v>17</v>
      </c>
      <c r="Z36">
        <v>137</v>
      </c>
      <c r="AA36">
        <v>7</v>
      </c>
      <c r="AB36">
        <v>38</v>
      </c>
      <c r="AI36">
        <v>9</v>
      </c>
      <c r="AJ36">
        <v>93</v>
      </c>
      <c r="AO36">
        <v>37</v>
      </c>
      <c r="AP36">
        <v>53</v>
      </c>
      <c r="AQ36">
        <v>41</v>
      </c>
      <c r="AR36">
        <v>371</v>
      </c>
      <c r="AS36">
        <v>5</v>
      </c>
      <c r="AT36">
        <v>106</v>
      </c>
      <c r="AU36">
        <v>0</v>
      </c>
      <c r="AV36">
        <v>15</v>
      </c>
      <c r="BA36">
        <v>19</v>
      </c>
      <c r="BB36">
        <v>142</v>
      </c>
      <c r="BC36">
        <v>19</v>
      </c>
      <c r="BD36">
        <v>145</v>
      </c>
      <c r="BE36">
        <v>8</v>
      </c>
      <c r="BF36">
        <v>139</v>
      </c>
      <c r="BG36">
        <v>8</v>
      </c>
      <c r="BH36">
        <v>139</v>
      </c>
      <c r="CK36">
        <v>4</v>
      </c>
      <c r="CL36">
        <v>44</v>
      </c>
      <c r="CQ36">
        <v>2</v>
      </c>
      <c r="CR36">
        <v>50</v>
      </c>
      <c r="CU36">
        <v>16</v>
      </c>
      <c r="CV36">
        <v>86</v>
      </c>
      <c r="CW36">
        <v>6</v>
      </c>
      <c r="CX36">
        <v>51</v>
      </c>
      <c r="CY36">
        <v>6</v>
      </c>
      <c r="CZ36">
        <v>147</v>
      </c>
      <c r="DA36">
        <v>5</v>
      </c>
      <c r="DB36">
        <v>38</v>
      </c>
      <c r="DC36">
        <v>1</v>
      </c>
      <c r="DD36">
        <v>38</v>
      </c>
      <c r="DE36">
        <v>2</v>
      </c>
      <c r="DF36">
        <v>67</v>
      </c>
      <c r="DG36">
        <v>0</v>
      </c>
      <c r="DH36">
        <v>75</v>
      </c>
      <c r="DI36">
        <v>4</v>
      </c>
      <c r="DJ36">
        <v>51</v>
      </c>
      <c r="DM36">
        <v>3</v>
      </c>
      <c r="DN36">
        <v>41</v>
      </c>
      <c r="DO36">
        <v>5</v>
      </c>
      <c r="DP36">
        <v>81</v>
      </c>
      <c r="DQ36">
        <v>10</v>
      </c>
      <c r="DR36">
        <v>88</v>
      </c>
      <c r="DS36">
        <v>2</v>
      </c>
      <c r="DT36">
        <v>80</v>
      </c>
      <c r="DU36">
        <v>15</v>
      </c>
      <c r="DV36">
        <v>391</v>
      </c>
    </row>
    <row r="37" spans="7:126" x14ac:dyDescent="0.2">
      <c r="G37">
        <v>10</v>
      </c>
      <c r="H37">
        <v>11</v>
      </c>
      <c r="W37">
        <v>23</v>
      </c>
      <c r="X37">
        <v>295</v>
      </c>
      <c r="Y37">
        <v>27</v>
      </c>
      <c r="Z37">
        <v>89</v>
      </c>
      <c r="AA37">
        <v>10</v>
      </c>
      <c r="AB37">
        <v>50</v>
      </c>
      <c r="AO37">
        <v>12</v>
      </c>
      <c r="AP37">
        <v>228</v>
      </c>
      <c r="AQ37">
        <v>12</v>
      </c>
      <c r="AR37">
        <v>100</v>
      </c>
      <c r="AS37">
        <v>16</v>
      </c>
      <c r="AT37">
        <v>156</v>
      </c>
      <c r="AU37">
        <v>3</v>
      </c>
      <c r="AV37">
        <v>34</v>
      </c>
      <c r="BA37">
        <v>7</v>
      </c>
      <c r="BB37">
        <v>52</v>
      </c>
      <c r="BC37">
        <v>9</v>
      </c>
      <c r="BD37">
        <v>92</v>
      </c>
      <c r="BE37">
        <v>4</v>
      </c>
      <c r="BF37">
        <v>39</v>
      </c>
      <c r="BG37">
        <v>4</v>
      </c>
      <c r="BH37">
        <v>39</v>
      </c>
      <c r="CK37">
        <v>5</v>
      </c>
      <c r="CL37">
        <v>60</v>
      </c>
      <c r="CQ37">
        <v>24</v>
      </c>
      <c r="CR37">
        <v>134</v>
      </c>
      <c r="CU37">
        <v>15</v>
      </c>
      <c r="CV37">
        <v>136</v>
      </c>
      <c r="CW37">
        <v>24</v>
      </c>
      <c r="CX37">
        <v>208</v>
      </c>
      <c r="CY37">
        <v>31</v>
      </c>
      <c r="CZ37">
        <v>51</v>
      </c>
      <c r="DA37">
        <v>36</v>
      </c>
      <c r="DB37">
        <v>200</v>
      </c>
      <c r="DC37">
        <v>2</v>
      </c>
      <c r="DD37">
        <v>70</v>
      </c>
      <c r="DE37">
        <v>7</v>
      </c>
      <c r="DF37">
        <v>98</v>
      </c>
      <c r="DG37">
        <v>1</v>
      </c>
      <c r="DH37">
        <v>20</v>
      </c>
      <c r="DI37">
        <v>6</v>
      </c>
      <c r="DJ37">
        <v>89</v>
      </c>
      <c r="DM37">
        <v>28</v>
      </c>
      <c r="DN37">
        <v>261</v>
      </c>
      <c r="DO37">
        <v>2</v>
      </c>
      <c r="DP37">
        <v>21</v>
      </c>
      <c r="DQ37">
        <v>9</v>
      </c>
      <c r="DR37">
        <v>70</v>
      </c>
      <c r="DS37">
        <v>2</v>
      </c>
      <c r="DT37">
        <v>131</v>
      </c>
      <c r="DU37">
        <v>6</v>
      </c>
      <c r="DV37">
        <v>45</v>
      </c>
    </row>
    <row r="38" spans="7:126" x14ac:dyDescent="0.2">
      <c r="G38">
        <v>12</v>
      </c>
      <c r="H38">
        <v>50</v>
      </c>
      <c r="W38">
        <v>48</v>
      </c>
      <c r="X38">
        <v>198</v>
      </c>
      <c r="Y38">
        <v>2</v>
      </c>
      <c r="Z38">
        <v>46</v>
      </c>
      <c r="AA38">
        <v>9</v>
      </c>
      <c r="AB38">
        <v>94</v>
      </c>
      <c r="AO38">
        <v>1</v>
      </c>
      <c r="AP38">
        <v>45</v>
      </c>
      <c r="AQ38">
        <v>13</v>
      </c>
      <c r="AR38">
        <v>74</v>
      </c>
      <c r="AS38">
        <v>9</v>
      </c>
      <c r="AT38">
        <v>49</v>
      </c>
      <c r="AU38">
        <v>3</v>
      </c>
      <c r="AV38">
        <v>37</v>
      </c>
      <c r="BA38">
        <v>23</v>
      </c>
      <c r="BB38">
        <v>143</v>
      </c>
      <c r="BC38">
        <v>17</v>
      </c>
      <c r="BD38">
        <v>114</v>
      </c>
      <c r="BE38">
        <v>11</v>
      </c>
      <c r="BF38">
        <v>68</v>
      </c>
      <c r="BG38">
        <v>11</v>
      </c>
      <c r="BH38">
        <v>68</v>
      </c>
      <c r="CK38">
        <v>1</v>
      </c>
      <c r="CL38">
        <v>15</v>
      </c>
      <c r="CQ38">
        <v>3</v>
      </c>
      <c r="CR38">
        <v>55</v>
      </c>
      <c r="CU38">
        <v>28</v>
      </c>
      <c r="CV38">
        <v>132</v>
      </c>
      <c r="CW38">
        <v>17</v>
      </c>
      <c r="CX38">
        <v>125</v>
      </c>
      <c r="CY38">
        <v>17</v>
      </c>
      <c r="CZ38">
        <v>71</v>
      </c>
      <c r="DA38">
        <v>20</v>
      </c>
      <c r="DB38">
        <v>201</v>
      </c>
      <c r="DC38">
        <v>2</v>
      </c>
      <c r="DD38">
        <v>29</v>
      </c>
      <c r="DE38">
        <v>3</v>
      </c>
      <c r="DF38">
        <v>54</v>
      </c>
      <c r="DG38">
        <v>3</v>
      </c>
      <c r="DH38">
        <v>117</v>
      </c>
      <c r="DI38">
        <v>5</v>
      </c>
      <c r="DJ38">
        <v>47</v>
      </c>
      <c r="DM38">
        <v>17</v>
      </c>
      <c r="DN38">
        <v>151</v>
      </c>
      <c r="DO38">
        <v>7</v>
      </c>
      <c r="DP38">
        <v>78</v>
      </c>
      <c r="DQ38">
        <v>7</v>
      </c>
      <c r="DR38">
        <v>82</v>
      </c>
      <c r="DS38">
        <v>0</v>
      </c>
      <c r="DT38">
        <v>62</v>
      </c>
      <c r="DU38">
        <v>3</v>
      </c>
      <c r="DV38">
        <v>42</v>
      </c>
    </row>
    <row r="39" spans="7:126" x14ac:dyDescent="0.2">
      <c r="G39">
        <v>30</v>
      </c>
      <c r="H39">
        <v>211</v>
      </c>
      <c r="W39">
        <v>31</v>
      </c>
      <c r="X39">
        <v>215</v>
      </c>
      <c r="Y39">
        <v>38</v>
      </c>
      <c r="Z39">
        <v>323</v>
      </c>
      <c r="AA39">
        <v>29</v>
      </c>
      <c r="AB39">
        <v>223</v>
      </c>
      <c r="AO39">
        <v>10</v>
      </c>
      <c r="AP39">
        <v>132</v>
      </c>
      <c r="AQ39">
        <v>13</v>
      </c>
      <c r="AR39">
        <v>188</v>
      </c>
      <c r="AS39">
        <v>11</v>
      </c>
      <c r="AT39">
        <v>115</v>
      </c>
      <c r="AU39">
        <v>3</v>
      </c>
      <c r="AV39">
        <v>58</v>
      </c>
      <c r="BA39">
        <v>12</v>
      </c>
      <c r="BB39">
        <v>116</v>
      </c>
      <c r="BC39">
        <v>13</v>
      </c>
      <c r="BD39">
        <v>77</v>
      </c>
      <c r="BE39">
        <v>3</v>
      </c>
      <c r="BF39">
        <v>33</v>
      </c>
      <c r="BG39">
        <v>3</v>
      </c>
      <c r="BH39">
        <v>33</v>
      </c>
      <c r="CK39">
        <v>3</v>
      </c>
      <c r="CL39">
        <v>29</v>
      </c>
      <c r="CQ39">
        <v>18</v>
      </c>
      <c r="CR39">
        <v>160</v>
      </c>
      <c r="CU39">
        <v>15</v>
      </c>
      <c r="CV39">
        <v>142</v>
      </c>
      <c r="CW39">
        <v>2</v>
      </c>
      <c r="CX39">
        <v>91</v>
      </c>
      <c r="CY39">
        <v>13</v>
      </c>
      <c r="CZ39">
        <v>127</v>
      </c>
      <c r="DA39">
        <v>4</v>
      </c>
      <c r="DB39">
        <v>72</v>
      </c>
      <c r="DC39">
        <v>2</v>
      </c>
      <c r="DD39">
        <v>43</v>
      </c>
      <c r="DE39">
        <v>7</v>
      </c>
      <c r="DF39">
        <v>105</v>
      </c>
      <c r="DG39">
        <v>1</v>
      </c>
      <c r="DH39">
        <v>46</v>
      </c>
      <c r="DI39">
        <v>10</v>
      </c>
      <c r="DJ39">
        <v>78</v>
      </c>
      <c r="DM39">
        <v>10</v>
      </c>
      <c r="DN39">
        <v>103</v>
      </c>
      <c r="DO39">
        <v>3</v>
      </c>
      <c r="DP39">
        <v>38</v>
      </c>
      <c r="DQ39">
        <v>32</v>
      </c>
      <c r="DR39">
        <v>215</v>
      </c>
      <c r="DS39">
        <v>2</v>
      </c>
      <c r="DT39">
        <v>64</v>
      </c>
      <c r="DU39">
        <v>0</v>
      </c>
      <c r="DV39">
        <v>31</v>
      </c>
    </row>
    <row r="40" spans="7:126" x14ac:dyDescent="0.2">
      <c r="G40">
        <v>8</v>
      </c>
      <c r="H40">
        <v>113</v>
      </c>
      <c r="W40">
        <v>37</v>
      </c>
      <c r="X40">
        <v>422</v>
      </c>
      <c r="Y40">
        <v>27</v>
      </c>
      <c r="Z40">
        <v>132</v>
      </c>
      <c r="AA40">
        <v>27</v>
      </c>
      <c r="AB40">
        <v>191</v>
      </c>
      <c r="AO40">
        <v>5</v>
      </c>
      <c r="AP40">
        <v>50</v>
      </c>
      <c r="AQ40">
        <v>5</v>
      </c>
      <c r="AR40">
        <v>75</v>
      </c>
      <c r="AS40">
        <v>16</v>
      </c>
      <c r="AT40">
        <v>127</v>
      </c>
      <c r="AU40">
        <v>3</v>
      </c>
      <c r="AV40">
        <v>77</v>
      </c>
      <c r="BA40">
        <v>14</v>
      </c>
      <c r="BB40">
        <v>114</v>
      </c>
      <c r="BC40">
        <v>5</v>
      </c>
      <c r="BD40">
        <v>107</v>
      </c>
      <c r="BE40">
        <v>11</v>
      </c>
      <c r="BF40">
        <v>147</v>
      </c>
      <c r="BG40">
        <v>11</v>
      </c>
      <c r="BH40">
        <v>147</v>
      </c>
      <c r="CK40">
        <v>5</v>
      </c>
      <c r="CL40">
        <v>87</v>
      </c>
      <c r="CQ40">
        <v>18</v>
      </c>
      <c r="CR40">
        <v>124</v>
      </c>
      <c r="CU40">
        <v>32</v>
      </c>
      <c r="CV40">
        <v>149</v>
      </c>
      <c r="CW40">
        <v>24</v>
      </c>
      <c r="CX40">
        <v>183</v>
      </c>
      <c r="CY40">
        <v>10</v>
      </c>
      <c r="CZ40">
        <v>60</v>
      </c>
      <c r="DA40">
        <v>12</v>
      </c>
      <c r="DB40">
        <v>152</v>
      </c>
      <c r="DC40">
        <v>9</v>
      </c>
      <c r="DD40">
        <v>211</v>
      </c>
      <c r="DE40">
        <v>1</v>
      </c>
      <c r="DF40">
        <v>34</v>
      </c>
      <c r="DG40">
        <v>0</v>
      </c>
      <c r="DH40">
        <v>55</v>
      </c>
      <c r="DI40">
        <v>9</v>
      </c>
      <c r="DJ40">
        <v>51</v>
      </c>
      <c r="DM40">
        <v>4</v>
      </c>
      <c r="DN40">
        <v>57</v>
      </c>
      <c r="DO40">
        <v>10</v>
      </c>
      <c r="DP40">
        <v>94</v>
      </c>
      <c r="DQ40">
        <v>15</v>
      </c>
      <c r="DR40">
        <v>322</v>
      </c>
      <c r="DS40">
        <v>5</v>
      </c>
      <c r="DT40">
        <v>66</v>
      </c>
      <c r="DU40">
        <v>1</v>
      </c>
      <c r="DV40">
        <v>4</v>
      </c>
    </row>
    <row r="41" spans="7:126" x14ac:dyDescent="0.2">
      <c r="G41">
        <v>14</v>
      </c>
      <c r="H41">
        <v>42</v>
      </c>
      <c r="W41">
        <v>12</v>
      </c>
      <c r="X41">
        <v>59</v>
      </c>
      <c r="Y41">
        <v>25</v>
      </c>
      <c r="Z41">
        <v>249</v>
      </c>
      <c r="AA41">
        <v>5</v>
      </c>
      <c r="AB41">
        <v>35</v>
      </c>
      <c r="AO41">
        <v>4</v>
      </c>
      <c r="AP41">
        <v>41</v>
      </c>
      <c r="AQ41">
        <v>9</v>
      </c>
      <c r="AR41">
        <v>141</v>
      </c>
      <c r="AS41">
        <v>4</v>
      </c>
      <c r="AT41">
        <v>50</v>
      </c>
      <c r="AU41">
        <v>1</v>
      </c>
      <c r="AV41">
        <v>23</v>
      </c>
      <c r="BA41">
        <v>13</v>
      </c>
      <c r="BB41">
        <v>57</v>
      </c>
      <c r="BC41">
        <v>11</v>
      </c>
      <c r="BD41">
        <v>29</v>
      </c>
      <c r="BE41">
        <v>27</v>
      </c>
      <c r="BF41">
        <v>120</v>
      </c>
      <c r="BG41">
        <v>27</v>
      </c>
      <c r="BH41">
        <v>120</v>
      </c>
      <c r="CK41">
        <v>40</v>
      </c>
      <c r="CL41">
        <v>174</v>
      </c>
      <c r="CQ41">
        <v>19</v>
      </c>
      <c r="CR41">
        <v>86</v>
      </c>
      <c r="CU41">
        <v>8</v>
      </c>
      <c r="CV41">
        <v>101</v>
      </c>
      <c r="CW41">
        <v>8</v>
      </c>
      <c r="CX41">
        <v>176</v>
      </c>
      <c r="CY41">
        <v>3</v>
      </c>
      <c r="CZ41">
        <v>51</v>
      </c>
      <c r="DA41">
        <v>10</v>
      </c>
      <c r="DB41">
        <v>148</v>
      </c>
      <c r="DC41">
        <v>4</v>
      </c>
      <c r="DD41">
        <v>279</v>
      </c>
      <c r="DE41">
        <v>3</v>
      </c>
      <c r="DF41">
        <v>22</v>
      </c>
      <c r="DG41">
        <v>1</v>
      </c>
      <c r="DH41">
        <v>70</v>
      </c>
      <c r="DI41">
        <v>7</v>
      </c>
      <c r="DJ41">
        <v>35</v>
      </c>
      <c r="DM41">
        <v>10</v>
      </c>
      <c r="DN41">
        <v>77</v>
      </c>
      <c r="DO41">
        <v>9</v>
      </c>
      <c r="DP41">
        <v>107</v>
      </c>
      <c r="DQ41">
        <v>8</v>
      </c>
      <c r="DR41">
        <v>106</v>
      </c>
      <c r="DS41">
        <v>4</v>
      </c>
      <c r="DT41">
        <v>42</v>
      </c>
      <c r="DU41">
        <v>15</v>
      </c>
      <c r="DV41">
        <v>175</v>
      </c>
    </row>
    <row r="42" spans="7:126" x14ac:dyDescent="0.2">
      <c r="G42">
        <v>38</v>
      </c>
      <c r="H42">
        <v>146</v>
      </c>
      <c r="W42">
        <v>22</v>
      </c>
      <c r="X42">
        <v>219</v>
      </c>
      <c r="Y42">
        <v>12</v>
      </c>
      <c r="Z42">
        <v>74</v>
      </c>
      <c r="AA42">
        <v>36</v>
      </c>
      <c r="AB42">
        <v>215</v>
      </c>
      <c r="AO42">
        <v>11</v>
      </c>
      <c r="AP42">
        <v>151</v>
      </c>
      <c r="AQ42">
        <v>4</v>
      </c>
      <c r="AR42">
        <v>28</v>
      </c>
      <c r="AS42">
        <v>8</v>
      </c>
      <c r="AT42">
        <v>98</v>
      </c>
      <c r="AU42">
        <v>10</v>
      </c>
      <c r="AV42">
        <v>58</v>
      </c>
      <c r="BA42">
        <v>56</v>
      </c>
      <c r="BB42">
        <v>155</v>
      </c>
      <c r="BC42">
        <v>4</v>
      </c>
      <c r="BD42">
        <v>57</v>
      </c>
      <c r="BE42">
        <v>6</v>
      </c>
      <c r="BF42">
        <v>47</v>
      </c>
      <c r="BG42">
        <v>6</v>
      </c>
      <c r="BH42">
        <v>47</v>
      </c>
      <c r="CK42">
        <v>7</v>
      </c>
      <c r="CL42">
        <v>183</v>
      </c>
      <c r="CQ42">
        <v>20</v>
      </c>
      <c r="CR42">
        <v>171</v>
      </c>
      <c r="CU42">
        <v>16</v>
      </c>
      <c r="CV42">
        <v>79</v>
      </c>
      <c r="CW42">
        <v>7</v>
      </c>
      <c r="CX42">
        <v>58</v>
      </c>
      <c r="CY42">
        <v>2</v>
      </c>
      <c r="CZ42">
        <v>28</v>
      </c>
      <c r="DA42">
        <v>9</v>
      </c>
      <c r="DB42">
        <v>48</v>
      </c>
      <c r="DC42">
        <v>0</v>
      </c>
      <c r="DD42">
        <v>75</v>
      </c>
      <c r="DE42">
        <v>4</v>
      </c>
      <c r="DF42">
        <v>111</v>
      </c>
      <c r="DG42">
        <v>0</v>
      </c>
      <c r="DH42">
        <v>31</v>
      </c>
      <c r="DI42">
        <v>4</v>
      </c>
      <c r="DJ42">
        <v>22</v>
      </c>
      <c r="DM42">
        <v>2</v>
      </c>
      <c r="DN42">
        <v>13</v>
      </c>
      <c r="DO42">
        <v>12</v>
      </c>
      <c r="DP42">
        <v>51</v>
      </c>
      <c r="DQ42">
        <v>2</v>
      </c>
      <c r="DR42">
        <v>64</v>
      </c>
      <c r="DS42">
        <v>4</v>
      </c>
      <c r="DT42">
        <v>68</v>
      </c>
      <c r="DU42">
        <v>3</v>
      </c>
      <c r="DV42">
        <v>44</v>
      </c>
    </row>
    <row r="43" spans="7:126" x14ac:dyDescent="0.2">
      <c r="G43">
        <v>11</v>
      </c>
      <c r="H43">
        <v>60</v>
      </c>
      <c r="W43">
        <v>34</v>
      </c>
      <c r="X43">
        <v>236</v>
      </c>
      <c r="Y43">
        <v>6</v>
      </c>
      <c r="Z43">
        <v>42</v>
      </c>
      <c r="AA43">
        <v>9</v>
      </c>
      <c r="AB43">
        <v>81</v>
      </c>
      <c r="AO43">
        <v>8</v>
      </c>
      <c r="AP43">
        <v>48</v>
      </c>
      <c r="AQ43">
        <v>7</v>
      </c>
      <c r="AR43">
        <v>54</v>
      </c>
      <c r="AS43">
        <v>2</v>
      </c>
      <c r="AT43">
        <v>65</v>
      </c>
      <c r="AU43">
        <v>2</v>
      </c>
      <c r="AV43">
        <v>117</v>
      </c>
      <c r="BA43">
        <v>8</v>
      </c>
      <c r="BB43">
        <v>75</v>
      </c>
      <c r="BC43">
        <v>15</v>
      </c>
      <c r="BD43">
        <v>89</v>
      </c>
      <c r="BE43">
        <v>7</v>
      </c>
      <c r="BF43">
        <v>55</v>
      </c>
      <c r="BG43">
        <v>7</v>
      </c>
      <c r="BH43">
        <v>55</v>
      </c>
      <c r="CK43">
        <v>3</v>
      </c>
      <c r="CL43">
        <v>64</v>
      </c>
      <c r="CQ43">
        <v>16</v>
      </c>
      <c r="CR43">
        <v>100</v>
      </c>
      <c r="CU43">
        <v>13</v>
      </c>
      <c r="CV43">
        <v>136</v>
      </c>
      <c r="CW43">
        <v>14</v>
      </c>
      <c r="CX43">
        <v>92</v>
      </c>
      <c r="CY43">
        <v>32</v>
      </c>
      <c r="CZ43">
        <v>143</v>
      </c>
      <c r="DA43">
        <v>8</v>
      </c>
      <c r="DB43">
        <v>24</v>
      </c>
      <c r="DC43">
        <v>0</v>
      </c>
      <c r="DD43">
        <v>86</v>
      </c>
      <c r="DE43">
        <v>9</v>
      </c>
      <c r="DF43">
        <v>109</v>
      </c>
      <c r="DG43">
        <v>0</v>
      </c>
      <c r="DH43">
        <v>41</v>
      </c>
      <c r="DI43">
        <v>3</v>
      </c>
      <c r="DJ43">
        <v>22</v>
      </c>
      <c r="DM43">
        <v>17</v>
      </c>
      <c r="DN43">
        <v>130</v>
      </c>
      <c r="DO43">
        <v>24</v>
      </c>
      <c r="DP43">
        <v>192</v>
      </c>
      <c r="DQ43">
        <v>18</v>
      </c>
      <c r="DR43">
        <v>205</v>
      </c>
      <c r="DS43">
        <v>11</v>
      </c>
      <c r="DT43">
        <v>93</v>
      </c>
      <c r="DU43">
        <v>1</v>
      </c>
      <c r="DV43">
        <v>42</v>
      </c>
    </row>
    <row r="44" spans="7:126" x14ac:dyDescent="0.2">
      <c r="G44">
        <v>26</v>
      </c>
      <c r="H44">
        <v>69</v>
      </c>
      <c r="W44">
        <v>5</v>
      </c>
      <c r="X44">
        <v>48</v>
      </c>
      <c r="Y44">
        <v>8</v>
      </c>
      <c r="Z44">
        <v>92</v>
      </c>
      <c r="AA44">
        <v>16</v>
      </c>
      <c r="AB44">
        <v>119</v>
      </c>
      <c r="AO44">
        <v>2</v>
      </c>
      <c r="AP44">
        <v>27</v>
      </c>
      <c r="AQ44">
        <v>5</v>
      </c>
      <c r="AR44">
        <v>63</v>
      </c>
      <c r="AS44">
        <v>1</v>
      </c>
      <c r="AT44">
        <v>48</v>
      </c>
      <c r="AU44">
        <v>10</v>
      </c>
      <c r="AV44">
        <v>171</v>
      </c>
      <c r="BE44">
        <v>17</v>
      </c>
      <c r="BF44">
        <v>127</v>
      </c>
      <c r="BG44">
        <v>17</v>
      </c>
      <c r="BH44">
        <v>127</v>
      </c>
      <c r="CK44">
        <v>19</v>
      </c>
      <c r="CL44">
        <v>185</v>
      </c>
      <c r="DA44">
        <v>3</v>
      </c>
      <c r="DB44">
        <v>45</v>
      </c>
      <c r="DC44">
        <v>5</v>
      </c>
      <c r="DD44">
        <v>25</v>
      </c>
      <c r="DE44">
        <v>2</v>
      </c>
      <c r="DF44">
        <v>68</v>
      </c>
      <c r="DG44">
        <v>0</v>
      </c>
      <c r="DH44">
        <v>16</v>
      </c>
      <c r="DI44">
        <v>25</v>
      </c>
      <c r="DJ44">
        <v>209</v>
      </c>
      <c r="DM44">
        <v>12</v>
      </c>
      <c r="DN44">
        <v>39</v>
      </c>
      <c r="DO44">
        <v>6</v>
      </c>
      <c r="DP44">
        <v>64</v>
      </c>
      <c r="DQ44">
        <v>44</v>
      </c>
      <c r="DR44">
        <v>237</v>
      </c>
      <c r="DS44">
        <v>10</v>
      </c>
      <c r="DT44">
        <v>87</v>
      </c>
      <c r="DU44">
        <v>3</v>
      </c>
      <c r="DV44">
        <v>103</v>
      </c>
    </row>
    <row r="45" spans="7:126" x14ac:dyDescent="0.2">
      <c r="W45">
        <v>16</v>
      </c>
      <c r="X45">
        <v>137</v>
      </c>
      <c r="Y45">
        <v>12</v>
      </c>
      <c r="Z45">
        <v>68</v>
      </c>
      <c r="AA45">
        <v>23</v>
      </c>
      <c r="AB45">
        <v>131</v>
      </c>
      <c r="AO45">
        <v>55</v>
      </c>
      <c r="AP45">
        <v>211</v>
      </c>
      <c r="AQ45">
        <v>5</v>
      </c>
      <c r="AR45">
        <v>51</v>
      </c>
      <c r="AS45">
        <v>30</v>
      </c>
      <c r="AT45">
        <v>284</v>
      </c>
      <c r="AU45">
        <v>0</v>
      </c>
      <c r="AV45">
        <v>39</v>
      </c>
      <c r="CK45">
        <v>57</v>
      </c>
      <c r="CL45">
        <v>172</v>
      </c>
      <c r="DA45">
        <v>7</v>
      </c>
      <c r="DB45">
        <v>16</v>
      </c>
      <c r="DC45">
        <v>12</v>
      </c>
      <c r="DD45">
        <v>269</v>
      </c>
      <c r="DE45">
        <v>1</v>
      </c>
      <c r="DF45">
        <v>8</v>
      </c>
      <c r="DG45">
        <v>0</v>
      </c>
      <c r="DH45">
        <v>29</v>
      </c>
      <c r="DI45">
        <v>1</v>
      </c>
      <c r="DJ45">
        <v>14</v>
      </c>
      <c r="DM45">
        <v>40</v>
      </c>
      <c r="DN45">
        <v>319</v>
      </c>
      <c r="DO45">
        <v>5</v>
      </c>
      <c r="DP45">
        <v>66</v>
      </c>
      <c r="DQ45">
        <v>9</v>
      </c>
      <c r="DR45">
        <v>26</v>
      </c>
      <c r="DS45">
        <v>6</v>
      </c>
      <c r="DT45">
        <v>76</v>
      </c>
      <c r="DU45">
        <v>5</v>
      </c>
      <c r="DV45">
        <v>140</v>
      </c>
    </row>
    <row r="46" spans="7:126" x14ac:dyDescent="0.2">
      <c r="W46">
        <v>33</v>
      </c>
      <c r="X46">
        <v>379</v>
      </c>
      <c r="Y46">
        <v>7</v>
      </c>
      <c r="Z46">
        <v>78</v>
      </c>
      <c r="AA46">
        <v>22</v>
      </c>
      <c r="AB46">
        <v>153</v>
      </c>
      <c r="AO46">
        <v>15</v>
      </c>
      <c r="AP46">
        <v>51</v>
      </c>
      <c r="AQ46">
        <v>3</v>
      </c>
      <c r="AR46">
        <v>15</v>
      </c>
      <c r="AS46">
        <v>17</v>
      </c>
      <c r="AT46">
        <v>148</v>
      </c>
      <c r="AU46">
        <v>9</v>
      </c>
      <c r="AV46">
        <v>86</v>
      </c>
      <c r="CK46">
        <v>7</v>
      </c>
      <c r="CL46">
        <v>78</v>
      </c>
      <c r="DC46">
        <v>0</v>
      </c>
      <c r="DD46">
        <v>37</v>
      </c>
      <c r="DE46">
        <v>1</v>
      </c>
      <c r="DF46">
        <v>23</v>
      </c>
      <c r="DG46">
        <v>1</v>
      </c>
      <c r="DH46">
        <v>93</v>
      </c>
      <c r="DI46">
        <v>7</v>
      </c>
      <c r="DJ46">
        <v>80</v>
      </c>
      <c r="DM46">
        <v>7</v>
      </c>
      <c r="DN46">
        <v>65</v>
      </c>
      <c r="DO46">
        <v>11</v>
      </c>
      <c r="DP46">
        <v>97</v>
      </c>
      <c r="DQ46">
        <v>0</v>
      </c>
      <c r="DR46">
        <v>25</v>
      </c>
      <c r="DS46">
        <v>1</v>
      </c>
      <c r="DT46">
        <v>192</v>
      </c>
      <c r="DU46">
        <v>1</v>
      </c>
      <c r="DV46">
        <v>26</v>
      </c>
    </row>
    <row r="47" spans="7:126" x14ac:dyDescent="0.2">
      <c r="W47">
        <v>24</v>
      </c>
      <c r="X47">
        <v>158</v>
      </c>
      <c r="Y47">
        <v>19</v>
      </c>
      <c r="Z47">
        <v>184</v>
      </c>
      <c r="AA47">
        <v>7</v>
      </c>
      <c r="AB47">
        <v>59</v>
      </c>
      <c r="AO47">
        <v>29</v>
      </c>
      <c r="AP47">
        <v>208</v>
      </c>
      <c r="AQ47">
        <v>3</v>
      </c>
      <c r="AR47">
        <v>26</v>
      </c>
      <c r="AS47">
        <v>4</v>
      </c>
      <c r="AT47">
        <v>89</v>
      </c>
      <c r="AU47">
        <v>2</v>
      </c>
      <c r="AV47">
        <v>51</v>
      </c>
      <c r="CK47">
        <v>1</v>
      </c>
      <c r="CL47">
        <v>32</v>
      </c>
      <c r="DC47">
        <v>6</v>
      </c>
      <c r="DD47">
        <v>81</v>
      </c>
      <c r="DE47">
        <v>2</v>
      </c>
      <c r="DF47">
        <v>42</v>
      </c>
      <c r="DG47">
        <v>0</v>
      </c>
      <c r="DH47">
        <v>61</v>
      </c>
      <c r="DI47">
        <v>6</v>
      </c>
      <c r="DJ47">
        <v>79</v>
      </c>
      <c r="DM47">
        <v>24</v>
      </c>
      <c r="DN47">
        <v>210</v>
      </c>
      <c r="DO47">
        <v>2</v>
      </c>
      <c r="DP47">
        <v>24</v>
      </c>
      <c r="DQ47">
        <v>1</v>
      </c>
      <c r="DR47">
        <v>15</v>
      </c>
      <c r="DS47">
        <v>6</v>
      </c>
      <c r="DT47">
        <v>62</v>
      </c>
      <c r="DU47">
        <v>2</v>
      </c>
      <c r="DV47">
        <v>38</v>
      </c>
    </row>
    <row r="48" spans="7:126" x14ac:dyDescent="0.2">
      <c r="W48">
        <v>26</v>
      </c>
      <c r="X48">
        <v>285</v>
      </c>
      <c r="Y48">
        <v>27</v>
      </c>
      <c r="Z48">
        <v>229</v>
      </c>
      <c r="AA48">
        <v>54</v>
      </c>
      <c r="AB48">
        <v>442</v>
      </c>
      <c r="AQ48">
        <v>3</v>
      </c>
      <c r="AR48">
        <v>71</v>
      </c>
      <c r="AS48">
        <v>4</v>
      </c>
      <c r="AT48">
        <v>59</v>
      </c>
      <c r="AU48">
        <v>2</v>
      </c>
      <c r="AV48">
        <v>26</v>
      </c>
      <c r="CK48">
        <v>2</v>
      </c>
      <c r="CL48">
        <v>24</v>
      </c>
      <c r="DC48">
        <v>3</v>
      </c>
      <c r="DD48">
        <v>42</v>
      </c>
      <c r="DE48">
        <v>3</v>
      </c>
      <c r="DF48">
        <v>10</v>
      </c>
      <c r="DG48">
        <v>14</v>
      </c>
      <c r="DH48">
        <v>194</v>
      </c>
      <c r="DI48">
        <v>3</v>
      </c>
      <c r="DJ48">
        <v>40</v>
      </c>
      <c r="DM48">
        <v>4</v>
      </c>
      <c r="DN48">
        <v>31</v>
      </c>
      <c r="DO48">
        <v>16</v>
      </c>
      <c r="DP48">
        <v>68</v>
      </c>
      <c r="DQ48">
        <v>9</v>
      </c>
      <c r="DR48">
        <v>80</v>
      </c>
      <c r="DS48">
        <v>5</v>
      </c>
      <c r="DT48">
        <v>39</v>
      </c>
      <c r="DU48">
        <v>0</v>
      </c>
      <c r="DV48">
        <v>22</v>
      </c>
    </row>
    <row r="49" spans="23:126" x14ac:dyDescent="0.2">
      <c r="W49">
        <v>13</v>
      </c>
      <c r="X49">
        <v>107</v>
      </c>
      <c r="Y49">
        <v>154</v>
      </c>
      <c r="Z49">
        <v>197</v>
      </c>
      <c r="AA49">
        <v>8</v>
      </c>
      <c r="AB49">
        <v>66</v>
      </c>
      <c r="AQ49">
        <v>6</v>
      </c>
      <c r="AR49">
        <v>48</v>
      </c>
      <c r="AS49">
        <v>7</v>
      </c>
      <c r="AT49">
        <v>57</v>
      </c>
      <c r="AU49">
        <v>0</v>
      </c>
      <c r="AV49">
        <v>33</v>
      </c>
      <c r="CK49">
        <v>5</v>
      </c>
      <c r="CL49">
        <v>56</v>
      </c>
      <c r="DC49">
        <v>1</v>
      </c>
      <c r="DD49">
        <v>15</v>
      </c>
      <c r="DE49">
        <v>1</v>
      </c>
      <c r="DF49">
        <v>40</v>
      </c>
      <c r="DG49">
        <v>1</v>
      </c>
      <c r="DH49">
        <v>35</v>
      </c>
      <c r="DI49">
        <v>11</v>
      </c>
      <c r="DJ49">
        <v>53</v>
      </c>
      <c r="DM49">
        <v>15</v>
      </c>
      <c r="DN49">
        <v>82</v>
      </c>
      <c r="DO49">
        <v>8</v>
      </c>
      <c r="DP49">
        <v>88</v>
      </c>
      <c r="DQ49">
        <v>12</v>
      </c>
      <c r="DR49">
        <v>103</v>
      </c>
      <c r="DS49">
        <v>2</v>
      </c>
      <c r="DT49">
        <v>79</v>
      </c>
      <c r="DU49">
        <v>7</v>
      </c>
      <c r="DV49">
        <v>301</v>
      </c>
    </row>
    <row r="50" spans="23:126" x14ac:dyDescent="0.2">
      <c r="W50">
        <v>15</v>
      </c>
      <c r="X50">
        <v>118</v>
      </c>
      <c r="Y50">
        <v>11</v>
      </c>
      <c r="Z50">
        <v>57</v>
      </c>
      <c r="AA50">
        <v>23</v>
      </c>
      <c r="AB50">
        <v>163</v>
      </c>
      <c r="AQ50">
        <v>5</v>
      </c>
      <c r="AR50">
        <v>11</v>
      </c>
      <c r="AS50">
        <v>20</v>
      </c>
      <c r="AT50">
        <v>225</v>
      </c>
      <c r="AU50">
        <v>12</v>
      </c>
      <c r="AV50">
        <v>166</v>
      </c>
      <c r="DC50">
        <v>1</v>
      </c>
      <c r="DD50">
        <v>110</v>
      </c>
      <c r="DE50">
        <v>1</v>
      </c>
      <c r="DF50">
        <v>39</v>
      </c>
      <c r="DG50">
        <v>0</v>
      </c>
      <c r="DH50">
        <v>22</v>
      </c>
      <c r="DI50">
        <v>14</v>
      </c>
      <c r="DJ50">
        <v>80</v>
      </c>
      <c r="DM50">
        <v>6</v>
      </c>
      <c r="DN50">
        <v>65</v>
      </c>
      <c r="DO50">
        <v>4</v>
      </c>
      <c r="DP50">
        <v>16</v>
      </c>
      <c r="DQ50">
        <v>10</v>
      </c>
      <c r="DR50">
        <v>93</v>
      </c>
      <c r="DS50">
        <v>1</v>
      </c>
      <c r="DT50">
        <v>113</v>
      </c>
      <c r="DU50">
        <v>0</v>
      </c>
      <c r="DV50">
        <v>29</v>
      </c>
    </row>
    <row r="51" spans="23:126" x14ac:dyDescent="0.2">
      <c r="W51">
        <v>11</v>
      </c>
      <c r="X51">
        <v>151</v>
      </c>
      <c r="Y51">
        <v>2</v>
      </c>
      <c r="Z51">
        <v>27</v>
      </c>
      <c r="AA51">
        <v>28</v>
      </c>
      <c r="AB51">
        <v>214</v>
      </c>
      <c r="AQ51">
        <v>39</v>
      </c>
      <c r="AR51">
        <v>380</v>
      </c>
      <c r="AS51">
        <v>9</v>
      </c>
      <c r="AT51">
        <v>36</v>
      </c>
      <c r="AU51">
        <v>3</v>
      </c>
      <c r="AV51">
        <v>21</v>
      </c>
      <c r="DC51">
        <v>17</v>
      </c>
      <c r="DD51">
        <v>324</v>
      </c>
      <c r="DE51">
        <v>2</v>
      </c>
      <c r="DF51">
        <v>25</v>
      </c>
      <c r="DG51">
        <v>0</v>
      </c>
      <c r="DH51">
        <v>76</v>
      </c>
      <c r="DI51">
        <v>9</v>
      </c>
      <c r="DJ51">
        <v>62</v>
      </c>
      <c r="DM51">
        <v>6</v>
      </c>
      <c r="DN51">
        <v>66</v>
      </c>
      <c r="DO51">
        <v>5</v>
      </c>
      <c r="DP51">
        <v>30</v>
      </c>
      <c r="DQ51">
        <v>3</v>
      </c>
      <c r="DR51">
        <v>61</v>
      </c>
      <c r="DS51">
        <v>13</v>
      </c>
      <c r="DT51">
        <v>61</v>
      </c>
      <c r="DU51">
        <v>13</v>
      </c>
      <c r="DV51">
        <v>151</v>
      </c>
    </row>
    <row r="52" spans="23:126" x14ac:dyDescent="0.2">
      <c r="W52">
        <v>15</v>
      </c>
      <c r="X52">
        <v>151</v>
      </c>
      <c r="Y52">
        <v>26</v>
      </c>
      <c r="Z52">
        <v>141</v>
      </c>
      <c r="AA52">
        <v>2</v>
      </c>
      <c r="AB52">
        <v>19</v>
      </c>
      <c r="AQ52">
        <v>20</v>
      </c>
      <c r="AR52">
        <v>174</v>
      </c>
      <c r="AS52">
        <v>12</v>
      </c>
      <c r="AT52">
        <v>212</v>
      </c>
      <c r="AU52">
        <v>1</v>
      </c>
      <c r="AV52">
        <v>25</v>
      </c>
      <c r="DC52">
        <v>2</v>
      </c>
      <c r="DD52">
        <v>62</v>
      </c>
      <c r="DE52">
        <v>9</v>
      </c>
      <c r="DF52">
        <v>42</v>
      </c>
      <c r="DG52">
        <v>0</v>
      </c>
      <c r="DH52">
        <v>7</v>
      </c>
      <c r="DI52">
        <v>43</v>
      </c>
      <c r="DJ52">
        <v>468</v>
      </c>
      <c r="DM52">
        <v>18</v>
      </c>
      <c r="DN52">
        <v>129</v>
      </c>
      <c r="DO52">
        <v>17</v>
      </c>
      <c r="DP52">
        <v>71</v>
      </c>
      <c r="DQ52">
        <v>14</v>
      </c>
      <c r="DR52">
        <v>73</v>
      </c>
      <c r="DS52">
        <v>2</v>
      </c>
      <c r="DT52">
        <v>37</v>
      </c>
      <c r="DU52">
        <v>63</v>
      </c>
      <c r="DV52">
        <v>122</v>
      </c>
    </row>
    <row r="53" spans="23:126" x14ac:dyDescent="0.2">
      <c r="Y53">
        <v>50</v>
      </c>
      <c r="Z53">
        <v>342</v>
      </c>
      <c r="AA53">
        <v>20</v>
      </c>
      <c r="AB53">
        <v>106</v>
      </c>
      <c r="AQ53">
        <v>11</v>
      </c>
      <c r="AR53">
        <v>72</v>
      </c>
      <c r="AU53">
        <v>3</v>
      </c>
      <c r="AV53">
        <v>107</v>
      </c>
      <c r="DC53">
        <v>5</v>
      </c>
      <c r="DD53">
        <v>50</v>
      </c>
      <c r="DE53">
        <v>2</v>
      </c>
      <c r="DF53">
        <v>40</v>
      </c>
      <c r="DG53">
        <v>1</v>
      </c>
      <c r="DH53">
        <v>71</v>
      </c>
      <c r="DM53">
        <v>30</v>
      </c>
      <c r="DN53">
        <v>263</v>
      </c>
      <c r="DO53">
        <v>13</v>
      </c>
      <c r="DP53">
        <v>146</v>
      </c>
      <c r="DQ53">
        <v>5</v>
      </c>
      <c r="DR53">
        <v>61</v>
      </c>
      <c r="DS53">
        <v>2</v>
      </c>
      <c r="DT53">
        <v>69</v>
      </c>
      <c r="DU53">
        <v>2</v>
      </c>
      <c r="DV53">
        <v>51</v>
      </c>
    </row>
    <row r="54" spans="23:126" x14ac:dyDescent="0.2">
      <c r="Y54">
        <v>13</v>
      </c>
      <c r="Z54">
        <v>122</v>
      </c>
      <c r="AA54">
        <v>42</v>
      </c>
      <c r="AB54">
        <v>303</v>
      </c>
      <c r="AQ54">
        <v>15</v>
      </c>
      <c r="AR54">
        <v>140</v>
      </c>
      <c r="AU54">
        <v>9</v>
      </c>
      <c r="AV54">
        <v>180</v>
      </c>
      <c r="DC54">
        <v>0</v>
      </c>
      <c r="DD54">
        <v>33</v>
      </c>
      <c r="DE54">
        <v>15</v>
      </c>
      <c r="DF54">
        <v>94</v>
      </c>
      <c r="DG54">
        <v>0</v>
      </c>
      <c r="DH54">
        <v>33</v>
      </c>
      <c r="DM54">
        <v>8</v>
      </c>
      <c r="DN54">
        <v>75</v>
      </c>
      <c r="DO54">
        <v>5</v>
      </c>
      <c r="DP54">
        <v>89</v>
      </c>
      <c r="DQ54">
        <v>8</v>
      </c>
      <c r="DR54">
        <v>124</v>
      </c>
      <c r="DS54">
        <v>1</v>
      </c>
      <c r="DT54">
        <v>40</v>
      </c>
      <c r="DU54">
        <v>1</v>
      </c>
      <c r="DV54">
        <v>73</v>
      </c>
    </row>
    <row r="55" spans="23:126" x14ac:dyDescent="0.2">
      <c r="Y55">
        <v>0</v>
      </c>
      <c r="Z55">
        <v>17</v>
      </c>
      <c r="AA55">
        <v>9</v>
      </c>
      <c r="AB55">
        <v>80</v>
      </c>
      <c r="AQ55">
        <v>29</v>
      </c>
      <c r="AR55">
        <v>242</v>
      </c>
      <c r="AU55">
        <v>6</v>
      </c>
      <c r="AV55">
        <v>71</v>
      </c>
      <c r="DC55">
        <v>7</v>
      </c>
      <c r="DD55">
        <v>111</v>
      </c>
      <c r="DE55">
        <v>3</v>
      </c>
      <c r="DF55">
        <v>76</v>
      </c>
      <c r="DG55">
        <v>0</v>
      </c>
      <c r="DH55">
        <v>29</v>
      </c>
      <c r="DM55">
        <v>6</v>
      </c>
      <c r="DN55">
        <v>74</v>
      </c>
      <c r="DO55">
        <v>1</v>
      </c>
      <c r="DP55">
        <v>27</v>
      </c>
      <c r="DQ55">
        <v>32</v>
      </c>
      <c r="DR55">
        <v>322</v>
      </c>
      <c r="DS55">
        <v>0</v>
      </c>
      <c r="DT55">
        <v>19</v>
      </c>
      <c r="DU55">
        <v>32</v>
      </c>
      <c r="DV55">
        <v>649</v>
      </c>
    </row>
    <row r="56" spans="23:126" x14ac:dyDescent="0.2">
      <c r="Y56">
        <v>33</v>
      </c>
      <c r="Z56">
        <v>378</v>
      </c>
      <c r="AA56">
        <v>4</v>
      </c>
      <c r="AB56">
        <v>59</v>
      </c>
      <c r="AQ56">
        <v>28</v>
      </c>
      <c r="AR56">
        <v>182</v>
      </c>
      <c r="AU56">
        <v>2</v>
      </c>
      <c r="AV56">
        <v>32</v>
      </c>
      <c r="DC56">
        <v>2</v>
      </c>
      <c r="DD56">
        <v>45</v>
      </c>
      <c r="DG56">
        <v>1</v>
      </c>
      <c r="DH56">
        <v>28</v>
      </c>
      <c r="DM56">
        <v>6</v>
      </c>
      <c r="DN56">
        <v>45</v>
      </c>
      <c r="DO56">
        <v>47</v>
      </c>
      <c r="DP56">
        <v>333</v>
      </c>
      <c r="DQ56">
        <v>4</v>
      </c>
      <c r="DR56">
        <v>49</v>
      </c>
      <c r="DS56">
        <v>1</v>
      </c>
      <c r="DT56">
        <v>88</v>
      </c>
      <c r="DU56">
        <v>5</v>
      </c>
      <c r="DV56">
        <v>99</v>
      </c>
    </row>
    <row r="57" spans="23:126" x14ac:dyDescent="0.2">
      <c r="Y57">
        <v>16</v>
      </c>
      <c r="Z57">
        <v>133</v>
      </c>
      <c r="AA57">
        <v>1</v>
      </c>
      <c r="AB57">
        <v>38</v>
      </c>
      <c r="AQ57">
        <v>1</v>
      </c>
      <c r="AR57">
        <v>47</v>
      </c>
      <c r="AU57">
        <v>8</v>
      </c>
      <c r="AV57">
        <v>115</v>
      </c>
      <c r="DC57">
        <v>3</v>
      </c>
      <c r="DD57">
        <v>55</v>
      </c>
      <c r="DG57">
        <v>1</v>
      </c>
      <c r="DH57">
        <v>46</v>
      </c>
      <c r="DM57">
        <v>7</v>
      </c>
      <c r="DN57">
        <v>76</v>
      </c>
      <c r="DO57">
        <v>7</v>
      </c>
      <c r="DP57">
        <v>82</v>
      </c>
      <c r="DQ57">
        <v>6</v>
      </c>
      <c r="DR57">
        <v>69</v>
      </c>
      <c r="DS57">
        <v>2</v>
      </c>
      <c r="DT57">
        <v>37</v>
      </c>
      <c r="DU57">
        <v>1</v>
      </c>
      <c r="DV57">
        <v>56</v>
      </c>
    </row>
    <row r="58" spans="23:126" x14ac:dyDescent="0.2">
      <c r="Y58">
        <v>6</v>
      </c>
      <c r="Z58">
        <v>74</v>
      </c>
      <c r="AA58">
        <v>9</v>
      </c>
      <c r="AB58">
        <v>67</v>
      </c>
      <c r="AQ58">
        <v>21</v>
      </c>
      <c r="AR58">
        <v>162</v>
      </c>
      <c r="AU58">
        <v>1</v>
      </c>
      <c r="AV58">
        <v>107</v>
      </c>
      <c r="DC58">
        <v>4</v>
      </c>
      <c r="DD58">
        <v>38</v>
      </c>
      <c r="DG58">
        <v>0</v>
      </c>
      <c r="DH58">
        <v>21</v>
      </c>
      <c r="DM58">
        <v>1</v>
      </c>
      <c r="DN58">
        <v>29</v>
      </c>
      <c r="DO58">
        <v>2</v>
      </c>
      <c r="DP58">
        <v>32</v>
      </c>
      <c r="DQ58">
        <v>16</v>
      </c>
      <c r="DR58">
        <v>92</v>
      </c>
      <c r="DS58">
        <v>3</v>
      </c>
      <c r="DT58">
        <v>202</v>
      </c>
      <c r="DU58">
        <v>3</v>
      </c>
      <c r="DV58">
        <v>257</v>
      </c>
    </row>
    <row r="59" spans="23:126" x14ac:dyDescent="0.2">
      <c r="Y59">
        <v>9</v>
      </c>
      <c r="Z59">
        <v>188</v>
      </c>
      <c r="AA59">
        <v>71</v>
      </c>
      <c r="AB59">
        <v>181</v>
      </c>
      <c r="AQ59">
        <v>2</v>
      </c>
      <c r="AR59">
        <v>14</v>
      </c>
      <c r="AU59">
        <v>3</v>
      </c>
      <c r="AV59">
        <v>11</v>
      </c>
      <c r="DC59">
        <v>0</v>
      </c>
      <c r="DD59">
        <v>17</v>
      </c>
      <c r="DG59">
        <v>6</v>
      </c>
      <c r="DH59">
        <v>97</v>
      </c>
      <c r="DM59">
        <v>8</v>
      </c>
      <c r="DN59">
        <v>46</v>
      </c>
      <c r="DO59">
        <v>5</v>
      </c>
      <c r="DP59">
        <v>43</v>
      </c>
      <c r="DQ59">
        <v>9</v>
      </c>
      <c r="DR59">
        <v>163</v>
      </c>
      <c r="DS59">
        <v>0</v>
      </c>
      <c r="DT59">
        <v>37</v>
      </c>
    </row>
    <row r="60" spans="23:126" x14ac:dyDescent="0.2">
      <c r="Y60">
        <v>28</v>
      </c>
      <c r="Z60">
        <v>229</v>
      </c>
      <c r="AA60">
        <v>12</v>
      </c>
      <c r="AB60">
        <v>104</v>
      </c>
      <c r="AQ60">
        <v>7</v>
      </c>
      <c r="AR60">
        <v>42</v>
      </c>
      <c r="AU60">
        <v>9</v>
      </c>
      <c r="AV60">
        <v>64</v>
      </c>
      <c r="DC60">
        <v>2</v>
      </c>
      <c r="DD60">
        <v>80</v>
      </c>
      <c r="DG60">
        <v>1</v>
      </c>
      <c r="DH60">
        <v>47</v>
      </c>
      <c r="DM60">
        <v>6</v>
      </c>
      <c r="DN60">
        <v>88</v>
      </c>
      <c r="DO60">
        <v>7</v>
      </c>
      <c r="DP60">
        <v>58</v>
      </c>
      <c r="DQ60">
        <v>29</v>
      </c>
      <c r="DR60">
        <v>128</v>
      </c>
      <c r="DS60">
        <v>1</v>
      </c>
      <c r="DT60">
        <v>40</v>
      </c>
    </row>
    <row r="61" spans="23:126" x14ac:dyDescent="0.2">
      <c r="Y61">
        <v>14</v>
      </c>
      <c r="Z61">
        <v>108</v>
      </c>
      <c r="AA61">
        <v>34</v>
      </c>
      <c r="AB61">
        <v>173</v>
      </c>
      <c r="AU61">
        <v>3</v>
      </c>
      <c r="AV61">
        <v>121</v>
      </c>
      <c r="DC61">
        <v>25</v>
      </c>
      <c r="DD61">
        <v>20</v>
      </c>
      <c r="DG61">
        <v>2</v>
      </c>
      <c r="DH61">
        <v>193</v>
      </c>
      <c r="DM61">
        <v>7</v>
      </c>
      <c r="DN61">
        <v>50</v>
      </c>
      <c r="DO61">
        <v>15</v>
      </c>
      <c r="DP61">
        <v>130</v>
      </c>
      <c r="DQ61">
        <v>0</v>
      </c>
      <c r="DR61">
        <v>17</v>
      </c>
      <c r="DS61">
        <v>4</v>
      </c>
      <c r="DT61">
        <v>132</v>
      </c>
    </row>
    <row r="62" spans="23:126" x14ac:dyDescent="0.2">
      <c r="Y62">
        <v>13</v>
      </c>
      <c r="Z62">
        <v>109</v>
      </c>
      <c r="AA62">
        <v>27</v>
      </c>
      <c r="AB62">
        <v>140</v>
      </c>
      <c r="AU62">
        <v>0</v>
      </c>
      <c r="AV62">
        <v>26</v>
      </c>
      <c r="DC62">
        <v>2</v>
      </c>
      <c r="DD62">
        <v>96</v>
      </c>
      <c r="DG62">
        <v>1</v>
      </c>
      <c r="DH62">
        <v>118</v>
      </c>
      <c r="DM62">
        <v>62</v>
      </c>
      <c r="DN62">
        <v>142</v>
      </c>
      <c r="DO62">
        <v>11</v>
      </c>
      <c r="DP62">
        <v>63</v>
      </c>
      <c r="DQ62">
        <v>2</v>
      </c>
      <c r="DR62">
        <v>58</v>
      </c>
      <c r="DS62">
        <v>0</v>
      </c>
      <c r="DT62">
        <v>48</v>
      </c>
    </row>
    <row r="63" spans="23:126" x14ac:dyDescent="0.2">
      <c r="Y63">
        <v>1</v>
      </c>
      <c r="Z63">
        <v>37</v>
      </c>
      <c r="AA63">
        <v>42</v>
      </c>
      <c r="AB63">
        <v>368</v>
      </c>
      <c r="AU63">
        <v>1</v>
      </c>
      <c r="AV63">
        <v>37</v>
      </c>
      <c r="DC63">
        <v>1</v>
      </c>
      <c r="DD63">
        <v>20</v>
      </c>
      <c r="DM63">
        <v>11</v>
      </c>
      <c r="DN63">
        <v>99</v>
      </c>
      <c r="DO63">
        <v>3</v>
      </c>
      <c r="DP63">
        <v>20</v>
      </c>
      <c r="DQ63">
        <v>7</v>
      </c>
      <c r="DR63">
        <v>30</v>
      </c>
      <c r="DS63">
        <v>4</v>
      </c>
      <c r="DT63">
        <v>86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opLeftCell="A4" workbookViewId="0">
      <selection activeCell="F13" sqref="F13"/>
    </sheetView>
  </sheetViews>
  <sheetFormatPr defaultRowHeight="12.75" x14ac:dyDescent="0.2"/>
  <cols>
    <col min="1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130</v>
      </c>
    </row>
    <row r="2" spans="1:23" ht="13.5" thickBot="1" x14ac:dyDescent="0.25">
      <c r="A2" s="2" t="s">
        <v>10</v>
      </c>
      <c r="B2" s="19" t="s">
        <v>63</v>
      </c>
      <c r="E2" s="2" t="s">
        <v>15</v>
      </c>
      <c r="F2" s="10">
        <f>MIN(E14:E65)</f>
        <v>1.4142135623730949</v>
      </c>
      <c r="G2" s="11">
        <f>MAX(E14:E65)</f>
        <v>45.011109739707592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/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356</v>
      </c>
      <c r="E3" s="2" t="s">
        <v>16</v>
      </c>
      <c r="F3" s="36">
        <f>MIN(F14:F65)</f>
        <v>-0.57881657265370123</v>
      </c>
      <c r="G3" s="37">
        <f>MAX(F14:F65)</f>
        <v>6.6890364537722586</v>
      </c>
      <c r="I3" s="2" t="s">
        <v>12</v>
      </c>
      <c r="J3" s="14">
        <v>105.3</v>
      </c>
      <c r="P3" s="2" t="s">
        <v>12</v>
      </c>
      <c r="Q3" s="18"/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2325</v>
      </c>
      <c r="E4" s="2" t="s">
        <v>34</v>
      </c>
      <c r="F4" s="16">
        <f>MIN(M14:M25)</f>
        <v>-12.406758467413519</v>
      </c>
      <c r="G4" s="17">
        <f>MAX(M14:M25)</f>
        <v>13.795641201375851</v>
      </c>
      <c r="I4" s="2" t="s">
        <v>24</v>
      </c>
      <c r="J4" s="48">
        <v>4.1848934699999996</v>
      </c>
      <c r="K4" s="13" t="s">
        <v>25</v>
      </c>
      <c r="P4" s="2" t="s">
        <v>13</v>
      </c>
      <c r="Q4" s="18"/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0.37298682084471146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9.0911973719779937E-2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0.29284715390535193</v>
      </c>
      <c r="E8" s="6"/>
      <c r="I8" s="5" t="s">
        <v>26</v>
      </c>
      <c r="J8" s="21" t="e">
        <f>MIN(I14:I65)</f>
        <v>#DIV/0!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 t="e">
        <f>MAX(I14:I65)</f>
        <v>#DIV/0!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17</v>
      </c>
      <c r="B14">
        <v>124</v>
      </c>
      <c r="C14" s="9">
        <f t="shared" ref="C14:C77" si="0">0.5*(1/(A14+B14+0.5))^0.5</f>
        <v>4.2033135170919854E-2</v>
      </c>
      <c r="D14" s="9">
        <f t="shared" ref="D14:D77" si="1">ATAN(SQRT((A14+3/8)/(B14+3/8)))</f>
        <v>0.35768539861694054</v>
      </c>
      <c r="E14" s="24">
        <f t="shared" ref="E14:E77" si="2">1/C14</f>
        <v>23.79075450674064</v>
      </c>
      <c r="F14" s="24">
        <f t="shared" ref="F14:F45" si="3">(D14-Zo_man)/C14</f>
        <v>1.5425507625813792</v>
      </c>
      <c r="G14" s="24"/>
      <c r="I14" s="21">
        <f t="shared" ref="I14:I77" si="4">1/lamD*LN(1+0.5*lamD*Z*rho_std*A14/B14)</f>
        <v>30.136615179030429</v>
      </c>
      <c r="J14" s="29">
        <v>1</v>
      </c>
      <c r="K14" s="32">
        <f t="shared" ref="K14:K21" si="5">ATAN(SQRT((EXP(J14*lamD)-1)/(0.5*lamD*rho_std*Z)))</f>
        <v>6.726972722510613E-2</v>
      </c>
      <c r="L14" s="9">
        <f t="shared" ref="L14:L21" si="6">max_x_axis</f>
        <v>55</v>
      </c>
      <c r="M14" s="15">
        <f t="shared" ref="M14:M21" si="7">(K14-Zo_man)/(1/max_x_axis)</f>
        <v>-12.406758467413519</v>
      </c>
      <c r="O14" s="30">
        <f t="shared" ref="O14:O77" si="8">I14</f>
        <v>30.136615179030429</v>
      </c>
      <c r="P14" s="9" t="e">
        <f>SQRT(1/A14+1/B14+1/Nd+(zeta_se/zeta)^2)</f>
        <v>#DIV/0!</v>
      </c>
      <c r="Q14" s="9" t="e">
        <f t="shared" ref="Q14:Q77" si="9">O14*P14</f>
        <v>#DIV/0!</v>
      </c>
      <c r="R14" s="24" t="e">
        <f t="shared" ref="R14:R77" si="10">1/P14</f>
        <v>#DIV/0!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6</v>
      </c>
      <c r="B15">
        <v>31</v>
      </c>
      <c r="C15" s="9">
        <f t="shared" si="0"/>
        <v>8.1649658092772609E-2</v>
      </c>
      <c r="D15" s="9">
        <f t="shared" si="1"/>
        <v>0.42348822762325949</v>
      </c>
      <c r="E15" s="24">
        <f t="shared" si="2"/>
        <v>12.24744871391589</v>
      </c>
      <c r="F15" s="24">
        <f t="shared" si="3"/>
        <v>1.6000198502909779</v>
      </c>
      <c r="G15" s="24"/>
      <c r="I15" s="21">
        <f t="shared" si="4"/>
        <v>42.504975857653839</v>
      </c>
      <c r="J15" s="34">
        <v>3</v>
      </c>
      <c r="K15" s="32">
        <f t="shared" si="5"/>
        <v>0.11617422335504092</v>
      </c>
      <c r="L15" s="9">
        <f t="shared" si="6"/>
        <v>55</v>
      </c>
      <c r="M15" s="15">
        <f t="shared" si="7"/>
        <v>-9.7170111802671073</v>
      </c>
      <c r="O15" s="30">
        <f t="shared" si="8"/>
        <v>42.504975857653839</v>
      </c>
      <c r="P15" s="9" t="e">
        <f>SQRT(1/A15+1/B15+1/Nd+(zeta_se/zeta)^2)</f>
        <v>#DIV/0!</v>
      </c>
      <c r="Q15" s="9" t="e">
        <f t="shared" si="9"/>
        <v>#DIV/0!</v>
      </c>
      <c r="R15" s="24" t="e">
        <f t="shared" si="10"/>
        <v>#DIV/0!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4</v>
      </c>
      <c r="B16">
        <v>42</v>
      </c>
      <c r="C16" s="9">
        <f t="shared" si="0"/>
        <v>7.3323557510676651E-2</v>
      </c>
      <c r="D16" s="9">
        <f t="shared" si="1"/>
        <v>0.31089746853406769</v>
      </c>
      <c r="E16" s="24">
        <f t="shared" si="2"/>
        <v>13.638181696985855</v>
      </c>
      <c r="F16" s="24">
        <f t="shared" si="3"/>
        <v>0.24617347059418726</v>
      </c>
      <c r="G16" s="24"/>
      <c r="I16" s="21">
        <f t="shared" si="4"/>
        <v>20.950171700626619</v>
      </c>
      <c r="J16" s="34">
        <v>5</v>
      </c>
      <c r="K16" s="32">
        <f t="shared" si="5"/>
        <v>0.14954549278511359</v>
      </c>
      <c r="L16" s="9">
        <f t="shared" si="6"/>
        <v>55</v>
      </c>
      <c r="M16" s="15">
        <f t="shared" si="7"/>
        <v>-7.8815913616131095</v>
      </c>
      <c r="O16" s="30">
        <f t="shared" si="8"/>
        <v>20.950171700626619</v>
      </c>
      <c r="P16" s="9" t="e">
        <f>SQRT(1/A16+1/B16+1/Nd+(zeta_se/zeta)^2)</f>
        <v>#DIV/0!</v>
      </c>
      <c r="Q16" s="9" t="e">
        <f t="shared" si="9"/>
        <v>#DIV/0!</v>
      </c>
      <c r="R16" s="24" t="e">
        <f t="shared" si="10"/>
        <v>#DIV/0!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14</v>
      </c>
      <c r="B17">
        <v>76</v>
      </c>
      <c r="C17" s="9">
        <f t="shared" si="0"/>
        <v>5.2558833122763667E-2</v>
      </c>
      <c r="D17" s="9">
        <f t="shared" si="1"/>
        <v>0.40933324390999271</v>
      </c>
      <c r="E17" s="24">
        <f t="shared" si="2"/>
        <v>19.02629759044045</v>
      </c>
      <c r="F17" s="24">
        <f t="shared" si="3"/>
        <v>2.2162990135751262</v>
      </c>
      <c r="G17" s="24"/>
      <c r="I17" s="21">
        <f t="shared" si="4"/>
        <v>40.460718926335431</v>
      </c>
      <c r="J17" s="34">
        <v>10</v>
      </c>
      <c r="K17" s="32">
        <f t="shared" si="5"/>
        <v>0.20997986762273566</v>
      </c>
      <c r="L17" s="9">
        <f t="shared" si="6"/>
        <v>55</v>
      </c>
      <c r="M17" s="15">
        <f t="shared" si="7"/>
        <v>-4.5577007455438956</v>
      </c>
      <c r="O17" s="30">
        <f t="shared" si="8"/>
        <v>40.460718926335431</v>
      </c>
      <c r="P17" s="9" t="e">
        <f>SQRT(1/0.7+1/B17+1/Nd+(zeta_se/zeta)^2)</f>
        <v>#DIV/0!</v>
      </c>
      <c r="Q17" s="9" t="e">
        <f t="shared" si="9"/>
        <v>#DIV/0!</v>
      </c>
      <c r="R17" s="24" t="e">
        <f t="shared" si="10"/>
        <v>#DIV/0!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13</v>
      </c>
      <c r="B18">
        <v>105</v>
      </c>
      <c r="C18" s="9">
        <f t="shared" si="0"/>
        <v>4.593152121746253E-2</v>
      </c>
      <c r="D18" s="9">
        <f t="shared" si="1"/>
        <v>0.34224877007702909</v>
      </c>
      <c r="E18" s="24">
        <f t="shared" si="2"/>
        <v>21.771541057077243</v>
      </c>
      <c r="F18" s="24">
        <f t="shared" si="3"/>
        <v>1.0755493147676403</v>
      </c>
      <c r="G18" s="24"/>
      <c r="I18" s="21">
        <f t="shared" si="4"/>
        <v>27.221969440201949</v>
      </c>
      <c r="J18" s="34">
        <v>20</v>
      </c>
      <c r="K18" s="32">
        <f t="shared" si="5"/>
        <v>0.29284715390535199</v>
      </c>
      <c r="L18" s="9">
        <f t="shared" si="6"/>
        <v>55</v>
      </c>
      <c r="M18" s="15">
        <f t="shared" si="7"/>
        <v>3.0531133177191805E-15</v>
      </c>
      <c r="O18" s="30">
        <f t="shared" si="8"/>
        <v>27.221969440201949</v>
      </c>
      <c r="P18" s="9" t="e">
        <f>SQRT(1/A18+1/B18+1/Nd+(zeta_se/zeta)^2)</f>
        <v>#DIV/0!</v>
      </c>
      <c r="Q18" s="9" t="e">
        <f t="shared" si="9"/>
        <v>#DIV/0!</v>
      </c>
      <c r="R18" s="24" t="e">
        <f t="shared" si="10"/>
        <v>#DIV/0!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5</v>
      </c>
      <c r="B19">
        <v>28</v>
      </c>
      <c r="C19" s="9">
        <f t="shared" si="0"/>
        <v>8.6386842558136015E-2</v>
      </c>
      <c r="D19" s="9">
        <f t="shared" si="1"/>
        <v>0.41050562901941717</v>
      </c>
      <c r="E19" s="24">
        <f t="shared" si="2"/>
        <v>11.575836902790225</v>
      </c>
      <c r="F19" s="24">
        <f t="shared" si="3"/>
        <v>1.3619953181514217</v>
      </c>
      <c r="G19" s="24"/>
      <c r="I19" s="21">
        <f t="shared" si="4"/>
        <v>39.225886106336802</v>
      </c>
      <c r="J19" s="34">
        <v>30</v>
      </c>
      <c r="K19" s="32">
        <f t="shared" si="5"/>
        <v>0.353872883971382</v>
      </c>
      <c r="L19" s="9">
        <f t="shared" si="6"/>
        <v>55</v>
      </c>
      <c r="M19" s="15">
        <f t="shared" si="7"/>
        <v>3.3564151536316542</v>
      </c>
      <c r="O19" s="30">
        <f t="shared" si="8"/>
        <v>39.225886106336802</v>
      </c>
      <c r="P19" s="9" t="e">
        <f>SQRT(1/A19+1/B19+1/Nd+(zeta_se/zeta)^2)</f>
        <v>#DIV/0!</v>
      </c>
      <c r="Q19" s="9" t="e">
        <f t="shared" si="9"/>
        <v>#DIV/0!</v>
      </c>
      <c r="R19" s="24" t="e">
        <f t="shared" si="10"/>
        <v>#DIV/0!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65</v>
      </c>
      <c r="B20">
        <v>441</v>
      </c>
      <c r="C20" s="9">
        <f t="shared" si="0"/>
        <v>2.2216737285146889E-2</v>
      </c>
      <c r="D20" s="9">
        <f t="shared" si="1"/>
        <v>0.36738629947560425</v>
      </c>
      <c r="E20" s="24">
        <f t="shared" si="2"/>
        <v>45.011109739707592</v>
      </c>
      <c r="F20" s="24">
        <f t="shared" si="3"/>
        <v>3.3550896611666663</v>
      </c>
      <c r="G20" s="24"/>
      <c r="I20" s="21">
        <f t="shared" si="4"/>
        <v>32.394098528195144</v>
      </c>
      <c r="J20" s="34">
        <v>50</v>
      </c>
      <c r="K20" s="32">
        <f t="shared" si="5"/>
        <v>0.44531864220966716</v>
      </c>
      <c r="L20" s="9">
        <f t="shared" si="6"/>
        <v>55</v>
      </c>
      <c r="M20" s="15">
        <f t="shared" si="7"/>
        <v>8.3859318567373382</v>
      </c>
      <c r="O20" s="30">
        <f t="shared" si="8"/>
        <v>32.394098528195144</v>
      </c>
      <c r="P20" s="9" t="e">
        <f>SQRT(1/0.7+1/B20+1/Nd+(zeta_se/zeta)^2)</f>
        <v>#DIV/0!</v>
      </c>
      <c r="Q20" s="9" t="e">
        <f t="shared" si="9"/>
        <v>#DIV/0!</v>
      </c>
      <c r="R20" s="24" t="e">
        <f t="shared" si="10"/>
        <v>#DIV/0!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4</v>
      </c>
      <c r="B21">
        <v>44</v>
      </c>
      <c r="C21" s="9">
        <f t="shared" si="0"/>
        <v>7.1795815861773804E-2</v>
      </c>
      <c r="D21" s="9">
        <f t="shared" si="1"/>
        <v>0.30424438109217977</v>
      </c>
      <c r="E21" s="24">
        <f t="shared" si="2"/>
        <v>13.928388277184121</v>
      </c>
      <c r="F21" s="24">
        <f t="shared" si="3"/>
        <v>0.15874500554141704</v>
      </c>
      <c r="G21" s="24"/>
      <c r="I21" s="21">
        <f t="shared" si="4"/>
        <v>19.999366784512279</v>
      </c>
      <c r="J21" s="35">
        <v>80</v>
      </c>
      <c r="K21" s="32">
        <f t="shared" si="5"/>
        <v>0.54367699393036739</v>
      </c>
      <c r="L21" s="9">
        <f t="shared" si="6"/>
        <v>55</v>
      </c>
      <c r="M21" s="15">
        <f t="shared" si="7"/>
        <v>13.795641201375851</v>
      </c>
      <c r="O21" s="30">
        <f t="shared" si="8"/>
        <v>19.999366784512279</v>
      </c>
      <c r="P21" s="9" t="e">
        <f>SQRT(1/A21+1/B21+1/Nd+(zeta_se/zeta)^2)</f>
        <v>#DIV/0!</v>
      </c>
      <c r="Q21" s="9" t="e">
        <f t="shared" si="9"/>
        <v>#DIV/0!</v>
      </c>
      <c r="R21" s="24" t="e">
        <f t="shared" si="10"/>
        <v>#DIV/0!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3</v>
      </c>
      <c r="B22">
        <v>50</v>
      </c>
      <c r="C22" s="9">
        <f t="shared" si="0"/>
        <v>6.8358592702466317E-2</v>
      </c>
      <c r="D22" s="9">
        <f t="shared" si="1"/>
        <v>0.25328006756588006</v>
      </c>
      <c r="E22" s="24">
        <f t="shared" si="2"/>
        <v>14.628738838327795</v>
      </c>
      <c r="F22" s="24">
        <f t="shared" si="3"/>
        <v>-0.57881657265370123</v>
      </c>
      <c r="G22" s="24"/>
      <c r="I22" s="21">
        <f t="shared" si="4"/>
        <v>13.206541341264735</v>
      </c>
      <c r="J22" s="21"/>
      <c r="K22" s="32"/>
      <c r="O22" s="30">
        <f t="shared" si="8"/>
        <v>13.206541341264735</v>
      </c>
      <c r="P22" s="9" t="e">
        <f>SQRT(1/0.7+1/B22+1/Nd+(zeta_se/zeta)^2)</f>
        <v>#DIV/0!</v>
      </c>
      <c r="Q22" s="9" t="e">
        <f t="shared" si="9"/>
        <v>#DIV/0!</v>
      </c>
      <c r="R22" s="24" t="e">
        <f t="shared" si="10"/>
        <v>#DIV/0!</v>
      </c>
      <c r="S22" s="24" t="e">
        <f t="shared" si="11"/>
        <v>#NUM!</v>
      </c>
      <c r="U22" s="21"/>
    </row>
    <row r="23" spans="1:23" ht="13.5" thickBot="1" x14ac:dyDescent="0.25">
      <c r="A23">
        <v>52</v>
      </c>
      <c r="B23">
        <v>241</v>
      </c>
      <c r="C23" s="9">
        <f t="shared" si="0"/>
        <v>2.918542027088895E-2</v>
      </c>
      <c r="D23" s="9">
        <f t="shared" si="1"/>
        <v>0.43592969008078125</v>
      </c>
      <c r="E23" s="24">
        <f t="shared" si="2"/>
        <v>34.26368339802363</v>
      </c>
      <c r="F23" s="24">
        <f t="shared" si="3"/>
        <v>4.9025347193011726</v>
      </c>
      <c r="G23" s="24"/>
      <c r="I23" s="21">
        <f t="shared" si="4"/>
        <v>47.366638304188456</v>
      </c>
      <c r="J23" s="31" t="s">
        <v>33</v>
      </c>
      <c r="K23" s="32"/>
      <c r="O23" s="30">
        <f t="shared" si="8"/>
        <v>47.366638304188456</v>
      </c>
      <c r="P23" s="9" t="e">
        <f>SQRT(1/A23+1/B23+1/Nd+(zeta_se/zeta)^2)</f>
        <v>#DIV/0!</v>
      </c>
      <c r="Q23" s="9" t="e">
        <f t="shared" si="9"/>
        <v>#DIV/0!</v>
      </c>
      <c r="R23" s="24" t="e">
        <f t="shared" si="10"/>
        <v>#DIV/0!</v>
      </c>
      <c r="S23" s="24" t="e">
        <f t="shared" si="11"/>
        <v>#NUM!</v>
      </c>
      <c r="U23" s="31" t="s">
        <v>33</v>
      </c>
    </row>
    <row r="24" spans="1:23" x14ac:dyDescent="0.2">
      <c r="A24">
        <v>18</v>
      </c>
      <c r="B24">
        <v>129</v>
      </c>
      <c r="C24" s="9">
        <f t="shared" si="0"/>
        <v>4.1169348479630913E-2</v>
      </c>
      <c r="D24" s="9">
        <f t="shared" si="1"/>
        <v>0.36040677687181605</v>
      </c>
      <c r="E24" s="24">
        <f t="shared" si="2"/>
        <v>24.289915602982237</v>
      </c>
      <c r="F24" s="24">
        <f t="shared" si="3"/>
        <v>1.641017540024714</v>
      </c>
      <c r="G24" s="24"/>
      <c r="I24" s="21">
        <f t="shared" si="4"/>
        <v>30.671287475312699</v>
      </c>
      <c r="J24" s="29">
        <v>30.7</v>
      </c>
      <c r="K24" s="32">
        <f>ATAN(SQRT((EXP(J24*lamD)-1)/(0.5*lamD*rho_std*Z)))</f>
        <v>0.35764704431223165</v>
      </c>
      <c r="L24" s="9">
        <f>max_x_axis</f>
        <v>55</v>
      </c>
      <c r="M24" s="15">
        <f>(K24-Zo_man)/(1/max_x_axis)</f>
        <v>3.5639939723783849</v>
      </c>
      <c r="O24" s="30">
        <f t="shared" si="8"/>
        <v>30.671287475312699</v>
      </c>
      <c r="P24" s="9" t="e">
        <f>SQRT(1/0.7+1/B24+1/Nd+(zeta_se/zeta)^2)</f>
        <v>#DIV/0!</v>
      </c>
      <c r="Q24" s="9" t="e">
        <f t="shared" si="9"/>
        <v>#DIV/0!</v>
      </c>
      <c r="R24" s="24" t="e">
        <f t="shared" si="10"/>
        <v>#DIV/0!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13</v>
      </c>
      <c r="B25">
        <v>165</v>
      </c>
      <c r="C25" s="9">
        <f t="shared" si="0"/>
        <v>3.7424059428255989E-2</v>
      </c>
      <c r="D25" s="9">
        <f t="shared" si="1"/>
        <v>0.27707346513153158</v>
      </c>
      <c r="E25" s="24">
        <f t="shared" si="2"/>
        <v>26.720778431774775</v>
      </c>
      <c r="F25" s="24">
        <f t="shared" si="3"/>
        <v>-0.42148524277702665</v>
      </c>
      <c r="G25" s="24"/>
      <c r="I25" s="21">
        <f t="shared" si="4"/>
        <v>17.336366712908834</v>
      </c>
      <c r="J25" s="18">
        <v>76</v>
      </c>
      <c r="K25" s="32">
        <f>ATAN(SQRT((EXP(J25*lamD)-1)/(0.5*lamD*rho_std*Z)))</f>
        <v>0.53232361446109777</v>
      </c>
      <c r="L25" s="9">
        <f>max_x_axis</f>
        <v>55</v>
      </c>
      <c r="M25" s="15">
        <f>(K25-Zo_man)/(1/max_x_axis)</f>
        <v>13.171205330566021</v>
      </c>
      <c r="O25" s="30">
        <f t="shared" si="8"/>
        <v>17.336366712908834</v>
      </c>
      <c r="P25" s="9" t="e">
        <f t="shared" ref="P25:P39" si="16">SQRT(1/A25+1/B25+1/Nd+(zeta_se/zeta)^2)</f>
        <v>#DIV/0!</v>
      </c>
      <c r="Q25" s="9" t="e">
        <f t="shared" si="9"/>
        <v>#DIV/0!</v>
      </c>
      <c r="R25" s="24" t="e">
        <f t="shared" si="10"/>
        <v>#DIV/0!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7</v>
      </c>
      <c r="B26">
        <v>22</v>
      </c>
      <c r="C26" s="9">
        <f t="shared" si="0"/>
        <v>9.2057461789832332E-2</v>
      </c>
      <c r="D26" s="9">
        <f t="shared" si="1"/>
        <v>0.52116951746635143</v>
      </c>
      <c r="E26" s="24">
        <f t="shared" si="2"/>
        <v>10.862780491200215</v>
      </c>
      <c r="F26" s="24">
        <f t="shared" si="3"/>
        <v>2.4802157165951484</v>
      </c>
      <c r="G26" s="24"/>
      <c r="I26" s="21">
        <f t="shared" si="4"/>
        <v>69.728004925953627</v>
      </c>
      <c r="J26" s="18"/>
      <c r="K26" s="32"/>
      <c r="O26" s="30">
        <f t="shared" si="8"/>
        <v>69.728004925953627</v>
      </c>
      <c r="P26" s="9" t="e">
        <f t="shared" si="16"/>
        <v>#DIV/0!</v>
      </c>
      <c r="Q26" s="9" t="e">
        <f t="shared" si="9"/>
        <v>#DIV/0!</v>
      </c>
      <c r="R26" s="24" t="e">
        <f t="shared" si="10"/>
        <v>#DIV/0!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18</v>
      </c>
      <c r="B27">
        <v>140</v>
      </c>
      <c r="C27" s="9">
        <f t="shared" si="0"/>
        <v>3.9715073539476883E-2</v>
      </c>
      <c r="D27" s="9">
        <f t="shared" si="1"/>
        <v>0.34714831708199501</v>
      </c>
      <c r="E27" s="24">
        <f t="shared" si="2"/>
        <v>25.179356624028344</v>
      </c>
      <c r="F27" s="24">
        <f t="shared" si="3"/>
        <v>1.3672683527242517</v>
      </c>
      <c r="G27" s="24"/>
      <c r="I27" s="21">
        <f t="shared" si="4"/>
        <v>28.26667607851661</v>
      </c>
      <c r="J27" s="18"/>
      <c r="K27" s="32"/>
      <c r="O27" s="30">
        <f t="shared" si="8"/>
        <v>28.26667607851661</v>
      </c>
      <c r="P27" s="9" t="e">
        <f t="shared" si="16"/>
        <v>#DIV/0!</v>
      </c>
      <c r="Q27" s="9" t="e">
        <f t="shared" si="9"/>
        <v>#DIV/0!</v>
      </c>
      <c r="R27" s="24" t="e">
        <f t="shared" si="10"/>
        <v>#DIV/0!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25</v>
      </c>
      <c r="B28">
        <v>163</v>
      </c>
      <c r="C28" s="9">
        <f t="shared" si="0"/>
        <v>3.6417852036461487E-2</v>
      </c>
      <c r="D28" s="9">
        <f t="shared" si="1"/>
        <v>0.37541282257095515</v>
      </c>
      <c r="E28" s="24">
        <f t="shared" si="2"/>
        <v>27.459060435491963</v>
      </c>
      <c r="F28" s="24">
        <f t="shared" si="3"/>
        <v>2.2671756857856038</v>
      </c>
      <c r="G28" s="24"/>
      <c r="I28" s="21">
        <f t="shared" si="4"/>
        <v>33.705387729358847</v>
      </c>
      <c r="J28" s="18"/>
      <c r="K28" s="32"/>
      <c r="O28" s="30">
        <f t="shared" si="8"/>
        <v>33.705387729358847</v>
      </c>
      <c r="P28" s="9" t="e">
        <f t="shared" si="16"/>
        <v>#DIV/0!</v>
      </c>
      <c r="Q28" s="9" t="e">
        <f t="shared" si="9"/>
        <v>#DIV/0!</v>
      </c>
      <c r="R28" s="24" t="e">
        <f t="shared" si="10"/>
        <v>#DIV/0!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5</v>
      </c>
      <c r="B29">
        <v>36</v>
      </c>
      <c r="C29" s="9">
        <f t="shared" si="0"/>
        <v>7.7615052570633294E-2</v>
      </c>
      <c r="D29" s="9">
        <f t="shared" si="1"/>
        <v>0.3669895493051169</v>
      </c>
      <c r="E29" s="24">
        <f t="shared" si="2"/>
        <v>12.884098726725124</v>
      </c>
      <c r="F29" s="24">
        <f t="shared" si="3"/>
        <v>0.95525794216646254</v>
      </c>
      <c r="G29" s="24"/>
      <c r="I29" s="21">
        <f t="shared" si="4"/>
        <v>30.529626484313589</v>
      </c>
      <c r="J29" s="18"/>
      <c r="K29" s="32"/>
      <c r="O29" s="30">
        <f t="shared" si="8"/>
        <v>30.529626484313589</v>
      </c>
      <c r="P29" s="9" t="e">
        <f t="shared" si="16"/>
        <v>#DIV/0!</v>
      </c>
      <c r="Q29" s="9" t="e">
        <f t="shared" si="9"/>
        <v>#DIV/0!</v>
      </c>
      <c r="R29" s="24" t="e">
        <f t="shared" si="10"/>
        <v>#DIV/0!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48</v>
      </c>
      <c r="B30">
        <v>134</v>
      </c>
      <c r="C30" s="9">
        <f t="shared" si="0"/>
        <v>3.7011660509880265E-2</v>
      </c>
      <c r="D30" s="9">
        <f t="shared" si="1"/>
        <v>0.54041950027058416</v>
      </c>
      <c r="E30" s="24">
        <f t="shared" si="2"/>
        <v>27.018512172212592</v>
      </c>
      <c r="F30" s="24">
        <f t="shared" si="3"/>
        <v>6.6890364537722586</v>
      </c>
      <c r="G30" s="24"/>
      <c r="I30" s="21">
        <f t="shared" si="4"/>
        <v>78.446590238011666</v>
      </c>
      <c r="J30" s="18"/>
      <c r="K30" s="32"/>
      <c r="O30" s="30">
        <f t="shared" si="8"/>
        <v>78.446590238011666</v>
      </c>
      <c r="P30" s="9" t="e">
        <f t="shared" si="16"/>
        <v>#DIV/0!</v>
      </c>
      <c r="Q30" s="9" t="e">
        <f t="shared" si="9"/>
        <v>#DIV/0!</v>
      </c>
      <c r="R30" s="24" t="e">
        <f t="shared" si="10"/>
        <v>#DIV/0!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11</v>
      </c>
      <c r="B31">
        <v>58</v>
      </c>
      <c r="C31" s="9">
        <f t="shared" si="0"/>
        <v>5.9976014390406715E-2</v>
      </c>
      <c r="D31" s="9">
        <f t="shared" si="1"/>
        <v>0.41570464870884793</v>
      </c>
      <c r="E31" s="24">
        <f t="shared" si="2"/>
        <v>16.673332000533065</v>
      </c>
      <c r="F31" s="24">
        <f t="shared" si="3"/>
        <v>2.0484437996124547</v>
      </c>
      <c r="G31" s="24"/>
      <c r="I31" s="21">
        <f t="shared" si="4"/>
        <v>41.652746903803774</v>
      </c>
      <c r="J31" s="18"/>
      <c r="K31" s="32"/>
      <c r="O31" s="30">
        <f t="shared" si="8"/>
        <v>41.652746903803774</v>
      </c>
      <c r="P31" s="9" t="e">
        <f t="shared" si="16"/>
        <v>#DIV/0!</v>
      </c>
      <c r="Q31" s="9" t="e">
        <f t="shared" si="9"/>
        <v>#DIV/0!</v>
      </c>
      <c r="R31" s="24" t="e">
        <f t="shared" si="10"/>
        <v>#DIV/0!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24</v>
      </c>
      <c r="B32">
        <v>238</v>
      </c>
      <c r="C32" s="9">
        <f t="shared" si="0"/>
        <v>3.086066999241838E-2</v>
      </c>
      <c r="D32" s="9">
        <f t="shared" si="1"/>
        <v>0.30949712870406654</v>
      </c>
      <c r="E32" s="24">
        <f t="shared" si="2"/>
        <v>32.403703492039305</v>
      </c>
      <c r="F32" s="24">
        <f t="shared" si="3"/>
        <v>0.5395208465274749</v>
      </c>
      <c r="G32" s="24"/>
      <c r="I32" s="21">
        <f t="shared" si="4"/>
        <v>22.180416985350096</v>
      </c>
      <c r="J32" s="18"/>
      <c r="K32" s="32"/>
      <c r="O32" s="30">
        <f t="shared" si="8"/>
        <v>22.180416985350096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4</v>
      </c>
      <c r="B33">
        <v>58</v>
      </c>
      <c r="C33" s="9">
        <f t="shared" si="0"/>
        <v>6.3245553203367583E-2</v>
      </c>
      <c r="D33" s="9">
        <f t="shared" si="1"/>
        <v>0.26721630555810966</v>
      </c>
      <c r="E33" s="24">
        <f t="shared" si="2"/>
        <v>15.811388300841898</v>
      </c>
      <c r="F33" s="24">
        <f t="shared" si="3"/>
        <v>-0.40525929569823937</v>
      </c>
      <c r="G33" s="24"/>
      <c r="I33" s="21">
        <f t="shared" si="4"/>
        <v>15.177611177300998</v>
      </c>
      <c r="J33" s="18"/>
      <c r="K33" s="32"/>
      <c r="O33" s="30">
        <f t="shared" si="8"/>
        <v>15.177611177300998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/>
      <c r="B34"/>
      <c r="C34" s="9">
        <f t="shared" si="0"/>
        <v>0.70710678118654757</v>
      </c>
      <c r="D34" s="9">
        <f t="shared" si="1"/>
        <v>0.78539816339744828</v>
      </c>
      <c r="E34" s="24">
        <f t="shared" si="2"/>
        <v>1.4142135623730949</v>
      </c>
      <c r="F34" s="24">
        <f t="shared" si="3"/>
        <v>0.69657231778428164</v>
      </c>
      <c r="G34" s="24"/>
      <c r="I34" s="21" t="e">
        <f t="shared" si="4"/>
        <v>#DIV/0!</v>
      </c>
      <c r="J34" s="18"/>
      <c r="K34" s="32"/>
      <c r="O34" s="30" t="e">
        <f t="shared" si="8"/>
        <v>#DIV/0!</v>
      </c>
      <c r="P34" s="9" t="e">
        <f t="shared" si="16"/>
        <v>#DIV/0!</v>
      </c>
      <c r="Q34" s="9" t="e">
        <f t="shared" si="9"/>
        <v>#DIV/0!</v>
      </c>
      <c r="R34" s="24" t="e">
        <f t="shared" si="10"/>
        <v>#DIV/0!</v>
      </c>
      <c r="S34" s="24" t="e">
        <f t="shared" si="11"/>
        <v>#DIV/0!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/>
      <c r="B35"/>
      <c r="C35" s="9">
        <f t="shared" si="0"/>
        <v>0.70710678118654757</v>
      </c>
      <c r="D35" s="9">
        <f t="shared" si="1"/>
        <v>0.78539816339744828</v>
      </c>
      <c r="E35" s="24">
        <f t="shared" si="2"/>
        <v>1.4142135623730949</v>
      </c>
      <c r="F35" s="24">
        <f t="shared" si="3"/>
        <v>0.69657231778428164</v>
      </c>
      <c r="G35" s="24"/>
      <c r="I35" s="21" t="e">
        <f t="shared" si="4"/>
        <v>#DIV/0!</v>
      </c>
      <c r="J35" s="18"/>
      <c r="K35" s="32"/>
      <c r="O35" s="30" t="e">
        <f t="shared" si="8"/>
        <v>#DIV/0!</v>
      </c>
      <c r="P35" s="9" t="e">
        <f t="shared" si="16"/>
        <v>#DIV/0!</v>
      </c>
      <c r="Q35" s="9" t="e">
        <f t="shared" si="9"/>
        <v>#DIV/0!</v>
      </c>
      <c r="R35" s="24" t="e">
        <f t="shared" si="10"/>
        <v>#DIV/0!</v>
      </c>
      <c r="S35" s="24" t="e">
        <f t="shared" si="11"/>
        <v>#DIV/0!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/>
      <c r="B36"/>
      <c r="C36" s="9">
        <f t="shared" si="0"/>
        <v>0.70710678118654757</v>
      </c>
      <c r="D36" s="9">
        <f t="shared" si="1"/>
        <v>0.78539816339744828</v>
      </c>
      <c r="E36" s="24">
        <f t="shared" si="2"/>
        <v>1.4142135623730949</v>
      </c>
      <c r="F36" s="24">
        <f t="shared" si="3"/>
        <v>0.69657231778428164</v>
      </c>
      <c r="G36" s="24"/>
      <c r="I36" s="21" t="e">
        <f t="shared" si="4"/>
        <v>#DIV/0!</v>
      </c>
      <c r="J36" s="18"/>
      <c r="K36" s="32"/>
      <c r="O36" s="30" t="e">
        <f t="shared" si="8"/>
        <v>#DIV/0!</v>
      </c>
      <c r="P36" s="9" t="e">
        <f t="shared" si="16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#DIV/0!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/>
      <c r="B37"/>
      <c r="C37" s="9">
        <f t="shared" si="0"/>
        <v>0.70710678118654757</v>
      </c>
      <c r="D37" s="9">
        <f t="shared" si="1"/>
        <v>0.78539816339744828</v>
      </c>
      <c r="E37" s="24">
        <f t="shared" si="2"/>
        <v>1.4142135623730949</v>
      </c>
      <c r="F37" s="24">
        <f t="shared" si="3"/>
        <v>0.69657231778428164</v>
      </c>
      <c r="G37" s="24"/>
      <c r="I37" s="21" t="e">
        <f t="shared" si="4"/>
        <v>#DIV/0!</v>
      </c>
      <c r="J37" s="19"/>
      <c r="K37" s="32"/>
      <c r="O37" s="30" t="e">
        <f t="shared" si="8"/>
        <v>#DIV/0!</v>
      </c>
      <c r="P37" s="9" t="e">
        <f t="shared" si="16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#DIV/0!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/>
      <c r="B38"/>
      <c r="C38" s="9">
        <f t="shared" si="0"/>
        <v>0.70710678118654757</v>
      </c>
      <c r="D38" s="9">
        <f t="shared" si="1"/>
        <v>0.78539816339744828</v>
      </c>
      <c r="E38" s="24">
        <f t="shared" si="2"/>
        <v>1.4142135623730949</v>
      </c>
      <c r="F38" s="24">
        <f t="shared" si="3"/>
        <v>0.69657231778428164</v>
      </c>
      <c r="G38" s="24"/>
      <c r="I38" s="21" t="e">
        <f t="shared" si="4"/>
        <v>#DIV/0!</v>
      </c>
      <c r="O38" s="30" t="e">
        <f t="shared" si="8"/>
        <v>#DIV/0!</v>
      </c>
      <c r="P38" s="9" t="e">
        <f t="shared" si="16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#DIV/0!</v>
      </c>
    </row>
    <row r="39" spans="1:24" x14ac:dyDescent="0.2">
      <c r="A39"/>
      <c r="B39"/>
      <c r="C39" s="9">
        <f t="shared" si="0"/>
        <v>0.70710678118654757</v>
      </c>
      <c r="D39" s="9">
        <f t="shared" si="1"/>
        <v>0.78539816339744828</v>
      </c>
      <c r="E39" s="24">
        <f t="shared" si="2"/>
        <v>1.4142135623730949</v>
      </c>
      <c r="F39" s="24">
        <f t="shared" si="3"/>
        <v>0.69657231778428164</v>
      </c>
      <c r="G39" s="24"/>
      <c r="I39" s="21" t="e">
        <f t="shared" si="4"/>
        <v>#DIV/0!</v>
      </c>
      <c r="J39" s="4" t="s">
        <v>43</v>
      </c>
      <c r="L39" s="40"/>
      <c r="O39" s="30" t="e">
        <f t="shared" si="8"/>
        <v>#DIV/0!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#DIV/0!</v>
      </c>
      <c r="U39" s="4" t="s">
        <v>43</v>
      </c>
      <c r="V39" s="40"/>
      <c r="X39" s="9"/>
    </row>
    <row r="40" spans="1:24" ht="13.5" thickBot="1" x14ac:dyDescent="0.25">
      <c r="A40"/>
      <c r="B40"/>
      <c r="C40" s="9">
        <f t="shared" si="0"/>
        <v>0.70710678118654757</v>
      </c>
      <c r="D40" s="9">
        <f t="shared" si="1"/>
        <v>0.78539816339744828</v>
      </c>
      <c r="E40" s="24">
        <f t="shared" si="2"/>
        <v>1.4142135623730949</v>
      </c>
      <c r="F40" s="24">
        <f t="shared" si="3"/>
        <v>0.69657231778428164</v>
      </c>
      <c r="G40" s="24"/>
      <c r="I40" s="21" t="e">
        <f t="shared" si="4"/>
        <v>#DIV/0!</v>
      </c>
      <c r="J40" s="4" t="s">
        <v>42</v>
      </c>
      <c r="K40" s="2" t="s">
        <v>7</v>
      </c>
      <c r="L40" s="6" t="s">
        <v>3</v>
      </c>
      <c r="M40" s="38" t="s">
        <v>4</v>
      </c>
      <c r="O40" s="30" t="e">
        <f t="shared" si="8"/>
        <v>#DIV/0!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#DIV/0!</v>
      </c>
      <c r="U40" s="4" t="s">
        <v>44</v>
      </c>
      <c r="V40" s="38" t="s">
        <v>3</v>
      </c>
      <c r="W40" s="6" t="s">
        <v>4</v>
      </c>
    </row>
    <row r="41" spans="1:24" x14ac:dyDescent="0.2">
      <c r="A41"/>
      <c r="B41"/>
      <c r="C41" s="9">
        <f t="shared" si="0"/>
        <v>0.70710678118654757</v>
      </c>
      <c r="D41" s="9">
        <f t="shared" si="1"/>
        <v>0.78539816339744828</v>
      </c>
      <c r="E41" s="24">
        <f t="shared" si="2"/>
        <v>1.4142135623730949</v>
      </c>
      <c r="F41" s="24">
        <f t="shared" si="3"/>
        <v>0.69657231778428164</v>
      </c>
      <c r="G41" s="24"/>
      <c r="I41" s="21" t="e">
        <f t="shared" si="4"/>
        <v>#DIV/0!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 t="e">
        <f t="shared" si="8"/>
        <v>#DIV/0!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#DIV/0!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/>
      <c r="B42"/>
      <c r="C42" s="9">
        <f t="shared" si="0"/>
        <v>0.70710678118654757</v>
      </c>
      <c r="D42" s="9">
        <f t="shared" si="1"/>
        <v>0.78539816339744828</v>
      </c>
      <c r="E42" s="24">
        <f t="shared" si="2"/>
        <v>1.4142135623730949</v>
      </c>
      <c r="F42" s="24">
        <f t="shared" si="3"/>
        <v>0.69657231778428164</v>
      </c>
      <c r="G42" s="24"/>
      <c r="I42" s="21" t="e">
        <f t="shared" si="4"/>
        <v>#DIV/0!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 t="e">
        <f t="shared" si="8"/>
        <v>#DIV/0!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#DIV/0!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/>
      <c r="B43"/>
      <c r="C43" s="9">
        <f t="shared" si="0"/>
        <v>0.70710678118654757</v>
      </c>
      <c r="D43" s="9">
        <f t="shared" si="1"/>
        <v>0.78539816339744828</v>
      </c>
      <c r="E43" s="24">
        <f t="shared" si="2"/>
        <v>1.4142135623730949</v>
      </c>
      <c r="F43" s="24">
        <f t="shared" si="3"/>
        <v>0.69657231778428164</v>
      </c>
      <c r="G43" s="24"/>
      <c r="I43" s="21" t="e">
        <f t="shared" si="4"/>
        <v>#DIV/0!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 t="e">
        <f t="shared" si="8"/>
        <v>#DIV/0!</v>
      </c>
      <c r="P43" s="9" t="e">
        <f t="shared" ref="P43:P74" si="22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#DIV/0!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/>
      <c r="B44"/>
      <c r="C44" s="9">
        <f t="shared" si="0"/>
        <v>0.70710678118654757</v>
      </c>
      <c r="D44" s="9">
        <f t="shared" si="1"/>
        <v>0.78539816339744828</v>
      </c>
      <c r="E44" s="24">
        <f t="shared" si="2"/>
        <v>1.4142135623730949</v>
      </c>
      <c r="F44" s="24">
        <f t="shared" si="3"/>
        <v>0.69657231778428164</v>
      </c>
      <c r="G44" s="24"/>
      <c r="I44" s="21" t="e">
        <f t="shared" si="4"/>
        <v>#DIV/0!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 t="e">
        <f t="shared" si="8"/>
        <v>#DIV/0!</v>
      </c>
      <c r="P44" s="9" t="e">
        <f t="shared" si="22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#DIV/0!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/>
      <c r="B45"/>
      <c r="C45" s="9">
        <f t="shared" si="0"/>
        <v>0.70710678118654757</v>
      </c>
      <c r="D45" s="9">
        <f t="shared" si="1"/>
        <v>0.78539816339744828</v>
      </c>
      <c r="E45" s="24">
        <f t="shared" si="2"/>
        <v>1.4142135623730949</v>
      </c>
      <c r="F45" s="24">
        <f t="shared" si="3"/>
        <v>0.69657231778428164</v>
      </c>
      <c r="G45" s="24"/>
      <c r="I45" s="21" t="e">
        <f t="shared" si="4"/>
        <v>#DIV/0!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 t="e">
        <f t="shared" si="8"/>
        <v>#DIV/0!</v>
      </c>
      <c r="P45" s="9" t="e">
        <f t="shared" si="22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#DIV/0!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/>
      <c r="B46"/>
      <c r="C46" s="9">
        <f t="shared" si="0"/>
        <v>0.70710678118654757</v>
      </c>
      <c r="D46" s="9">
        <f t="shared" si="1"/>
        <v>0.78539816339744828</v>
      </c>
      <c r="E46" s="24">
        <f t="shared" si="2"/>
        <v>1.4142135623730949</v>
      </c>
      <c r="F46" s="24">
        <f t="shared" ref="F46:F65" si="23">(D46-Zo_man)/C46</f>
        <v>0.69657231778428164</v>
      </c>
      <c r="G46" s="24"/>
      <c r="I46" s="21" t="e">
        <f t="shared" si="4"/>
        <v>#DIV/0!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 t="e">
        <f t="shared" si="8"/>
        <v>#DIV/0!</v>
      </c>
      <c r="P46" s="9" t="e">
        <f t="shared" si="22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#DIV/0!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/>
      <c r="B47"/>
      <c r="C47" s="9">
        <f t="shared" si="0"/>
        <v>0.70710678118654757</v>
      </c>
      <c r="D47" s="9">
        <f t="shared" si="1"/>
        <v>0.78539816339744828</v>
      </c>
      <c r="E47" s="24">
        <f t="shared" si="2"/>
        <v>1.4142135623730949</v>
      </c>
      <c r="F47" s="24">
        <f t="shared" si="23"/>
        <v>0.69657231778428164</v>
      </c>
      <c r="G47" s="24"/>
      <c r="I47" s="21" t="e">
        <f t="shared" si="4"/>
        <v>#DIV/0!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 t="e">
        <f t="shared" si="8"/>
        <v>#DIV/0!</v>
      </c>
      <c r="P47" s="9" t="e">
        <f t="shared" si="22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#DIV/0!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/>
      <c r="B48"/>
      <c r="C48" s="9">
        <f t="shared" si="0"/>
        <v>0.70710678118654757</v>
      </c>
      <c r="D48" s="9">
        <f t="shared" si="1"/>
        <v>0.78539816339744828</v>
      </c>
      <c r="E48" s="24">
        <f t="shared" si="2"/>
        <v>1.4142135623730949</v>
      </c>
      <c r="F48" s="24">
        <f t="shared" si="23"/>
        <v>0.69657231778428164</v>
      </c>
      <c r="G48" s="24"/>
      <c r="I48" s="21" t="e">
        <f t="shared" si="4"/>
        <v>#DIV/0!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 t="e">
        <f t="shared" si="8"/>
        <v>#DIV/0!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#DIV/0!</v>
      </c>
    </row>
    <row r="49" spans="1:19" x14ac:dyDescent="0.2">
      <c r="A49"/>
      <c r="B49"/>
      <c r="C49" s="9">
        <f t="shared" si="0"/>
        <v>0.70710678118654757</v>
      </c>
      <c r="D49" s="9">
        <f t="shared" si="1"/>
        <v>0.78539816339744828</v>
      </c>
      <c r="E49" s="24">
        <f t="shared" si="2"/>
        <v>1.4142135623730949</v>
      </c>
      <c r="F49" s="24">
        <f t="shared" si="23"/>
        <v>0.69657231778428164</v>
      </c>
      <c r="G49" s="24"/>
      <c r="I49" s="21" t="e">
        <f t="shared" si="4"/>
        <v>#DIV/0!</v>
      </c>
      <c r="O49" s="30" t="e">
        <f t="shared" si="8"/>
        <v>#DIV/0!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#DIV/0!</v>
      </c>
    </row>
    <row r="50" spans="1:19" x14ac:dyDescent="0.2">
      <c r="A50"/>
      <c r="B50"/>
      <c r="C50" s="9">
        <f t="shared" si="0"/>
        <v>0.70710678118654757</v>
      </c>
      <c r="D50" s="9">
        <f t="shared" si="1"/>
        <v>0.78539816339744828</v>
      </c>
      <c r="E50" s="24">
        <f t="shared" si="2"/>
        <v>1.4142135623730949</v>
      </c>
      <c r="F50" s="24">
        <f t="shared" si="23"/>
        <v>0.69657231778428164</v>
      </c>
      <c r="G50" s="24"/>
      <c r="I50" s="21" t="e">
        <f t="shared" si="4"/>
        <v>#DIV/0!</v>
      </c>
      <c r="O50" s="30" t="e">
        <f t="shared" si="8"/>
        <v>#DIV/0!</v>
      </c>
      <c r="P50" s="9" t="e">
        <f t="shared" si="22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#DIV/0!</v>
      </c>
    </row>
    <row r="51" spans="1:19" x14ac:dyDescent="0.2">
      <c r="A51"/>
      <c r="B51"/>
      <c r="C51" s="9">
        <f t="shared" si="0"/>
        <v>0.70710678118654757</v>
      </c>
      <c r="D51" s="9">
        <f t="shared" si="1"/>
        <v>0.78539816339744828</v>
      </c>
      <c r="E51" s="24">
        <f t="shared" si="2"/>
        <v>1.4142135623730949</v>
      </c>
      <c r="F51" s="24">
        <f t="shared" si="23"/>
        <v>0.69657231778428164</v>
      </c>
      <c r="G51" s="24"/>
      <c r="I51" s="21" t="e">
        <f t="shared" si="4"/>
        <v>#DIV/0!</v>
      </c>
      <c r="O51" s="30" t="e">
        <f t="shared" si="8"/>
        <v>#DIV/0!</v>
      </c>
      <c r="P51" s="9" t="e">
        <f t="shared" si="22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#DIV/0!</v>
      </c>
    </row>
    <row r="52" spans="1:19" x14ac:dyDescent="0.2">
      <c r="A52"/>
      <c r="B52"/>
      <c r="C52" s="9">
        <f t="shared" si="0"/>
        <v>0.70710678118654757</v>
      </c>
      <c r="D52" s="9">
        <f t="shared" si="1"/>
        <v>0.78539816339744828</v>
      </c>
      <c r="E52" s="24">
        <f t="shared" si="2"/>
        <v>1.4142135623730949</v>
      </c>
      <c r="F52" s="24">
        <f t="shared" si="23"/>
        <v>0.69657231778428164</v>
      </c>
      <c r="G52" s="24"/>
      <c r="I52" s="21" t="e">
        <f t="shared" si="4"/>
        <v>#DIV/0!</v>
      </c>
      <c r="O52" s="30" t="e">
        <f t="shared" si="8"/>
        <v>#DIV/0!</v>
      </c>
      <c r="P52" s="9" t="e">
        <f t="shared" si="22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#DIV/0!</v>
      </c>
    </row>
    <row r="53" spans="1:19" x14ac:dyDescent="0.2">
      <c r="A53"/>
      <c r="B53"/>
      <c r="C53" s="9">
        <f t="shared" si="0"/>
        <v>0.70710678118654757</v>
      </c>
      <c r="D53" s="9">
        <f t="shared" si="1"/>
        <v>0.78539816339744828</v>
      </c>
      <c r="E53" s="24">
        <f t="shared" si="2"/>
        <v>1.4142135623730949</v>
      </c>
      <c r="F53" s="24">
        <f t="shared" si="23"/>
        <v>0.69657231778428164</v>
      </c>
      <c r="G53" s="24"/>
      <c r="I53" s="21" t="e">
        <f t="shared" si="4"/>
        <v>#DIV/0!</v>
      </c>
      <c r="O53" s="30" t="e">
        <f t="shared" si="8"/>
        <v>#DIV/0!</v>
      </c>
      <c r="P53" s="9" t="e">
        <f t="shared" si="22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#DIV/0!</v>
      </c>
    </row>
    <row r="54" spans="1:19" x14ac:dyDescent="0.2">
      <c r="A54"/>
      <c r="B54"/>
      <c r="C54" s="9">
        <f t="shared" si="0"/>
        <v>0.70710678118654757</v>
      </c>
      <c r="D54" s="9">
        <f t="shared" si="1"/>
        <v>0.78539816339744828</v>
      </c>
      <c r="E54" s="24">
        <f t="shared" si="2"/>
        <v>1.4142135623730949</v>
      </c>
      <c r="F54" s="24">
        <f t="shared" si="23"/>
        <v>0.69657231778428164</v>
      </c>
      <c r="G54" s="24"/>
      <c r="I54" s="21" t="e">
        <f t="shared" si="4"/>
        <v>#DIV/0!</v>
      </c>
      <c r="O54" s="30" t="e">
        <f t="shared" si="8"/>
        <v>#DIV/0!</v>
      </c>
      <c r="P54" s="9" t="e">
        <f t="shared" si="22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#DIV/0!</v>
      </c>
    </row>
    <row r="55" spans="1:19" x14ac:dyDescent="0.2">
      <c r="A55"/>
      <c r="B55"/>
      <c r="C55" s="9">
        <f t="shared" si="0"/>
        <v>0.70710678118654757</v>
      </c>
      <c r="D55" s="9">
        <f t="shared" si="1"/>
        <v>0.78539816339744828</v>
      </c>
      <c r="E55" s="24">
        <f t="shared" si="2"/>
        <v>1.4142135623730949</v>
      </c>
      <c r="F55" s="24">
        <f t="shared" si="23"/>
        <v>0.69657231778428164</v>
      </c>
      <c r="G55" s="24"/>
      <c r="I55" s="21" t="e">
        <f t="shared" si="4"/>
        <v>#DIV/0!</v>
      </c>
      <c r="O55" s="30" t="e">
        <f t="shared" si="8"/>
        <v>#DIV/0!</v>
      </c>
      <c r="P55" s="9" t="e">
        <f t="shared" si="22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#DIV/0!</v>
      </c>
    </row>
    <row r="56" spans="1:19" x14ac:dyDescent="0.2">
      <c r="A56"/>
      <c r="B56"/>
      <c r="C56" s="9">
        <f t="shared" si="0"/>
        <v>0.70710678118654757</v>
      </c>
      <c r="D56" s="9">
        <f t="shared" si="1"/>
        <v>0.78539816339744828</v>
      </c>
      <c r="E56" s="24">
        <f t="shared" si="2"/>
        <v>1.4142135623730949</v>
      </c>
      <c r="F56" s="24">
        <f t="shared" si="23"/>
        <v>0.69657231778428164</v>
      </c>
      <c r="G56" s="24"/>
      <c r="I56" s="21" t="e">
        <f t="shared" si="4"/>
        <v>#DIV/0!</v>
      </c>
      <c r="O56" s="30" t="e">
        <f t="shared" si="8"/>
        <v>#DIV/0!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#DIV/0!</v>
      </c>
    </row>
    <row r="57" spans="1:19" x14ac:dyDescent="0.2">
      <c r="A57"/>
      <c r="B57"/>
      <c r="C57" s="9">
        <f t="shared" si="0"/>
        <v>0.70710678118654757</v>
      </c>
      <c r="D57" s="9">
        <f t="shared" si="1"/>
        <v>0.78539816339744828</v>
      </c>
      <c r="E57" s="24">
        <f t="shared" si="2"/>
        <v>1.4142135623730949</v>
      </c>
      <c r="F57" s="24">
        <f t="shared" si="23"/>
        <v>0.69657231778428164</v>
      </c>
      <c r="G57" s="24"/>
      <c r="I57" s="21" t="e">
        <f t="shared" si="4"/>
        <v>#DIV/0!</v>
      </c>
      <c r="O57" s="30" t="e">
        <f t="shared" si="8"/>
        <v>#DIV/0!</v>
      </c>
      <c r="P57" s="9" t="e">
        <f t="shared" si="22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#DIV/0!</v>
      </c>
    </row>
    <row r="58" spans="1:19" x14ac:dyDescent="0.2">
      <c r="A58"/>
      <c r="B58"/>
      <c r="C58" s="9">
        <f t="shared" si="0"/>
        <v>0.70710678118654757</v>
      </c>
      <c r="D58" s="9">
        <f t="shared" si="1"/>
        <v>0.78539816339744828</v>
      </c>
      <c r="E58" s="24">
        <f t="shared" si="2"/>
        <v>1.4142135623730949</v>
      </c>
      <c r="F58" s="24">
        <f t="shared" si="23"/>
        <v>0.69657231778428164</v>
      </c>
      <c r="G58" s="24"/>
      <c r="I58" s="21" t="e">
        <f t="shared" si="4"/>
        <v>#DIV/0!</v>
      </c>
      <c r="O58" s="30" t="e">
        <f t="shared" si="8"/>
        <v>#DIV/0!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#DIV/0!</v>
      </c>
    </row>
    <row r="59" spans="1:19" x14ac:dyDescent="0.2">
      <c r="A59"/>
      <c r="B59"/>
      <c r="C59" s="9">
        <f t="shared" si="0"/>
        <v>0.70710678118654757</v>
      </c>
      <c r="D59" s="9">
        <f t="shared" si="1"/>
        <v>0.78539816339744828</v>
      </c>
      <c r="E59" s="24">
        <f t="shared" si="2"/>
        <v>1.4142135623730949</v>
      </c>
      <c r="F59" s="24">
        <f t="shared" si="23"/>
        <v>0.69657231778428164</v>
      </c>
      <c r="G59" s="24"/>
      <c r="I59" s="21" t="e">
        <f t="shared" si="4"/>
        <v>#DIV/0!</v>
      </c>
      <c r="O59" s="30" t="e">
        <f t="shared" si="8"/>
        <v>#DIV/0!</v>
      </c>
      <c r="P59" s="9" t="e">
        <f t="shared" si="22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#DIV/0!</v>
      </c>
    </row>
    <row r="60" spans="1:19" x14ac:dyDescent="0.2">
      <c r="A60"/>
      <c r="B60"/>
      <c r="C60" s="9">
        <f t="shared" si="0"/>
        <v>0.70710678118654757</v>
      </c>
      <c r="D60" s="9">
        <f t="shared" si="1"/>
        <v>0.78539816339744828</v>
      </c>
      <c r="E60" s="24">
        <f t="shared" si="2"/>
        <v>1.4142135623730949</v>
      </c>
      <c r="F60" s="24">
        <f t="shared" si="23"/>
        <v>0.69657231778428164</v>
      </c>
      <c r="G60" s="24"/>
      <c r="I60" s="21" t="e">
        <f t="shared" si="4"/>
        <v>#DIV/0!</v>
      </c>
      <c r="O60" s="30" t="e">
        <f t="shared" si="8"/>
        <v>#DIV/0!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#DIV/0!</v>
      </c>
    </row>
    <row r="61" spans="1:19" x14ac:dyDescent="0.2">
      <c r="A61"/>
      <c r="B61"/>
      <c r="C61" s="9">
        <f t="shared" si="0"/>
        <v>0.70710678118654757</v>
      </c>
      <c r="D61" s="9">
        <f t="shared" si="1"/>
        <v>0.78539816339744828</v>
      </c>
      <c r="E61" s="24">
        <f t="shared" si="2"/>
        <v>1.4142135623730949</v>
      </c>
      <c r="F61" s="24">
        <f t="shared" si="23"/>
        <v>0.69657231778428164</v>
      </c>
      <c r="G61" s="24"/>
      <c r="I61" s="21" t="e">
        <f t="shared" si="4"/>
        <v>#DIV/0!</v>
      </c>
      <c r="O61" s="30" t="e">
        <f t="shared" si="8"/>
        <v>#DIV/0!</v>
      </c>
      <c r="P61" s="9" t="e">
        <f t="shared" si="22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#DIV/0!</v>
      </c>
    </row>
    <row r="62" spans="1:19" x14ac:dyDescent="0.2">
      <c r="A62"/>
      <c r="B62"/>
      <c r="C62" s="9">
        <f t="shared" si="0"/>
        <v>0.70710678118654757</v>
      </c>
      <c r="D62" s="9">
        <f t="shared" si="1"/>
        <v>0.78539816339744828</v>
      </c>
      <c r="E62" s="24">
        <f t="shared" si="2"/>
        <v>1.4142135623730949</v>
      </c>
      <c r="F62" s="24">
        <f t="shared" si="23"/>
        <v>0.69657231778428164</v>
      </c>
      <c r="G62" s="24"/>
      <c r="I62" s="21" t="e">
        <f t="shared" si="4"/>
        <v>#DIV/0!</v>
      </c>
      <c r="O62" s="30" t="e">
        <f t="shared" si="8"/>
        <v>#DIV/0!</v>
      </c>
      <c r="P62" s="9" t="e">
        <f t="shared" si="22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#DIV/0!</v>
      </c>
    </row>
    <row r="63" spans="1:19" x14ac:dyDescent="0.2">
      <c r="A63"/>
      <c r="B63"/>
      <c r="C63" s="9">
        <f t="shared" si="0"/>
        <v>0.70710678118654757</v>
      </c>
      <c r="D63" s="9">
        <f t="shared" si="1"/>
        <v>0.78539816339744828</v>
      </c>
      <c r="E63" s="24">
        <f t="shared" si="2"/>
        <v>1.4142135623730949</v>
      </c>
      <c r="F63" s="24">
        <f t="shared" si="23"/>
        <v>0.69657231778428164</v>
      </c>
      <c r="G63" s="24"/>
      <c r="I63" s="21" t="e">
        <f t="shared" si="4"/>
        <v>#DIV/0!</v>
      </c>
      <c r="O63" s="30" t="e">
        <f t="shared" si="8"/>
        <v>#DIV/0!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#DIV/0!</v>
      </c>
    </row>
    <row r="64" spans="1:19" x14ac:dyDescent="0.2">
      <c r="A64"/>
      <c r="B64"/>
      <c r="C64" s="9">
        <f t="shared" si="0"/>
        <v>0.70710678118654757</v>
      </c>
      <c r="D64" s="9">
        <f t="shared" si="1"/>
        <v>0.78539816339744828</v>
      </c>
      <c r="E64" s="24">
        <f t="shared" si="2"/>
        <v>1.4142135623730949</v>
      </c>
      <c r="F64" s="24">
        <f t="shared" si="23"/>
        <v>0.69657231778428164</v>
      </c>
      <c r="G64" s="24"/>
      <c r="I64" s="21" t="e">
        <f t="shared" si="4"/>
        <v>#DIV/0!</v>
      </c>
      <c r="O64" s="30" t="e">
        <f t="shared" si="8"/>
        <v>#DIV/0!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#DIV/0!</v>
      </c>
    </row>
    <row r="65" spans="1:19" x14ac:dyDescent="0.2">
      <c r="A65"/>
      <c r="B65"/>
      <c r="C65" s="9">
        <f t="shared" si="0"/>
        <v>0.70710678118654757</v>
      </c>
      <c r="D65" s="9">
        <f t="shared" si="1"/>
        <v>0.78539816339744828</v>
      </c>
      <c r="E65" s="24">
        <f t="shared" si="2"/>
        <v>1.4142135623730949</v>
      </c>
      <c r="F65" s="24">
        <f t="shared" si="23"/>
        <v>0.69657231778428164</v>
      </c>
      <c r="G65" s="24"/>
      <c r="I65" s="21" t="e">
        <f t="shared" si="4"/>
        <v>#DIV/0!</v>
      </c>
      <c r="O65" s="30" t="e">
        <f t="shared" si="8"/>
        <v>#DIV/0!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#DIV/0!</v>
      </c>
    </row>
    <row r="66" spans="1:19" x14ac:dyDescent="0.2">
      <c r="A66"/>
      <c r="B66"/>
      <c r="C66" s="9">
        <f t="shared" si="0"/>
        <v>0.70710678118654757</v>
      </c>
      <c r="D66" s="9">
        <f t="shared" si="1"/>
        <v>0.78539816339744828</v>
      </c>
      <c r="E66" s="24">
        <f t="shared" si="2"/>
        <v>1.4142135623730949</v>
      </c>
      <c r="F66" s="24">
        <f t="shared" ref="F66:F97" si="24">(D66-Zo)/C66</f>
        <v>0.58323771391457668</v>
      </c>
      <c r="G66" s="24"/>
      <c r="I66" s="21" t="e">
        <f t="shared" si="4"/>
        <v>#DIV/0!</v>
      </c>
      <c r="O66" s="30" t="e">
        <f t="shared" si="8"/>
        <v>#DIV/0!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#DIV/0!</v>
      </c>
    </row>
    <row r="67" spans="1:19" x14ac:dyDescent="0.2">
      <c r="A67"/>
      <c r="B67"/>
      <c r="C67" s="9">
        <f t="shared" si="0"/>
        <v>0.70710678118654757</v>
      </c>
      <c r="D67" s="9">
        <f t="shared" si="1"/>
        <v>0.78539816339744828</v>
      </c>
      <c r="E67" s="24">
        <f t="shared" si="2"/>
        <v>1.4142135623730949</v>
      </c>
      <c r="F67" s="24">
        <f t="shared" si="24"/>
        <v>0.58323771391457668</v>
      </c>
      <c r="G67" s="24"/>
      <c r="I67" s="21" t="e">
        <f t="shared" si="4"/>
        <v>#DIV/0!</v>
      </c>
      <c r="O67" s="30" t="e">
        <f t="shared" si="8"/>
        <v>#DIV/0!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#DIV/0!</v>
      </c>
    </row>
    <row r="68" spans="1:19" x14ac:dyDescent="0.2">
      <c r="A68"/>
      <c r="B68"/>
      <c r="C68" s="9">
        <f t="shared" si="0"/>
        <v>0.70710678118654757</v>
      </c>
      <c r="D68" s="9">
        <f t="shared" si="1"/>
        <v>0.78539816339744828</v>
      </c>
      <c r="E68" s="24">
        <f t="shared" si="2"/>
        <v>1.4142135623730949</v>
      </c>
      <c r="F68" s="24">
        <f t="shared" si="24"/>
        <v>0.58323771391457668</v>
      </c>
      <c r="G68" s="24"/>
      <c r="I68" s="21" t="e">
        <f t="shared" si="4"/>
        <v>#DIV/0!</v>
      </c>
      <c r="O68" s="30" t="e">
        <f t="shared" si="8"/>
        <v>#DIV/0!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#DIV/0!</v>
      </c>
    </row>
    <row r="69" spans="1:19" x14ac:dyDescent="0.2">
      <c r="A69"/>
      <c r="B69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>
        <f t="shared" si="24"/>
        <v>0.58323771391457668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/>
      <c r="B70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>
        <f t="shared" si="24"/>
        <v>0.58323771391457668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/>
      <c r="B71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>
        <f t="shared" si="24"/>
        <v>0.58323771391457668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/>
      <c r="B72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>
        <f t="shared" si="24"/>
        <v>0.58323771391457668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/>
      <c r="B73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>
        <f t="shared" si="24"/>
        <v>0.58323771391457668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0.58323771391457668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0.58323771391457668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0.58323771391457668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0.58323771391457668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0.58323771391457668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0.58323771391457668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0.58323771391457668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0.58323771391457668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0.58323771391457668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0.58323771391457668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0.58323771391457668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0.58323771391457668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0.58323771391457668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0.58323771391457668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0.58323771391457668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0.58323771391457668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0.58323771391457668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0.58323771391457668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0.58323771391457668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0.58323771391457668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0.58323771391457668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0.58323771391457668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0.58323771391457668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0.58323771391457668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0.58323771391457668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0.58323771391457668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0.58323771391457668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0.58323771391457668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0.58323771391457668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0.58323771391457668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0.58323771391457668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0.58323771391457668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0.58323771391457668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0.58323771391457668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0.58323771391457668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0.58323771391457668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0.58323771391457668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0.58323771391457668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0.58323771391457668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0.58323771391457668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0.58323771391457668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0.58323771391457668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0.58323771391457668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0.58323771391457668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0.58323771391457668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0.58323771391457668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0.58323771391457668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0.58323771391457668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0.58323771391457668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0.58323771391457668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0.58323771391457668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0.58323771391457668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0.58323771391457668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0.58323771391457668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0.58323771391457668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0.58323771391457668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0.58323771391457668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0.58323771391457668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0.58323771391457668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0.58323771391457668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0.58323771391457668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0.58323771391457668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0.58323771391457668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0.58323771391457668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0.58323771391457668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0.58323771391457668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0.58323771391457668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0.58323771391457668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0.58323771391457668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0.58323771391457668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0.58323771391457668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0.58323771391457668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0.58323771391457668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0.58323771391457668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0.58323771391457668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0.58323771391457668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0.58323771391457668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0.58323771391457668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0.58323771391457668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0.58323771391457668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0.58323771391457668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0.58323771391457668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0.58323771391457668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0.58323771391457668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0.58323771391457668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0.58323771391457668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0.58323771391457668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0.58323771391457668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0.58323771391457668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0.58323771391457668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0.58323771391457668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0.58323771391457668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0.58323771391457668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0.58323771391457668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0.58323771391457668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0.58323771391457668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0.58323771391457668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0.58323771391457668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0.58323771391457668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0.58323771391457668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0.58323771391457668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0.58323771391457668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0.58323771391457668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0.58323771391457668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0.58323771391457668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0.58323771391457668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0.58323771391457668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0.58323771391457668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0.58323771391457668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0.58323771391457668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0.58323771391457668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0.58323771391457668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0.58323771391457668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0.58323771391457668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0.58323771391457668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0.58323771391457668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0.58323771391457668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0.58323771391457668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0.58323771391457668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0.58323771391457668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0.58323771391457668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0.58323771391457668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0.58323771391457668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0.58323771391457668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0.58323771391457668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0.58323771391457668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0.58323771391457668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0.58323771391457668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0.58323771391457668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0.58323771391457668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0.58323771391457668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0.58323771391457668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0.58323771391457668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0.58323771391457668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0.58323771391457668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0.58323771391457668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0.58323771391457668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0.58323771391457668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0.58323771391457668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0.58323771391457668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0.58323771391457668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0.58323771391457668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0.58323771391457668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0.58323771391457668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0.58323771391457668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0.58323771391457668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0.58323771391457668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0.58323771391457668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0.58323771391457668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0.58323771391457668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0.58323771391457668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0.58323771391457668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0.58323771391457668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0.58323771391457668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0.58323771391457668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0.58323771391457668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0.58323771391457668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0.58323771391457668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0.58323771391457668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0.58323771391457668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0.58323771391457668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0.58323771391457668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0.58323771391457668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0.58323771391457668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0.58323771391457668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0.58323771391457668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0.58323771391457668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opLeftCell="A8" workbookViewId="0">
      <selection activeCell="E62" sqref="E14:F62"/>
    </sheetView>
  </sheetViews>
  <sheetFormatPr defaultRowHeight="12.75" x14ac:dyDescent="0.2"/>
  <cols>
    <col min="1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138</v>
      </c>
    </row>
    <row r="2" spans="1:23" ht="13.5" thickBot="1" x14ac:dyDescent="0.25">
      <c r="A2" s="2" t="s">
        <v>10</v>
      </c>
      <c r="B2" s="19" t="s">
        <v>65</v>
      </c>
      <c r="E2" s="2" t="s">
        <v>15</v>
      </c>
      <c r="F2" s="10">
        <f>MIN(E14:E62)</f>
        <v>11.916375287812984</v>
      </c>
      <c r="G2" s="11">
        <f>MAX(E14:E62)</f>
        <v>44.339598554790733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/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970</v>
      </c>
      <c r="E3" s="2" t="s">
        <v>16</v>
      </c>
      <c r="F3" s="36">
        <f>MIN(F14:F62)</f>
        <v>-1.7236676521056531</v>
      </c>
      <c r="G3" s="37">
        <f>MAX(F14:F62)</f>
        <v>5.1506114531959275</v>
      </c>
      <c r="I3" s="2" t="s">
        <v>12</v>
      </c>
      <c r="J3" s="14">
        <v>105.3</v>
      </c>
      <c r="P3" s="2" t="s">
        <v>12</v>
      </c>
      <c r="Q3" s="18"/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8723</v>
      </c>
      <c r="E4" s="2" t="s">
        <v>34</v>
      </c>
      <c r="F4" s="16">
        <f>MIN(M14:M25)</f>
        <v>-12.482299861975848</v>
      </c>
      <c r="G4" s="17">
        <f>MAX(M14:M25)</f>
        <v>21.417690047104742</v>
      </c>
      <c r="I4" s="2" t="s">
        <v>24</v>
      </c>
      <c r="J4" s="48">
        <v>4.1304719499999996</v>
      </c>
      <c r="K4" s="13" t="s">
        <v>25</v>
      </c>
      <c r="P4" s="2" t="s">
        <v>13</v>
      </c>
      <c r="Q4" s="18"/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0.32187089686116005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9.2109795144527898E-2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0.2946609992837439</v>
      </c>
      <c r="E8" s="6"/>
      <c r="I8" s="5" t="s">
        <v>26</v>
      </c>
      <c r="J8" s="21" t="e">
        <f>MIN(I14:I65)</f>
        <v>#DIV/0!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 t="e">
        <f>MAX(I14:I65)</f>
        <v>#DIV/0!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30</v>
      </c>
      <c r="B14">
        <v>281</v>
      </c>
      <c r="C14" s="9">
        <f t="shared" ref="C14:C77" si="0">0.5*(1/(A14+B14+0.5))^0.5</f>
        <v>2.8329634983503677E-2</v>
      </c>
      <c r="D14" s="9">
        <f t="shared" ref="D14:D77" si="1">ATAN(SQRT((A14+3/8)/(B14+3/8)))</f>
        <v>0.31744889784920938</v>
      </c>
      <c r="E14" s="24">
        <f t="shared" ref="E14:E77" si="2">1/C14</f>
        <v>35.298725189445584</v>
      </c>
      <c r="F14" s="24">
        <f t="shared" ref="F14:F45" si="3">(D14-Zo_man)/C14</f>
        <v>0.80438376910732723</v>
      </c>
      <c r="G14" s="24"/>
      <c r="I14" s="21">
        <f t="shared" ref="I14:I77" si="4">1/lamD*LN(1+0.5*lamD*Z*rho_std*A14/B14)</f>
        <v>23.1756584796906</v>
      </c>
      <c r="J14" s="29">
        <v>1</v>
      </c>
      <c r="K14" s="32">
        <f t="shared" ref="K14:K21" si="5">ATAN(SQRT((EXP(J14*lamD)-1)/(0.5*lamD*rho_std*Z)))</f>
        <v>6.771009270236486E-2</v>
      </c>
      <c r="L14" s="9">
        <f t="shared" ref="L14:L21" si="6">max_x_axis</f>
        <v>55</v>
      </c>
      <c r="M14" s="15">
        <f t="shared" ref="M14:M21" si="7">(K14-Zo_man)/(1/max_x_axis)</f>
        <v>-12.482299861975848</v>
      </c>
      <c r="O14" s="30">
        <f t="shared" ref="O14:O77" si="8">I14</f>
        <v>23.1756584796906</v>
      </c>
      <c r="P14" s="9" t="e">
        <f>SQRT(1/A14+1/B14+1/Nd+(zeta_se/zeta)^2)</f>
        <v>#DIV/0!</v>
      </c>
      <c r="Q14" s="9" t="e">
        <f t="shared" ref="Q14:Q77" si="9">O14*P14</f>
        <v>#DIV/0!</v>
      </c>
      <c r="R14" s="24" t="e">
        <f t="shared" ref="R14:R77" si="10">1/P14</f>
        <v>#DIV/0!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4</v>
      </c>
      <c r="B15">
        <v>36</v>
      </c>
      <c r="C15" s="9">
        <f t="shared" si="0"/>
        <v>7.8567420131838608E-2</v>
      </c>
      <c r="D15" s="9">
        <f t="shared" si="1"/>
        <v>0.33382721568879659</v>
      </c>
      <c r="E15" s="24">
        <f t="shared" si="2"/>
        <v>12.727922061357857</v>
      </c>
      <c r="F15" s="24">
        <f t="shared" si="3"/>
        <v>0.4985045498417861</v>
      </c>
      <c r="G15" s="24"/>
      <c r="I15" s="21">
        <f t="shared" si="4"/>
        <v>24.11808786677582</v>
      </c>
      <c r="J15" s="34">
        <v>3</v>
      </c>
      <c r="K15" s="32">
        <f t="shared" si="5"/>
        <v>0.1169301404904135</v>
      </c>
      <c r="L15" s="9">
        <f t="shared" si="6"/>
        <v>55</v>
      </c>
      <c r="M15" s="15">
        <f t="shared" si="7"/>
        <v>-9.7751972336331718</v>
      </c>
      <c r="O15" s="30">
        <f t="shared" si="8"/>
        <v>24.11808786677582</v>
      </c>
      <c r="P15" s="9" t="e">
        <f>SQRT(1/A15+1/B15+1/Nd+(zeta_se/zeta)^2)</f>
        <v>#DIV/0!</v>
      </c>
      <c r="Q15" s="9" t="e">
        <f t="shared" si="9"/>
        <v>#DIV/0!</v>
      </c>
      <c r="R15" s="24" t="e">
        <f t="shared" si="10"/>
        <v>#DIV/0!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15</v>
      </c>
      <c r="B16">
        <v>130</v>
      </c>
      <c r="C16" s="9">
        <f t="shared" si="0"/>
        <v>4.1451333614483915E-2</v>
      </c>
      <c r="D16" s="9">
        <f t="shared" si="1"/>
        <v>0.33079018128486609</v>
      </c>
      <c r="E16" s="24">
        <f t="shared" si="2"/>
        <v>24.124676163629637</v>
      </c>
      <c r="F16" s="24">
        <f t="shared" si="3"/>
        <v>0.87160481583390947</v>
      </c>
      <c r="G16" s="24"/>
      <c r="I16" s="21">
        <f t="shared" si="4"/>
        <v>25.043907049151269</v>
      </c>
      <c r="J16" s="34">
        <v>5</v>
      </c>
      <c r="K16" s="32">
        <f t="shared" si="5"/>
        <v>0.15051272993034037</v>
      </c>
      <c r="L16" s="9">
        <f t="shared" si="6"/>
        <v>55</v>
      </c>
      <c r="M16" s="15">
        <f t="shared" si="7"/>
        <v>-7.9281548144371943</v>
      </c>
      <c r="O16" s="30">
        <f t="shared" si="8"/>
        <v>25.043907049151269</v>
      </c>
      <c r="P16" s="9" t="e">
        <f>SQRT(1/A16+1/B16+1/Nd+(zeta_se/zeta)^2)</f>
        <v>#DIV/0!</v>
      </c>
      <c r="Q16" s="9" t="e">
        <f t="shared" si="9"/>
        <v>#DIV/0!</v>
      </c>
      <c r="R16" s="24" t="e">
        <f t="shared" si="10"/>
        <v>#DIV/0!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11</v>
      </c>
      <c r="B17">
        <v>125</v>
      </c>
      <c r="C17" s="9">
        <f t="shared" si="0"/>
        <v>4.2796049251091289E-2</v>
      </c>
      <c r="D17" s="9">
        <f t="shared" si="1"/>
        <v>0.29256705258884502</v>
      </c>
      <c r="E17" s="24">
        <f t="shared" si="2"/>
        <v>23.366642891095847</v>
      </c>
      <c r="F17" s="24">
        <f t="shared" si="3"/>
        <v>-4.8928504652692412E-2</v>
      </c>
      <c r="G17" s="24"/>
      <c r="I17" s="21">
        <f t="shared" si="4"/>
        <v>19.108952525969556</v>
      </c>
      <c r="J17" s="34">
        <v>10</v>
      </c>
      <c r="K17" s="32">
        <f t="shared" si="5"/>
        <v>0.21131809310295432</v>
      </c>
      <c r="L17" s="9">
        <f t="shared" si="6"/>
        <v>55</v>
      </c>
      <c r="M17" s="15">
        <f t="shared" si="7"/>
        <v>-4.5838598399434263</v>
      </c>
      <c r="O17" s="30">
        <f t="shared" si="8"/>
        <v>19.108952525969556</v>
      </c>
      <c r="P17" s="9" t="e">
        <f>SQRT(1/0.7+1/B17+1/Nd+(zeta_se/zeta)^2)</f>
        <v>#DIV/0!</v>
      </c>
      <c r="Q17" s="9" t="e">
        <f t="shared" si="9"/>
        <v>#DIV/0!</v>
      </c>
      <c r="R17" s="24" t="e">
        <f t="shared" si="10"/>
        <v>#DIV/0!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27</v>
      </c>
      <c r="B18">
        <v>246</v>
      </c>
      <c r="C18" s="9">
        <f t="shared" si="0"/>
        <v>3.0233702757845024E-2</v>
      </c>
      <c r="D18" s="9">
        <f t="shared" si="1"/>
        <v>0.32175055439664219</v>
      </c>
      <c r="E18" s="24">
        <f t="shared" si="2"/>
        <v>33.075670817082454</v>
      </c>
      <c r="F18" s="24">
        <f t="shared" si="3"/>
        <v>0.89600520749543677</v>
      </c>
      <c r="G18" s="24"/>
      <c r="I18" s="21">
        <f t="shared" si="4"/>
        <v>23.824507677465458</v>
      </c>
      <c r="J18" s="34">
        <v>20</v>
      </c>
      <c r="K18" s="32">
        <f t="shared" si="5"/>
        <v>0.2946609992837439</v>
      </c>
      <c r="L18" s="9">
        <f t="shared" si="6"/>
        <v>55</v>
      </c>
      <c r="M18" s="15">
        <f t="shared" si="7"/>
        <v>0</v>
      </c>
      <c r="O18" s="30">
        <f t="shared" si="8"/>
        <v>23.824507677465458</v>
      </c>
      <c r="P18" s="9" t="e">
        <f>SQRT(1/A18+1/B18+1/Nd+(zeta_se/zeta)^2)</f>
        <v>#DIV/0!</v>
      </c>
      <c r="Q18" s="9" t="e">
        <f t="shared" si="9"/>
        <v>#DIV/0!</v>
      </c>
      <c r="R18" s="24" t="e">
        <f t="shared" si="10"/>
        <v>#DIV/0!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32</v>
      </c>
      <c r="B19">
        <v>411</v>
      </c>
      <c r="C19" s="9">
        <f t="shared" si="0"/>
        <v>2.3742322084163121E-2</v>
      </c>
      <c r="D19" s="9">
        <f t="shared" si="1"/>
        <v>0.27350407397003756</v>
      </c>
      <c r="E19" s="24">
        <f t="shared" si="2"/>
        <v>42.118879377305376</v>
      </c>
      <c r="F19" s="24">
        <f t="shared" si="3"/>
        <v>-0.89110598528265561</v>
      </c>
      <c r="G19" s="24"/>
      <c r="I19" s="21">
        <f t="shared" si="4"/>
        <v>16.909722525632915</v>
      </c>
      <c r="J19" s="34">
        <v>30</v>
      </c>
      <c r="K19" s="32">
        <f t="shared" si="5"/>
        <v>0.35600563313594691</v>
      </c>
      <c r="L19" s="9">
        <f t="shared" si="6"/>
        <v>55</v>
      </c>
      <c r="M19" s="15">
        <f t="shared" si="7"/>
        <v>3.3739548618711659</v>
      </c>
      <c r="O19" s="30">
        <f t="shared" si="8"/>
        <v>16.909722525632915</v>
      </c>
      <c r="P19" s="9" t="e">
        <f>SQRT(1/A19+1/B19+1/Nd+(zeta_se/zeta)^2)</f>
        <v>#DIV/0!</v>
      </c>
      <c r="Q19" s="9" t="e">
        <f t="shared" si="9"/>
        <v>#DIV/0!</v>
      </c>
      <c r="R19" s="24" t="e">
        <f t="shared" si="10"/>
        <v>#DIV/0!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2</v>
      </c>
      <c r="B20">
        <v>47</v>
      </c>
      <c r="C20" s="9">
        <f t="shared" si="0"/>
        <v>7.1066905451870152E-2</v>
      </c>
      <c r="D20" s="9">
        <f t="shared" si="1"/>
        <v>0.22026872304217918</v>
      </c>
      <c r="E20" s="24">
        <f t="shared" si="2"/>
        <v>14.071247279470287</v>
      </c>
      <c r="F20" s="24">
        <f t="shared" si="3"/>
        <v>-1.0467921146777197</v>
      </c>
      <c r="G20" s="24"/>
      <c r="I20" s="21">
        <f t="shared" si="4"/>
        <v>9.2473789619793632</v>
      </c>
      <c r="J20" s="34">
        <v>50</v>
      </c>
      <c r="K20" s="32">
        <f t="shared" si="5"/>
        <v>0.44786807117777894</v>
      </c>
      <c r="L20" s="9">
        <f t="shared" si="6"/>
        <v>55</v>
      </c>
      <c r="M20" s="15">
        <f t="shared" si="7"/>
        <v>8.4263889541719283</v>
      </c>
      <c r="O20" s="30">
        <f t="shared" si="8"/>
        <v>9.2473789619793632</v>
      </c>
      <c r="P20" s="9" t="e">
        <f>SQRT(1/0.7+1/B20+1/Nd+(zeta_se/zeta)^2)</f>
        <v>#DIV/0!</v>
      </c>
      <c r="Q20" s="9" t="e">
        <f t="shared" si="9"/>
        <v>#DIV/0!</v>
      </c>
      <c r="R20" s="24" t="e">
        <f t="shared" si="10"/>
        <v>#DIV/0!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11</v>
      </c>
      <c r="B21">
        <v>110</v>
      </c>
      <c r="C21" s="9">
        <f t="shared" si="0"/>
        <v>4.5360921162651446E-2</v>
      </c>
      <c r="D21" s="9">
        <f t="shared" si="1"/>
        <v>0.3106334555702161</v>
      </c>
      <c r="E21" s="24">
        <f t="shared" si="2"/>
        <v>22.045407685048602</v>
      </c>
      <c r="F21" s="24">
        <f t="shared" si="3"/>
        <v>0.35211931056689716</v>
      </c>
      <c r="G21" s="24"/>
      <c r="I21" s="21">
        <f t="shared" si="4"/>
        <v>21.710335536217038</v>
      </c>
      <c r="J21" s="35">
        <v>80</v>
      </c>
      <c r="K21" s="32">
        <f t="shared" si="5"/>
        <v>0.54657876686037887</v>
      </c>
      <c r="L21" s="9">
        <f t="shared" si="6"/>
        <v>55</v>
      </c>
      <c r="M21" s="15">
        <f t="shared" si="7"/>
        <v>13.855477216714924</v>
      </c>
      <c r="O21" s="30">
        <f t="shared" si="8"/>
        <v>21.710335536217038</v>
      </c>
      <c r="P21" s="9" t="e">
        <f>SQRT(1/A21+1/B21+1/Nd+(zeta_se/zeta)^2)</f>
        <v>#DIV/0!</v>
      </c>
      <c r="Q21" s="9" t="e">
        <f t="shared" si="9"/>
        <v>#DIV/0!</v>
      </c>
      <c r="R21" s="24" t="e">
        <f t="shared" si="10"/>
        <v>#DIV/0!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8</v>
      </c>
      <c r="B22">
        <v>60</v>
      </c>
      <c r="C22" s="9">
        <f t="shared" si="0"/>
        <v>6.0412209333017691E-2</v>
      </c>
      <c r="D22" s="9">
        <f t="shared" si="1"/>
        <v>0.35653006183926272</v>
      </c>
      <c r="E22" s="24">
        <f t="shared" si="2"/>
        <v>16.552945357246848</v>
      </c>
      <c r="F22" s="24">
        <f t="shared" si="3"/>
        <v>1.0241152117855903</v>
      </c>
      <c r="G22" s="24"/>
      <c r="I22" s="21">
        <f t="shared" si="4"/>
        <v>28.930896301065474</v>
      </c>
      <c r="J22" s="21"/>
      <c r="K22" s="32"/>
      <c r="O22" s="30">
        <f t="shared" si="8"/>
        <v>28.930896301065474</v>
      </c>
      <c r="P22" s="9" t="e">
        <f>SQRT(1/0.7+1/B22+1/Nd+(zeta_se/zeta)^2)</f>
        <v>#DIV/0!</v>
      </c>
      <c r="Q22" s="9" t="e">
        <f t="shared" si="9"/>
        <v>#DIV/0!</v>
      </c>
      <c r="R22" s="24" t="e">
        <f t="shared" si="10"/>
        <v>#DIV/0!</v>
      </c>
      <c r="S22" s="24" t="e">
        <f t="shared" si="11"/>
        <v>#NUM!</v>
      </c>
      <c r="U22" s="21"/>
    </row>
    <row r="23" spans="1:23" ht="13.5" thickBot="1" x14ac:dyDescent="0.25">
      <c r="A23">
        <v>18</v>
      </c>
      <c r="B23">
        <v>128</v>
      </c>
      <c r="C23" s="9">
        <f t="shared" si="0"/>
        <v>4.1309619238601381E-2</v>
      </c>
      <c r="D23" s="9">
        <f t="shared" si="1"/>
        <v>0.36168895237597515</v>
      </c>
      <c r="E23" s="24">
        <f t="shared" si="2"/>
        <v>24.207436873820409</v>
      </c>
      <c r="F23" s="24">
        <f t="shared" si="3"/>
        <v>1.6225749432615835</v>
      </c>
      <c r="G23" s="24"/>
      <c r="I23" s="21">
        <f t="shared" si="4"/>
        <v>30.50931645341533</v>
      </c>
      <c r="J23" s="31" t="s">
        <v>33</v>
      </c>
      <c r="K23" s="32"/>
      <c r="O23" s="30">
        <f t="shared" si="8"/>
        <v>30.50931645341533</v>
      </c>
      <c r="P23" s="9" t="e">
        <f>SQRT(1/A23+1/B23+1/Nd+(zeta_se/zeta)^2)</f>
        <v>#DIV/0!</v>
      </c>
      <c r="Q23" s="9" t="e">
        <f t="shared" si="9"/>
        <v>#DIV/0!</v>
      </c>
      <c r="R23" s="24" t="e">
        <f t="shared" si="10"/>
        <v>#DIV/0!</v>
      </c>
      <c r="S23" s="24" t="e">
        <f t="shared" si="11"/>
        <v>#NUM!</v>
      </c>
      <c r="U23" s="31" t="s">
        <v>33</v>
      </c>
    </row>
    <row r="24" spans="1:23" x14ac:dyDescent="0.2">
      <c r="A24">
        <v>14</v>
      </c>
      <c r="B24">
        <v>105</v>
      </c>
      <c r="C24" s="9">
        <f t="shared" si="0"/>
        <v>4.5738935374634825E-2</v>
      </c>
      <c r="D24" s="9">
        <f t="shared" si="1"/>
        <v>0.35380584505745105</v>
      </c>
      <c r="E24" s="24">
        <f t="shared" si="2"/>
        <v>21.863211109075447</v>
      </c>
      <c r="F24" s="24">
        <f t="shared" si="3"/>
        <v>1.2930962491642681</v>
      </c>
      <c r="G24" s="24"/>
      <c r="I24" s="21">
        <f t="shared" si="4"/>
        <v>28.930896301065474</v>
      </c>
      <c r="J24" s="29">
        <v>23.8</v>
      </c>
      <c r="K24" s="32">
        <f>ATAN(SQRT((EXP(J24*lamD)-1)/(0.5*lamD*rho_std*Z)))</f>
        <v>0.31976067803679453</v>
      </c>
      <c r="L24" s="9">
        <f>max_x_axis</f>
        <v>55</v>
      </c>
      <c r="M24" s="15">
        <f>(K24-Zo_man)/(1/max_x_axis)</f>
        <v>1.380482331417785</v>
      </c>
      <c r="O24" s="30">
        <f t="shared" si="8"/>
        <v>28.930896301065474</v>
      </c>
      <c r="P24" s="9" t="e">
        <f>SQRT(1/0.7+1/B24+1/Nd+(zeta_se/zeta)^2)</f>
        <v>#DIV/0!</v>
      </c>
      <c r="Q24" s="9" t="e">
        <f t="shared" si="9"/>
        <v>#DIV/0!</v>
      </c>
      <c r="R24" s="24" t="e">
        <f t="shared" si="10"/>
        <v>#DIV/0!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3</v>
      </c>
      <c r="B25">
        <v>81</v>
      </c>
      <c r="C25" s="9">
        <f t="shared" si="0"/>
        <v>5.4392829322042119E-2</v>
      </c>
      <c r="D25" s="9">
        <f t="shared" si="1"/>
        <v>0.20090583887483604</v>
      </c>
      <c r="E25" s="24">
        <f t="shared" si="2"/>
        <v>18.384776310850235</v>
      </c>
      <c r="F25" s="24">
        <f t="shared" si="3"/>
        <v>-1.7236676521056531</v>
      </c>
      <c r="G25" s="24"/>
      <c r="I25" s="21">
        <f t="shared" si="4"/>
        <v>8.0493927245401444</v>
      </c>
      <c r="J25" s="18">
        <v>143</v>
      </c>
      <c r="K25" s="32">
        <f>ATAN(SQRT((EXP(J25*lamD)-1)/(0.5*lamD*rho_std*Z)))</f>
        <v>0.68407354559473921</v>
      </c>
      <c r="L25" s="9">
        <f>max_x_axis</f>
        <v>55</v>
      </c>
      <c r="M25" s="15">
        <f>(K25-Zo_man)/(1/max_x_axis)</f>
        <v>21.417690047104742</v>
      </c>
      <c r="O25" s="30">
        <f t="shared" si="8"/>
        <v>8.0493927245401444</v>
      </c>
      <c r="P25" s="9" t="e">
        <f t="shared" ref="P25:P39" si="16">SQRT(1/A25+1/B25+1/Nd+(zeta_se/zeta)^2)</f>
        <v>#DIV/0!</v>
      </c>
      <c r="Q25" s="9" t="e">
        <f t="shared" si="9"/>
        <v>#DIV/0!</v>
      </c>
      <c r="R25" s="24" t="e">
        <f t="shared" si="10"/>
        <v>#DIV/0!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10</v>
      </c>
      <c r="B26">
        <v>110</v>
      </c>
      <c r="C26" s="9">
        <f t="shared" si="0"/>
        <v>4.5548751867427698E-2</v>
      </c>
      <c r="D26" s="9">
        <f t="shared" si="1"/>
        <v>0.29749210435155982</v>
      </c>
      <c r="E26" s="24">
        <f t="shared" si="2"/>
        <v>21.954498400100146</v>
      </c>
      <c r="F26" s="24">
        <f t="shared" si="3"/>
        <v>6.2155491681880032E-2</v>
      </c>
      <c r="G26" s="24"/>
      <c r="I26" s="21">
        <f t="shared" si="4"/>
        <v>19.739687234940696</v>
      </c>
      <c r="J26" s="18"/>
      <c r="K26" s="32"/>
      <c r="O26" s="30">
        <f t="shared" si="8"/>
        <v>19.739687234940696</v>
      </c>
      <c r="P26" s="9" t="e">
        <f t="shared" si="16"/>
        <v>#DIV/0!</v>
      </c>
      <c r="Q26" s="9" t="e">
        <f t="shared" si="9"/>
        <v>#DIV/0!</v>
      </c>
      <c r="R26" s="24" t="e">
        <f t="shared" si="10"/>
        <v>#DIV/0!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17</v>
      </c>
      <c r="B27">
        <v>157</v>
      </c>
      <c r="C27" s="9">
        <f t="shared" si="0"/>
        <v>3.7850558205223227E-2</v>
      </c>
      <c r="D27" s="9">
        <f t="shared" si="1"/>
        <v>0.32079559444206207</v>
      </c>
      <c r="E27" s="24">
        <f t="shared" si="2"/>
        <v>26.419689627245813</v>
      </c>
      <c r="F27" s="24">
        <f t="shared" si="3"/>
        <v>0.69046789261648733</v>
      </c>
      <c r="G27" s="24"/>
      <c r="I27" s="21">
        <f t="shared" si="4"/>
        <v>23.504733150624208</v>
      </c>
      <c r="J27" s="18"/>
      <c r="K27" s="32"/>
      <c r="O27" s="30">
        <f t="shared" si="8"/>
        <v>23.504733150624208</v>
      </c>
      <c r="P27" s="9" t="e">
        <f t="shared" si="16"/>
        <v>#DIV/0!</v>
      </c>
      <c r="Q27" s="9" t="e">
        <f t="shared" si="9"/>
        <v>#DIV/0!</v>
      </c>
      <c r="R27" s="24" t="e">
        <f t="shared" si="10"/>
        <v>#DIV/0!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14</v>
      </c>
      <c r="B28">
        <v>21</v>
      </c>
      <c r="C28" s="9">
        <f t="shared" si="0"/>
        <v>8.3918135829668908E-2</v>
      </c>
      <c r="D28" s="9">
        <f t="shared" si="1"/>
        <v>0.68685943689069884</v>
      </c>
      <c r="E28" s="24">
        <f t="shared" si="2"/>
        <v>11.916375287812984</v>
      </c>
      <c r="F28" s="24">
        <f t="shared" si="3"/>
        <v>4.6735837698183804</v>
      </c>
      <c r="G28" s="24"/>
      <c r="I28" s="21">
        <f t="shared" si="4"/>
        <v>143.37331193145988</v>
      </c>
      <c r="J28" s="18"/>
      <c r="K28" s="32"/>
      <c r="O28" s="30">
        <f t="shared" si="8"/>
        <v>143.37331193145988</v>
      </c>
      <c r="P28" s="9" t="e">
        <f t="shared" si="16"/>
        <v>#DIV/0!</v>
      </c>
      <c r="Q28" s="9" t="e">
        <f t="shared" si="9"/>
        <v>#DIV/0!</v>
      </c>
      <c r="R28" s="24" t="e">
        <f t="shared" si="10"/>
        <v>#DIV/0!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10</v>
      </c>
      <c r="B29">
        <v>132</v>
      </c>
      <c r="C29" s="9">
        <f t="shared" si="0"/>
        <v>4.1885390829169554E-2</v>
      </c>
      <c r="D29" s="9">
        <f t="shared" si="1"/>
        <v>0.27296867042670642</v>
      </c>
      <c r="E29" s="24">
        <f t="shared" si="2"/>
        <v>23.874672772626642</v>
      </c>
      <c r="F29" s="24">
        <f t="shared" si="3"/>
        <v>-0.51789725313797597</v>
      </c>
      <c r="G29" s="24"/>
      <c r="I29" s="21">
        <f t="shared" si="4"/>
        <v>16.453934094925476</v>
      </c>
      <c r="J29" s="18"/>
      <c r="K29" s="32"/>
      <c r="O29" s="30">
        <f t="shared" si="8"/>
        <v>16.453934094925476</v>
      </c>
      <c r="P29" s="9" t="e">
        <f t="shared" si="16"/>
        <v>#DIV/0!</v>
      </c>
      <c r="Q29" s="9" t="e">
        <f t="shared" si="9"/>
        <v>#DIV/0!</v>
      </c>
      <c r="R29" s="24" t="e">
        <f t="shared" si="10"/>
        <v>#DIV/0!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26</v>
      </c>
      <c r="B30">
        <v>212</v>
      </c>
      <c r="C30" s="9">
        <f t="shared" si="0"/>
        <v>3.2376195411908809E-2</v>
      </c>
      <c r="D30" s="9">
        <f t="shared" si="1"/>
        <v>0.33881753722360108</v>
      </c>
      <c r="E30" s="24">
        <f t="shared" si="2"/>
        <v>30.886890422960999</v>
      </c>
      <c r="F30" s="24">
        <f t="shared" si="3"/>
        <v>1.3638581488056889</v>
      </c>
      <c r="G30" s="24"/>
      <c r="I30" s="21">
        <f t="shared" si="4"/>
        <v>26.615748293893013</v>
      </c>
      <c r="J30" s="18"/>
      <c r="K30" s="32"/>
      <c r="O30" s="30">
        <f t="shared" si="8"/>
        <v>26.615748293893013</v>
      </c>
      <c r="P30" s="9" t="e">
        <f t="shared" si="16"/>
        <v>#DIV/0!</v>
      </c>
      <c r="Q30" s="9" t="e">
        <f t="shared" si="9"/>
        <v>#DIV/0!</v>
      </c>
      <c r="R30" s="24" t="e">
        <f t="shared" si="10"/>
        <v>#DIV/0!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23</v>
      </c>
      <c r="B31">
        <v>210</v>
      </c>
      <c r="C31" s="9">
        <f t="shared" si="0"/>
        <v>3.2720999550184426E-2</v>
      </c>
      <c r="D31" s="9">
        <f t="shared" si="1"/>
        <v>0.32175055439664219</v>
      </c>
      <c r="E31" s="24">
        <f t="shared" si="2"/>
        <v>30.561413579872248</v>
      </c>
      <c r="F31" s="24">
        <f t="shared" si="3"/>
        <v>0.82789509750002743</v>
      </c>
      <c r="G31" s="24"/>
      <c r="I31" s="21">
        <f t="shared" si="4"/>
        <v>23.77417830251559</v>
      </c>
      <c r="J31" s="18"/>
      <c r="K31" s="32"/>
      <c r="O31" s="30">
        <f t="shared" si="8"/>
        <v>23.77417830251559</v>
      </c>
      <c r="P31" s="9" t="e">
        <f t="shared" si="16"/>
        <v>#DIV/0!</v>
      </c>
      <c r="Q31" s="9" t="e">
        <f t="shared" si="9"/>
        <v>#DIV/0!</v>
      </c>
      <c r="R31" s="24" t="e">
        <f t="shared" si="10"/>
        <v>#DIV/0!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14</v>
      </c>
      <c r="B32">
        <v>123</v>
      </c>
      <c r="C32" s="9">
        <f t="shared" si="0"/>
        <v>4.2640143271122088E-2</v>
      </c>
      <c r="D32" s="9">
        <f t="shared" si="1"/>
        <v>0.32894138748844348</v>
      </c>
      <c r="E32" s="24">
        <f t="shared" si="2"/>
        <v>23.452078799117146</v>
      </c>
      <c r="F32" s="24">
        <f t="shared" si="3"/>
        <v>0.80394636544094067</v>
      </c>
      <c r="G32" s="24"/>
      <c r="I32" s="21">
        <f t="shared" si="4"/>
        <v>24.705208138081026</v>
      </c>
      <c r="J32" s="18"/>
      <c r="K32" s="32"/>
      <c r="O32" s="30">
        <f t="shared" si="8"/>
        <v>24.705208138081026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28</v>
      </c>
      <c r="B33">
        <v>285</v>
      </c>
      <c r="C33" s="9">
        <f t="shared" si="0"/>
        <v>2.8239124736245253E-2</v>
      </c>
      <c r="D33" s="9">
        <f t="shared" si="1"/>
        <v>0.30545749573029879</v>
      </c>
      <c r="E33" s="24">
        <f t="shared" si="2"/>
        <v>35.411862419251548</v>
      </c>
      <c r="F33" s="24">
        <f t="shared" si="3"/>
        <v>0.38232404677534004</v>
      </c>
      <c r="G33" s="24"/>
      <c r="I33" s="21">
        <f t="shared" si="4"/>
        <v>21.330081894498267</v>
      </c>
      <c r="J33" s="18"/>
      <c r="K33" s="32"/>
      <c r="O33" s="30">
        <f t="shared" si="8"/>
        <v>21.330081894498267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15</v>
      </c>
      <c r="B34">
        <v>106</v>
      </c>
      <c r="C34" s="9">
        <f t="shared" si="0"/>
        <v>4.5360921162651446E-2</v>
      </c>
      <c r="D34" s="9">
        <f t="shared" si="1"/>
        <v>0.3633031480708882</v>
      </c>
      <c r="E34" s="24">
        <f t="shared" si="2"/>
        <v>22.045407685048602</v>
      </c>
      <c r="F34" s="24">
        <f t="shared" si="3"/>
        <v>1.5132441543903608</v>
      </c>
      <c r="G34" s="24"/>
      <c r="I34" s="21">
        <f t="shared" si="4"/>
        <v>30.700742753410164</v>
      </c>
      <c r="J34" s="18"/>
      <c r="K34" s="32"/>
      <c r="O34" s="30">
        <f t="shared" si="8"/>
        <v>30.700742753410164</v>
      </c>
      <c r="P34" s="9" t="e">
        <f t="shared" si="16"/>
        <v>#DIV/0!</v>
      </c>
      <c r="Q34" s="9" t="e">
        <f t="shared" si="9"/>
        <v>#DIV/0!</v>
      </c>
      <c r="R34" s="24" t="e">
        <f t="shared" si="10"/>
        <v>#DIV/0!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11</v>
      </c>
      <c r="B35">
        <v>118</v>
      </c>
      <c r="C35" s="9">
        <f t="shared" si="0"/>
        <v>4.3937477516374682E-2</v>
      </c>
      <c r="D35" s="9">
        <f t="shared" si="1"/>
        <v>0.30059525904466999</v>
      </c>
      <c r="E35" s="24">
        <f t="shared" si="2"/>
        <v>22.759613353482084</v>
      </c>
      <c r="F35" s="24">
        <f t="shared" si="3"/>
        <v>0.135061457697805</v>
      </c>
      <c r="G35" s="24"/>
      <c r="I35" s="21">
        <f t="shared" si="4"/>
        <v>20.240756627496694</v>
      </c>
      <c r="J35" s="18"/>
      <c r="K35" s="32"/>
      <c r="O35" s="30">
        <f t="shared" si="8"/>
        <v>20.240756627496694</v>
      </c>
      <c r="P35" s="9" t="e">
        <f t="shared" si="16"/>
        <v>#DIV/0!</v>
      </c>
      <c r="Q35" s="9" t="e">
        <f t="shared" si="9"/>
        <v>#DIV/0!</v>
      </c>
      <c r="R35" s="24" t="e">
        <f t="shared" si="10"/>
        <v>#DIV/0!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36</v>
      </c>
      <c r="B36">
        <v>431</v>
      </c>
      <c r="C36" s="9">
        <f t="shared" si="0"/>
        <v>2.3124864503144014E-2</v>
      </c>
      <c r="D36" s="9">
        <f t="shared" si="1"/>
        <v>0.28261241753539112</v>
      </c>
      <c r="E36" s="24">
        <f t="shared" si="2"/>
        <v>43.243496620879306</v>
      </c>
      <c r="F36" s="24">
        <f t="shared" si="3"/>
        <v>-0.5210228041212811</v>
      </c>
      <c r="G36" s="24"/>
      <c r="I36" s="21">
        <f t="shared" si="4"/>
        <v>18.138949436648893</v>
      </c>
      <c r="J36" s="18"/>
      <c r="K36" s="32"/>
      <c r="O36" s="30">
        <f t="shared" si="8"/>
        <v>18.138949436648893</v>
      </c>
      <c r="P36" s="9" t="e">
        <f t="shared" si="16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12</v>
      </c>
      <c r="B37">
        <v>126</v>
      </c>
      <c r="C37" s="9">
        <f t="shared" si="0"/>
        <v>4.2485928866208736E-2</v>
      </c>
      <c r="D37" s="9">
        <f t="shared" si="1"/>
        <v>0.30327316424801798</v>
      </c>
      <c r="E37" s="24">
        <f t="shared" si="2"/>
        <v>23.53720459187964</v>
      </c>
      <c r="F37" s="24">
        <f t="shared" si="3"/>
        <v>0.2027062887431369</v>
      </c>
      <c r="G37" s="24"/>
      <c r="I37" s="21">
        <f t="shared" si="4"/>
        <v>20.678166320153935</v>
      </c>
      <c r="J37" s="19"/>
      <c r="K37" s="32"/>
      <c r="O37" s="30">
        <f t="shared" si="8"/>
        <v>20.678166320153935</v>
      </c>
      <c r="P37" s="9" t="e">
        <f t="shared" si="16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>
        <v>8</v>
      </c>
      <c r="B38">
        <v>141</v>
      </c>
      <c r="C38" s="9">
        <f t="shared" si="0"/>
        <v>4.0893041005476534E-2</v>
      </c>
      <c r="D38" s="9">
        <f t="shared" si="1"/>
        <v>0.23874965851973798</v>
      </c>
      <c r="E38" s="24">
        <f t="shared" si="2"/>
        <v>24.454038521274967</v>
      </c>
      <c r="F38" s="24">
        <f t="shared" si="3"/>
        <v>-1.3672580808191321</v>
      </c>
      <c r="G38" s="24"/>
      <c r="I38" s="21">
        <f t="shared" si="4"/>
        <v>12.326893105179058</v>
      </c>
      <c r="O38" s="30">
        <f t="shared" si="8"/>
        <v>12.326893105179058</v>
      </c>
      <c r="P38" s="9" t="e">
        <f t="shared" si="16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#NUM!</v>
      </c>
    </row>
    <row r="39" spans="1:24" x14ac:dyDescent="0.2">
      <c r="A39">
        <v>23</v>
      </c>
      <c r="B39">
        <v>149</v>
      </c>
      <c r="C39" s="9">
        <f t="shared" si="0"/>
        <v>3.8069349381344049E-2</v>
      </c>
      <c r="D39" s="9">
        <f t="shared" si="1"/>
        <v>0.37669222277534076</v>
      </c>
      <c r="E39" s="24">
        <f t="shared" si="2"/>
        <v>26.267851073127396</v>
      </c>
      <c r="F39" s="24">
        <f t="shared" si="3"/>
        <v>2.1547839620236959</v>
      </c>
      <c r="G39" s="24"/>
      <c r="I39" s="21">
        <f t="shared" si="4"/>
        <v>33.481992318252047</v>
      </c>
      <c r="J39" s="4" t="s">
        <v>43</v>
      </c>
      <c r="L39" s="40"/>
      <c r="O39" s="30">
        <f t="shared" si="8"/>
        <v>33.481992318252047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#NUM!</v>
      </c>
      <c r="U39" s="4" t="s">
        <v>43</v>
      </c>
      <c r="V39" s="40"/>
      <c r="X39" s="9"/>
    </row>
    <row r="40" spans="1:24" ht="13.5" thickBot="1" x14ac:dyDescent="0.25">
      <c r="A40">
        <v>50</v>
      </c>
      <c r="B40">
        <v>441</v>
      </c>
      <c r="C40" s="9">
        <f t="shared" si="0"/>
        <v>2.255320374099223E-2</v>
      </c>
      <c r="D40" s="9">
        <f t="shared" si="1"/>
        <v>0.32579588630559386</v>
      </c>
      <c r="E40" s="24">
        <f t="shared" si="2"/>
        <v>44.339598554790733</v>
      </c>
      <c r="F40" s="24">
        <f t="shared" si="3"/>
        <v>1.3805083915975915</v>
      </c>
      <c r="G40" s="24"/>
      <c r="I40" s="21">
        <f t="shared" si="4"/>
        <v>24.609355419658193</v>
      </c>
      <c r="J40" s="4" t="s">
        <v>42</v>
      </c>
      <c r="K40" s="2" t="s">
        <v>7</v>
      </c>
      <c r="L40" s="6" t="s">
        <v>3</v>
      </c>
      <c r="M40" s="38" t="s">
        <v>4</v>
      </c>
      <c r="O40" s="30">
        <f t="shared" si="8"/>
        <v>24.609355419658193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#NUM!</v>
      </c>
      <c r="U40" s="4" t="s">
        <v>44</v>
      </c>
      <c r="V40" s="38" t="s">
        <v>3</v>
      </c>
      <c r="W40" s="6" t="s">
        <v>4</v>
      </c>
    </row>
    <row r="41" spans="1:24" x14ac:dyDescent="0.2">
      <c r="A41">
        <v>45</v>
      </c>
      <c r="B41">
        <v>410</v>
      </c>
      <c r="C41" s="9">
        <f t="shared" si="0"/>
        <v>2.3427492832506086E-2</v>
      </c>
      <c r="D41" s="9">
        <f t="shared" si="1"/>
        <v>0.32101844435212445</v>
      </c>
      <c r="E41" s="24">
        <f t="shared" si="2"/>
        <v>42.684891940826091</v>
      </c>
      <c r="F41" s="24">
        <f t="shared" si="3"/>
        <v>1.1250646945800837</v>
      </c>
      <c r="G41" s="24"/>
      <c r="I41" s="21">
        <f t="shared" si="4"/>
        <v>23.824507677465458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>
        <f t="shared" si="8"/>
        <v>23.824507677465458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#NUM!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>
        <v>13</v>
      </c>
      <c r="B42">
        <v>77</v>
      </c>
      <c r="C42" s="9">
        <f t="shared" si="0"/>
        <v>5.2558833122763667E-2</v>
      </c>
      <c r="D42" s="9">
        <f t="shared" si="1"/>
        <v>0.3940214778053947</v>
      </c>
      <c r="E42" s="24">
        <f t="shared" si="2"/>
        <v>19.02629759044045</v>
      </c>
      <c r="F42" s="24">
        <f t="shared" si="3"/>
        <v>1.8904620330814947</v>
      </c>
      <c r="G42" s="24"/>
      <c r="I42" s="21">
        <f t="shared" si="4"/>
        <v>36.611442540652348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>
        <f t="shared" si="8"/>
        <v>36.611442540652348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#NUM!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>
        <v>25</v>
      </c>
      <c r="B43">
        <v>192</v>
      </c>
      <c r="C43" s="9">
        <f t="shared" si="0"/>
        <v>3.3903175181040517E-2</v>
      </c>
      <c r="D43" s="9">
        <f t="shared" si="1"/>
        <v>0.34837289145801992</v>
      </c>
      <c r="E43" s="24">
        <f t="shared" si="2"/>
        <v>29.495762407505254</v>
      </c>
      <c r="F43" s="24">
        <f t="shared" si="3"/>
        <v>1.5842732100299863</v>
      </c>
      <c r="G43" s="24"/>
      <c r="I43" s="21">
        <f t="shared" si="4"/>
        <v>28.254312193346674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>
        <f t="shared" si="8"/>
        <v>28.254312193346674</v>
      </c>
      <c r="P43" s="9" t="e">
        <f t="shared" ref="P43:P74" si="22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#NUM!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>
        <v>10</v>
      </c>
      <c r="B44">
        <v>61</v>
      </c>
      <c r="C44" s="9">
        <f t="shared" si="0"/>
        <v>5.9131239598908258E-2</v>
      </c>
      <c r="D44" s="9">
        <f t="shared" si="1"/>
        <v>0.39007972311193506</v>
      </c>
      <c r="E44" s="24">
        <f t="shared" si="2"/>
        <v>16.911534525287763</v>
      </c>
      <c r="F44" s="24">
        <f t="shared" si="3"/>
        <v>1.6136770423793532</v>
      </c>
      <c r="G44" s="24"/>
      <c r="I44" s="21">
        <f t="shared" si="4"/>
        <v>35.552494896960539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>
        <f t="shared" si="8"/>
        <v>35.552494896960539</v>
      </c>
      <c r="P44" s="9" t="e">
        <f t="shared" si="22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#NUM!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>
        <v>23</v>
      </c>
      <c r="B45">
        <v>154</v>
      </c>
      <c r="C45" s="9">
        <f t="shared" si="0"/>
        <v>3.7529331252040082E-2</v>
      </c>
      <c r="D45" s="9">
        <f t="shared" si="1"/>
        <v>0.37109495841715728</v>
      </c>
      <c r="E45" s="24">
        <f t="shared" si="2"/>
        <v>26.645825188948454</v>
      </c>
      <c r="F45" s="24">
        <f t="shared" si="3"/>
        <v>2.0366459135681629</v>
      </c>
      <c r="G45" s="24"/>
      <c r="I45" s="21">
        <f t="shared" si="4"/>
        <v>32.39764165331313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>
        <f t="shared" si="8"/>
        <v>32.39764165331313</v>
      </c>
      <c r="P45" s="9" t="e">
        <f t="shared" si="22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#NUM!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>
        <v>17</v>
      </c>
      <c r="B46">
        <v>129</v>
      </c>
      <c r="C46" s="9">
        <f t="shared" si="0"/>
        <v>4.1309619238601381E-2</v>
      </c>
      <c r="D46" s="9">
        <f t="shared" si="1"/>
        <v>0.35127052863773633</v>
      </c>
      <c r="E46" s="24">
        <f t="shared" si="2"/>
        <v>24.207436873820409</v>
      </c>
      <c r="F46" s="24">
        <f t="shared" ref="F46:F65" si="23">(D46-Zo_man)/C46</f>
        <v>1.3703716082934554</v>
      </c>
      <c r="G46" s="24"/>
      <c r="I46" s="21">
        <f t="shared" si="4"/>
        <v>28.59523554206217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>
        <f t="shared" si="8"/>
        <v>28.59523554206217</v>
      </c>
      <c r="P46" s="9" t="e">
        <f t="shared" si="22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#NUM!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>
        <v>23</v>
      </c>
      <c r="B47">
        <v>295</v>
      </c>
      <c r="C47" s="9">
        <f t="shared" si="0"/>
        <v>2.8016590734026292E-2</v>
      </c>
      <c r="D47" s="9">
        <f t="shared" si="1"/>
        <v>0.27422531600840544</v>
      </c>
      <c r="E47" s="24">
        <f t="shared" si="2"/>
        <v>35.69313659514949</v>
      </c>
      <c r="F47" s="24">
        <f t="shared" si="23"/>
        <v>-0.72941363456186747</v>
      </c>
      <c r="G47" s="24"/>
      <c r="I47" s="21">
        <f t="shared" si="4"/>
        <v>16.932978662621654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>
        <f t="shared" si="8"/>
        <v>16.932978662621654</v>
      </c>
      <c r="P47" s="9" t="e">
        <f t="shared" si="22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#NUM!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>
        <v>48</v>
      </c>
      <c r="B48">
        <v>198</v>
      </c>
      <c r="C48" s="9">
        <f t="shared" si="0"/>
        <v>3.1846487764924103E-2</v>
      </c>
      <c r="D48" s="9">
        <f t="shared" si="1"/>
        <v>0.45868988390982596</v>
      </c>
      <c r="E48" s="24">
        <f t="shared" si="2"/>
        <v>31.400636936215161</v>
      </c>
      <c r="F48" s="24">
        <f t="shared" si="23"/>
        <v>5.1506114531959275</v>
      </c>
      <c r="G48" s="24"/>
      <c r="I48" s="21">
        <f t="shared" si="4"/>
        <v>52.50543436467396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>
        <f t="shared" si="8"/>
        <v>52.50543436467396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#NUM!</v>
      </c>
    </row>
    <row r="49" spans="1:19" x14ac:dyDescent="0.2">
      <c r="A49">
        <v>31</v>
      </c>
      <c r="B49">
        <v>215</v>
      </c>
      <c r="C49" s="9">
        <f t="shared" si="0"/>
        <v>3.1846487764924103E-2</v>
      </c>
      <c r="D49" s="9">
        <f t="shared" si="1"/>
        <v>0.36461023385941754</v>
      </c>
      <c r="E49" s="24">
        <f t="shared" si="2"/>
        <v>31.400636936215161</v>
      </c>
      <c r="F49" s="24">
        <f t="shared" si="23"/>
        <v>2.1964505188768766</v>
      </c>
      <c r="G49" s="24"/>
      <c r="I49" s="21">
        <f t="shared" si="4"/>
        <v>31.280032367371426</v>
      </c>
      <c r="O49" s="30">
        <f t="shared" si="8"/>
        <v>31.280032367371426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#NUM!</v>
      </c>
    </row>
    <row r="50" spans="1:19" x14ac:dyDescent="0.2">
      <c r="A50">
        <v>37</v>
      </c>
      <c r="B50">
        <v>422</v>
      </c>
      <c r="C50" s="9">
        <f t="shared" si="0"/>
        <v>2.3325300446383042E-2</v>
      </c>
      <c r="D50" s="9">
        <f t="shared" si="1"/>
        <v>0.28913302622435955</v>
      </c>
      <c r="E50" s="24">
        <f t="shared" si="2"/>
        <v>42.871902220452036</v>
      </c>
      <c r="F50" s="24">
        <f t="shared" si="23"/>
        <v>-0.23699472047921896</v>
      </c>
      <c r="G50" s="24"/>
      <c r="I50" s="21">
        <f t="shared" si="4"/>
        <v>19.039074682245449</v>
      </c>
      <c r="O50" s="30">
        <f t="shared" si="8"/>
        <v>19.039074682245449</v>
      </c>
      <c r="P50" s="9" t="e">
        <f t="shared" si="22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#NUM!</v>
      </c>
    </row>
    <row r="51" spans="1:19" x14ac:dyDescent="0.2">
      <c r="A51">
        <v>12</v>
      </c>
      <c r="B51">
        <v>59</v>
      </c>
      <c r="C51" s="9">
        <f t="shared" si="0"/>
        <v>5.9131239598908258E-2</v>
      </c>
      <c r="D51" s="9">
        <f t="shared" si="1"/>
        <v>0.42827226847302596</v>
      </c>
      <c r="E51" s="24">
        <f t="shared" si="2"/>
        <v>16.911534525287763</v>
      </c>
      <c r="F51" s="24">
        <f t="shared" si="23"/>
        <v>2.2595715918620609</v>
      </c>
      <c r="G51" s="24"/>
      <c r="I51" s="21">
        <f t="shared" si="4"/>
        <v>44.080002216752945</v>
      </c>
      <c r="O51" s="30">
        <f t="shared" si="8"/>
        <v>44.080002216752945</v>
      </c>
      <c r="P51" s="9" t="e">
        <f t="shared" si="22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#NUM!</v>
      </c>
    </row>
    <row r="52" spans="1:19" x14ac:dyDescent="0.2">
      <c r="A52">
        <v>22</v>
      </c>
      <c r="B52">
        <v>219</v>
      </c>
      <c r="C52" s="9">
        <f t="shared" si="0"/>
        <v>3.2174472604389347E-2</v>
      </c>
      <c r="D52" s="9">
        <f t="shared" si="1"/>
        <v>0.30912724690947946</v>
      </c>
      <c r="E52" s="24">
        <f t="shared" si="2"/>
        <v>31.080540535840104</v>
      </c>
      <c r="F52" s="24">
        <f t="shared" si="23"/>
        <v>0.44961879573317481</v>
      </c>
      <c r="G52" s="24"/>
      <c r="I52" s="21">
        <f t="shared" si="4"/>
        <v>21.809301983554484</v>
      </c>
      <c r="O52" s="30">
        <f t="shared" si="8"/>
        <v>21.809301983554484</v>
      </c>
      <c r="P52" s="9" t="e">
        <f t="shared" si="22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#NUM!</v>
      </c>
    </row>
    <row r="53" spans="1:19" x14ac:dyDescent="0.2">
      <c r="A53">
        <v>34</v>
      </c>
      <c r="B53">
        <v>236</v>
      </c>
      <c r="C53" s="9">
        <f t="shared" si="0"/>
        <v>3.0400895015524079E-2</v>
      </c>
      <c r="D53" s="9">
        <f t="shared" si="1"/>
        <v>0.36432370951788773</v>
      </c>
      <c r="E53" s="24">
        <f t="shared" si="2"/>
        <v>32.893768406797051</v>
      </c>
      <c r="F53" s="24">
        <f t="shared" si="23"/>
        <v>2.2914690570317382</v>
      </c>
      <c r="G53" s="24"/>
      <c r="I53" s="21">
        <f t="shared" si="4"/>
        <v>31.254441066153102</v>
      </c>
      <c r="O53" s="30">
        <f t="shared" si="8"/>
        <v>31.254441066153102</v>
      </c>
      <c r="P53" s="9" t="e">
        <f t="shared" si="22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#NUM!</v>
      </c>
    </row>
    <row r="54" spans="1:19" x14ac:dyDescent="0.2">
      <c r="A54">
        <v>5</v>
      </c>
      <c r="B54">
        <v>48</v>
      </c>
      <c r="C54" s="9">
        <f t="shared" si="0"/>
        <v>6.8358592702466317E-2</v>
      </c>
      <c r="D54" s="9">
        <f t="shared" si="1"/>
        <v>0.32175055439664219</v>
      </c>
      <c r="E54" s="24">
        <f t="shared" si="2"/>
        <v>14.628738838327795</v>
      </c>
      <c r="F54" s="24">
        <f t="shared" si="23"/>
        <v>0.39628602699307652</v>
      </c>
      <c r="G54" s="24"/>
      <c r="I54" s="21">
        <f t="shared" si="4"/>
        <v>22.61334805037448</v>
      </c>
      <c r="O54" s="30">
        <f t="shared" si="8"/>
        <v>22.61334805037448</v>
      </c>
      <c r="P54" s="9" t="e">
        <f t="shared" si="22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#NUM!</v>
      </c>
    </row>
    <row r="55" spans="1:19" x14ac:dyDescent="0.2">
      <c r="A55">
        <v>16</v>
      </c>
      <c r="B55">
        <v>137</v>
      </c>
      <c r="C55" s="9">
        <f t="shared" si="0"/>
        <v>4.0356715613563084E-2</v>
      </c>
      <c r="D55" s="9">
        <f t="shared" si="1"/>
        <v>0.33243915443991368</v>
      </c>
      <c r="E55" s="24">
        <f t="shared" si="2"/>
        <v>24.779023386727737</v>
      </c>
      <c r="F55" s="24">
        <f t="shared" si="23"/>
        <v>0.93610579012216</v>
      </c>
      <c r="G55" s="24"/>
      <c r="I55" s="21">
        <f t="shared" si="4"/>
        <v>25.347979232797897</v>
      </c>
      <c r="O55" s="30">
        <f t="shared" si="8"/>
        <v>25.347979232797897</v>
      </c>
      <c r="P55" s="9" t="e">
        <f t="shared" si="22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#NUM!</v>
      </c>
    </row>
    <row r="56" spans="1:19" x14ac:dyDescent="0.2">
      <c r="A56">
        <v>33</v>
      </c>
      <c r="B56">
        <v>379</v>
      </c>
      <c r="C56" s="9">
        <f t="shared" si="0"/>
        <v>2.4618298195866545E-2</v>
      </c>
      <c r="D56" s="9">
        <f t="shared" si="1"/>
        <v>0.28833784107663279</v>
      </c>
      <c r="E56" s="24">
        <f t="shared" si="2"/>
        <v>40.620192023179804</v>
      </c>
      <c r="F56" s="24">
        <f t="shared" si="23"/>
        <v>-0.25684790056579826</v>
      </c>
      <c r="G56" s="24"/>
      <c r="I56" s="21">
        <f t="shared" si="4"/>
        <v>18.907570400179182</v>
      </c>
      <c r="O56" s="30">
        <f t="shared" si="8"/>
        <v>18.907570400179182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#NUM!</v>
      </c>
    </row>
    <row r="57" spans="1:19" x14ac:dyDescent="0.2">
      <c r="A57">
        <v>24</v>
      </c>
      <c r="B57">
        <v>158</v>
      </c>
      <c r="C57" s="9">
        <f t="shared" si="0"/>
        <v>3.7011660509880265E-2</v>
      </c>
      <c r="D57" s="9">
        <f t="shared" si="1"/>
        <v>0.37385924116475799</v>
      </c>
      <c r="E57" s="24">
        <f t="shared" si="2"/>
        <v>27.018512172212592</v>
      </c>
      <c r="F57" s="24">
        <f t="shared" si="23"/>
        <v>2.1398186622800166</v>
      </c>
      <c r="G57" s="24"/>
      <c r="I57" s="21">
        <f t="shared" si="4"/>
        <v>32.948970524939497</v>
      </c>
      <c r="O57" s="30">
        <f t="shared" si="8"/>
        <v>32.948970524939497</v>
      </c>
      <c r="P57" s="9" t="e">
        <f t="shared" si="22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#NUM!</v>
      </c>
    </row>
    <row r="58" spans="1:19" x14ac:dyDescent="0.2">
      <c r="A58">
        <v>26</v>
      </c>
      <c r="B58">
        <v>285</v>
      </c>
      <c r="C58" s="9">
        <f t="shared" si="0"/>
        <v>2.8329634983503677E-2</v>
      </c>
      <c r="D58" s="9">
        <f t="shared" si="1"/>
        <v>0.29513187913900135</v>
      </c>
      <c r="E58" s="24">
        <f t="shared" si="2"/>
        <v>35.298725189445584</v>
      </c>
      <c r="F58" s="24">
        <f t="shared" si="23"/>
        <v>1.6621458607978836E-2</v>
      </c>
      <c r="G58" s="24"/>
      <c r="I58" s="21">
        <f t="shared" si="4"/>
        <v>19.808842988291001</v>
      </c>
      <c r="O58" s="30">
        <f t="shared" si="8"/>
        <v>19.808842988291001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#NUM!</v>
      </c>
    </row>
    <row r="59" spans="1:19" x14ac:dyDescent="0.2">
      <c r="A59">
        <v>13</v>
      </c>
      <c r="B59">
        <v>107</v>
      </c>
      <c r="C59" s="9">
        <f t="shared" si="0"/>
        <v>4.5548751867427698E-2</v>
      </c>
      <c r="D59" s="9">
        <f t="shared" si="1"/>
        <v>0.33928753992854299</v>
      </c>
      <c r="E59" s="24">
        <f t="shared" si="2"/>
        <v>21.954498400100146</v>
      </c>
      <c r="F59" s="24">
        <f t="shared" si="23"/>
        <v>0.97975331518824593</v>
      </c>
      <c r="G59" s="24"/>
      <c r="I59" s="21">
        <f t="shared" si="4"/>
        <v>26.367511003107818</v>
      </c>
      <c r="O59" s="30">
        <f t="shared" si="8"/>
        <v>26.367511003107818</v>
      </c>
      <c r="P59" s="9" t="e">
        <f t="shared" si="22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#NUM!</v>
      </c>
    </row>
    <row r="60" spans="1:19" x14ac:dyDescent="0.2">
      <c r="A60">
        <v>15</v>
      </c>
      <c r="B60">
        <v>118</v>
      </c>
      <c r="C60" s="9">
        <f t="shared" si="0"/>
        <v>4.3274232240791549E-2</v>
      </c>
      <c r="D60" s="9">
        <f t="shared" si="1"/>
        <v>0.34590434322366037</v>
      </c>
      <c r="E60" s="24">
        <f t="shared" si="2"/>
        <v>23.108440016582684</v>
      </c>
      <c r="F60" s="24">
        <f t="shared" si="23"/>
        <v>1.1841537396846757</v>
      </c>
      <c r="G60" s="24"/>
      <c r="I60" s="21">
        <f t="shared" si="4"/>
        <v>27.585303284604851</v>
      </c>
      <c r="O60" s="30">
        <f t="shared" si="8"/>
        <v>27.585303284604851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#NUM!</v>
      </c>
    </row>
    <row r="61" spans="1:19" x14ac:dyDescent="0.2">
      <c r="A61">
        <v>11</v>
      </c>
      <c r="B61">
        <v>151</v>
      </c>
      <c r="C61" s="9">
        <f t="shared" si="0"/>
        <v>3.9223227027636809E-2</v>
      </c>
      <c r="D61" s="9">
        <f t="shared" si="1"/>
        <v>0.26755253673047258</v>
      </c>
      <c r="E61" s="24">
        <f t="shared" si="2"/>
        <v>25.495097567963924</v>
      </c>
      <c r="F61" s="24">
        <f t="shared" si="23"/>
        <v>-0.69113289771314868</v>
      </c>
      <c r="G61" s="24"/>
      <c r="I61" s="21">
        <f t="shared" si="4"/>
        <v>15.822703660181253</v>
      </c>
      <c r="O61" s="30">
        <f t="shared" si="8"/>
        <v>15.822703660181253</v>
      </c>
      <c r="P61" s="9" t="e">
        <f t="shared" si="22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#NUM!</v>
      </c>
    </row>
    <row r="62" spans="1:19" x14ac:dyDescent="0.2">
      <c r="A62">
        <v>15</v>
      </c>
      <c r="B62">
        <v>151</v>
      </c>
      <c r="C62" s="9">
        <f t="shared" si="0"/>
        <v>3.8749212914606423E-2</v>
      </c>
      <c r="D62" s="9">
        <f t="shared" si="1"/>
        <v>0.3085222025410238</v>
      </c>
      <c r="E62" s="24">
        <f t="shared" si="2"/>
        <v>25.806975801127884</v>
      </c>
      <c r="F62" s="24">
        <f t="shared" si="23"/>
        <v>0.35771573703513759</v>
      </c>
      <c r="G62" s="24"/>
      <c r="I62" s="21">
        <f t="shared" si="4"/>
        <v>21.566798717450339</v>
      </c>
      <c r="O62" s="30">
        <f t="shared" si="8"/>
        <v>21.566798717450339</v>
      </c>
      <c r="P62" s="9" t="e">
        <f t="shared" si="22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#NUM!</v>
      </c>
    </row>
    <row r="63" spans="1:19" x14ac:dyDescent="0.2">
      <c r="A63"/>
      <c r="B63"/>
      <c r="C63" s="9">
        <f t="shared" si="0"/>
        <v>0.70710678118654757</v>
      </c>
      <c r="D63" s="9">
        <f t="shared" si="1"/>
        <v>0.78539816339744828</v>
      </c>
      <c r="E63" s="24">
        <f t="shared" si="2"/>
        <v>1.4142135623730949</v>
      </c>
      <c r="F63" s="24">
        <f t="shared" si="23"/>
        <v>0.69400715305011196</v>
      </c>
      <c r="G63" s="24"/>
      <c r="I63" s="21" t="e">
        <f t="shared" si="4"/>
        <v>#DIV/0!</v>
      </c>
      <c r="O63" s="30" t="e">
        <f t="shared" si="8"/>
        <v>#DIV/0!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#DIV/0!</v>
      </c>
    </row>
    <row r="64" spans="1:19" x14ac:dyDescent="0.2">
      <c r="A64"/>
      <c r="B64"/>
      <c r="C64" s="9">
        <f t="shared" si="0"/>
        <v>0.70710678118654757</v>
      </c>
      <c r="D64" s="9">
        <f t="shared" si="1"/>
        <v>0.78539816339744828</v>
      </c>
      <c r="E64" s="24">
        <f t="shared" si="2"/>
        <v>1.4142135623730949</v>
      </c>
      <c r="F64" s="24">
        <f t="shared" si="23"/>
        <v>0.69400715305011196</v>
      </c>
      <c r="G64" s="24"/>
      <c r="I64" s="21" t="e">
        <f t="shared" si="4"/>
        <v>#DIV/0!</v>
      </c>
      <c r="O64" s="30" t="e">
        <f t="shared" si="8"/>
        <v>#DIV/0!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#DIV/0!</v>
      </c>
    </row>
    <row r="65" spans="1:19" x14ac:dyDescent="0.2">
      <c r="A65"/>
      <c r="B65"/>
      <c r="C65" s="9">
        <f t="shared" si="0"/>
        <v>0.70710678118654757</v>
      </c>
      <c r="D65" s="9">
        <f t="shared" si="1"/>
        <v>0.78539816339744828</v>
      </c>
      <c r="E65" s="24">
        <f t="shared" si="2"/>
        <v>1.4142135623730949</v>
      </c>
      <c r="F65" s="24">
        <f t="shared" si="23"/>
        <v>0.69400715305011196</v>
      </c>
      <c r="G65" s="24"/>
      <c r="I65" s="21" t="e">
        <f t="shared" si="4"/>
        <v>#DIV/0!</v>
      </c>
      <c r="O65" s="30" t="e">
        <f t="shared" si="8"/>
        <v>#DIV/0!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#DIV/0!</v>
      </c>
    </row>
    <row r="66" spans="1:19" x14ac:dyDescent="0.2">
      <c r="A66"/>
      <c r="B66"/>
      <c r="C66" s="9">
        <f t="shared" si="0"/>
        <v>0.70710678118654757</v>
      </c>
      <c r="D66" s="9">
        <f t="shared" si="1"/>
        <v>0.78539816339744828</v>
      </c>
      <c r="E66" s="24">
        <f t="shared" si="2"/>
        <v>1.4142135623730949</v>
      </c>
      <c r="F66" s="24">
        <f t="shared" ref="F66:F97" si="24">(D66-Zo)/C66</f>
        <v>0.65552654686534728</v>
      </c>
      <c r="G66" s="24"/>
      <c r="I66" s="21" t="e">
        <f t="shared" si="4"/>
        <v>#DIV/0!</v>
      </c>
      <c r="O66" s="30" t="e">
        <f t="shared" si="8"/>
        <v>#DIV/0!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#DIV/0!</v>
      </c>
    </row>
    <row r="67" spans="1:19" x14ac:dyDescent="0.2">
      <c r="A67"/>
      <c r="B67"/>
      <c r="C67" s="9">
        <f t="shared" si="0"/>
        <v>0.70710678118654757</v>
      </c>
      <c r="D67" s="9">
        <f t="shared" si="1"/>
        <v>0.78539816339744828</v>
      </c>
      <c r="E67" s="24">
        <f t="shared" si="2"/>
        <v>1.4142135623730949</v>
      </c>
      <c r="F67" s="24">
        <f t="shared" si="24"/>
        <v>0.65552654686534728</v>
      </c>
      <c r="G67" s="24"/>
      <c r="I67" s="21" t="e">
        <f t="shared" si="4"/>
        <v>#DIV/0!</v>
      </c>
      <c r="O67" s="30" t="e">
        <f t="shared" si="8"/>
        <v>#DIV/0!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#DIV/0!</v>
      </c>
    </row>
    <row r="68" spans="1:19" x14ac:dyDescent="0.2">
      <c r="A68"/>
      <c r="B68"/>
      <c r="C68" s="9">
        <f t="shared" si="0"/>
        <v>0.70710678118654757</v>
      </c>
      <c r="D68" s="9">
        <f t="shared" si="1"/>
        <v>0.78539816339744828</v>
      </c>
      <c r="E68" s="24">
        <f t="shared" si="2"/>
        <v>1.4142135623730949</v>
      </c>
      <c r="F68" s="24">
        <f t="shared" si="24"/>
        <v>0.65552654686534728</v>
      </c>
      <c r="G68" s="24"/>
      <c r="I68" s="21" t="e">
        <f t="shared" si="4"/>
        <v>#DIV/0!</v>
      </c>
      <c r="O68" s="30" t="e">
        <f t="shared" si="8"/>
        <v>#DIV/0!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#DIV/0!</v>
      </c>
    </row>
    <row r="69" spans="1:19" x14ac:dyDescent="0.2">
      <c r="A69"/>
      <c r="B69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>
        <f t="shared" si="24"/>
        <v>0.65552654686534728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/>
      <c r="B70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>
        <f t="shared" si="24"/>
        <v>0.65552654686534728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/>
      <c r="B71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>
        <f t="shared" si="24"/>
        <v>0.65552654686534728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/>
      <c r="B72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>
        <f t="shared" si="24"/>
        <v>0.65552654686534728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/>
      <c r="B73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>
        <f t="shared" si="24"/>
        <v>0.65552654686534728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0.65552654686534728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0.65552654686534728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0.65552654686534728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0.65552654686534728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0.65552654686534728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0.65552654686534728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0.65552654686534728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0.65552654686534728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0.65552654686534728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0.65552654686534728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0.65552654686534728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0.65552654686534728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0.65552654686534728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0.65552654686534728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0.65552654686534728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0.65552654686534728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0.65552654686534728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0.65552654686534728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0.65552654686534728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0.65552654686534728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0.65552654686534728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0.65552654686534728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0.65552654686534728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0.65552654686534728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0.65552654686534728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0.65552654686534728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0.65552654686534728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0.65552654686534728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0.65552654686534728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0.65552654686534728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0.65552654686534728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0.65552654686534728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0.65552654686534728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0.65552654686534728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0.65552654686534728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0.65552654686534728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0.65552654686534728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0.65552654686534728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0.65552654686534728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0.65552654686534728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0.65552654686534728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0.65552654686534728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0.65552654686534728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0.65552654686534728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0.65552654686534728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0.65552654686534728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0.65552654686534728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0.65552654686534728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0.65552654686534728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0.65552654686534728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0.65552654686534728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0.65552654686534728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0.65552654686534728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0.65552654686534728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0.65552654686534728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0.65552654686534728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0.65552654686534728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0.65552654686534728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0.65552654686534728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0.65552654686534728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0.65552654686534728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0.65552654686534728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0.65552654686534728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0.65552654686534728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0.65552654686534728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0.65552654686534728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0.65552654686534728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0.65552654686534728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0.65552654686534728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0.65552654686534728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0.65552654686534728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0.65552654686534728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0.65552654686534728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0.65552654686534728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0.65552654686534728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0.65552654686534728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0.65552654686534728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0.65552654686534728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0.65552654686534728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0.65552654686534728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0.65552654686534728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0.65552654686534728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0.65552654686534728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0.65552654686534728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0.65552654686534728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0.65552654686534728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0.65552654686534728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0.65552654686534728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0.65552654686534728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0.65552654686534728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0.65552654686534728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0.65552654686534728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0.65552654686534728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0.65552654686534728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0.65552654686534728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0.65552654686534728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0.65552654686534728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0.65552654686534728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0.65552654686534728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0.65552654686534728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0.65552654686534728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0.65552654686534728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0.65552654686534728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0.65552654686534728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0.65552654686534728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0.65552654686534728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0.65552654686534728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0.65552654686534728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0.65552654686534728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0.65552654686534728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0.65552654686534728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0.65552654686534728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0.65552654686534728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0.65552654686534728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0.65552654686534728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0.65552654686534728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0.65552654686534728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0.65552654686534728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0.65552654686534728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0.65552654686534728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0.65552654686534728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0.65552654686534728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0.65552654686534728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0.65552654686534728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0.65552654686534728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0.65552654686534728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0.65552654686534728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0.65552654686534728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0.65552654686534728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0.65552654686534728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0.65552654686534728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0.65552654686534728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0.65552654686534728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0.65552654686534728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0.65552654686534728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0.65552654686534728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0.65552654686534728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0.65552654686534728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0.65552654686534728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0.65552654686534728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0.65552654686534728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0.65552654686534728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0.65552654686534728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0.65552654686534728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0.65552654686534728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0.65552654686534728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0.65552654686534728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0.65552654686534728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0.65552654686534728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0.65552654686534728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0.65552654686534728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0.65552654686534728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0.65552654686534728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0.65552654686534728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0.65552654686534728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0.65552654686534728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0.65552654686534728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0.65552654686534728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0.65552654686534728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0.65552654686534728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0.65552654686534728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0.65552654686534728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0.65552654686534728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0.65552654686534728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0.65552654686534728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0.65552654686534728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0.65552654686534728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opLeftCell="A6" workbookViewId="0">
      <selection activeCell="E73" sqref="E14:F73"/>
    </sheetView>
  </sheetViews>
  <sheetFormatPr defaultRowHeight="12.75" x14ac:dyDescent="0.2"/>
  <cols>
    <col min="1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139</v>
      </c>
    </row>
    <row r="2" spans="1:23" ht="13.5" thickBot="1" x14ac:dyDescent="0.25">
      <c r="A2" s="2" t="s">
        <v>10</v>
      </c>
      <c r="B2" s="19" t="s">
        <v>66</v>
      </c>
      <c r="E2" s="2" t="s">
        <v>15</v>
      </c>
      <c r="F2" s="10">
        <f>MIN(E14:E65)</f>
        <v>8.3666002653407556</v>
      </c>
      <c r="G2" s="11">
        <f>MAX(E14:E65)</f>
        <v>46.021733996015406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/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1364</v>
      </c>
      <c r="E3" s="2" t="s">
        <v>16</v>
      </c>
      <c r="F3" s="36">
        <f>MIN(F14:F65)</f>
        <v>-1.4119557573668611</v>
      </c>
      <c r="G3" s="37">
        <f>MAX(F14:F65)</f>
        <v>16.068869252134579</v>
      </c>
      <c r="I3" s="2" t="s">
        <v>12</v>
      </c>
      <c r="J3" s="14">
        <v>105.3</v>
      </c>
      <c r="P3" s="2" t="s">
        <v>12</v>
      </c>
      <c r="Q3" s="18"/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9396</v>
      </c>
      <c r="E4" s="2" t="s">
        <v>34</v>
      </c>
      <c r="F4" s="16">
        <f>MIN(M14:M25)</f>
        <v>-12.520591513018786</v>
      </c>
      <c r="G4" s="17">
        <f>MAX(M14:M25)</f>
        <v>13.885667787546955</v>
      </c>
      <c r="I4" s="2" t="s">
        <v>24</v>
      </c>
      <c r="J4" s="48">
        <v>4.1032611899999996</v>
      </c>
      <c r="K4" s="13" t="s">
        <v>25</v>
      </c>
      <c r="P4" s="2" t="s">
        <v>13</v>
      </c>
      <c r="Q4" s="18"/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0.36402874130178348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9.272062087880853E-2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0.295580661916784</v>
      </c>
      <c r="E8" s="6"/>
      <c r="I8" s="5" t="s">
        <v>26</v>
      </c>
      <c r="J8" s="21">
        <f>MIN(I14:I65)</f>
        <v>0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>
        <f>MAX(I14:I65)</f>
        <v>280.81409076626801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34</v>
      </c>
      <c r="B14">
        <v>350</v>
      </c>
      <c r="C14" s="9">
        <f t="shared" ref="C14:C77" si="0">0.5*(1/(A14+B14+0.5))^0.5</f>
        <v>2.5498922693273834E-2</v>
      </c>
      <c r="D14" s="9">
        <f t="shared" ref="D14:D77" si="1">ATAN(SQRT((A14+3/8)/(B14+3/8)))</f>
        <v>0.30354416628207054</v>
      </c>
      <c r="E14" s="24">
        <f t="shared" ref="E14:E77" si="2">1/C14</f>
        <v>39.21734310225515</v>
      </c>
      <c r="F14" s="24">
        <f t="shared" ref="F14:F45" si="3">(D14-Zo_man)/C14</f>
        <v>0.31230748298974864</v>
      </c>
      <c r="G14" s="24"/>
      <c r="I14" s="21">
        <f t="shared" ref="I14:I77" si="4">1/lamD*LN(1+0.5*lamD*Z*rho_std*A14/B14)</f>
        <v>20.952335560415538</v>
      </c>
      <c r="J14" s="29">
        <v>1</v>
      </c>
      <c r="K14" s="32">
        <f t="shared" ref="K14:K21" si="5">ATAN(SQRT((EXP(J14*lamD)-1)/(0.5*lamD*rho_std*Z)))</f>
        <v>6.7933543498260654E-2</v>
      </c>
      <c r="L14" s="9">
        <f t="shared" ref="L14:L21" si="6">max_x_axis</f>
        <v>55</v>
      </c>
      <c r="M14" s="15">
        <f t="shared" ref="M14:M21" si="7">(K14-Zo_man)/(1/max_x_axis)</f>
        <v>-12.520591513018786</v>
      </c>
      <c r="O14" s="30">
        <f t="shared" ref="O14:O77" si="8">I14</f>
        <v>20.952335560415538</v>
      </c>
      <c r="P14" s="9" t="e">
        <f>SQRT(1/A14+1/B14+1/Nd+(zeta_se/zeta)^2)</f>
        <v>#DIV/0!</v>
      </c>
      <c r="Q14" s="9" t="e">
        <f t="shared" ref="Q14:Q77" si="9">O14*P14</f>
        <v>#DIV/0!</v>
      </c>
      <c r="R14" s="24" t="e">
        <f t="shared" ref="R14:R77" si="10">1/P14</f>
        <v>#DIV/0!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93</v>
      </c>
      <c r="B15">
        <v>70</v>
      </c>
      <c r="C15" s="9">
        <f t="shared" si="0"/>
        <v>3.9103094350288754E-2</v>
      </c>
      <c r="D15" s="9">
        <f t="shared" si="1"/>
        <v>0.85586016377211782</v>
      </c>
      <c r="E15" s="24">
        <f t="shared" si="2"/>
        <v>25.573423705088842</v>
      </c>
      <c r="F15" s="24">
        <f t="shared" si="3"/>
        <v>14.328265094222562</v>
      </c>
      <c r="G15" s="24"/>
      <c r="I15" s="21">
        <f t="shared" si="4"/>
        <v>280.81409076626801</v>
      </c>
      <c r="J15" s="34">
        <v>3</v>
      </c>
      <c r="K15" s="32">
        <f t="shared" si="5"/>
        <v>0.11731367486510917</v>
      </c>
      <c r="L15" s="9">
        <f t="shared" si="6"/>
        <v>55</v>
      </c>
      <c r="M15" s="15">
        <f t="shared" si="7"/>
        <v>-9.8046842878421163</v>
      </c>
      <c r="O15" s="30">
        <f t="shared" si="8"/>
        <v>280.81409076626801</v>
      </c>
      <c r="P15" s="9" t="e">
        <f>SQRT(1/A15+1/B15+1/Nd+(zeta_se/zeta)^2)</f>
        <v>#DIV/0!</v>
      </c>
      <c r="Q15" s="9" t="e">
        <f t="shared" si="9"/>
        <v>#DIV/0!</v>
      </c>
      <c r="R15" s="24" t="e">
        <f t="shared" si="10"/>
        <v>#DIV/0!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23</v>
      </c>
      <c r="B16">
        <v>203</v>
      </c>
      <c r="C16" s="9">
        <f t="shared" si="0"/>
        <v>3.322277470925477E-2</v>
      </c>
      <c r="D16" s="9">
        <f t="shared" si="1"/>
        <v>0.32686098884154507</v>
      </c>
      <c r="E16" s="24">
        <f t="shared" si="2"/>
        <v>30.099833886584825</v>
      </c>
      <c r="F16" s="24">
        <f t="shared" si="3"/>
        <v>0.94153264435337491</v>
      </c>
      <c r="G16" s="24"/>
      <c r="I16" s="21">
        <f t="shared" si="4"/>
        <v>24.430712251543891</v>
      </c>
      <c r="J16" s="34">
        <v>5</v>
      </c>
      <c r="K16" s="32">
        <f t="shared" si="5"/>
        <v>0.15100344027466467</v>
      </c>
      <c r="L16" s="9">
        <f t="shared" si="6"/>
        <v>55</v>
      </c>
      <c r="M16" s="15">
        <f t="shared" si="7"/>
        <v>-7.9517471903165635</v>
      </c>
      <c r="O16" s="30">
        <f t="shared" si="8"/>
        <v>24.430712251543891</v>
      </c>
      <c r="P16" s="9" t="e">
        <f>SQRT(1/A16+1/B16+1/Nd+(zeta_se/zeta)^2)</f>
        <v>#DIV/0!</v>
      </c>
      <c r="Q16" s="9" t="e">
        <f t="shared" si="9"/>
        <v>#DIV/0!</v>
      </c>
      <c r="R16" s="24" t="e">
        <f t="shared" si="10"/>
        <v>#DIV/0!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23</v>
      </c>
      <c r="B17">
        <v>259</v>
      </c>
      <c r="C17" s="9">
        <f t="shared" si="0"/>
        <v>2.9748205865436479E-2</v>
      </c>
      <c r="D17" s="9">
        <f t="shared" si="1"/>
        <v>0.29164094581967026</v>
      </c>
      <c r="E17" s="24">
        <f t="shared" si="2"/>
        <v>33.61547262794322</v>
      </c>
      <c r="F17" s="24">
        <f t="shared" si="3"/>
        <v>-0.13243541862439434</v>
      </c>
      <c r="G17" s="24"/>
      <c r="I17" s="21">
        <f t="shared" si="4"/>
        <v>19.156235746499028</v>
      </c>
      <c r="J17" s="34">
        <v>10</v>
      </c>
      <c r="K17" s="32">
        <f t="shared" si="5"/>
        <v>0.21199687422570276</v>
      </c>
      <c r="L17" s="9">
        <f t="shared" si="6"/>
        <v>55</v>
      </c>
      <c r="M17" s="15">
        <f t="shared" si="7"/>
        <v>-4.5971083230094685</v>
      </c>
      <c r="O17" s="30">
        <f t="shared" si="8"/>
        <v>19.156235746499028</v>
      </c>
      <c r="P17" s="9" t="e">
        <f>SQRT(1/0.7+1/B17+1/Nd+(zeta_se/zeta)^2)</f>
        <v>#DIV/0!</v>
      </c>
      <c r="Q17" s="9" t="e">
        <f t="shared" si="9"/>
        <v>#DIV/0!</v>
      </c>
      <c r="R17" s="24" t="e">
        <f t="shared" si="10"/>
        <v>#DIV/0!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33</v>
      </c>
      <c r="B18">
        <v>203</v>
      </c>
      <c r="C18" s="9">
        <f t="shared" si="0"/>
        <v>3.2512804438117757E-2</v>
      </c>
      <c r="D18" s="9">
        <f t="shared" si="1"/>
        <v>0.38489487069017064</v>
      </c>
      <c r="E18" s="24">
        <f t="shared" si="2"/>
        <v>30.757112998459395</v>
      </c>
      <c r="F18" s="24">
        <f t="shared" si="3"/>
        <v>2.7470472116110463</v>
      </c>
      <c r="G18" s="24"/>
      <c r="I18" s="21">
        <f t="shared" si="4"/>
        <v>35.023950087065892</v>
      </c>
      <c r="J18" s="34">
        <v>20</v>
      </c>
      <c r="K18" s="32">
        <f t="shared" si="5"/>
        <v>0.295580661916784</v>
      </c>
      <c r="L18" s="9">
        <f t="shared" si="6"/>
        <v>55</v>
      </c>
      <c r="M18" s="15">
        <f t="shared" si="7"/>
        <v>0</v>
      </c>
      <c r="O18" s="30">
        <f t="shared" si="8"/>
        <v>35.023950087065892</v>
      </c>
      <c r="P18" s="9" t="e">
        <f>SQRT(1/A18+1/B18+1/Nd+(zeta_se/zeta)^2)</f>
        <v>#DIV/0!</v>
      </c>
      <c r="Q18" s="9" t="e">
        <f t="shared" si="9"/>
        <v>#DIV/0!</v>
      </c>
      <c r="R18" s="24" t="e">
        <f t="shared" si="10"/>
        <v>#DIV/0!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4</v>
      </c>
      <c r="B19">
        <v>86</v>
      </c>
      <c r="C19" s="9">
        <f t="shared" si="0"/>
        <v>5.2558833122763667E-2</v>
      </c>
      <c r="D19" s="9">
        <f t="shared" si="1"/>
        <v>0.22136991488861377</v>
      </c>
      <c r="E19" s="24">
        <f t="shared" si="2"/>
        <v>19.02629759044045</v>
      </c>
      <c r="F19" s="24">
        <f t="shared" si="3"/>
        <v>-1.4119557573668611</v>
      </c>
      <c r="G19" s="24"/>
      <c r="I19" s="21">
        <f t="shared" si="4"/>
        <v>10.040395580338387</v>
      </c>
      <c r="J19" s="34">
        <v>30</v>
      </c>
      <c r="K19" s="32">
        <f t="shared" si="5"/>
        <v>0.35708659295817574</v>
      </c>
      <c r="L19" s="9">
        <f t="shared" si="6"/>
        <v>55</v>
      </c>
      <c r="M19" s="15">
        <f t="shared" si="7"/>
        <v>3.3828262072765458</v>
      </c>
      <c r="O19" s="30">
        <f t="shared" si="8"/>
        <v>10.040395580338387</v>
      </c>
      <c r="P19" s="9" t="e">
        <f>SQRT(1/A19+1/B19+1/Nd+(zeta_se/zeta)^2)</f>
        <v>#DIV/0!</v>
      </c>
      <c r="Q19" s="9" t="e">
        <f t="shared" si="9"/>
        <v>#DIV/0!</v>
      </c>
      <c r="R19" s="24" t="e">
        <f t="shared" si="10"/>
        <v>#DIV/0!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8</v>
      </c>
      <c r="B20">
        <v>76</v>
      </c>
      <c r="C20" s="9">
        <f t="shared" si="0"/>
        <v>5.4392829322042119E-2</v>
      </c>
      <c r="D20" s="9">
        <f t="shared" si="1"/>
        <v>0.31977879718588342</v>
      </c>
      <c r="E20" s="24">
        <f t="shared" si="2"/>
        <v>18.384776310850235</v>
      </c>
      <c r="F20" s="24">
        <f t="shared" si="3"/>
        <v>0.44487730406208859</v>
      </c>
      <c r="G20" s="24"/>
      <c r="I20" s="21">
        <f t="shared" si="4"/>
        <v>22.700688872548014</v>
      </c>
      <c r="J20" s="34">
        <v>50</v>
      </c>
      <c r="K20" s="32">
        <f t="shared" si="5"/>
        <v>0.44915938162980545</v>
      </c>
      <c r="L20" s="9">
        <f t="shared" si="6"/>
        <v>55</v>
      </c>
      <c r="M20" s="15">
        <f t="shared" si="7"/>
        <v>8.4468295842161805</v>
      </c>
      <c r="O20" s="30">
        <f t="shared" si="8"/>
        <v>22.700688872548014</v>
      </c>
      <c r="P20" s="9" t="e">
        <f>SQRT(1/0.7+1/B20+1/Nd+(zeta_se/zeta)^2)</f>
        <v>#DIV/0!</v>
      </c>
      <c r="Q20" s="9" t="e">
        <f t="shared" si="9"/>
        <v>#DIV/0!</v>
      </c>
      <c r="R20" s="24" t="e">
        <f t="shared" si="10"/>
        <v>#DIV/0!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5</v>
      </c>
      <c r="B21">
        <v>51</v>
      </c>
      <c r="C21" s="9">
        <f t="shared" si="0"/>
        <v>6.651901052377393E-2</v>
      </c>
      <c r="D21" s="9">
        <f t="shared" si="1"/>
        <v>0.31283349319900333</v>
      </c>
      <c r="E21" s="24">
        <f t="shared" si="2"/>
        <v>15.033296378372908</v>
      </c>
      <c r="F21" s="24">
        <f t="shared" si="3"/>
        <v>0.25936692603166661</v>
      </c>
      <c r="G21" s="24"/>
      <c r="I21" s="21">
        <f t="shared" si="4"/>
        <v>21.145350640403187</v>
      </c>
      <c r="J21" s="35">
        <v>80</v>
      </c>
      <c r="K21" s="32">
        <f t="shared" si="5"/>
        <v>0.54804734896309226</v>
      </c>
      <c r="L21" s="9">
        <f t="shared" si="6"/>
        <v>55</v>
      </c>
      <c r="M21" s="15">
        <f t="shared" si="7"/>
        <v>13.885667787546955</v>
      </c>
      <c r="O21" s="30">
        <f t="shared" si="8"/>
        <v>21.145350640403187</v>
      </c>
      <c r="P21" s="9" t="e">
        <f>SQRT(1/A21+1/B21+1/Nd+(zeta_se/zeta)^2)</f>
        <v>#DIV/0!</v>
      </c>
      <c r="Q21" s="9" t="e">
        <f t="shared" si="9"/>
        <v>#DIV/0!</v>
      </c>
      <c r="R21" s="24" t="e">
        <f t="shared" si="10"/>
        <v>#DIV/0!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31</v>
      </c>
      <c r="B22">
        <v>270</v>
      </c>
      <c r="C22" s="9">
        <f t="shared" si="0"/>
        <v>2.8795614186045336E-2</v>
      </c>
      <c r="D22" s="9">
        <f t="shared" si="1"/>
        <v>0.32832118343274763</v>
      </c>
      <c r="E22" s="24">
        <f t="shared" si="2"/>
        <v>34.72751070837068</v>
      </c>
      <c r="F22" s="24">
        <f t="shared" si="3"/>
        <v>1.1369968115432674</v>
      </c>
      <c r="G22" s="24"/>
      <c r="I22" s="21">
        <f t="shared" si="4"/>
        <v>24.756615699251757</v>
      </c>
      <c r="J22" s="21"/>
      <c r="K22" s="32"/>
      <c r="O22" s="30">
        <f t="shared" si="8"/>
        <v>24.756615699251757</v>
      </c>
      <c r="P22" s="9" t="e">
        <f>SQRT(1/0.7+1/B22+1/Nd+(zeta_se/zeta)^2)</f>
        <v>#DIV/0!</v>
      </c>
      <c r="Q22" s="9" t="e">
        <f t="shared" si="9"/>
        <v>#DIV/0!</v>
      </c>
      <c r="R22" s="24" t="e">
        <f t="shared" si="10"/>
        <v>#DIV/0!</v>
      </c>
      <c r="S22" s="24" t="e">
        <f t="shared" si="11"/>
        <v>#NUM!</v>
      </c>
      <c r="U22" s="21"/>
    </row>
    <row r="23" spans="1:23" ht="13.5" thickBot="1" x14ac:dyDescent="0.25">
      <c r="A23">
        <v>12</v>
      </c>
      <c r="B23">
        <v>106</v>
      </c>
      <c r="C23" s="9">
        <f t="shared" si="0"/>
        <v>4.593152121746253E-2</v>
      </c>
      <c r="D23" s="9">
        <f t="shared" si="1"/>
        <v>0.32870385882405068</v>
      </c>
      <c r="E23" s="24">
        <f t="shared" si="2"/>
        <v>21.771541057077243</v>
      </c>
      <c r="F23" s="24">
        <f t="shared" si="3"/>
        <v>0.72114304140821028</v>
      </c>
      <c r="G23" s="24"/>
      <c r="I23" s="21">
        <f t="shared" si="4"/>
        <v>24.410708548032801</v>
      </c>
      <c r="J23" s="31" t="s">
        <v>33</v>
      </c>
      <c r="K23" s="32"/>
      <c r="O23" s="30">
        <f t="shared" si="8"/>
        <v>24.410708548032801</v>
      </c>
      <c r="P23" s="9" t="e">
        <f>SQRT(1/A23+1/B23+1/Nd+(zeta_se/zeta)^2)</f>
        <v>#DIV/0!</v>
      </c>
      <c r="Q23" s="9" t="e">
        <f t="shared" si="9"/>
        <v>#DIV/0!</v>
      </c>
      <c r="R23" s="24" t="e">
        <f t="shared" si="10"/>
        <v>#DIV/0!</v>
      </c>
      <c r="S23" s="24" t="e">
        <f t="shared" si="11"/>
        <v>#NUM!</v>
      </c>
      <c r="U23" s="31" t="s">
        <v>33</v>
      </c>
    </row>
    <row r="24" spans="1:23" x14ac:dyDescent="0.2">
      <c r="A24">
        <v>44</v>
      </c>
      <c r="B24">
        <v>312</v>
      </c>
      <c r="C24" s="9">
        <f t="shared" si="0"/>
        <v>2.6481357066618801E-2</v>
      </c>
      <c r="D24" s="9">
        <f t="shared" si="1"/>
        <v>0.36043911416798324</v>
      </c>
      <c r="E24" s="24">
        <f t="shared" si="2"/>
        <v>37.762415176998417</v>
      </c>
      <c r="F24" s="24">
        <f t="shared" si="3"/>
        <v>2.449211801647313</v>
      </c>
      <c r="G24" s="24"/>
      <c r="I24" s="21">
        <f t="shared" si="4"/>
        <v>30.394945257808498</v>
      </c>
      <c r="J24" s="29">
        <v>23.7</v>
      </c>
      <c r="K24" s="32">
        <f>ATAN(SQRT((EXP(J24*lamD)-1)/(0.5*lamD*rho_std*Z)))</f>
        <v>0.32011763962341488</v>
      </c>
      <c r="L24" s="9">
        <f>max_x_axis</f>
        <v>55</v>
      </c>
      <c r="M24" s="15">
        <f>(K24-Zo_man)/(1/max_x_axis)</f>
        <v>1.3495337738646984</v>
      </c>
      <c r="O24" s="30">
        <f t="shared" si="8"/>
        <v>30.394945257808498</v>
      </c>
      <c r="P24" s="9" t="e">
        <f>SQRT(1/0.7+1/B24+1/Nd+(zeta_se/zeta)^2)</f>
        <v>#DIV/0!</v>
      </c>
      <c r="Q24" s="9" t="e">
        <f t="shared" si="9"/>
        <v>#DIV/0!</v>
      </c>
      <c r="R24" s="24" t="e">
        <f t="shared" si="10"/>
        <v>#DIV/0!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29</v>
      </c>
      <c r="B25">
        <v>219</v>
      </c>
      <c r="C25" s="9">
        <f t="shared" si="0"/>
        <v>3.1718073984777558E-2</v>
      </c>
      <c r="D25" s="9">
        <f t="shared" si="1"/>
        <v>0.35079331067900604</v>
      </c>
      <c r="E25" s="24">
        <f t="shared" si="2"/>
        <v>31.527765540868895</v>
      </c>
      <c r="F25" s="24">
        <f t="shared" si="3"/>
        <v>1.7407314450656817</v>
      </c>
      <c r="G25" s="24"/>
      <c r="I25" s="21">
        <f t="shared" si="4"/>
        <v>28.544310191719379</v>
      </c>
      <c r="J25" s="18">
        <v>52</v>
      </c>
      <c r="K25" s="32">
        <f>ATAN(SQRT((EXP(J25*lamD)-1)/(0.5*lamD*rho_std*Z)))</f>
        <v>0.45690726786269548</v>
      </c>
      <c r="L25" s="9">
        <f>max_x_axis</f>
        <v>55</v>
      </c>
      <c r="M25" s="15">
        <f>(K25-Zo_man)/(1/max_x_axis)</f>
        <v>8.8729633270251309</v>
      </c>
      <c r="O25" s="30">
        <f t="shared" si="8"/>
        <v>28.544310191719379</v>
      </c>
      <c r="P25" s="9" t="e">
        <f t="shared" ref="P25:P39" si="16">SQRT(1/A25+1/B25+1/Nd+(zeta_se/zeta)^2)</f>
        <v>#DIV/0!</v>
      </c>
      <c r="Q25" s="9" t="e">
        <f t="shared" si="9"/>
        <v>#DIV/0!</v>
      </c>
      <c r="R25" s="24" t="e">
        <f t="shared" si="10"/>
        <v>#DIV/0!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30</v>
      </c>
      <c r="B26">
        <v>248</v>
      </c>
      <c r="C26" s="9">
        <f t="shared" si="0"/>
        <v>2.996107588559899E-2</v>
      </c>
      <c r="D26" s="9">
        <f t="shared" si="1"/>
        <v>0.33641368328264909</v>
      </c>
      <c r="E26" s="24">
        <f t="shared" si="2"/>
        <v>33.376638536557273</v>
      </c>
      <c r="F26" s="24">
        <f t="shared" si="3"/>
        <v>1.3628689944839989</v>
      </c>
      <c r="G26" s="24"/>
      <c r="I26" s="21">
        <f t="shared" si="4"/>
        <v>26.080642746686312</v>
      </c>
      <c r="J26" s="18">
        <v>191</v>
      </c>
      <c r="K26" s="32">
        <f>ATAN(SQRT((EXP(J26*lamD)-1)/(0.5*lamD*rho_std*Z)))</f>
        <v>0.75833042782184878</v>
      </c>
      <c r="L26" s="9">
        <f>max_x_axis</f>
        <v>55</v>
      </c>
      <c r="M26" s="15">
        <f>(K26-Zo_man)/(1/max_x_axis)</f>
        <v>25.451237124778565</v>
      </c>
      <c r="O26" s="30">
        <f t="shared" si="8"/>
        <v>26.080642746686312</v>
      </c>
      <c r="P26" s="9" t="e">
        <f t="shared" si="16"/>
        <v>#DIV/0!</v>
      </c>
      <c r="Q26" s="9" t="e">
        <f t="shared" si="9"/>
        <v>#DIV/0!</v>
      </c>
      <c r="R26" s="24" t="e">
        <f t="shared" si="10"/>
        <v>#DIV/0!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19</v>
      </c>
      <c r="B27">
        <v>172</v>
      </c>
      <c r="C27" s="9">
        <f t="shared" si="0"/>
        <v>3.6131468676496206E-2</v>
      </c>
      <c r="D27" s="9">
        <f t="shared" si="1"/>
        <v>0.32348492179139854</v>
      </c>
      <c r="E27" s="24">
        <f t="shared" si="2"/>
        <v>27.676705006196098</v>
      </c>
      <c r="F27" s="24">
        <f t="shared" si="3"/>
        <v>0.77229796896594094</v>
      </c>
      <c r="G27" s="24"/>
      <c r="I27" s="21">
        <f t="shared" si="4"/>
        <v>23.820455056188862</v>
      </c>
      <c r="J27" s="18"/>
      <c r="K27" s="32"/>
      <c r="O27" s="30">
        <f t="shared" si="8"/>
        <v>23.820455056188862</v>
      </c>
      <c r="P27" s="9" t="e">
        <f t="shared" si="16"/>
        <v>#DIV/0!</v>
      </c>
      <c r="Q27" s="9" t="e">
        <f t="shared" si="9"/>
        <v>#DIV/0!</v>
      </c>
      <c r="R27" s="24" t="e">
        <f t="shared" si="10"/>
        <v>#DIV/0!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56</v>
      </c>
      <c r="B28">
        <v>70</v>
      </c>
      <c r="C28" s="9">
        <f t="shared" si="0"/>
        <v>4.4455422447438706E-2</v>
      </c>
      <c r="D28" s="9">
        <f t="shared" si="1"/>
        <v>0.73005842330564574</v>
      </c>
      <c r="E28" s="24">
        <f t="shared" si="2"/>
        <v>22.494443758403985</v>
      </c>
      <c r="F28" s="24">
        <f t="shared" si="3"/>
        <v>9.7733355678390161</v>
      </c>
      <c r="G28" s="24"/>
      <c r="I28" s="21">
        <f t="shared" si="4"/>
        <v>170.55316421582722</v>
      </c>
      <c r="J28" s="18"/>
      <c r="K28" s="32"/>
      <c r="O28" s="30">
        <f t="shared" si="8"/>
        <v>170.55316421582722</v>
      </c>
      <c r="P28" s="9" t="e">
        <f t="shared" si="16"/>
        <v>#DIV/0!</v>
      </c>
      <c r="Q28" s="9" t="e">
        <f t="shared" si="9"/>
        <v>#DIV/0!</v>
      </c>
      <c r="R28" s="24" t="e">
        <f t="shared" si="10"/>
        <v>#DIV/0!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8</v>
      </c>
      <c r="B29">
        <v>83</v>
      </c>
      <c r="C29" s="9">
        <f t="shared" si="0"/>
        <v>5.2270837348931669E-2</v>
      </c>
      <c r="D29" s="9">
        <f t="shared" si="1"/>
        <v>0.3069230181719001</v>
      </c>
      <c r="E29" s="24">
        <f t="shared" si="2"/>
        <v>19.131126469708992</v>
      </c>
      <c r="F29" s="24">
        <f t="shared" si="3"/>
        <v>0.21699205198112084</v>
      </c>
      <c r="G29" s="24"/>
      <c r="I29" s="21">
        <f t="shared" si="4"/>
        <v>20.789256568547049</v>
      </c>
      <c r="J29" s="18"/>
      <c r="K29" s="32"/>
      <c r="O29" s="30">
        <f t="shared" si="8"/>
        <v>20.789256568547049</v>
      </c>
      <c r="P29" s="9" t="e">
        <f t="shared" si="16"/>
        <v>#DIV/0!</v>
      </c>
      <c r="Q29" s="9" t="e">
        <f t="shared" si="9"/>
        <v>#DIV/0!</v>
      </c>
      <c r="R29" s="24" t="e">
        <f t="shared" si="10"/>
        <v>#DIV/0!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10</v>
      </c>
      <c r="B30">
        <v>89</v>
      </c>
      <c r="C30" s="9">
        <f t="shared" si="0"/>
        <v>5.0125470711708552E-2</v>
      </c>
      <c r="D30" s="9">
        <f t="shared" si="1"/>
        <v>0.32837560252641634</v>
      </c>
      <c r="E30" s="24">
        <f t="shared" si="2"/>
        <v>19.949937343260004</v>
      </c>
      <c r="F30" s="24">
        <f t="shared" si="3"/>
        <v>0.65425701033809813</v>
      </c>
      <c r="G30" s="24"/>
      <c r="I30" s="21">
        <f t="shared" si="4"/>
        <v>24.228199981877353</v>
      </c>
      <c r="J30" s="18"/>
      <c r="K30" s="32"/>
      <c r="O30" s="30">
        <f t="shared" si="8"/>
        <v>24.228199981877353</v>
      </c>
      <c r="P30" s="9" t="e">
        <f t="shared" si="16"/>
        <v>#DIV/0!</v>
      </c>
      <c r="Q30" s="9" t="e">
        <f t="shared" si="9"/>
        <v>#DIV/0!</v>
      </c>
      <c r="R30" s="24" t="e">
        <f t="shared" si="10"/>
        <v>#DIV/0!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21</v>
      </c>
      <c r="B31">
        <v>181</v>
      </c>
      <c r="C31" s="9">
        <f t="shared" si="0"/>
        <v>3.5136418446315328E-2</v>
      </c>
      <c r="D31" s="9">
        <f t="shared" si="1"/>
        <v>0.33068689008813335</v>
      </c>
      <c r="E31" s="24">
        <f t="shared" si="2"/>
        <v>28.460498941515414</v>
      </c>
      <c r="F31" s="24">
        <f t="shared" si="3"/>
        <v>0.99914076971128651</v>
      </c>
      <c r="G31" s="24"/>
      <c r="I31" s="21">
        <f t="shared" si="4"/>
        <v>25.01642853755699</v>
      </c>
      <c r="J31" s="18"/>
      <c r="K31" s="32"/>
      <c r="O31" s="30">
        <f t="shared" si="8"/>
        <v>25.01642853755699</v>
      </c>
      <c r="P31" s="9" t="e">
        <f t="shared" si="16"/>
        <v>#DIV/0!</v>
      </c>
      <c r="Q31" s="9" t="e">
        <f t="shared" si="9"/>
        <v>#DIV/0!</v>
      </c>
      <c r="R31" s="24" t="e">
        <f t="shared" si="10"/>
        <v>#DIV/0!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17</v>
      </c>
      <c r="B32">
        <v>126</v>
      </c>
      <c r="C32" s="9">
        <f t="shared" si="0"/>
        <v>4.173919355648411E-2</v>
      </c>
      <c r="D32" s="9">
        <f t="shared" si="1"/>
        <v>0.35507747168604792</v>
      </c>
      <c r="E32" s="24">
        <f t="shared" si="2"/>
        <v>23.958297101421877</v>
      </c>
      <c r="F32" s="24">
        <f t="shared" si="3"/>
        <v>1.4254422450388045</v>
      </c>
      <c r="G32" s="24"/>
      <c r="I32" s="21">
        <f t="shared" si="4"/>
        <v>29.082110224937036</v>
      </c>
      <c r="J32" s="18"/>
      <c r="K32" s="32"/>
      <c r="O32" s="30">
        <f t="shared" si="8"/>
        <v>29.082110224937036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9</v>
      </c>
      <c r="B33">
        <v>67</v>
      </c>
      <c r="C33" s="9">
        <f t="shared" si="0"/>
        <v>5.7166195047502949E-2</v>
      </c>
      <c r="D33" s="9">
        <f t="shared" si="1"/>
        <v>0.35703676591152583</v>
      </c>
      <c r="E33" s="24">
        <f t="shared" si="2"/>
        <v>17.4928556845359</v>
      </c>
      <c r="F33" s="24">
        <f t="shared" si="3"/>
        <v>1.0750427581138491</v>
      </c>
      <c r="G33" s="24"/>
      <c r="I33" s="21">
        <f t="shared" si="4"/>
        <v>28.954731403718778</v>
      </c>
      <c r="J33" s="18"/>
      <c r="K33" s="32"/>
      <c r="O33" s="30">
        <f t="shared" si="8"/>
        <v>28.954731403718778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25</v>
      </c>
      <c r="B34">
        <v>81</v>
      </c>
      <c r="C34" s="9">
        <f t="shared" si="0"/>
        <v>4.8450158311150925E-2</v>
      </c>
      <c r="D34" s="9">
        <f t="shared" si="1"/>
        <v>0.50928133893687144</v>
      </c>
      <c r="E34" s="24">
        <f t="shared" si="2"/>
        <v>20.639767440550294</v>
      </c>
      <c r="F34" s="24">
        <f t="shared" si="3"/>
        <v>4.4107322755827552</v>
      </c>
      <c r="G34" s="24"/>
      <c r="I34" s="21">
        <f t="shared" si="4"/>
        <v>66.335514543011868</v>
      </c>
      <c r="J34" s="18"/>
      <c r="K34" s="32"/>
      <c r="O34" s="30">
        <f t="shared" si="8"/>
        <v>66.335514543011868</v>
      </c>
      <c r="P34" s="9" t="e">
        <f t="shared" si="16"/>
        <v>#DIV/0!</v>
      </c>
      <c r="Q34" s="9" t="e">
        <f t="shared" si="9"/>
        <v>#DIV/0!</v>
      </c>
      <c r="R34" s="24" t="e">
        <f t="shared" si="10"/>
        <v>#DIV/0!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7</v>
      </c>
      <c r="B35">
        <v>100</v>
      </c>
      <c r="C35" s="9">
        <f t="shared" si="0"/>
        <v>4.8224282217041212E-2</v>
      </c>
      <c r="D35" s="9">
        <f t="shared" si="1"/>
        <v>0.26470117468630344</v>
      </c>
      <c r="E35" s="24">
        <f t="shared" si="2"/>
        <v>20.73644135332772</v>
      </c>
      <c r="F35" s="24">
        <f t="shared" si="3"/>
        <v>-0.64033067597569238</v>
      </c>
      <c r="G35" s="24"/>
      <c r="I35" s="21">
        <f t="shared" si="4"/>
        <v>15.104858877086917</v>
      </c>
      <c r="J35" s="18"/>
      <c r="K35" s="32"/>
      <c r="O35" s="30">
        <f t="shared" si="8"/>
        <v>15.104858877086917</v>
      </c>
      <c r="P35" s="9" t="e">
        <f t="shared" si="16"/>
        <v>#DIV/0!</v>
      </c>
      <c r="Q35" s="9" t="e">
        <f t="shared" si="9"/>
        <v>#DIV/0!</v>
      </c>
      <c r="R35" s="24" t="e">
        <f t="shared" si="10"/>
        <v>#DIV/0!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14</v>
      </c>
      <c r="B36">
        <v>111</v>
      </c>
      <c r="C36" s="9">
        <f t="shared" si="0"/>
        <v>4.4632184267745179E-2</v>
      </c>
      <c r="D36" s="9">
        <f t="shared" si="1"/>
        <v>0.3449012080948306</v>
      </c>
      <c r="E36" s="24">
        <f t="shared" si="2"/>
        <v>22.405356502408079</v>
      </c>
      <c r="F36" s="24">
        <f t="shared" si="3"/>
        <v>1.1050444200126144</v>
      </c>
      <c r="G36" s="24"/>
      <c r="I36" s="21">
        <f t="shared" si="4"/>
        <v>27.190448028585326</v>
      </c>
      <c r="J36" s="18"/>
      <c r="K36" s="32"/>
      <c r="O36" s="30">
        <f t="shared" si="8"/>
        <v>27.190448028585326</v>
      </c>
      <c r="P36" s="9" t="e">
        <f t="shared" si="16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6</v>
      </c>
      <c r="B37">
        <v>98</v>
      </c>
      <c r="C37" s="9">
        <f t="shared" si="0"/>
        <v>4.8911598804451846E-2</v>
      </c>
      <c r="D37" s="9">
        <f t="shared" si="1"/>
        <v>0.24926996307495108</v>
      </c>
      <c r="E37" s="24">
        <f t="shared" si="2"/>
        <v>20.445048300260872</v>
      </c>
      <c r="F37" s="24">
        <f t="shared" si="3"/>
        <v>-0.94682447464010933</v>
      </c>
      <c r="G37" s="24"/>
      <c r="I37" s="21">
        <f t="shared" si="4"/>
        <v>13.213186075246037</v>
      </c>
      <c r="J37" s="19"/>
      <c r="K37" s="32"/>
      <c r="O37" s="30">
        <f t="shared" si="8"/>
        <v>13.213186075246037</v>
      </c>
      <c r="P37" s="9" t="e">
        <f t="shared" si="16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>
        <v>46</v>
      </c>
      <c r="B38">
        <v>483</v>
      </c>
      <c r="C38" s="9">
        <f t="shared" si="0"/>
        <v>2.1728864020781589E-2</v>
      </c>
      <c r="D38" s="9">
        <f t="shared" si="1"/>
        <v>0.30037012354300507</v>
      </c>
      <c r="E38" s="24">
        <f t="shared" si="2"/>
        <v>46.021733996015406</v>
      </c>
      <c r="F38" s="24">
        <f t="shared" si="3"/>
        <v>0.22041932894606944</v>
      </c>
      <c r="G38" s="24"/>
      <c r="I38" s="21">
        <f t="shared" si="4"/>
        <v>20.542159325838249</v>
      </c>
      <c r="O38" s="30">
        <f t="shared" si="8"/>
        <v>20.542159325838249</v>
      </c>
      <c r="P38" s="9" t="e">
        <f t="shared" si="16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#NUM!</v>
      </c>
    </row>
    <row r="39" spans="1:24" x14ac:dyDescent="0.2">
      <c r="A39">
        <v>42</v>
      </c>
      <c r="B39">
        <v>414</v>
      </c>
      <c r="C39" s="9">
        <f t="shared" si="0"/>
        <v>2.3401818860045449E-2</v>
      </c>
      <c r="D39" s="9">
        <f t="shared" si="1"/>
        <v>0.30950789939292978</v>
      </c>
      <c r="E39" s="24">
        <f t="shared" si="2"/>
        <v>42.731721238442994</v>
      </c>
      <c r="F39" s="24">
        <f t="shared" si="3"/>
        <v>0.59513482945225749</v>
      </c>
      <c r="G39" s="24"/>
      <c r="I39" s="21">
        <f t="shared" si="4"/>
        <v>21.879594330908215</v>
      </c>
      <c r="J39" s="4" t="s">
        <v>43</v>
      </c>
      <c r="L39" s="40"/>
      <c r="O39" s="30">
        <f t="shared" si="8"/>
        <v>21.879594330908215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#NUM!</v>
      </c>
      <c r="U39" s="4" t="s">
        <v>43</v>
      </c>
      <c r="V39" s="40"/>
      <c r="X39" s="9"/>
    </row>
    <row r="40" spans="1:24" ht="13.5" thickBot="1" x14ac:dyDescent="0.25">
      <c r="A40">
        <v>12</v>
      </c>
      <c r="B40">
        <v>99</v>
      </c>
      <c r="C40" s="9">
        <f t="shared" si="0"/>
        <v>4.7351372381037836E-2</v>
      </c>
      <c r="D40" s="9">
        <f t="shared" si="1"/>
        <v>0.33924326283486511</v>
      </c>
      <c r="E40" s="24">
        <f t="shared" si="2"/>
        <v>21.118712081942878</v>
      </c>
      <c r="F40" s="24">
        <f t="shared" si="3"/>
        <v>0.92209789753772964</v>
      </c>
      <c r="G40" s="24"/>
      <c r="I40" s="21">
        <f t="shared" si="4"/>
        <v>26.133224261163512</v>
      </c>
      <c r="J40" s="4" t="s">
        <v>42</v>
      </c>
      <c r="K40" s="2" t="s">
        <v>7</v>
      </c>
      <c r="L40" s="6" t="s">
        <v>3</v>
      </c>
      <c r="M40" s="38" t="s">
        <v>4</v>
      </c>
      <c r="O40" s="30">
        <f t="shared" si="8"/>
        <v>26.133224261163512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#NUM!</v>
      </c>
      <c r="U40" s="4" t="s">
        <v>44</v>
      </c>
      <c r="V40" s="38" t="s">
        <v>3</v>
      </c>
      <c r="W40" s="6" t="s">
        <v>4</v>
      </c>
    </row>
    <row r="41" spans="1:24" x14ac:dyDescent="0.2">
      <c r="A41">
        <v>22</v>
      </c>
      <c r="B41">
        <v>262</v>
      </c>
      <c r="C41" s="9">
        <f t="shared" si="0"/>
        <v>2.9643458336437611E-2</v>
      </c>
      <c r="D41" s="9">
        <f t="shared" si="1"/>
        <v>0.28412448070795099</v>
      </c>
      <c r="E41" s="24">
        <f t="shared" si="2"/>
        <v>33.734255586865999</v>
      </c>
      <c r="F41" s="24">
        <f t="shared" si="3"/>
        <v>-0.38646574494822444</v>
      </c>
      <c r="G41" s="24"/>
      <c r="I41" s="21">
        <f t="shared" si="4"/>
        <v>18.115010127455946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>
        <f t="shared" si="8"/>
        <v>18.115010127455946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#NUM!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>
        <v>18</v>
      </c>
      <c r="B42">
        <v>214</v>
      </c>
      <c r="C42" s="9">
        <f t="shared" si="0"/>
        <v>3.2791291789197645E-2</v>
      </c>
      <c r="D42" s="9">
        <f t="shared" si="1"/>
        <v>0.28481065953646517</v>
      </c>
      <c r="E42" s="24">
        <f t="shared" si="2"/>
        <v>30.495901363953816</v>
      </c>
      <c r="F42" s="24">
        <f t="shared" si="3"/>
        <v>-0.32844093027975091</v>
      </c>
      <c r="G42" s="24"/>
      <c r="I42" s="21">
        <f t="shared" si="4"/>
        <v>18.145748510481681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>
        <f t="shared" si="8"/>
        <v>18.145748510481681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#NUM!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>
        <v>12</v>
      </c>
      <c r="B43">
        <v>158</v>
      </c>
      <c r="C43" s="9">
        <f t="shared" si="0"/>
        <v>3.8291979053374177E-2</v>
      </c>
      <c r="D43" s="9">
        <f t="shared" si="1"/>
        <v>0.27257333566741282</v>
      </c>
      <c r="E43" s="24">
        <f t="shared" si="2"/>
        <v>26.115129714401192</v>
      </c>
      <c r="F43" s="24">
        <f t="shared" si="3"/>
        <v>-0.60083930938387597</v>
      </c>
      <c r="G43" s="24"/>
      <c r="I43" s="21">
        <f t="shared" si="4"/>
        <v>16.387004935633438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>
        <f t="shared" si="8"/>
        <v>16.387004935633438</v>
      </c>
      <c r="P43" s="9" t="e">
        <f t="shared" ref="P43:P74" si="22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#NUM!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>
        <v>19</v>
      </c>
      <c r="B44">
        <v>119</v>
      </c>
      <c r="C44" s="9">
        <f t="shared" si="0"/>
        <v>4.2485928866208736E-2</v>
      </c>
      <c r="D44" s="9">
        <f t="shared" si="1"/>
        <v>0.38297745313462073</v>
      </c>
      <c r="E44" s="24">
        <f t="shared" si="2"/>
        <v>23.53720459187964</v>
      </c>
      <c r="F44" s="24">
        <f t="shared" si="3"/>
        <v>2.0570761555680126</v>
      </c>
      <c r="G44" s="24"/>
      <c r="I44" s="21">
        <f t="shared" si="4"/>
        <v>34.40130008851677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>
        <f t="shared" si="8"/>
        <v>34.40130008851677</v>
      </c>
      <c r="P44" s="9" t="e">
        <f t="shared" si="22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#NUM!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>
        <v>29</v>
      </c>
      <c r="B45">
        <v>114</v>
      </c>
      <c r="C45" s="9">
        <f t="shared" si="0"/>
        <v>4.173919355648411E-2</v>
      </c>
      <c r="D45" s="9">
        <f t="shared" si="1"/>
        <v>0.4690605228273651</v>
      </c>
      <c r="E45" s="24">
        <f t="shared" si="2"/>
        <v>23.958297101421877</v>
      </c>
      <c r="F45" s="24">
        <f t="shared" si="3"/>
        <v>4.1562820488090457</v>
      </c>
      <c r="G45" s="24"/>
      <c r="I45" s="21">
        <f t="shared" si="4"/>
        <v>54.723770420046989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>
        <f t="shared" si="8"/>
        <v>54.723770420046989</v>
      </c>
      <c r="P45" s="9" t="e">
        <f t="shared" si="22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#NUM!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>
        <v>17</v>
      </c>
      <c r="B46">
        <v>137</v>
      </c>
      <c r="C46" s="9">
        <f t="shared" si="0"/>
        <v>4.0225899335456484E-2</v>
      </c>
      <c r="D46" s="9">
        <f t="shared" si="1"/>
        <v>0.34168896723244307</v>
      </c>
      <c r="E46" s="24">
        <f t="shared" si="2"/>
        <v>24.859605789312106</v>
      </c>
      <c r="F46" s="24">
        <f t="shared" ref="F46:F65" si="23">(D46-Zo_man)/C46</f>
        <v>1.1462342937605283</v>
      </c>
      <c r="G46" s="24"/>
      <c r="I46" s="21">
        <f t="shared" si="4"/>
        <v>26.751888410386094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>
        <f t="shared" si="8"/>
        <v>26.751888410386094</v>
      </c>
      <c r="P46" s="9" t="e">
        <f t="shared" si="22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#NUM!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>
        <v>27</v>
      </c>
      <c r="B47">
        <v>89</v>
      </c>
      <c r="C47" s="9">
        <f t="shared" si="0"/>
        <v>4.6324105461207944E-2</v>
      </c>
      <c r="D47" s="9">
        <f t="shared" si="1"/>
        <v>0.50547897757377303</v>
      </c>
      <c r="E47" s="24">
        <f t="shared" si="2"/>
        <v>21.587033144922906</v>
      </c>
      <c r="F47" s="24">
        <f t="shared" si="23"/>
        <v>4.5310818971509121</v>
      </c>
      <c r="G47" s="24"/>
      <c r="I47" s="21">
        <f t="shared" si="4"/>
        <v>65.208303954793706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>
        <f t="shared" si="8"/>
        <v>65.208303954793706</v>
      </c>
      <c r="P47" s="9" t="e">
        <f t="shared" si="22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#NUM!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>
        <v>2</v>
      </c>
      <c r="B48">
        <v>46</v>
      </c>
      <c r="C48" s="9">
        <f t="shared" si="0"/>
        <v>7.1795815861773804E-2</v>
      </c>
      <c r="D48" s="9">
        <f t="shared" si="1"/>
        <v>0.2225540791036614</v>
      </c>
      <c r="E48" s="24">
        <f t="shared" si="2"/>
        <v>13.928388277184121</v>
      </c>
      <c r="F48" s="24">
        <f t="shared" si="23"/>
        <v>-1.0171425999771122</v>
      </c>
      <c r="G48" s="24"/>
      <c r="I48" s="21">
        <f t="shared" si="4"/>
        <v>9.3860636384044724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>
        <f t="shared" si="8"/>
        <v>9.3860636384044724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#NUM!</v>
      </c>
    </row>
    <row r="49" spans="1:19" x14ac:dyDescent="0.2">
      <c r="A49">
        <v>38</v>
      </c>
      <c r="B49">
        <v>323</v>
      </c>
      <c r="C49" s="9">
        <f t="shared" si="0"/>
        <v>2.6297584151910851E-2</v>
      </c>
      <c r="D49" s="9">
        <f t="shared" si="1"/>
        <v>0.33175372170926992</v>
      </c>
      <c r="E49" s="24">
        <f t="shared" si="2"/>
        <v>38.026306683663087</v>
      </c>
      <c r="F49" s="24">
        <f t="shared" si="23"/>
        <v>1.3755278653555516</v>
      </c>
      <c r="G49" s="24"/>
      <c r="I49" s="21">
        <f t="shared" si="4"/>
        <v>25.366110243322005</v>
      </c>
      <c r="O49" s="30">
        <f t="shared" si="8"/>
        <v>25.366110243322005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#NUM!</v>
      </c>
    </row>
    <row r="50" spans="1:19" x14ac:dyDescent="0.2">
      <c r="A50">
        <v>27</v>
      </c>
      <c r="B50">
        <v>132</v>
      </c>
      <c r="C50" s="9">
        <f t="shared" si="0"/>
        <v>3.9590379123244791E-2</v>
      </c>
      <c r="D50" s="9">
        <f t="shared" si="1"/>
        <v>0.42679818899894889</v>
      </c>
      <c r="E50" s="24">
        <f t="shared" si="2"/>
        <v>25.258661880630179</v>
      </c>
      <c r="F50" s="24">
        <f t="shared" si="23"/>
        <v>3.3143791493808363</v>
      </c>
      <c r="G50" s="24"/>
      <c r="I50" s="21">
        <f t="shared" si="4"/>
        <v>44.038557919760144</v>
      </c>
      <c r="O50" s="30">
        <f t="shared" si="8"/>
        <v>44.038557919760144</v>
      </c>
      <c r="P50" s="9" t="e">
        <f t="shared" si="22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#NUM!</v>
      </c>
    </row>
    <row r="51" spans="1:19" x14ac:dyDescent="0.2">
      <c r="A51">
        <v>25</v>
      </c>
      <c r="B51">
        <v>249</v>
      </c>
      <c r="C51" s="9">
        <f t="shared" si="0"/>
        <v>3.0178582014172842E-2</v>
      </c>
      <c r="D51" s="9">
        <f t="shared" si="1"/>
        <v>0.30878616014121635</v>
      </c>
      <c r="E51" s="24">
        <f t="shared" si="2"/>
        <v>33.136083051561783</v>
      </c>
      <c r="F51" s="24">
        <f t="shared" si="23"/>
        <v>0.43757848590204179</v>
      </c>
      <c r="G51" s="24"/>
      <c r="I51" s="21">
        <f t="shared" si="4"/>
        <v>21.654022337790298</v>
      </c>
      <c r="O51" s="30">
        <f t="shared" si="8"/>
        <v>21.654022337790298</v>
      </c>
      <c r="P51" s="9" t="e">
        <f t="shared" si="22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#NUM!</v>
      </c>
    </row>
    <row r="52" spans="1:19" x14ac:dyDescent="0.2">
      <c r="A52">
        <v>12</v>
      </c>
      <c r="B52">
        <v>74</v>
      </c>
      <c r="C52" s="9">
        <f t="shared" si="0"/>
        <v>5.3760333057047034E-2</v>
      </c>
      <c r="D52" s="9">
        <f t="shared" si="1"/>
        <v>0.38730247128011142</v>
      </c>
      <c r="E52" s="24">
        <f t="shared" si="2"/>
        <v>18.601075237738275</v>
      </c>
      <c r="F52" s="24">
        <f t="shared" si="23"/>
        <v>1.7061242769087401</v>
      </c>
      <c r="G52" s="24"/>
      <c r="I52" s="21">
        <f t="shared" si="4"/>
        <v>34.938128930980021</v>
      </c>
      <c r="O52" s="30">
        <f t="shared" si="8"/>
        <v>34.938128930980021</v>
      </c>
      <c r="P52" s="9" t="e">
        <f t="shared" si="22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#NUM!</v>
      </c>
    </row>
    <row r="53" spans="1:19" x14ac:dyDescent="0.2">
      <c r="A53">
        <v>6</v>
      </c>
      <c r="B53">
        <v>42</v>
      </c>
      <c r="C53" s="9">
        <f t="shared" si="0"/>
        <v>7.1795815861773804E-2</v>
      </c>
      <c r="D53" s="9">
        <f t="shared" si="1"/>
        <v>0.3700052056605978</v>
      </c>
      <c r="E53" s="24">
        <f t="shared" si="2"/>
        <v>13.928388277184121</v>
      </c>
      <c r="F53" s="24">
        <f t="shared" si="23"/>
        <v>1.0366139426161129</v>
      </c>
      <c r="G53" s="24"/>
      <c r="I53" s="21">
        <f t="shared" si="4"/>
        <v>30.788743637450345</v>
      </c>
      <c r="O53" s="30">
        <f t="shared" si="8"/>
        <v>30.788743637450345</v>
      </c>
      <c r="P53" s="9" t="e">
        <f t="shared" si="22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#NUM!</v>
      </c>
    </row>
    <row r="54" spans="1:19" x14ac:dyDescent="0.2">
      <c r="A54">
        <v>8</v>
      </c>
      <c r="B54">
        <v>92</v>
      </c>
      <c r="C54" s="9">
        <f t="shared" si="0"/>
        <v>4.9875466805381644E-2</v>
      </c>
      <c r="D54" s="9">
        <f t="shared" si="1"/>
        <v>0.29246847693600164</v>
      </c>
      <c r="E54" s="24">
        <f t="shared" si="2"/>
        <v>20.049937655763422</v>
      </c>
      <c r="F54" s="24">
        <f t="shared" si="23"/>
        <v>-6.2399114837889645E-2</v>
      </c>
      <c r="G54" s="24"/>
      <c r="I54" s="21">
        <f t="shared" si="4"/>
        <v>18.758480911867466</v>
      </c>
      <c r="O54" s="30">
        <f t="shared" si="8"/>
        <v>18.758480911867466</v>
      </c>
      <c r="P54" s="9" t="e">
        <f t="shared" si="22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#NUM!</v>
      </c>
    </row>
    <row r="55" spans="1:19" x14ac:dyDescent="0.2">
      <c r="A55">
        <v>12</v>
      </c>
      <c r="B55">
        <v>68</v>
      </c>
      <c r="C55" s="9">
        <f t="shared" si="0"/>
        <v>5.5727821257535282E-2</v>
      </c>
      <c r="D55" s="9">
        <f t="shared" si="1"/>
        <v>0.4022313397618773</v>
      </c>
      <c r="E55" s="24">
        <f t="shared" si="2"/>
        <v>17.944358444926362</v>
      </c>
      <c r="F55" s="24">
        <f t="shared" si="23"/>
        <v>1.9137779916467208</v>
      </c>
      <c r="G55" s="24"/>
      <c r="I55" s="21">
        <f t="shared" si="4"/>
        <v>38.011833204646273</v>
      </c>
      <c r="O55" s="30">
        <f t="shared" si="8"/>
        <v>38.011833204646273</v>
      </c>
      <c r="P55" s="9" t="e">
        <f t="shared" si="22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#NUM!</v>
      </c>
    </row>
    <row r="56" spans="1:19" x14ac:dyDescent="0.2">
      <c r="A56">
        <v>7</v>
      </c>
      <c r="B56">
        <v>78</v>
      </c>
      <c r="C56" s="9">
        <f t="shared" si="0"/>
        <v>5.407380704358751E-2</v>
      </c>
      <c r="D56" s="9">
        <f t="shared" si="1"/>
        <v>0.29764284063709467</v>
      </c>
      <c r="E56" s="24">
        <f t="shared" si="2"/>
        <v>18.493242008906929</v>
      </c>
      <c r="F56" s="24">
        <f t="shared" si="23"/>
        <v>3.8136370140323221E-2</v>
      </c>
      <c r="G56" s="24"/>
      <c r="I56" s="21">
        <f t="shared" si="4"/>
        <v>19.35881240078756</v>
      </c>
      <c r="O56" s="30">
        <f t="shared" si="8"/>
        <v>19.35881240078756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#NUM!</v>
      </c>
    </row>
    <row r="57" spans="1:19" x14ac:dyDescent="0.2">
      <c r="A57">
        <v>19</v>
      </c>
      <c r="B57">
        <v>184</v>
      </c>
      <c r="C57" s="9">
        <f t="shared" si="0"/>
        <v>3.504998186163908E-2</v>
      </c>
      <c r="D57" s="9">
        <f t="shared" si="1"/>
        <v>0.31347899517325478</v>
      </c>
      <c r="E57" s="24">
        <f t="shared" si="2"/>
        <v>28.530685235374211</v>
      </c>
      <c r="F57" s="24">
        <f t="shared" si="23"/>
        <v>0.51065171237819806</v>
      </c>
      <c r="G57" s="24"/>
      <c r="I57" s="21">
        <f t="shared" si="4"/>
        <v>22.269627278617989</v>
      </c>
      <c r="O57" s="30">
        <f t="shared" si="8"/>
        <v>22.269627278617989</v>
      </c>
      <c r="P57" s="9" t="e">
        <f t="shared" si="22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#NUM!</v>
      </c>
    </row>
    <row r="58" spans="1:19" x14ac:dyDescent="0.2">
      <c r="A58">
        <v>27</v>
      </c>
      <c r="B58">
        <v>229</v>
      </c>
      <c r="C58" s="9">
        <f t="shared" si="0"/>
        <v>3.1219527052723132E-2</v>
      </c>
      <c r="D58" s="9">
        <f t="shared" si="1"/>
        <v>0.33262900926070849</v>
      </c>
      <c r="E58" s="24">
        <f t="shared" si="2"/>
        <v>32.031234756093937</v>
      </c>
      <c r="F58" s="24">
        <f t="shared" si="23"/>
        <v>1.1867043110985542</v>
      </c>
      <c r="G58" s="24"/>
      <c r="I58" s="21">
        <f t="shared" si="4"/>
        <v>25.421385702536394</v>
      </c>
      <c r="O58" s="30">
        <f t="shared" si="8"/>
        <v>25.421385702536394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#NUM!</v>
      </c>
    </row>
    <row r="59" spans="1:19" x14ac:dyDescent="0.2">
      <c r="A59">
        <v>154</v>
      </c>
      <c r="B59">
        <v>197</v>
      </c>
      <c r="C59" s="9">
        <f t="shared" si="0"/>
        <v>2.6669037353133251E-2</v>
      </c>
      <c r="D59" s="9">
        <f t="shared" si="1"/>
        <v>0.72412193622457544</v>
      </c>
      <c r="E59" s="24">
        <f t="shared" si="2"/>
        <v>37.496666518505343</v>
      </c>
      <c r="F59" s="24">
        <f t="shared" si="23"/>
        <v>16.068869252134579</v>
      </c>
      <c r="G59" s="24"/>
      <c r="I59" s="21">
        <f t="shared" si="4"/>
        <v>166.70721804160226</v>
      </c>
      <c r="O59" s="30">
        <f t="shared" si="8"/>
        <v>166.70721804160226</v>
      </c>
      <c r="P59" s="9" t="e">
        <f t="shared" si="22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#NUM!</v>
      </c>
    </row>
    <row r="60" spans="1:19" x14ac:dyDescent="0.2">
      <c r="A60">
        <v>11</v>
      </c>
      <c r="B60">
        <v>57</v>
      </c>
      <c r="C60" s="9">
        <f t="shared" si="0"/>
        <v>6.0412209333017691E-2</v>
      </c>
      <c r="D60" s="9">
        <f t="shared" si="1"/>
        <v>0.41890572880787635</v>
      </c>
      <c r="E60" s="24">
        <f t="shared" si="2"/>
        <v>16.552945357246848</v>
      </c>
      <c r="F60" s="24">
        <f t="shared" si="23"/>
        <v>2.0413930934270641</v>
      </c>
      <c r="G60" s="24"/>
      <c r="I60" s="21">
        <f t="shared" si="4"/>
        <v>41.557055426926119</v>
      </c>
      <c r="O60" s="30">
        <f t="shared" si="8"/>
        <v>41.557055426926119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#NUM!</v>
      </c>
    </row>
    <row r="61" spans="1:19" x14ac:dyDescent="0.2">
      <c r="A61">
        <v>2</v>
      </c>
      <c r="B61">
        <v>27</v>
      </c>
      <c r="C61" s="9">
        <f t="shared" si="0"/>
        <v>9.2057461789832332E-2</v>
      </c>
      <c r="D61" s="9">
        <f t="shared" si="1"/>
        <v>0.28644665150196524</v>
      </c>
      <c r="E61" s="24">
        <f t="shared" si="2"/>
        <v>10.862780491200215</v>
      </c>
      <c r="F61" s="24">
        <f t="shared" si="23"/>
        <v>-9.9220750140512834E-2</v>
      </c>
      <c r="G61" s="24"/>
      <c r="I61" s="21">
        <f t="shared" si="4"/>
        <v>15.982888703492318</v>
      </c>
      <c r="O61" s="30">
        <f t="shared" si="8"/>
        <v>15.982888703492318</v>
      </c>
      <c r="P61" s="9" t="e">
        <f t="shared" si="22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#NUM!</v>
      </c>
    </row>
    <row r="62" spans="1:19" x14ac:dyDescent="0.2">
      <c r="A62">
        <v>26</v>
      </c>
      <c r="B62">
        <v>141</v>
      </c>
      <c r="C62" s="9">
        <f t="shared" si="0"/>
        <v>3.863337046431279E-2</v>
      </c>
      <c r="D62" s="9">
        <f t="shared" si="1"/>
        <v>0.40772285948608489</v>
      </c>
      <c r="E62" s="24">
        <f t="shared" si="2"/>
        <v>25.88435821108957</v>
      </c>
      <c r="F62" s="24">
        <f t="shared" si="23"/>
        <v>2.9027288124625619</v>
      </c>
      <c r="G62" s="24"/>
      <c r="I62" s="21">
        <f t="shared" si="4"/>
        <v>39.713971773918644</v>
      </c>
      <c r="O62" s="30">
        <f t="shared" si="8"/>
        <v>39.713971773918644</v>
      </c>
      <c r="P62" s="9" t="e">
        <f t="shared" si="22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#NUM!</v>
      </c>
    </row>
    <row r="63" spans="1:19" x14ac:dyDescent="0.2">
      <c r="A63">
        <v>50</v>
      </c>
      <c r="B63">
        <v>342</v>
      </c>
      <c r="C63" s="9">
        <f t="shared" si="0"/>
        <v>2.5237723256253439E-2</v>
      </c>
      <c r="D63" s="9">
        <f t="shared" si="1"/>
        <v>0.36627198740047207</v>
      </c>
      <c r="E63" s="24">
        <f t="shared" si="2"/>
        <v>39.623225512317902</v>
      </c>
      <c r="F63" s="24">
        <f t="shared" si="23"/>
        <v>2.8010183314048374</v>
      </c>
      <c r="G63" s="24"/>
      <c r="I63" s="21">
        <f t="shared" si="4"/>
        <v>31.507190979359464</v>
      </c>
      <c r="O63" s="30">
        <f t="shared" si="8"/>
        <v>31.507190979359464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#NUM!</v>
      </c>
    </row>
    <row r="64" spans="1:19" x14ac:dyDescent="0.2">
      <c r="A64">
        <v>13</v>
      </c>
      <c r="B64">
        <v>122</v>
      </c>
      <c r="C64" s="9">
        <f t="shared" si="0"/>
        <v>4.2953677958755779E-2</v>
      </c>
      <c r="D64" s="9">
        <f t="shared" si="1"/>
        <v>0.31928695786612055</v>
      </c>
      <c r="E64" s="24">
        <f t="shared" si="2"/>
        <v>23.280893453645628</v>
      </c>
      <c r="F64" s="24">
        <f t="shared" si="23"/>
        <v>0.55190375017709503</v>
      </c>
      <c r="G64" s="24"/>
      <c r="I64" s="21">
        <f t="shared" si="4"/>
        <v>22.979298828940458</v>
      </c>
      <c r="O64" s="30">
        <f t="shared" si="8"/>
        <v>22.979298828940458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#NUM!</v>
      </c>
    </row>
    <row r="65" spans="1:19" x14ac:dyDescent="0.2">
      <c r="A65">
        <v>0</v>
      </c>
      <c r="B65">
        <v>17</v>
      </c>
      <c r="C65" s="9">
        <f t="shared" si="0"/>
        <v>0.11952286093343936</v>
      </c>
      <c r="D65" s="9">
        <f t="shared" si="1"/>
        <v>0.14586720014215654</v>
      </c>
      <c r="E65" s="24">
        <f t="shared" si="2"/>
        <v>8.3666002653407556</v>
      </c>
      <c r="F65" s="24">
        <f t="shared" si="23"/>
        <v>-1.2525926890086811</v>
      </c>
      <c r="G65" s="24"/>
      <c r="I65" s="21">
        <f t="shared" si="4"/>
        <v>0</v>
      </c>
      <c r="O65" s="30">
        <f t="shared" si="8"/>
        <v>0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#NUM!</v>
      </c>
    </row>
    <row r="66" spans="1:19" x14ac:dyDescent="0.2">
      <c r="A66">
        <v>33</v>
      </c>
      <c r="B66">
        <v>378</v>
      </c>
      <c r="C66" s="9">
        <f t="shared" si="0"/>
        <v>2.4648192922358193E-2</v>
      </c>
      <c r="D66" s="9">
        <f t="shared" si="1"/>
        <v>0.28869781614749362</v>
      </c>
      <c r="E66" s="24">
        <f t="shared" si="2"/>
        <v>40.570925550201594</v>
      </c>
      <c r="F66" s="24">
        <f t="shared" ref="F66:F97" si="24">(D66-Zo)/C66</f>
        <v>-3.0562453560625018</v>
      </c>
      <c r="G66" s="24"/>
      <c r="I66" s="21">
        <f t="shared" si="4"/>
        <v>18.832810700110628</v>
      </c>
      <c r="O66" s="30">
        <f t="shared" si="8"/>
        <v>18.832810700110628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#NUM!</v>
      </c>
    </row>
    <row r="67" spans="1:19" x14ac:dyDescent="0.2">
      <c r="A67">
        <v>16</v>
      </c>
      <c r="B67">
        <v>133</v>
      </c>
      <c r="C67" s="9">
        <f t="shared" si="0"/>
        <v>4.0893041005476534E-2</v>
      </c>
      <c r="D67" s="9">
        <f t="shared" si="1"/>
        <v>0.33702346265244626</v>
      </c>
      <c r="E67" s="24">
        <f t="shared" si="2"/>
        <v>24.454038521274967</v>
      </c>
      <c r="F67" s="24">
        <f t="shared" si="24"/>
        <v>-0.66038812436865668</v>
      </c>
      <c r="G67" s="24"/>
      <c r="I67" s="21">
        <f t="shared" si="4"/>
        <v>25.937128610860249</v>
      </c>
      <c r="O67" s="30">
        <f t="shared" si="8"/>
        <v>25.937128610860249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#NUM!</v>
      </c>
    </row>
    <row r="68" spans="1:19" x14ac:dyDescent="0.2">
      <c r="A68">
        <v>6</v>
      </c>
      <c r="B68">
        <v>74</v>
      </c>
      <c r="C68" s="9">
        <f t="shared" si="0"/>
        <v>5.5727821257535282E-2</v>
      </c>
      <c r="D68" s="9">
        <f t="shared" si="1"/>
        <v>0.28481065953646517</v>
      </c>
      <c r="E68" s="24">
        <f t="shared" si="2"/>
        <v>17.944358444926362</v>
      </c>
      <c r="F68" s="24">
        <f t="shared" si="24"/>
        <v>-1.4215176545163564</v>
      </c>
      <c r="G68" s="24"/>
      <c r="I68" s="21">
        <f t="shared" si="4"/>
        <v>17.492734046065205</v>
      </c>
      <c r="O68" s="30">
        <f t="shared" si="8"/>
        <v>17.492734046065205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#NUM!</v>
      </c>
    </row>
    <row r="69" spans="1:19" x14ac:dyDescent="0.2">
      <c r="A69">
        <v>9</v>
      </c>
      <c r="B69">
        <v>188</v>
      </c>
      <c r="C69" s="9">
        <f t="shared" si="0"/>
        <v>3.5578403348241E-2</v>
      </c>
      <c r="D69" s="9">
        <f t="shared" si="1"/>
        <v>0.21949275103569946</v>
      </c>
      <c r="E69" s="24">
        <f t="shared" si="2"/>
        <v>28.106938645110393</v>
      </c>
      <c r="F69" s="24">
        <f t="shared" si="24"/>
        <v>-4.0624642104190967</v>
      </c>
      <c r="G69" s="24"/>
      <c r="I69" s="21">
        <f t="shared" si="4"/>
        <v>10.333895246124934</v>
      </c>
      <c r="O69" s="30">
        <f t="shared" si="8"/>
        <v>10.333895246124934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#NUM!</v>
      </c>
    </row>
    <row r="70" spans="1:19" x14ac:dyDescent="0.2">
      <c r="A70">
        <v>28</v>
      </c>
      <c r="B70">
        <v>229</v>
      </c>
      <c r="C70" s="9">
        <f t="shared" si="0"/>
        <v>3.1158847642487792E-2</v>
      </c>
      <c r="D70" s="9">
        <f t="shared" si="1"/>
        <v>0.33820472677601227</v>
      </c>
      <c r="E70" s="24">
        <f t="shared" si="2"/>
        <v>32.093613071762427</v>
      </c>
      <c r="F70" s="24">
        <f t="shared" si="24"/>
        <v>-0.82878593014967361</v>
      </c>
      <c r="G70" s="24"/>
      <c r="I70" s="21">
        <f t="shared" si="4"/>
        <v>26.360995999753541</v>
      </c>
      <c r="O70" s="30">
        <f t="shared" si="8"/>
        <v>26.360995999753541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#NUM!</v>
      </c>
    </row>
    <row r="71" spans="1:19" x14ac:dyDescent="0.2">
      <c r="A71">
        <v>14</v>
      </c>
      <c r="B71">
        <v>108</v>
      </c>
      <c r="C71" s="9">
        <f t="shared" si="0"/>
        <v>4.5175395145262566E-2</v>
      </c>
      <c r="D71" s="9">
        <f t="shared" si="1"/>
        <v>0.34926830162401107</v>
      </c>
      <c r="E71" s="24">
        <f t="shared" si="2"/>
        <v>22.135943621178654</v>
      </c>
      <c r="F71" s="24">
        <f t="shared" si="24"/>
        <v>-0.32673626053097843</v>
      </c>
      <c r="G71" s="24"/>
      <c r="I71" s="21">
        <f t="shared" si="4"/>
        <v>27.944103555617144</v>
      </c>
      <c r="O71" s="30">
        <f t="shared" si="8"/>
        <v>27.944103555617144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#NUM!</v>
      </c>
    </row>
    <row r="72" spans="1:19" x14ac:dyDescent="0.2">
      <c r="A72">
        <v>13</v>
      </c>
      <c r="B72">
        <v>109</v>
      </c>
      <c r="C72" s="9">
        <f t="shared" si="0"/>
        <v>4.5175395145262566E-2</v>
      </c>
      <c r="D72" s="9">
        <f t="shared" si="1"/>
        <v>0.33640195909343912</v>
      </c>
      <c r="E72" s="24">
        <f t="shared" si="2"/>
        <v>22.135943621178654</v>
      </c>
      <c r="F72" s="24">
        <f t="shared" si="24"/>
        <v>-0.61154489339849216</v>
      </c>
      <c r="G72" s="24"/>
      <c r="I72" s="21">
        <f t="shared" si="4"/>
        <v>25.714489850511335</v>
      </c>
      <c r="O72" s="30">
        <f t="shared" si="8"/>
        <v>25.714489850511335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#NUM!</v>
      </c>
    </row>
    <row r="73" spans="1:19" x14ac:dyDescent="0.2">
      <c r="A73">
        <v>1</v>
      </c>
      <c r="B73">
        <v>37</v>
      </c>
      <c r="C73" s="9">
        <f t="shared" si="0"/>
        <v>8.0582296402538028E-2</v>
      </c>
      <c r="D73" s="9">
        <f t="shared" si="1"/>
        <v>0.18950382922195272</v>
      </c>
      <c r="E73" s="24">
        <f t="shared" si="2"/>
        <v>12.409673645990857</v>
      </c>
      <c r="F73" s="24">
        <f t="shared" si="24"/>
        <v>-2.1657972020059471</v>
      </c>
      <c r="G73" s="24"/>
      <c r="I73" s="21">
        <f t="shared" si="4"/>
        <v>5.8361871144579274</v>
      </c>
      <c r="O73" s="30">
        <f t="shared" si="8"/>
        <v>5.8361871144579274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#NUM!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0.59590635149700244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0.59590635149700244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0.59590635149700244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0.59590635149700244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0.59590635149700244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0.59590635149700244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0.59590635149700244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0.59590635149700244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0.59590635149700244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0.59590635149700244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0.59590635149700244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0.59590635149700244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0.59590635149700244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0.59590635149700244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0.59590635149700244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0.59590635149700244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0.59590635149700244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0.59590635149700244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0.59590635149700244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0.59590635149700244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0.59590635149700244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0.59590635149700244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0.59590635149700244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0.59590635149700244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0.59590635149700244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0.59590635149700244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0.59590635149700244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0.59590635149700244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0.59590635149700244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0.59590635149700244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0.59590635149700244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0.59590635149700244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0.59590635149700244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0.59590635149700244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0.59590635149700244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0.59590635149700244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0.59590635149700244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0.59590635149700244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0.59590635149700244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0.59590635149700244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0.59590635149700244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0.59590635149700244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0.59590635149700244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0.59590635149700244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0.59590635149700244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0.59590635149700244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0.59590635149700244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0.59590635149700244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0.59590635149700244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0.59590635149700244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0.59590635149700244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0.59590635149700244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0.59590635149700244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0.59590635149700244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0.59590635149700244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0.59590635149700244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0.59590635149700244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0.59590635149700244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0.59590635149700244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0.59590635149700244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0.59590635149700244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0.59590635149700244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0.59590635149700244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0.59590635149700244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0.59590635149700244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0.59590635149700244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0.59590635149700244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0.59590635149700244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0.59590635149700244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0.59590635149700244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0.59590635149700244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0.59590635149700244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0.59590635149700244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0.59590635149700244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0.59590635149700244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0.59590635149700244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0.59590635149700244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0.59590635149700244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0.59590635149700244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0.59590635149700244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0.59590635149700244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0.59590635149700244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0.59590635149700244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0.59590635149700244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0.59590635149700244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0.59590635149700244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0.59590635149700244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0.59590635149700244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0.59590635149700244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0.59590635149700244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0.59590635149700244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0.59590635149700244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0.59590635149700244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0.59590635149700244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0.59590635149700244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0.59590635149700244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0.59590635149700244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0.59590635149700244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0.59590635149700244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0.59590635149700244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0.59590635149700244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0.59590635149700244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0.59590635149700244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0.59590635149700244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0.59590635149700244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0.59590635149700244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0.59590635149700244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0.59590635149700244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0.59590635149700244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0.59590635149700244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0.59590635149700244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0.59590635149700244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0.59590635149700244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0.59590635149700244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0.59590635149700244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0.59590635149700244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0.59590635149700244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0.59590635149700244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0.59590635149700244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0.59590635149700244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0.59590635149700244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0.59590635149700244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0.59590635149700244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0.59590635149700244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0.59590635149700244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0.59590635149700244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0.59590635149700244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0.59590635149700244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0.59590635149700244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0.59590635149700244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0.59590635149700244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0.59590635149700244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0.59590635149700244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0.59590635149700244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0.59590635149700244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0.59590635149700244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0.59590635149700244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0.59590635149700244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0.59590635149700244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0.59590635149700244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0.59590635149700244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0.59590635149700244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0.59590635149700244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0.59590635149700244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0.59590635149700244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0.59590635149700244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0.59590635149700244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0.59590635149700244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0.59590635149700244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0.59590635149700244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0.59590635149700244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0.59590635149700244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0.59590635149700244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0.59590635149700244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0.59590635149700244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0.59590635149700244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0.59590635149700244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0.59590635149700244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0.59590635149700244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0.59590635149700244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0.59590635149700244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0.59590635149700244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0.59590635149700244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0.59590635149700244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0.59590635149700244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0.59590635149700244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0.59590635149700244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opLeftCell="H1" workbookViewId="0">
      <selection activeCell="E14" sqref="E14:F73"/>
    </sheetView>
  </sheetViews>
  <sheetFormatPr defaultRowHeight="12.75" x14ac:dyDescent="0.2"/>
  <cols>
    <col min="1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131</v>
      </c>
    </row>
    <row r="2" spans="1:23" ht="13.5" thickBot="1" x14ac:dyDescent="0.25">
      <c r="A2" s="2" t="s">
        <v>10</v>
      </c>
      <c r="B2" s="19" t="s">
        <v>67</v>
      </c>
      <c r="E2" s="2" t="s">
        <v>15</v>
      </c>
      <c r="F2" s="10">
        <f>MIN(E14:E65)</f>
        <v>8.831760866327846</v>
      </c>
      <c r="G2" s="11">
        <f>MAX(E14:E65)</f>
        <v>51.672042731055249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/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1380</v>
      </c>
      <c r="E3" s="2" t="s">
        <v>16</v>
      </c>
      <c r="F3" s="36">
        <f>MIN(F14:F65)</f>
        <v>-1.0248188436836936</v>
      </c>
      <c r="G3" s="37">
        <f>MAX(F14:F65)</f>
        <v>5.3717614966228044</v>
      </c>
      <c r="I3" s="2" t="s">
        <v>12</v>
      </c>
      <c r="J3" s="14">
        <v>105.3</v>
      </c>
      <c r="P3" s="2" t="s">
        <v>12</v>
      </c>
      <c r="Q3" s="18"/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9506</v>
      </c>
      <c r="E4" s="2" t="s">
        <v>34</v>
      </c>
      <c r="F4" s="16">
        <f>MIN(M14:M25)</f>
        <v>-12.559237591386211</v>
      </c>
      <c r="G4" s="17">
        <f>MAX(M14:M25)</f>
        <v>13.916042170035279</v>
      </c>
      <c r="I4" s="2" t="s">
        <v>24</v>
      </c>
      <c r="J4" s="48">
        <v>4.0760504400000004</v>
      </c>
      <c r="K4" s="13" t="s">
        <v>25</v>
      </c>
      <c r="P4" s="2" t="s">
        <v>13</v>
      </c>
      <c r="Q4" s="18"/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0.36403253893350201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9.3339601843768785E-2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0.29650899554330779</v>
      </c>
      <c r="E8" s="6"/>
      <c r="I8" s="5" t="s">
        <v>26</v>
      </c>
      <c r="J8" s="21">
        <f>MIN(I14:I65)</f>
        <v>14.822587890382994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>
        <f>MAX(I14:I65)</f>
        <v>58.025585468341205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10</v>
      </c>
      <c r="B14">
        <v>63</v>
      </c>
      <c r="C14" s="9">
        <f t="shared" ref="C14:C77" si="0">0.5*(1/(A14+B14+0.5))^0.5</f>
        <v>5.8321184351980429E-2</v>
      </c>
      <c r="D14" s="9">
        <f t="shared" ref="D14:D77" si="1">ATAN(SQRT((A14+3/8)/(B14+3/8)))</f>
        <v>0.38447294927278486</v>
      </c>
      <c r="E14" s="24">
        <f t="shared" ref="E14:E77" si="2">1/C14</f>
        <v>17.146428199482248</v>
      </c>
      <c r="F14" s="24">
        <f t="shared" ref="F14:F45" si="3">(D14-Zo_man)/C14</f>
        <v>1.5082676167650573</v>
      </c>
      <c r="G14" s="24"/>
      <c r="I14" s="21">
        <f t="shared" ref="I14:I77" si="4">1/lamD*LN(1+0.5*lamD*Z*rho_std*A14/B14)</f>
        <v>33.974450786252362</v>
      </c>
      <c r="J14" s="29">
        <v>1</v>
      </c>
      <c r="K14" s="32">
        <f t="shared" ref="K14:K21" si="5">ATAN(SQRT((EXP(J14*lamD)-1)/(0.5*lamD*rho_std*Z)))</f>
        <v>6.8159221154467584E-2</v>
      </c>
      <c r="L14" s="9">
        <f t="shared" ref="L14:L21" si="6">max_x_axis</f>
        <v>55</v>
      </c>
      <c r="M14" s="15">
        <f t="shared" ref="M14:M21" si="7">(K14-Zo_man)/(1/max_x_axis)</f>
        <v>-12.559237591386211</v>
      </c>
      <c r="O14" s="30">
        <f t="shared" ref="O14:O77" si="8">I14</f>
        <v>33.974450786252362</v>
      </c>
      <c r="P14" s="9" t="e">
        <f>SQRT(1/A14+1/B14+1/Nd+(zeta_se/zeta)^2)</f>
        <v>#DIV/0!</v>
      </c>
      <c r="Q14" s="9" t="e">
        <f t="shared" ref="Q14:Q77" si="9">O14*P14</f>
        <v>#DIV/0!</v>
      </c>
      <c r="R14" s="24" t="e">
        <f t="shared" ref="R14:R77" si="10">1/P14</f>
        <v>#DIV/0!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9</v>
      </c>
      <c r="B15">
        <v>94</v>
      </c>
      <c r="C15" s="9">
        <f t="shared" si="0"/>
        <v>4.9147318718299041E-2</v>
      </c>
      <c r="D15" s="9">
        <f t="shared" si="1"/>
        <v>0.30532358077718413</v>
      </c>
      <c r="E15" s="24">
        <f t="shared" si="2"/>
        <v>20.346989949375807</v>
      </c>
      <c r="F15" s="24">
        <f t="shared" si="3"/>
        <v>0.17935027716159846</v>
      </c>
      <c r="G15" s="24"/>
      <c r="I15" s="21">
        <f t="shared" si="4"/>
        <v>20.514520333443421</v>
      </c>
      <c r="J15" s="34">
        <v>3</v>
      </c>
      <c r="K15" s="32">
        <f t="shared" si="5"/>
        <v>0.11770100810273681</v>
      </c>
      <c r="L15" s="9">
        <f t="shared" si="6"/>
        <v>55</v>
      </c>
      <c r="M15" s="15">
        <f t="shared" si="7"/>
        <v>-9.8344393092314046</v>
      </c>
      <c r="O15" s="30">
        <f t="shared" si="8"/>
        <v>20.514520333443421</v>
      </c>
      <c r="P15" s="9" t="e">
        <f>SQRT(1/A15+1/B15+1/Nd+(zeta_se/zeta)^2)</f>
        <v>#DIV/0!</v>
      </c>
      <c r="Q15" s="9" t="e">
        <f t="shared" si="9"/>
        <v>#DIV/0!</v>
      </c>
      <c r="R15" s="24" t="e">
        <f t="shared" si="10"/>
        <v>#DIV/0!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10</v>
      </c>
      <c r="B16">
        <v>125</v>
      </c>
      <c r="C16" s="9">
        <f t="shared" si="0"/>
        <v>4.2953677958755779E-2</v>
      </c>
      <c r="D16" s="9">
        <f t="shared" si="1"/>
        <v>0.28010316998889584</v>
      </c>
      <c r="E16" s="24">
        <f t="shared" si="2"/>
        <v>23.280893453645628</v>
      </c>
      <c r="F16" s="24">
        <f t="shared" si="3"/>
        <v>-0.38194227675136128</v>
      </c>
      <c r="G16" s="24"/>
      <c r="I16" s="21">
        <f t="shared" si="4"/>
        <v>17.145503310319548</v>
      </c>
      <c r="J16" s="34">
        <v>5</v>
      </c>
      <c r="K16" s="32">
        <f t="shared" si="5"/>
        <v>0.15149898170049736</v>
      </c>
      <c r="L16" s="9">
        <f t="shared" si="6"/>
        <v>55</v>
      </c>
      <c r="M16" s="15">
        <f t="shared" si="7"/>
        <v>-7.9755507613545742</v>
      </c>
      <c r="O16" s="30">
        <f t="shared" si="8"/>
        <v>17.145503310319548</v>
      </c>
      <c r="P16" s="9" t="e">
        <f>SQRT(1/A16+1/B16+1/Nd+(zeta_se/zeta)^2)</f>
        <v>#DIV/0!</v>
      </c>
      <c r="Q16" s="9" t="e">
        <f t="shared" si="9"/>
        <v>#DIV/0!</v>
      </c>
      <c r="R16" s="24" t="e">
        <f t="shared" si="10"/>
        <v>#DIV/0!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38</v>
      </c>
      <c r="B17">
        <v>244</v>
      </c>
      <c r="C17" s="9">
        <f t="shared" si="0"/>
        <v>2.9748205865436479E-2</v>
      </c>
      <c r="D17" s="9">
        <f t="shared" si="1"/>
        <v>0.37729036691216905</v>
      </c>
      <c r="E17" s="24">
        <f t="shared" si="2"/>
        <v>33.61547262794322</v>
      </c>
      <c r="F17" s="24">
        <f t="shared" si="3"/>
        <v>2.7155039780976722</v>
      </c>
      <c r="G17" s="24"/>
      <c r="I17" s="21">
        <f t="shared" si="4"/>
        <v>33.335602044077007</v>
      </c>
      <c r="J17" s="34">
        <v>10</v>
      </c>
      <c r="K17" s="32">
        <f t="shared" si="5"/>
        <v>0.21268223961813484</v>
      </c>
      <c r="L17" s="9">
        <f t="shared" si="6"/>
        <v>55</v>
      </c>
      <c r="M17" s="15">
        <f t="shared" si="7"/>
        <v>-4.6104715758845121</v>
      </c>
      <c r="O17" s="30">
        <f t="shared" si="8"/>
        <v>33.335602044077007</v>
      </c>
      <c r="P17" s="9" t="e">
        <f>SQRT(1/0.7+1/B17+1/Nd+(zeta_se/zeta)^2)</f>
        <v>#DIV/0!</v>
      </c>
      <c r="Q17" s="9" t="e">
        <f t="shared" si="9"/>
        <v>#DIV/0!</v>
      </c>
      <c r="R17" s="24" t="e">
        <f t="shared" si="10"/>
        <v>#DIV/0!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3</v>
      </c>
      <c r="B18">
        <v>26</v>
      </c>
      <c r="C18" s="9">
        <f t="shared" si="0"/>
        <v>9.2057461789832332E-2</v>
      </c>
      <c r="D18" s="9">
        <f t="shared" si="1"/>
        <v>0.34353382703840957</v>
      </c>
      <c r="E18" s="24">
        <f t="shared" si="2"/>
        <v>10.862780491200215</v>
      </c>
      <c r="F18" s="24">
        <f t="shared" si="3"/>
        <v>0.5108204221669691</v>
      </c>
      <c r="G18" s="24"/>
      <c r="I18" s="21">
        <f t="shared" si="4"/>
        <v>24.714569873037984</v>
      </c>
      <c r="J18" s="34">
        <v>20</v>
      </c>
      <c r="K18" s="32">
        <f t="shared" si="5"/>
        <v>0.29650899554330784</v>
      </c>
      <c r="L18" s="9">
        <f t="shared" si="6"/>
        <v>55</v>
      </c>
      <c r="M18" s="15">
        <f t="shared" si="7"/>
        <v>3.0531133177191805E-15</v>
      </c>
      <c r="O18" s="30">
        <f t="shared" si="8"/>
        <v>24.714569873037984</v>
      </c>
      <c r="P18" s="9" t="e">
        <f>SQRT(1/A18+1/B18+1/Nd+(zeta_se/zeta)^2)</f>
        <v>#DIV/0!</v>
      </c>
      <c r="Q18" s="9" t="e">
        <f t="shared" si="9"/>
        <v>#DIV/0!</v>
      </c>
      <c r="R18" s="24" t="e">
        <f t="shared" si="10"/>
        <v>#DIV/0!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21</v>
      </c>
      <c r="B19">
        <v>126</v>
      </c>
      <c r="C19" s="9">
        <f t="shared" si="0"/>
        <v>4.1169348479630913E-2</v>
      </c>
      <c r="D19" s="9">
        <f t="shared" si="1"/>
        <v>0.39018029343400107</v>
      </c>
      <c r="E19" s="24">
        <f t="shared" si="2"/>
        <v>24.289915602982237</v>
      </c>
      <c r="F19" s="24">
        <f t="shared" si="3"/>
        <v>2.2752679201867481</v>
      </c>
      <c r="G19" s="24"/>
      <c r="I19" s="21">
        <f t="shared" si="4"/>
        <v>35.66848219786479</v>
      </c>
      <c r="J19" s="34">
        <v>30</v>
      </c>
      <c r="K19" s="32">
        <f t="shared" si="5"/>
        <v>0.35817747446651582</v>
      </c>
      <c r="L19" s="9">
        <f t="shared" si="6"/>
        <v>55</v>
      </c>
      <c r="M19" s="15">
        <f t="shared" si="7"/>
        <v>3.3917663407764422</v>
      </c>
      <c r="O19" s="30">
        <f t="shared" si="8"/>
        <v>35.66848219786479</v>
      </c>
      <c r="P19" s="9" t="e">
        <f>SQRT(1/A19+1/B19+1/Nd+(zeta_se/zeta)^2)</f>
        <v>#DIV/0!</v>
      </c>
      <c r="Q19" s="9" t="e">
        <f t="shared" si="9"/>
        <v>#DIV/0!</v>
      </c>
      <c r="R19" s="24" t="e">
        <f t="shared" si="10"/>
        <v>#DIV/0!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26</v>
      </c>
      <c r="B20">
        <v>225</v>
      </c>
      <c r="C20" s="9">
        <f t="shared" si="0"/>
        <v>3.152833305597158E-2</v>
      </c>
      <c r="D20" s="9">
        <f t="shared" si="1"/>
        <v>0.32961284848356115</v>
      </c>
      <c r="E20" s="24">
        <f t="shared" si="2"/>
        <v>31.717503054307414</v>
      </c>
      <c r="F20" s="24">
        <f t="shared" si="3"/>
        <v>1.0499715567418295</v>
      </c>
      <c r="G20" s="24"/>
      <c r="I20" s="21">
        <f t="shared" si="4"/>
        <v>24.751113850064932</v>
      </c>
      <c r="J20" s="34">
        <v>50</v>
      </c>
      <c r="K20" s="32">
        <f t="shared" si="5"/>
        <v>0.45046197116961473</v>
      </c>
      <c r="L20" s="9">
        <f t="shared" si="6"/>
        <v>55</v>
      </c>
      <c r="M20" s="15">
        <f t="shared" si="7"/>
        <v>8.4674136594468816</v>
      </c>
      <c r="O20" s="30">
        <f t="shared" si="8"/>
        <v>24.751113850064932</v>
      </c>
      <c r="P20" s="9" t="e">
        <f>SQRT(1/0.7+1/B20+1/Nd+(zeta_se/zeta)^2)</f>
        <v>#DIV/0!</v>
      </c>
      <c r="Q20" s="9" t="e">
        <f t="shared" si="9"/>
        <v>#DIV/0!</v>
      </c>
      <c r="R20" s="24" t="e">
        <f t="shared" si="10"/>
        <v>#DIV/0!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10</v>
      </c>
      <c r="B21">
        <v>58</v>
      </c>
      <c r="C21" s="9">
        <f t="shared" si="0"/>
        <v>6.0412209333017691E-2</v>
      </c>
      <c r="D21" s="9">
        <f t="shared" si="1"/>
        <v>0.39897081391481459</v>
      </c>
      <c r="E21" s="24">
        <f t="shared" si="2"/>
        <v>16.552945357246848</v>
      </c>
      <c r="F21" s="24">
        <f t="shared" si="3"/>
        <v>1.6960448807077035</v>
      </c>
      <c r="G21" s="24"/>
      <c r="I21" s="21">
        <f t="shared" si="4"/>
        <v>36.894916759298845</v>
      </c>
      <c r="J21" s="35">
        <v>80</v>
      </c>
      <c r="K21" s="32">
        <f t="shared" si="5"/>
        <v>0.54952794408940375</v>
      </c>
      <c r="L21" s="9">
        <f t="shared" si="6"/>
        <v>55</v>
      </c>
      <c r="M21" s="15">
        <f t="shared" si="7"/>
        <v>13.916042170035279</v>
      </c>
      <c r="O21" s="30">
        <f t="shared" si="8"/>
        <v>36.894916759298845</v>
      </c>
      <c r="P21" s="9" t="e">
        <f>SQRT(1/A21+1/B21+1/Nd+(zeta_se/zeta)^2)</f>
        <v>#DIV/0!</v>
      </c>
      <c r="Q21" s="9" t="e">
        <f t="shared" si="9"/>
        <v>#DIV/0!</v>
      </c>
      <c r="R21" s="24" t="e">
        <f t="shared" si="10"/>
        <v>#DIV/0!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18</v>
      </c>
      <c r="B22">
        <v>119</v>
      </c>
      <c r="C22" s="9">
        <f t="shared" si="0"/>
        <v>4.2640143271122088E-2</v>
      </c>
      <c r="D22" s="9">
        <f t="shared" si="1"/>
        <v>0.37388114820868851</v>
      </c>
      <c r="E22" s="24">
        <f t="shared" si="2"/>
        <v>23.452078799117146</v>
      </c>
      <c r="F22" s="24">
        <f t="shared" si="3"/>
        <v>1.8145378211658305</v>
      </c>
      <c r="G22" s="24"/>
      <c r="I22" s="21">
        <f t="shared" si="4"/>
        <v>32.379661519120994</v>
      </c>
      <c r="J22" s="21"/>
      <c r="K22" s="32"/>
      <c r="O22" s="30">
        <f t="shared" si="8"/>
        <v>32.379661519120994</v>
      </c>
      <c r="P22" s="9" t="e">
        <f>SQRT(1/0.7+1/B22+1/Nd+(zeta_se/zeta)^2)</f>
        <v>#DIV/0!</v>
      </c>
      <c r="Q22" s="9" t="e">
        <f t="shared" si="9"/>
        <v>#DIV/0!</v>
      </c>
      <c r="R22" s="24" t="e">
        <f t="shared" si="10"/>
        <v>#DIV/0!</v>
      </c>
      <c r="S22" s="24" t="e">
        <f t="shared" si="11"/>
        <v>#NUM!</v>
      </c>
      <c r="U22" s="21"/>
    </row>
    <row r="23" spans="1:23" ht="13.5" thickBot="1" x14ac:dyDescent="0.25">
      <c r="A23">
        <v>10</v>
      </c>
      <c r="B23">
        <v>77</v>
      </c>
      <c r="C23" s="9">
        <f t="shared" si="0"/>
        <v>5.3452248382484878E-2</v>
      </c>
      <c r="D23" s="9">
        <f t="shared" si="1"/>
        <v>0.35101506722703935</v>
      </c>
      <c r="E23" s="24">
        <f t="shared" si="2"/>
        <v>18.708286933869708</v>
      </c>
      <c r="F23" s="24">
        <f t="shared" si="3"/>
        <v>1.0197152286973208</v>
      </c>
      <c r="G23" s="24"/>
      <c r="I23" s="21">
        <f t="shared" si="4"/>
        <v>27.810581178058822</v>
      </c>
      <c r="J23" s="31" t="s">
        <v>33</v>
      </c>
      <c r="K23" s="32"/>
      <c r="O23" s="30">
        <f t="shared" si="8"/>
        <v>27.810581178058822</v>
      </c>
      <c r="P23" s="9" t="e">
        <f>SQRT(1/A23+1/B23+1/Nd+(zeta_se/zeta)^2)</f>
        <v>#DIV/0!</v>
      </c>
      <c r="Q23" s="9" t="e">
        <f t="shared" si="9"/>
        <v>#DIV/0!</v>
      </c>
      <c r="R23" s="24" t="e">
        <f t="shared" si="10"/>
        <v>#DIV/0!</v>
      </c>
      <c r="S23" s="24" t="e">
        <f t="shared" si="11"/>
        <v>#NUM!</v>
      </c>
      <c r="U23" s="31" t="s">
        <v>33</v>
      </c>
    </row>
    <row r="24" spans="1:23" x14ac:dyDescent="0.2">
      <c r="A24">
        <v>22</v>
      </c>
      <c r="B24">
        <v>81</v>
      </c>
      <c r="C24" s="9">
        <f t="shared" si="0"/>
        <v>4.9147318718299041E-2</v>
      </c>
      <c r="D24" s="9">
        <f t="shared" si="1"/>
        <v>0.48295127831044299</v>
      </c>
      <c r="E24" s="24">
        <f t="shared" si="2"/>
        <v>20.346989949375807</v>
      </c>
      <c r="F24" s="24">
        <f t="shared" si="3"/>
        <v>3.793539253601582</v>
      </c>
      <c r="G24" s="24"/>
      <c r="I24" s="21">
        <f t="shared" si="4"/>
        <v>58.025585468341205</v>
      </c>
      <c r="J24" s="29">
        <v>29.3</v>
      </c>
      <c r="K24" s="32">
        <f>ATAN(SQRT((EXP(J24*lamD)-1)/(0.5*lamD*rho_std*Z)))</f>
        <v>0.3543100801110704</v>
      </c>
      <c r="L24" s="9">
        <f>max_x_axis</f>
        <v>55</v>
      </c>
      <c r="M24" s="15">
        <f>(K24-Zo_man)/(1/max_x_axis)</f>
        <v>3.179059651226944</v>
      </c>
      <c r="O24" s="30">
        <f t="shared" si="8"/>
        <v>58.025585468341205</v>
      </c>
      <c r="P24" s="9" t="e">
        <f>SQRT(1/0.7+1/B24+1/Nd+(zeta_se/zeta)^2)</f>
        <v>#DIV/0!</v>
      </c>
      <c r="Q24" s="9" t="e">
        <f t="shared" si="9"/>
        <v>#DIV/0!</v>
      </c>
      <c r="R24" s="24" t="e">
        <f t="shared" si="10"/>
        <v>#DIV/0!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28</v>
      </c>
      <c r="B25">
        <v>177</v>
      </c>
      <c r="C25" s="9">
        <f t="shared" si="0"/>
        <v>3.4879005320757786E-2</v>
      </c>
      <c r="D25" s="9">
        <f t="shared" si="1"/>
        <v>0.38047599947268823</v>
      </c>
      <c r="E25" s="24">
        <f t="shared" si="2"/>
        <v>28.670542373662904</v>
      </c>
      <c r="F25" s="24">
        <f t="shared" si="3"/>
        <v>2.4073795441468215</v>
      </c>
      <c r="G25" s="24"/>
      <c r="I25" s="21">
        <f t="shared" si="4"/>
        <v>33.859585083871089</v>
      </c>
      <c r="J25" s="18">
        <v>64</v>
      </c>
      <c r="K25" s="32">
        <f>ATAN(SQRT((EXP(J25*lamD)-1)/(0.5*lamD*rho_std*Z)))</f>
        <v>0.50088854268167882</v>
      </c>
      <c r="L25" s="9">
        <f>max_x_axis</f>
        <v>55</v>
      </c>
      <c r="M25" s="15">
        <f>(K25-Zo_man)/(1/max_x_axis)</f>
        <v>11.240875092610407</v>
      </c>
      <c r="O25" s="30">
        <f t="shared" si="8"/>
        <v>33.859585083871089</v>
      </c>
      <c r="P25" s="9" t="e">
        <f t="shared" ref="P25:P39" si="16">SQRT(1/A25+1/B25+1/Nd+(zeta_se/zeta)^2)</f>
        <v>#DIV/0!</v>
      </c>
      <c r="Q25" s="9" t="e">
        <f t="shared" si="9"/>
        <v>#DIV/0!</v>
      </c>
      <c r="R25" s="24" t="e">
        <f t="shared" si="10"/>
        <v>#DIV/0!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22</v>
      </c>
      <c r="B26">
        <v>173</v>
      </c>
      <c r="C26" s="9">
        <f t="shared" si="0"/>
        <v>3.5759926992607577E-2</v>
      </c>
      <c r="D26" s="9">
        <f t="shared" si="1"/>
        <v>0.34488524861035824</v>
      </c>
      <c r="E26" s="24">
        <f t="shared" si="2"/>
        <v>27.964262908219126</v>
      </c>
      <c r="F26" s="24">
        <f t="shared" si="3"/>
        <v>1.3528062592815409</v>
      </c>
      <c r="G26" s="24"/>
      <c r="I26" s="21">
        <f t="shared" si="4"/>
        <v>27.23308454904658</v>
      </c>
      <c r="J26" s="18"/>
      <c r="K26" s="32"/>
      <c r="O26" s="30">
        <f t="shared" si="8"/>
        <v>27.23308454904658</v>
      </c>
      <c r="P26" s="9" t="e">
        <f t="shared" si="16"/>
        <v>#DIV/0!</v>
      </c>
      <c r="Q26" s="9" t="e">
        <f t="shared" si="9"/>
        <v>#DIV/0!</v>
      </c>
      <c r="R26" s="24" t="e">
        <f t="shared" si="10"/>
        <v>#DIV/0!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27</v>
      </c>
      <c r="B27">
        <v>227</v>
      </c>
      <c r="C27" s="9">
        <f t="shared" si="0"/>
        <v>3.1341957040361135E-2</v>
      </c>
      <c r="D27" s="9">
        <f t="shared" si="1"/>
        <v>0.33398276912696895</v>
      </c>
      <c r="E27" s="24">
        <f t="shared" si="2"/>
        <v>31.906112267087632</v>
      </c>
      <c r="F27" s="24">
        <f t="shared" si="3"/>
        <v>1.1956424270317159</v>
      </c>
      <c r="G27" s="24"/>
      <c r="I27" s="21">
        <f t="shared" si="4"/>
        <v>25.475189231070019</v>
      </c>
      <c r="J27" s="18"/>
      <c r="K27" s="32"/>
      <c r="O27" s="30">
        <f t="shared" si="8"/>
        <v>25.475189231070019</v>
      </c>
      <c r="P27" s="9" t="e">
        <f t="shared" si="16"/>
        <v>#DIV/0!</v>
      </c>
      <c r="Q27" s="9" t="e">
        <f t="shared" si="9"/>
        <v>#DIV/0!</v>
      </c>
      <c r="R27" s="24" t="e">
        <f t="shared" si="10"/>
        <v>#DIV/0!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4</v>
      </c>
      <c r="B28">
        <v>15</v>
      </c>
      <c r="C28" s="9">
        <f t="shared" si="0"/>
        <v>0.11322770341445958</v>
      </c>
      <c r="D28" s="9">
        <f t="shared" si="1"/>
        <v>0.49003643597980001</v>
      </c>
      <c r="E28" s="24">
        <f t="shared" si="2"/>
        <v>8.831760866327846</v>
      </c>
      <c r="F28" s="24">
        <f t="shared" si="3"/>
        <v>1.7091880750076054</v>
      </c>
      <c r="G28" s="24"/>
      <c r="I28" s="21">
        <f t="shared" si="4"/>
        <v>56.975223232842637</v>
      </c>
      <c r="J28" s="18"/>
      <c r="K28" s="32"/>
      <c r="O28" s="30">
        <f t="shared" si="8"/>
        <v>56.975223232842637</v>
      </c>
      <c r="P28" s="9" t="e">
        <f t="shared" si="16"/>
        <v>#DIV/0!</v>
      </c>
      <c r="Q28" s="9" t="e">
        <f t="shared" si="9"/>
        <v>#DIV/0!</v>
      </c>
      <c r="R28" s="24" t="e">
        <f t="shared" si="10"/>
        <v>#DIV/0!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4</v>
      </c>
      <c r="B29">
        <v>46</v>
      </c>
      <c r="C29" s="9">
        <f t="shared" si="0"/>
        <v>7.0359754473029182E-2</v>
      </c>
      <c r="D29" s="9">
        <f t="shared" si="1"/>
        <v>0.29800121959375686</v>
      </c>
      <c r="E29" s="24">
        <f t="shared" si="2"/>
        <v>14.212670403551897</v>
      </c>
      <c r="F29" s="24">
        <f t="shared" si="3"/>
        <v>2.1208488597285913E-2</v>
      </c>
      <c r="G29" s="24"/>
      <c r="I29" s="21">
        <f t="shared" si="4"/>
        <v>18.634263786643373</v>
      </c>
      <c r="J29" s="18"/>
      <c r="K29" s="32"/>
      <c r="O29" s="30">
        <f t="shared" si="8"/>
        <v>18.634263786643373</v>
      </c>
      <c r="P29" s="9" t="e">
        <f t="shared" si="16"/>
        <v>#DIV/0!</v>
      </c>
      <c r="Q29" s="9" t="e">
        <f t="shared" si="9"/>
        <v>#DIV/0!</v>
      </c>
      <c r="R29" s="24" t="e">
        <f t="shared" si="10"/>
        <v>#DIV/0!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24</v>
      </c>
      <c r="B30">
        <v>225</v>
      </c>
      <c r="C30" s="9">
        <f t="shared" si="0"/>
        <v>3.165444689164592E-2</v>
      </c>
      <c r="D30" s="9">
        <f t="shared" si="1"/>
        <v>0.31772489914970287</v>
      </c>
      <c r="E30" s="24">
        <f t="shared" si="2"/>
        <v>31.591137997862628</v>
      </c>
      <c r="F30" s="24">
        <f t="shared" si="3"/>
        <v>0.67023453857897841</v>
      </c>
      <c r="G30" s="24"/>
      <c r="I30" s="21">
        <f t="shared" si="4"/>
        <v>22.85055229225771</v>
      </c>
      <c r="J30" s="18"/>
      <c r="K30" s="32"/>
      <c r="O30" s="30">
        <f t="shared" si="8"/>
        <v>22.85055229225771</v>
      </c>
      <c r="P30" s="9" t="e">
        <f t="shared" si="16"/>
        <v>#DIV/0!</v>
      </c>
      <c r="Q30" s="9" t="e">
        <f t="shared" si="9"/>
        <v>#DIV/0!</v>
      </c>
      <c r="R30" s="24" t="e">
        <f t="shared" si="10"/>
        <v>#DIV/0!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65</v>
      </c>
      <c r="B31">
        <v>478</v>
      </c>
      <c r="C31" s="9">
        <f t="shared" si="0"/>
        <v>2.1447181650183562E-2</v>
      </c>
      <c r="D31" s="9">
        <f t="shared" si="1"/>
        <v>0.35409517091934867</v>
      </c>
      <c r="E31" s="24">
        <f t="shared" si="2"/>
        <v>46.626172907499068</v>
      </c>
      <c r="F31" s="24">
        <f t="shared" si="3"/>
        <v>2.6850229701648476</v>
      </c>
      <c r="G31" s="24"/>
      <c r="I31" s="21">
        <f t="shared" si="4"/>
        <v>29.116704628881266</v>
      </c>
      <c r="J31" s="18"/>
      <c r="K31" s="32"/>
      <c r="O31" s="30">
        <f t="shared" si="8"/>
        <v>29.116704628881266</v>
      </c>
      <c r="P31" s="9" t="e">
        <f t="shared" si="16"/>
        <v>#DIV/0!</v>
      </c>
      <c r="Q31" s="9" t="e">
        <f t="shared" si="9"/>
        <v>#DIV/0!</v>
      </c>
      <c r="R31" s="24" t="e">
        <f t="shared" si="10"/>
        <v>#DIV/0!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54</v>
      </c>
      <c r="B32">
        <v>224</v>
      </c>
      <c r="C32" s="9">
        <f t="shared" si="0"/>
        <v>2.996107588559899E-2</v>
      </c>
      <c r="D32" s="9">
        <f t="shared" si="1"/>
        <v>0.45745274938296243</v>
      </c>
      <c r="E32" s="24">
        <f t="shared" si="2"/>
        <v>33.376638536557273</v>
      </c>
      <c r="F32" s="24">
        <f t="shared" si="3"/>
        <v>5.3717614966228044</v>
      </c>
      <c r="G32" s="24"/>
      <c r="I32" s="21">
        <f t="shared" si="4"/>
        <v>51.5284142530219</v>
      </c>
      <c r="J32" s="18"/>
      <c r="K32" s="32"/>
      <c r="O32" s="30">
        <f t="shared" si="8"/>
        <v>51.5284142530219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78</v>
      </c>
      <c r="B33">
        <v>589</v>
      </c>
      <c r="C33" s="9">
        <f t="shared" si="0"/>
        <v>1.935282499290459E-2</v>
      </c>
      <c r="D33" s="9">
        <f t="shared" si="1"/>
        <v>0.34967834687722776</v>
      </c>
      <c r="E33" s="24">
        <f t="shared" si="2"/>
        <v>51.672042731055249</v>
      </c>
      <c r="F33" s="24">
        <f t="shared" si="3"/>
        <v>2.7473689941088026</v>
      </c>
      <c r="G33" s="24"/>
      <c r="I33" s="21">
        <f t="shared" si="4"/>
        <v>28.357090895102434</v>
      </c>
      <c r="J33" s="18"/>
      <c r="K33" s="32"/>
      <c r="O33" s="30">
        <f t="shared" si="8"/>
        <v>28.357090895102434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2</v>
      </c>
      <c r="B34">
        <v>17</v>
      </c>
      <c r="C34" s="9">
        <f t="shared" si="0"/>
        <v>0.11322770341445958</v>
      </c>
      <c r="D34" s="9">
        <f t="shared" si="1"/>
        <v>0.35413095869254857</v>
      </c>
      <c r="E34" s="24">
        <f t="shared" si="2"/>
        <v>8.831760866327846</v>
      </c>
      <c r="F34" s="24">
        <f t="shared" si="3"/>
        <v>0.50890339918245009</v>
      </c>
      <c r="G34" s="24"/>
      <c r="I34" s="21">
        <f t="shared" si="4"/>
        <v>25.198223384230758</v>
      </c>
      <c r="J34" s="18"/>
      <c r="K34" s="32"/>
      <c r="O34" s="30">
        <f t="shared" si="8"/>
        <v>25.198223384230758</v>
      </c>
      <c r="P34" s="9" t="e">
        <f t="shared" si="16"/>
        <v>#DIV/0!</v>
      </c>
      <c r="Q34" s="9" t="e">
        <f t="shared" si="9"/>
        <v>#DIV/0!</v>
      </c>
      <c r="R34" s="24" t="e">
        <f t="shared" si="10"/>
        <v>#DIV/0!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9</v>
      </c>
      <c r="B35">
        <v>75</v>
      </c>
      <c r="C35" s="9">
        <f t="shared" si="0"/>
        <v>5.4392829322042119E-2</v>
      </c>
      <c r="D35" s="9">
        <f t="shared" si="1"/>
        <v>0.33905395279254696</v>
      </c>
      <c r="E35" s="24">
        <f t="shared" si="2"/>
        <v>18.384776310850235</v>
      </c>
      <c r="F35" s="24">
        <f t="shared" si="3"/>
        <v>0.78217952218194842</v>
      </c>
      <c r="G35" s="24"/>
      <c r="I35" s="21">
        <f t="shared" si="4"/>
        <v>25.701184545638203</v>
      </c>
      <c r="J35" s="18"/>
      <c r="K35" s="32"/>
      <c r="O35" s="30">
        <f t="shared" si="8"/>
        <v>25.701184545638203</v>
      </c>
      <c r="P35" s="9" t="e">
        <f t="shared" si="16"/>
        <v>#DIV/0!</v>
      </c>
      <c r="Q35" s="9" t="e">
        <f t="shared" si="9"/>
        <v>#DIV/0!</v>
      </c>
      <c r="R35" s="24" t="e">
        <f t="shared" si="10"/>
        <v>#DIV/0!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13</v>
      </c>
      <c r="B36">
        <v>188</v>
      </c>
      <c r="C36" s="9">
        <f t="shared" si="0"/>
        <v>3.5223497683817342E-2</v>
      </c>
      <c r="D36" s="9">
        <f t="shared" si="1"/>
        <v>0.26041129137648283</v>
      </c>
      <c r="E36" s="24">
        <f t="shared" si="2"/>
        <v>28.390139133156783</v>
      </c>
      <c r="F36" s="24">
        <f t="shared" si="3"/>
        <v>-1.0248188436836936</v>
      </c>
      <c r="G36" s="24"/>
      <c r="I36" s="21">
        <f t="shared" si="4"/>
        <v>14.822587890382994</v>
      </c>
      <c r="J36" s="18"/>
      <c r="K36" s="32"/>
      <c r="O36" s="30">
        <f t="shared" si="8"/>
        <v>14.822587890382994</v>
      </c>
      <c r="P36" s="9" t="e">
        <f t="shared" si="16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20</v>
      </c>
      <c r="B37">
        <v>99</v>
      </c>
      <c r="C37" s="9">
        <f t="shared" si="0"/>
        <v>4.5738935374634825E-2</v>
      </c>
      <c r="D37" s="9">
        <f t="shared" si="1"/>
        <v>0.42518327186998783</v>
      </c>
      <c r="E37" s="24">
        <f t="shared" si="2"/>
        <v>21.863211109075447</v>
      </c>
      <c r="F37" s="24">
        <f t="shared" si="3"/>
        <v>2.8132328676377147</v>
      </c>
      <c r="G37" s="24"/>
      <c r="I37" s="21">
        <f t="shared" si="4"/>
        <v>43.209218563099625</v>
      </c>
      <c r="J37" s="19"/>
      <c r="K37" s="32"/>
      <c r="O37" s="30">
        <f t="shared" si="8"/>
        <v>43.209218563099625</v>
      </c>
      <c r="P37" s="9" t="e">
        <f t="shared" si="16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>
        <v>11</v>
      </c>
      <c r="B38">
        <v>76</v>
      </c>
      <c r="C38" s="9">
        <f t="shared" si="0"/>
        <v>5.3452248382484878E-2</v>
      </c>
      <c r="D38" s="9">
        <f t="shared" si="1"/>
        <v>0.36831200100956424</v>
      </c>
      <c r="E38" s="24">
        <f t="shared" si="2"/>
        <v>18.708286933869708</v>
      </c>
      <c r="F38" s="24">
        <f t="shared" si="3"/>
        <v>1.3433112289769407</v>
      </c>
      <c r="G38" s="24"/>
      <c r="I38" s="21">
        <f t="shared" si="4"/>
        <v>30.986521093510806</v>
      </c>
      <c r="O38" s="30">
        <f t="shared" si="8"/>
        <v>30.986521093510806</v>
      </c>
      <c r="P38" s="9" t="e">
        <f t="shared" si="16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#NUM!</v>
      </c>
    </row>
    <row r="39" spans="1:24" x14ac:dyDescent="0.2">
      <c r="A39">
        <v>50</v>
      </c>
      <c r="B39">
        <v>262</v>
      </c>
      <c r="C39" s="9">
        <f t="shared" si="0"/>
        <v>2.8284271247461901E-2</v>
      </c>
      <c r="D39" s="9">
        <f t="shared" si="1"/>
        <v>0.41297576531505287</v>
      </c>
      <c r="E39" s="24">
        <f t="shared" si="2"/>
        <v>35.355339059327378</v>
      </c>
      <c r="F39" s="24">
        <f t="shared" si="3"/>
        <v>4.1177221344246675</v>
      </c>
      <c r="G39" s="24"/>
      <c r="I39" s="21">
        <f t="shared" si="4"/>
        <v>40.825424517685292</v>
      </c>
      <c r="J39" s="4" t="s">
        <v>43</v>
      </c>
      <c r="L39" s="40"/>
      <c r="O39" s="30">
        <f t="shared" si="8"/>
        <v>40.825424517685292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#NUM!</v>
      </c>
      <c r="U39" s="4" t="s">
        <v>43</v>
      </c>
      <c r="V39" s="40"/>
      <c r="X39" s="9"/>
    </row>
    <row r="40" spans="1:24" ht="13.5" thickBot="1" x14ac:dyDescent="0.25">
      <c r="A40">
        <v>24</v>
      </c>
      <c r="B40">
        <v>119</v>
      </c>
      <c r="C40" s="9">
        <f t="shared" si="0"/>
        <v>4.173919355648411E-2</v>
      </c>
      <c r="D40" s="9">
        <f t="shared" si="1"/>
        <v>0.42440975473695874</v>
      </c>
      <c r="E40" s="24">
        <f t="shared" si="2"/>
        <v>23.958297101421877</v>
      </c>
      <c r="F40" s="24">
        <f t="shared" si="3"/>
        <v>3.0642843882589057</v>
      </c>
      <c r="G40" s="24"/>
      <c r="I40" s="21">
        <f t="shared" si="4"/>
        <v>43.136840460064199</v>
      </c>
      <c r="J40" s="4" t="s">
        <v>42</v>
      </c>
      <c r="K40" s="2" t="s">
        <v>7</v>
      </c>
      <c r="L40" s="6" t="s">
        <v>3</v>
      </c>
      <c r="M40" s="38" t="s">
        <v>4</v>
      </c>
      <c r="O40" s="30">
        <f t="shared" si="8"/>
        <v>43.136840460064199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#NUM!</v>
      </c>
      <c r="U40" s="4" t="s">
        <v>44</v>
      </c>
      <c r="V40" s="38" t="s">
        <v>3</v>
      </c>
      <c r="W40" s="6" t="s">
        <v>4</v>
      </c>
    </row>
    <row r="41" spans="1:24" x14ac:dyDescent="0.2">
      <c r="A41">
        <v>21</v>
      </c>
      <c r="B41">
        <v>140</v>
      </c>
      <c r="C41" s="9">
        <f t="shared" si="0"/>
        <v>3.9344473768231684E-2</v>
      </c>
      <c r="D41" s="9">
        <f t="shared" si="1"/>
        <v>0.37204596450951088</v>
      </c>
      <c r="E41" s="24">
        <f t="shared" si="2"/>
        <v>25.416530054277668</v>
      </c>
      <c r="F41" s="24">
        <f t="shared" si="3"/>
        <v>1.9198876419385407</v>
      </c>
      <c r="G41" s="24"/>
      <c r="I41" s="21">
        <f t="shared" si="4"/>
        <v>32.110501919352352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>
        <f t="shared" si="8"/>
        <v>32.110501919352352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#NUM!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>
        <v>56</v>
      </c>
      <c r="B42">
        <v>473</v>
      </c>
      <c r="C42" s="9">
        <f t="shared" si="0"/>
        <v>2.1728864020781589E-2</v>
      </c>
      <c r="D42" s="9">
        <f t="shared" si="1"/>
        <v>0.33229982921013285</v>
      </c>
      <c r="E42" s="24">
        <f t="shared" si="2"/>
        <v>46.021733996015406</v>
      </c>
      <c r="F42" s="24">
        <f t="shared" si="3"/>
        <v>1.6471562265102555</v>
      </c>
      <c r="G42" s="24"/>
      <c r="I42" s="21">
        <f t="shared" si="4"/>
        <v>25.357729058718355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>
        <f t="shared" si="8"/>
        <v>25.357729058718355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#NUM!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>
        <v>32</v>
      </c>
      <c r="B43">
        <v>192</v>
      </c>
      <c r="C43" s="9">
        <f t="shared" si="0"/>
        <v>3.3370432213299994E-2</v>
      </c>
      <c r="D43" s="9">
        <f t="shared" si="1"/>
        <v>0.38929666709158894</v>
      </c>
      <c r="E43" s="24">
        <f t="shared" si="2"/>
        <v>29.966648127543394</v>
      </c>
      <c r="F43" s="24">
        <f t="shared" si="3"/>
        <v>2.7805355038614108</v>
      </c>
      <c r="G43" s="24"/>
      <c r="I43" s="21">
        <f t="shared" si="4"/>
        <v>35.66848219786479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>
        <f t="shared" si="8"/>
        <v>35.66848219786479</v>
      </c>
      <c r="P43" s="9" t="e">
        <f t="shared" ref="P43:P74" si="22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#NUM!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>
        <v>40</v>
      </c>
      <c r="B44">
        <v>256</v>
      </c>
      <c r="C44" s="9">
        <f t="shared" si="0"/>
        <v>2.9037395206952046E-2</v>
      </c>
      <c r="D44" s="9">
        <f t="shared" si="1"/>
        <v>0.37778163476807103</v>
      </c>
      <c r="E44" s="24">
        <f t="shared" si="2"/>
        <v>34.438350715445132</v>
      </c>
      <c r="F44" s="24">
        <f t="shared" si="3"/>
        <v>2.7988956531922393</v>
      </c>
      <c r="G44" s="24"/>
      <c r="I44" s="21">
        <f t="shared" si="4"/>
        <v>33.444974662744563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>
        <f t="shared" si="8"/>
        <v>33.444974662744563</v>
      </c>
      <c r="P44" s="9" t="e">
        <f t="shared" si="22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#NUM!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>
        <v>33</v>
      </c>
      <c r="B45">
        <v>305</v>
      </c>
      <c r="C45" s="9">
        <f t="shared" si="0"/>
        <v>2.7176321259932201E-2</v>
      </c>
      <c r="D45" s="9">
        <f t="shared" si="1"/>
        <v>0.31928239739054848</v>
      </c>
      <c r="E45" s="24">
        <f t="shared" si="2"/>
        <v>36.796738985948195</v>
      </c>
      <c r="F45" s="24">
        <f t="shared" si="3"/>
        <v>0.83798692359502625</v>
      </c>
      <c r="G45" s="24"/>
      <c r="I45" s="21">
        <f t="shared" si="4"/>
        <v>23.177738060990968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>
        <f t="shared" si="8"/>
        <v>23.177738060990968</v>
      </c>
      <c r="P45" s="9" t="e">
        <f t="shared" si="22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#NUM!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>
        <v>7</v>
      </c>
      <c r="B46">
        <v>38</v>
      </c>
      <c r="C46" s="9">
        <f t="shared" si="0"/>
        <v>7.4124931666110117E-2</v>
      </c>
      <c r="D46" s="9">
        <f t="shared" si="1"/>
        <v>0.41315397860045494</v>
      </c>
      <c r="E46" s="24">
        <f t="shared" si="2"/>
        <v>13.490737563232042</v>
      </c>
      <c r="F46" s="24">
        <f t="shared" ref="F46:F65" si="23">(D46-Zo_man)/C46</f>
        <v>1.5736268544916203</v>
      </c>
      <c r="G46" s="24"/>
      <c r="I46" s="21">
        <f t="shared" si="4"/>
        <v>39.411604291755509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>
        <f t="shared" si="8"/>
        <v>39.411604291755509</v>
      </c>
      <c r="P46" s="9" t="e">
        <f t="shared" si="22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#NUM!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>
        <v>10</v>
      </c>
      <c r="B47">
        <v>50</v>
      </c>
      <c r="C47" s="9">
        <f t="shared" si="0"/>
        <v>6.4282434653322507E-2</v>
      </c>
      <c r="D47" s="9">
        <f t="shared" si="1"/>
        <v>0.4260286015853218</v>
      </c>
      <c r="E47" s="24">
        <f t="shared" si="2"/>
        <v>15.556349186104045</v>
      </c>
      <c r="F47" s="24">
        <f t="shared" si="23"/>
        <v>2.014852218036201</v>
      </c>
      <c r="G47" s="24"/>
      <c r="I47" s="21">
        <f t="shared" si="4"/>
        <v>42.778556882464351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>
        <f t="shared" si="8"/>
        <v>42.778556882464351</v>
      </c>
      <c r="P47" s="9" t="e">
        <f t="shared" si="22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#NUM!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>
        <v>9</v>
      </c>
      <c r="B48">
        <v>94</v>
      </c>
      <c r="C48" s="9">
        <f t="shared" si="0"/>
        <v>4.9147318718299041E-2</v>
      </c>
      <c r="D48" s="9">
        <f t="shared" si="1"/>
        <v>0.30532358077718413</v>
      </c>
      <c r="E48" s="24">
        <f t="shared" si="2"/>
        <v>20.346989949375807</v>
      </c>
      <c r="F48" s="24">
        <f t="shared" si="23"/>
        <v>0.17935027716159846</v>
      </c>
      <c r="G48" s="24"/>
      <c r="I48" s="21">
        <f t="shared" si="4"/>
        <v>20.514520333443421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>
        <f t="shared" si="8"/>
        <v>20.514520333443421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#NUM!</v>
      </c>
    </row>
    <row r="49" spans="1:19" x14ac:dyDescent="0.2">
      <c r="A49">
        <v>29</v>
      </c>
      <c r="B49">
        <v>223</v>
      </c>
      <c r="C49" s="9">
        <f t="shared" si="0"/>
        <v>3.1465838776377632E-2</v>
      </c>
      <c r="D49" s="9">
        <f t="shared" si="1"/>
        <v>0.34788773252510774</v>
      </c>
      <c r="E49" s="24">
        <f t="shared" si="2"/>
        <v>31.780497164141405</v>
      </c>
      <c r="F49" s="24">
        <f t="shared" si="23"/>
        <v>1.6328418049472606</v>
      </c>
      <c r="G49" s="24"/>
      <c r="I49" s="21">
        <f t="shared" si="4"/>
        <v>27.847913821045829</v>
      </c>
      <c r="O49" s="30">
        <f t="shared" si="8"/>
        <v>27.847913821045829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#NUM!</v>
      </c>
    </row>
    <row r="50" spans="1:19" x14ac:dyDescent="0.2">
      <c r="A50">
        <v>27</v>
      </c>
      <c r="B50">
        <v>191</v>
      </c>
      <c r="C50" s="9">
        <f t="shared" si="0"/>
        <v>3.3825504574586919E-2</v>
      </c>
      <c r="D50" s="9">
        <f t="shared" si="1"/>
        <v>0.36158305074518288</v>
      </c>
      <c r="E50" s="24">
        <f t="shared" si="2"/>
        <v>29.563490998188964</v>
      </c>
      <c r="F50" s="24">
        <f t="shared" si="23"/>
        <v>1.9238162451762859</v>
      </c>
      <c r="G50" s="24"/>
      <c r="I50" s="21">
        <f t="shared" si="4"/>
        <v>30.265540173302853</v>
      </c>
      <c r="O50" s="30">
        <f t="shared" si="8"/>
        <v>30.265540173302853</v>
      </c>
      <c r="P50" s="9" t="e">
        <f t="shared" si="22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#NUM!</v>
      </c>
    </row>
    <row r="51" spans="1:19" x14ac:dyDescent="0.2">
      <c r="A51">
        <v>5</v>
      </c>
      <c r="B51">
        <v>35</v>
      </c>
      <c r="C51" s="9">
        <f t="shared" si="0"/>
        <v>7.8567420131838608E-2</v>
      </c>
      <c r="D51" s="9">
        <f t="shared" si="1"/>
        <v>0.37168182344055001</v>
      </c>
      <c r="E51" s="24">
        <f t="shared" si="2"/>
        <v>12.727922061357857</v>
      </c>
      <c r="F51" s="24">
        <f t="shared" si="23"/>
        <v>0.9567938946079666</v>
      </c>
      <c r="G51" s="24"/>
      <c r="I51" s="21">
        <f t="shared" si="4"/>
        <v>30.585051871439209</v>
      </c>
      <c r="O51" s="30">
        <f t="shared" si="8"/>
        <v>30.585051871439209</v>
      </c>
      <c r="P51" s="9" t="e">
        <f t="shared" si="22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#NUM!</v>
      </c>
    </row>
    <row r="52" spans="1:19" x14ac:dyDescent="0.2">
      <c r="A52">
        <v>36</v>
      </c>
      <c r="B52">
        <v>215</v>
      </c>
      <c r="C52" s="9">
        <f t="shared" si="0"/>
        <v>3.152833305597158E-2</v>
      </c>
      <c r="D52" s="9">
        <f t="shared" si="1"/>
        <v>0.3899222850181327</v>
      </c>
      <c r="E52" s="24">
        <f t="shared" si="2"/>
        <v>31.717503054307414</v>
      </c>
      <c r="F52" s="24">
        <f t="shared" si="23"/>
        <v>2.9628362942306619</v>
      </c>
      <c r="G52" s="24"/>
      <c r="I52" s="21">
        <f t="shared" si="4"/>
        <v>35.833921869269084</v>
      </c>
      <c r="O52" s="30">
        <f t="shared" si="8"/>
        <v>35.833921869269084</v>
      </c>
      <c r="P52" s="9" t="e">
        <f t="shared" si="22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#NUM!</v>
      </c>
    </row>
    <row r="53" spans="1:19" x14ac:dyDescent="0.2">
      <c r="A53">
        <v>9</v>
      </c>
      <c r="B53">
        <v>81</v>
      </c>
      <c r="C53" s="9">
        <f t="shared" si="0"/>
        <v>5.2558833122763667E-2</v>
      </c>
      <c r="D53" s="9">
        <f t="shared" si="1"/>
        <v>0.32722041329506524</v>
      </c>
      <c r="E53" s="24">
        <f t="shared" si="2"/>
        <v>19.02629759044045</v>
      </c>
      <c r="F53" s="24">
        <f t="shared" si="23"/>
        <v>0.58432457356927281</v>
      </c>
      <c r="G53" s="24"/>
      <c r="I53" s="21">
        <f t="shared" si="4"/>
        <v>23.800903112700755</v>
      </c>
      <c r="O53" s="30">
        <f t="shared" si="8"/>
        <v>23.800903112700755</v>
      </c>
      <c r="P53" s="9" t="e">
        <f t="shared" si="22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#NUM!</v>
      </c>
    </row>
    <row r="54" spans="1:19" x14ac:dyDescent="0.2">
      <c r="A54">
        <v>16</v>
      </c>
      <c r="B54">
        <v>119</v>
      </c>
      <c r="C54" s="9">
        <f t="shared" si="0"/>
        <v>4.2953677958755779E-2</v>
      </c>
      <c r="D54" s="9">
        <f t="shared" si="1"/>
        <v>0.35470394680326989</v>
      </c>
      <c r="E54" s="24">
        <f t="shared" si="2"/>
        <v>23.280893453645628</v>
      </c>
      <c r="F54" s="24">
        <f t="shared" si="23"/>
        <v>1.3548304598232783</v>
      </c>
      <c r="G54" s="24"/>
      <c r="I54" s="21">
        <f t="shared" si="4"/>
        <v>28.789942485367568</v>
      </c>
      <c r="O54" s="30">
        <f t="shared" si="8"/>
        <v>28.789942485367568</v>
      </c>
      <c r="P54" s="9" t="e">
        <f t="shared" si="22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#NUM!</v>
      </c>
    </row>
    <row r="55" spans="1:19" x14ac:dyDescent="0.2">
      <c r="A55">
        <v>23</v>
      </c>
      <c r="B55">
        <v>131</v>
      </c>
      <c r="C55" s="9">
        <f t="shared" si="0"/>
        <v>4.0225899335456484E-2</v>
      </c>
      <c r="D55" s="9">
        <f t="shared" si="1"/>
        <v>0.39916771120211209</v>
      </c>
      <c r="E55" s="24">
        <f t="shared" si="2"/>
        <v>24.859605789312106</v>
      </c>
      <c r="F55" s="24">
        <f t="shared" si="23"/>
        <v>2.5520552021149565</v>
      </c>
      <c r="G55" s="24"/>
      <c r="I55" s="21">
        <f t="shared" si="4"/>
        <v>37.568888313106719</v>
      </c>
      <c r="O55" s="30">
        <f t="shared" si="8"/>
        <v>37.568888313106719</v>
      </c>
      <c r="P55" s="9" t="e">
        <f t="shared" si="22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#NUM!</v>
      </c>
    </row>
    <row r="56" spans="1:19" x14ac:dyDescent="0.2">
      <c r="A56">
        <v>22</v>
      </c>
      <c r="B56">
        <v>153</v>
      </c>
      <c r="C56" s="9">
        <f t="shared" si="0"/>
        <v>3.7742567804819861E-2</v>
      </c>
      <c r="D56" s="9">
        <f t="shared" si="1"/>
        <v>0.36484810528458805</v>
      </c>
      <c r="E56" s="24">
        <f t="shared" si="2"/>
        <v>26.49528259898354</v>
      </c>
      <c r="F56" s="24">
        <f t="shared" si="23"/>
        <v>1.8106640251581696</v>
      </c>
      <c r="G56" s="24"/>
      <c r="I56" s="21">
        <f t="shared" si="4"/>
        <v>30.784477616752596</v>
      </c>
      <c r="O56" s="30">
        <f t="shared" si="8"/>
        <v>30.784477616752596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#NUM!</v>
      </c>
    </row>
    <row r="57" spans="1:19" x14ac:dyDescent="0.2">
      <c r="A57">
        <v>7</v>
      </c>
      <c r="B57">
        <v>59</v>
      </c>
      <c r="C57" s="9">
        <f t="shared" si="0"/>
        <v>6.1313933948496581E-2</v>
      </c>
      <c r="D57" s="9">
        <f t="shared" si="1"/>
        <v>0.33884255780002204</v>
      </c>
      <c r="E57" s="24">
        <f t="shared" si="2"/>
        <v>16.30950643030009</v>
      </c>
      <c r="F57" s="24">
        <f t="shared" si="23"/>
        <v>0.69043950584339031</v>
      </c>
      <c r="G57" s="24"/>
      <c r="I57" s="21">
        <f t="shared" si="4"/>
        <v>25.411347311544027</v>
      </c>
      <c r="O57" s="30">
        <f t="shared" si="8"/>
        <v>25.411347311544027</v>
      </c>
      <c r="P57" s="9" t="e">
        <f t="shared" si="22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#NUM!</v>
      </c>
    </row>
    <row r="58" spans="1:19" x14ac:dyDescent="0.2">
      <c r="A58">
        <v>54</v>
      </c>
      <c r="B58">
        <v>442</v>
      </c>
      <c r="C58" s="9">
        <f t="shared" si="0"/>
        <v>2.2439355443260013E-2</v>
      </c>
      <c r="D58" s="9">
        <f t="shared" si="1"/>
        <v>0.3372038022325653</v>
      </c>
      <c r="E58" s="24">
        <f t="shared" si="2"/>
        <v>44.564559910314379</v>
      </c>
      <c r="F58" s="24">
        <f t="shared" si="23"/>
        <v>1.8135461507420789</v>
      </c>
      <c r="G58" s="24"/>
      <c r="I58" s="21">
        <f t="shared" si="4"/>
        <v>26.165421559373748</v>
      </c>
      <c r="O58" s="30">
        <f t="shared" si="8"/>
        <v>26.165421559373748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#NUM!</v>
      </c>
    </row>
    <row r="59" spans="1:19" x14ac:dyDescent="0.2">
      <c r="A59">
        <v>8</v>
      </c>
      <c r="B59">
        <v>66</v>
      </c>
      <c r="C59" s="9">
        <f t="shared" si="0"/>
        <v>5.7928444636349226E-2</v>
      </c>
      <c r="D59" s="9">
        <f t="shared" si="1"/>
        <v>0.34131228404507735</v>
      </c>
      <c r="E59" s="24">
        <f t="shared" si="2"/>
        <v>17.262676501632068</v>
      </c>
      <c r="F59" s="24">
        <f t="shared" si="23"/>
        <v>0.77342467561533979</v>
      </c>
      <c r="G59" s="24"/>
      <c r="I59" s="21">
        <f t="shared" si="4"/>
        <v>25.960270435994225</v>
      </c>
      <c r="O59" s="30">
        <f t="shared" si="8"/>
        <v>25.960270435994225</v>
      </c>
      <c r="P59" s="9" t="e">
        <f t="shared" si="22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#NUM!</v>
      </c>
    </row>
    <row r="60" spans="1:19" x14ac:dyDescent="0.2">
      <c r="A60">
        <v>23</v>
      </c>
      <c r="B60">
        <v>163</v>
      </c>
      <c r="C60" s="9">
        <f t="shared" si="0"/>
        <v>3.6612601296910623E-2</v>
      </c>
      <c r="D60" s="9">
        <f t="shared" si="1"/>
        <v>0.36162003965485545</v>
      </c>
      <c r="E60" s="24">
        <f t="shared" si="2"/>
        <v>27.313000567495326</v>
      </c>
      <c r="F60" s="24">
        <f t="shared" si="23"/>
        <v>1.7783779847689147</v>
      </c>
      <c r="G60" s="24"/>
      <c r="I60" s="21">
        <f t="shared" si="4"/>
        <v>30.210653134359887</v>
      </c>
      <c r="O60" s="30">
        <f t="shared" si="8"/>
        <v>30.210653134359887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#NUM!</v>
      </c>
    </row>
    <row r="61" spans="1:19" x14ac:dyDescent="0.2">
      <c r="A61">
        <v>28</v>
      </c>
      <c r="B61">
        <v>214</v>
      </c>
      <c r="C61" s="9">
        <f t="shared" si="0"/>
        <v>3.2108064953396777E-2</v>
      </c>
      <c r="D61" s="9">
        <f t="shared" si="1"/>
        <v>0.34892896463945505</v>
      </c>
      <c r="E61" s="24">
        <f t="shared" si="2"/>
        <v>31.144823004794873</v>
      </c>
      <c r="F61" s="24">
        <f t="shared" si="23"/>
        <v>1.6326106594163239</v>
      </c>
      <c r="G61" s="24"/>
      <c r="I61" s="21">
        <f t="shared" si="4"/>
        <v>28.018059546155325</v>
      </c>
      <c r="O61" s="30">
        <f t="shared" si="8"/>
        <v>28.018059546155325</v>
      </c>
      <c r="P61" s="9" t="e">
        <f t="shared" si="22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#NUM!</v>
      </c>
    </row>
    <row r="62" spans="1:19" x14ac:dyDescent="0.2">
      <c r="A62">
        <v>2</v>
      </c>
      <c r="B62">
        <v>19</v>
      </c>
      <c r="C62" s="9">
        <f t="shared" si="0"/>
        <v>0.10783277320343841</v>
      </c>
      <c r="D62" s="9">
        <f t="shared" si="1"/>
        <v>0.33677743344558503</v>
      </c>
      <c r="E62" s="24">
        <f t="shared" si="2"/>
        <v>9.2736184954957039</v>
      </c>
      <c r="F62" s="24">
        <f t="shared" si="23"/>
        <v>0.37343413051527846</v>
      </c>
      <c r="G62" s="24"/>
      <c r="I62" s="21">
        <f t="shared" si="4"/>
        <v>22.550412397096274</v>
      </c>
      <c r="O62" s="30">
        <f t="shared" si="8"/>
        <v>22.550412397096274</v>
      </c>
      <c r="P62" s="9" t="e">
        <f t="shared" si="22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#NUM!</v>
      </c>
    </row>
    <row r="63" spans="1:19" x14ac:dyDescent="0.2">
      <c r="A63">
        <v>20</v>
      </c>
      <c r="B63">
        <v>106</v>
      </c>
      <c r="C63" s="9">
        <f t="shared" si="0"/>
        <v>4.4455422447438706E-2</v>
      </c>
      <c r="D63" s="9">
        <f t="shared" si="1"/>
        <v>0.41253810334848645</v>
      </c>
      <c r="E63" s="24">
        <f t="shared" si="2"/>
        <v>22.494443758403985</v>
      </c>
      <c r="F63" s="24">
        <f t="shared" si="23"/>
        <v>2.6100102398613845</v>
      </c>
      <c r="G63" s="24"/>
      <c r="I63" s="21">
        <f t="shared" si="4"/>
        <v>40.364693838023634</v>
      </c>
      <c r="O63" s="30">
        <f t="shared" si="8"/>
        <v>40.364693838023634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#NUM!</v>
      </c>
    </row>
    <row r="64" spans="1:19" x14ac:dyDescent="0.2">
      <c r="A64">
        <v>42</v>
      </c>
      <c r="B64">
        <v>303</v>
      </c>
      <c r="C64" s="9">
        <f t="shared" si="0"/>
        <v>2.6899609689495087E-2</v>
      </c>
      <c r="D64" s="9">
        <f t="shared" si="1"/>
        <v>0.35766206662662858</v>
      </c>
      <c r="E64" s="24">
        <f t="shared" si="2"/>
        <v>37.17526059088221</v>
      </c>
      <c r="F64" s="24">
        <f t="shared" si="23"/>
        <v>2.2733813534551941</v>
      </c>
      <c r="G64" s="24"/>
      <c r="I64" s="21">
        <f t="shared" si="4"/>
        <v>29.678672976900078</v>
      </c>
      <c r="O64" s="30">
        <f t="shared" si="8"/>
        <v>29.678672976900078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#NUM!</v>
      </c>
    </row>
    <row r="65" spans="1:19" x14ac:dyDescent="0.2">
      <c r="A65">
        <v>9</v>
      </c>
      <c r="B65">
        <v>80</v>
      </c>
      <c r="C65" s="9">
        <f t="shared" si="0"/>
        <v>5.2851642258168997E-2</v>
      </c>
      <c r="D65" s="9">
        <f t="shared" si="1"/>
        <v>0.3291067112015193</v>
      </c>
      <c r="E65" s="24">
        <f t="shared" si="2"/>
        <v>18.920887928424502</v>
      </c>
      <c r="F65" s="24">
        <f t="shared" si="23"/>
        <v>0.61677772469166858</v>
      </c>
      <c r="G65" s="24"/>
      <c r="I65" s="21">
        <f t="shared" si="4"/>
        <v>24.097859014173917</v>
      </c>
      <c r="O65" s="30">
        <f t="shared" si="8"/>
        <v>24.097859014173917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#NUM!</v>
      </c>
    </row>
    <row r="66" spans="1:19" x14ac:dyDescent="0.2">
      <c r="A66">
        <v>4</v>
      </c>
      <c r="B66">
        <v>59</v>
      </c>
      <c r="C66" s="9">
        <f t="shared" si="0"/>
        <v>6.274558051381586E-2</v>
      </c>
      <c r="D66" s="9">
        <f t="shared" si="1"/>
        <v>0.26506128774199428</v>
      </c>
      <c r="E66" s="24">
        <f t="shared" si="2"/>
        <v>15.937377450509226</v>
      </c>
      <c r="F66" s="24">
        <f t="shared" ref="F66:F97" si="24">(D66-Zo)/C66</f>
        <v>-1.5773421869882198</v>
      </c>
      <c r="G66" s="24"/>
      <c r="I66" s="21">
        <f t="shared" si="4"/>
        <v>14.533033282747176</v>
      </c>
      <c r="O66" s="30">
        <f t="shared" si="8"/>
        <v>14.533033282747176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#NUM!</v>
      </c>
    </row>
    <row r="67" spans="1:19" x14ac:dyDescent="0.2">
      <c r="A67">
        <v>1</v>
      </c>
      <c r="B67">
        <v>38</v>
      </c>
      <c r="C67" s="9">
        <f t="shared" si="0"/>
        <v>7.955572841757301E-2</v>
      </c>
      <c r="D67" s="9">
        <f t="shared" si="1"/>
        <v>0.18707637806203148</v>
      </c>
      <c r="E67" s="24">
        <f t="shared" si="2"/>
        <v>12.569805089976533</v>
      </c>
      <c r="F67" s="24">
        <f t="shared" si="24"/>
        <v>-2.2243044516249166</v>
      </c>
      <c r="G67" s="24"/>
      <c r="I67" s="21">
        <f t="shared" si="4"/>
        <v>5.6450028164695345</v>
      </c>
      <c r="O67" s="30">
        <f t="shared" si="8"/>
        <v>5.6450028164695345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#NUM!</v>
      </c>
    </row>
    <row r="68" spans="1:19" x14ac:dyDescent="0.2">
      <c r="A68">
        <v>9</v>
      </c>
      <c r="B68">
        <v>67</v>
      </c>
      <c r="C68" s="9">
        <f t="shared" si="0"/>
        <v>5.7166195047502949E-2</v>
      </c>
      <c r="D68" s="9">
        <f t="shared" si="1"/>
        <v>0.35703676591152583</v>
      </c>
      <c r="E68" s="24">
        <f t="shared" si="2"/>
        <v>17.4928556845359</v>
      </c>
      <c r="F68" s="24">
        <f t="shared" si="24"/>
        <v>-0.12237604787519894</v>
      </c>
      <c r="G68" s="24"/>
      <c r="I68" s="21">
        <f t="shared" si="4"/>
        <v>28.763146021493991</v>
      </c>
      <c r="O68" s="30">
        <f t="shared" si="8"/>
        <v>28.763146021493991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#NUM!</v>
      </c>
    </row>
    <row r="69" spans="1:19" x14ac:dyDescent="0.2">
      <c r="A69">
        <v>71</v>
      </c>
      <c r="B69">
        <v>181</v>
      </c>
      <c r="C69" s="9">
        <f t="shared" si="0"/>
        <v>3.1465838776377632E-2</v>
      </c>
      <c r="D69" s="9">
        <f t="shared" si="1"/>
        <v>0.56026092990165755</v>
      </c>
      <c r="E69" s="24">
        <f t="shared" si="2"/>
        <v>31.780497164141405</v>
      </c>
      <c r="F69" s="24">
        <f t="shared" si="24"/>
        <v>6.2362358226874974</v>
      </c>
      <c r="G69" s="24"/>
      <c r="I69" s="21">
        <f t="shared" si="4"/>
        <v>83.636788940220569</v>
      </c>
      <c r="O69" s="30">
        <f t="shared" si="8"/>
        <v>83.636788940220569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#NUM!</v>
      </c>
    </row>
    <row r="70" spans="1:19" x14ac:dyDescent="0.2">
      <c r="A70">
        <v>12</v>
      </c>
      <c r="B70">
        <v>104</v>
      </c>
      <c r="C70" s="9">
        <f t="shared" si="0"/>
        <v>4.6324105461207944E-2</v>
      </c>
      <c r="D70" s="9">
        <f t="shared" si="1"/>
        <v>0.33161433506601279</v>
      </c>
      <c r="E70" s="24">
        <f t="shared" si="2"/>
        <v>21.587033144922906</v>
      </c>
      <c r="F70" s="24">
        <f t="shared" si="24"/>
        <v>-0.6998128413863578</v>
      </c>
      <c r="G70" s="24"/>
      <c r="I70" s="21">
        <f t="shared" si="4"/>
        <v>24.714569873037984</v>
      </c>
      <c r="O70" s="30">
        <f t="shared" si="8"/>
        <v>24.714569873037984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#NUM!</v>
      </c>
    </row>
    <row r="71" spans="1:19" x14ac:dyDescent="0.2">
      <c r="A71">
        <v>34</v>
      </c>
      <c r="B71">
        <v>173</v>
      </c>
      <c r="C71" s="9">
        <f t="shared" si="0"/>
        <v>3.4710506725031169E-2</v>
      </c>
      <c r="D71" s="9">
        <f t="shared" si="1"/>
        <v>0.41891750479517637</v>
      </c>
      <c r="E71" s="24">
        <f t="shared" si="2"/>
        <v>28.809720581775863</v>
      </c>
      <c r="F71" s="24">
        <f t="shared" si="24"/>
        <v>1.5812205306151452</v>
      </c>
      <c r="G71" s="24"/>
      <c r="I71" s="21">
        <f t="shared" si="4"/>
        <v>42.039145740102768</v>
      </c>
      <c r="O71" s="30">
        <f t="shared" si="8"/>
        <v>42.039145740102768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#NUM!</v>
      </c>
    </row>
    <row r="72" spans="1:19" x14ac:dyDescent="0.2">
      <c r="A72">
        <v>27</v>
      </c>
      <c r="B72">
        <v>140</v>
      </c>
      <c r="C72" s="9">
        <f t="shared" si="0"/>
        <v>3.863337046431279E-2</v>
      </c>
      <c r="D72" s="9">
        <f t="shared" si="1"/>
        <v>0.41584921634875671</v>
      </c>
      <c r="E72" s="24">
        <f t="shared" si="2"/>
        <v>25.88435821108957</v>
      </c>
      <c r="F72" s="24">
        <f t="shared" si="24"/>
        <v>1.3412414395249272</v>
      </c>
      <c r="G72" s="24"/>
      <c r="I72" s="21">
        <f t="shared" si="4"/>
        <v>41.255629484711477</v>
      </c>
      <c r="O72" s="30">
        <f t="shared" si="8"/>
        <v>41.255629484711477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#NUM!</v>
      </c>
    </row>
    <row r="73" spans="1:19" x14ac:dyDescent="0.2">
      <c r="A73">
        <v>42</v>
      </c>
      <c r="B73">
        <v>368</v>
      </c>
      <c r="C73" s="9">
        <f t="shared" si="0"/>
        <v>2.46781968201642E-2</v>
      </c>
      <c r="D73" s="9">
        <f t="shared" si="1"/>
        <v>0.3269889662487388</v>
      </c>
      <c r="E73" s="24">
        <f t="shared" si="2"/>
        <v>40.521599178709621</v>
      </c>
      <c r="F73" s="24">
        <f t="shared" si="24"/>
        <v>-1.5010648044793713</v>
      </c>
      <c r="G73" s="24"/>
      <c r="I73" s="21">
        <f t="shared" si="4"/>
        <v>24.446441966390097</v>
      </c>
      <c r="O73" s="30">
        <f t="shared" si="8"/>
        <v>24.446441966390097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#NUM!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0.59590098083472121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0.59590098083472121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0.59590098083472121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0.59590098083472121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0.59590098083472121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0.59590098083472121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0.59590098083472121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0.59590098083472121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0.59590098083472121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0.59590098083472121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0.59590098083472121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0.59590098083472121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0.59590098083472121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0.59590098083472121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0.59590098083472121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0.59590098083472121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0.59590098083472121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0.59590098083472121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0.59590098083472121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0.59590098083472121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0.59590098083472121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0.59590098083472121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0.59590098083472121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0.59590098083472121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0.59590098083472121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0.59590098083472121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0.59590098083472121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0.59590098083472121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0.59590098083472121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0.59590098083472121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0.59590098083472121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0.59590098083472121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0.59590098083472121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0.59590098083472121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0.59590098083472121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0.59590098083472121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0.59590098083472121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0.59590098083472121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0.59590098083472121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0.59590098083472121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0.59590098083472121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0.59590098083472121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0.59590098083472121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0.59590098083472121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0.59590098083472121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0.59590098083472121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0.59590098083472121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0.59590098083472121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0.59590098083472121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0.59590098083472121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0.59590098083472121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0.59590098083472121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0.59590098083472121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0.59590098083472121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0.59590098083472121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0.59590098083472121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0.59590098083472121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0.59590098083472121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0.59590098083472121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0.59590098083472121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0.59590098083472121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0.59590098083472121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0.59590098083472121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0.59590098083472121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0.59590098083472121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0.59590098083472121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0.59590098083472121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0.59590098083472121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0.59590098083472121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0.59590098083472121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0.59590098083472121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0.59590098083472121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0.59590098083472121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0.59590098083472121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0.59590098083472121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0.59590098083472121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0.59590098083472121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0.59590098083472121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0.59590098083472121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0.59590098083472121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0.59590098083472121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0.59590098083472121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0.59590098083472121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0.59590098083472121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0.59590098083472121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0.59590098083472121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0.59590098083472121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0.59590098083472121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0.59590098083472121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0.59590098083472121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0.59590098083472121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0.59590098083472121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0.59590098083472121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0.59590098083472121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0.59590098083472121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0.59590098083472121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0.59590098083472121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0.59590098083472121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0.59590098083472121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0.59590098083472121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0.59590098083472121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0.59590098083472121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0.59590098083472121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0.59590098083472121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0.59590098083472121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0.59590098083472121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0.59590098083472121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0.59590098083472121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0.59590098083472121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0.59590098083472121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0.59590098083472121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0.59590098083472121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0.59590098083472121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0.59590098083472121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0.59590098083472121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0.59590098083472121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0.59590098083472121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0.59590098083472121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0.59590098083472121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0.59590098083472121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0.59590098083472121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0.59590098083472121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0.59590098083472121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0.59590098083472121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0.59590098083472121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0.59590098083472121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0.59590098083472121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0.59590098083472121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0.59590098083472121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0.59590098083472121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0.59590098083472121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0.59590098083472121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0.59590098083472121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0.59590098083472121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0.59590098083472121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0.59590098083472121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0.59590098083472121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0.59590098083472121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0.59590098083472121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0.59590098083472121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0.59590098083472121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0.59590098083472121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0.59590098083472121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0.59590098083472121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0.59590098083472121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0.59590098083472121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0.59590098083472121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0.59590098083472121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0.59590098083472121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0.59590098083472121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0.59590098083472121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0.59590098083472121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0.59590098083472121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0.59590098083472121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0.59590098083472121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0.59590098083472121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0.59590098083472121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0.59590098083472121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0.59590098083472121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0.59590098083472121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0.59590098083472121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0.59590098083472121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0.59590098083472121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0.59590098083472121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0.59590098083472121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0.59590098083472121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0.59590098083472121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opLeftCell="A38" workbookViewId="0">
      <selection activeCell="E14" sqref="E14:F65"/>
    </sheetView>
  </sheetViews>
  <sheetFormatPr defaultRowHeight="12.75" x14ac:dyDescent="0.2"/>
  <cols>
    <col min="1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131</v>
      </c>
    </row>
    <row r="2" spans="1:23" ht="13.5" thickBot="1" x14ac:dyDescent="0.25">
      <c r="A2" s="2" t="s">
        <v>10</v>
      </c>
      <c r="B2" s="19" t="s">
        <v>108</v>
      </c>
      <c r="E2" s="2" t="s">
        <v>15</v>
      </c>
      <c r="F2" s="10">
        <f>MIN(E14:E65)</f>
        <v>6.164414002968976</v>
      </c>
      <c r="G2" s="11">
        <f>MAX(E14:E65)</f>
        <v>38.652296180175377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/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199</v>
      </c>
      <c r="E3" s="2" t="s">
        <v>16</v>
      </c>
      <c r="F3" s="36">
        <f>MIN(F14:F65)</f>
        <v>-7.5982593611807241</v>
      </c>
      <c r="G3" s="37">
        <f>MAX(F14:F65)</f>
        <v>2.4311435151198681</v>
      </c>
      <c r="I3" s="2" t="s">
        <v>12</v>
      </c>
      <c r="J3" s="14">
        <v>105.3</v>
      </c>
      <c r="P3" s="2" t="s">
        <v>12</v>
      </c>
      <c r="Q3" s="18"/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3512</v>
      </c>
      <c r="E4" s="2" t="s">
        <v>34</v>
      </c>
      <c r="F4" s="16">
        <f>MIN(M14:M25)</f>
        <v>-12.911769257199074</v>
      </c>
      <c r="G4" s="17">
        <f>MAX(M14:M25)</f>
        <v>14.188674238567634</v>
      </c>
      <c r="I4" s="2" t="s">
        <v>24</v>
      </c>
      <c r="J4" s="48">
        <v>3.839</v>
      </c>
      <c r="K4" s="13" t="s">
        <v>25</v>
      </c>
      <c r="P4" s="2" t="s">
        <v>13</v>
      </c>
      <c r="Q4" s="18"/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0.23369056474187511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9.9103132369033245E-2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0.30498478163598269</v>
      </c>
      <c r="E8" s="6"/>
      <c r="I8" s="5" t="s">
        <v>26</v>
      </c>
      <c r="J8" s="21">
        <f>MIN(I14:I65)</f>
        <v>0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>
        <f>MAX(I14:I65)</f>
        <v>60.353595443312571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7</v>
      </c>
      <c r="B14">
        <v>120</v>
      </c>
      <c r="C14" s="9">
        <f t="shared" ref="C14:C77" si="0">0.5*(1/(A14+B14+0.5))^0.5</f>
        <v>4.4280744277004763E-2</v>
      </c>
      <c r="D14" s="9">
        <f t="shared" ref="D14:D77" si="1">ATAN(SQRT((A14+3/8)/(B14+3/8)))</f>
        <v>0.24264456488519648</v>
      </c>
      <c r="E14" s="24">
        <f t="shared" ref="E14:E77" si="2">1/C14</f>
        <v>22.583179581272429</v>
      </c>
      <c r="F14" s="24">
        <f t="shared" ref="F14:F45" si="3">(D14-Zo_man)/C14</f>
        <v>-1.4078403100184529</v>
      </c>
      <c r="G14" s="24"/>
      <c r="I14" s="21">
        <f t="shared" ref="I14:I77" si="4">1/lamD*LN(1+0.5*lamD*Z*rho_std*A14/B14)</f>
        <v>11.779759406889886</v>
      </c>
      <c r="J14" s="29">
        <v>1</v>
      </c>
      <c r="K14" s="32">
        <f t="shared" ref="K14:K21" si="5">ATAN(SQRT((EXP(J14*lamD)-1)/(0.5*lamD*rho_std*Z)))</f>
        <v>7.0225340595999539E-2</v>
      </c>
      <c r="L14" s="9">
        <f t="shared" ref="L14:L21" si="6">max_x_axis</f>
        <v>55</v>
      </c>
      <c r="M14" s="15">
        <f t="shared" ref="M14:M21" si="7">(K14-Zo_man)/(1/max_x_axis)</f>
        <v>-12.911769257199074</v>
      </c>
      <c r="O14" s="30">
        <f t="shared" ref="O14:O77" si="8">I14</f>
        <v>11.779759406889886</v>
      </c>
      <c r="P14" s="9" t="e">
        <f>SQRT(1/A14+1/B14+1/Nd+(zeta_se/zeta)^2)</f>
        <v>#DIV/0!</v>
      </c>
      <c r="Q14" s="9" t="e">
        <f t="shared" ref="Q14:Q77" si="9">O14*P14</f>
        <v>#DIV/0!</v>
      </c>
      <c r="R14" s="24" t="e">
        <f t="shared" ref="R14:R77" si="10">1/P14</f>
        <v>#DIV/0!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3</v>
      </c>
      <c r="B15">
        <v>53</v>
      </c>
      <c r="C15" s="9">
        <f t="shared" si="0"/>
        <v>6.651901052377393E-2</v>
      </c>
      <c r="D15" s="9">
        <f t="shared" si="1"/>
        <v>0.24635178161048848</v>
      </c>
      <c r="E15" s="24">
        <f t="shared" si="2"/>
        <v>15.033296378372908</v>
      </c>
      <c r="F15" s="24">
        <f t="shared" si="3"/>
        <v>-0.88144726693640074</v>
      </c>
      <c r="G15" s="24"/>
      <c r="I15" s="21">
        <f t="shared" si="4"/>
        <v>11.4308037764823</v>
      </c>
      <c r="J15" s="34">
        <v>3</v>
      </c>
      <c r="K15" s="32">
        <f t="shared" si="5"/>
        <v>0.121246009490014</v>
      </c>
      <c r="L15" s="9">
        <f t="shared" si="6"/>
        <v>55</v>
      </c>
      <c r="M15" s="15">
        <f t="shared" si="7"/>
        <v>-10.105632468028277</v>
      </c>
      <c r="O15" s="30">
        <f t="shared" si="8"/>
        <v>11.4308037764823</v>
      </c>
      <c r="P15" s="9" t="e">
        <f>SQRT(1/A15+1/B15+1/Nd+(zeta_se/zeta)^2)</f>
        <v>#DIV/0!</v>
      </c>
      <c r="Q15" s="9" t="e">
        <f t="shared" si="9"/>
        <v>#DIV/0!</v>
      </c>
      <c r="R15" s="24" t="e">
        <f t="shared" si="10"/>
        <v>#DIV/0!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2</v>
      </c>
      <c r="B16">
        <v>33</v>
      </c>
      <c r="C16" s="9">
        <f t="shared" si="0"/>
        <v>8.3918135829668908E-2</v>
      </c>
      <c r="D16" s="9">
        <f t="shared" si="1"/>
        <v>0.26068979103124301</v>
      </c>
      <c r="E16" s="24">
        <f t="shared" si="2"/>
        <v>11.916375287812984</v>
      </c>
      <c r="F16" s="24">
        <f t="shared" si="3"/>
        <v>-0.5278357314162283</v>
      </c>
      <c r="G16" s="24"/>
      <c r="I16" s="21">
        <f t="shared" si="4"/>
        <v>12.238275691225393</v>
      </c>
      <c r="J16" s="34">
        <v>5</v>
      </c>
      <c r="K16" s="32">
        <f t="shared" si="5"/>
        <v>0.15603295407364726</v>
      </c>
      <c r="L16" s="9">
        <f t="shared" si="6"/>
        <v>55</v>
      </c>
      <c r="M16" s="15">
        <f t="shared" si="7"/>
        <v>-8.1923505159284495</v>
      </c>
      <c r="O16" s="30">
        <f t="shared" si="8"/>
        <v>12.238275691225393</v>
      </c>
      <c r="P16" s="9" t="e">
        <f>SQRT(1/A16+1/B16+1/Nd+(zeta_se/zeta)^2)</f>
        <v>#DIV/0!</v>
      </c>
      <c r="Q16" s="9" t="e">
        <f t="shared" si="9"/>
        <v>#DIV/0!</v>
      </c>
      <c r="R16" s="24" t="e">
        <f t="shared" si="10"/>
        <v>#DIV/0!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0</v>
      </c>
      <c r="B17">
        <v>10</v>
      </c>
      <c r="C17" s="9">
        <f t="shared" si="0"/>
        <v>0.15430334996209191</v>
      </c>
      <c r="D17" s="9">
        <f t="shared" si="1"/>
        <v>0.18787513311217183</v>
      </c>
      <c r="E17" s="24">
        <f t="shared" si="2"/>
        <v>6.4807406984078604</v>
      </c>
      <c r="F17" s="24">
        <f t="shared" si="3"/>
        <v>-0.75895726536450103</v>
      </c>
      <c r="G17" s="24"/>
      <c r="I17" s="21">
        <f t="shared" si="4"/>
        <v>0</v>
      </c>
      <c r="J17" s="34">
        <v>10</v>
      </c>
      <c r="K17" s="32">
        <f t="shared" si="5"/>
        <v>0.21894837290532265</v>
      </c>
      <c r="L17" s="9">
        <f t="shared" si="6"/>
        <v>55</v>
      </c>
      <c r="M17" s="15">
        <f t="shared" si="7"/>
        <v>-4.7320024801863028</v>
      </c>
      <c r="O17" s="30">
        <f t="shared" si="8"/>
        <v>0</v>
      </c>
      <c r="P17" s="9" t="e">
        <f>SQRT(1/0.7+1/B17+1/Nd+(zeta_se/zeta)^2)</f>
        <v>#DIV/0!</v>
      </c>
      <c r="Q17" s="9" t="e">
        <f t="shared" si="9"/>
        <v>#DIV/0!</v>
      </c>
      <c r="R17" s="24" t="e">
        <f t="shared" si="10"/>
        <v>#DIV/0!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3</v>
      </c>
      <c r="B18">
        <v>45</v>
      </c>
      <c r="C18" s="9">
        <f t="shared" si="0"/>
        <v>7.1795815861773804E-2</v>
      </c>
      <c r="D18" s="9">
        <f t="shared" si="1"/>
        <v>0.26625204915092532</v>
      </c>
      <c r="E18" s="24">
        <f t="shared" si="2"/>
        <v>13.928388277184121</v>
      </c>
      <c r="F18" s="24">
        <f t="shared" si="3"/>
        <v>-0.53948453708818167</v>
      </c>
      <c r="G18" s="24"/>
      <c r="I18" s="21">
        <f t="shared" si="4"/>
        <v>13.460826365180967</v>
      </c>
      <c r="J18" s="34">
        <v>20</v>
      </c>
      <c r="K18" s="32">
        <f t="shared" si="5"/>
        <v>0.30498478163598275</v>
      </c>
      <c r="L18" s="9">
        <f t="shared" si="6"/>
        <v>55</v>
      </c>
      <c r="M18" s="15">
        <f t="shared" si="7"/>
        <v>3.0531133177191805E-15</v>
      </c>
      <c r="O18" s="30">
        <f t="shared" si="8"/>
        <v>13.460826365180967</v>
      </c>
      <c r="P18" s="9" t="e">
        <f>SQRT(1/A18+1/B18+1/Nd+(zeta_se/zeta)^2)</f>
        <v>#DIV/0!</v>
      </c>
      <c r="Q18" s="9" t="e">
        <f t="shared" si="9"/>
        <v>#DIV/0!</v>
      </c>
      <c r="R18" s="24" t="e">
        <f t="shared" si="10"/>
        <v>#DIV/0!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5</v>
      </c>
      <c r="B19">
        <v>32</v>
      </c>
      <c r="C19" s="9">
        <f t="shared" si="0"/>
        <v>8.1649658092772609E-2</v>
      </c>
      <c r="D19" s="9">
        <f t="shared" si="1"/>
        <v>0.3869203117666753</v>
      </c>
      <c r="E19" s="24">
        <f t="shared" si="2"/>
        <v>12.24744871391589</v>
      </c>
      <c r="F19" s="24">
        <f t="shared" si="3"/>
        <v>1.0035012031231678</v>
      </c>
      <c r="G19" s="24"/>
      <c r="I19" s="21">
        <f t="shared" si="4"/>
        <v>31.50466369161218</v>
      </c>
      <c r="J19" s="34">
        <v>30</v>
      </c>
      <c r="K19" s="32">
        <f t="shared" si="5"/>
        <v>0.36812468679231541</v>
      </c>
      <c r="L19" s="9">
        <f t="shared" si="6"/>
        <v>55</v>
      </c>
      <c r="M19" s="15">
        <f t="shared" si="7"/>
        <v>3.4726947835982998</v>
      </c>
      <c r="O19" s="30">
        <f t="shared" si="8"/>
        <v>31.50466369161218</v>
      </c>
      <c r="P19" s="9" t="e">
        <f>SQRT(1/A19+1/B19+1/Nd+(zeta_se/zeta)^2)</f>
        <v>#DIV/0!</v>
      </c>
      <c r="Q19" s="9" t="e">
        <f t="shared" si="9"/>
        <v>#DIV/0!</v>
      </c>
      <c r="R19" s="24" t="e">
        <f t="shared" si="10"/>
        <v>#DIV/0!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0</v>
      </c>
      <c r="B20">
        <v>53</v>
      </c>
      <c r="C20" s="9">
        <f t="shared" si="0"/>
        <v>6.8358592702466317E-2</v>
      </c>
      <c r="D20" s="9">
        <f t="shared" si="1"/>
        <v>8.3624337466377124E-2</v>
      </c>
      <c r="E20" s="24">
        <f t="shared" si="2"/>
        <v>14.628738838327795</v>
      </c>
      <c r="F20" s="24">
        <f t="shared" si="3"/>
        <v>-3.2382241268934004</v>
      </c>
      <c r="G20" s="24"/>
      <c r="I20" s="21">
        <f t="shared" si="4"/>
        <v>0</v>
      </c>
      <c r="J20" s="34">
        <v>50</v>
      </c>
      <c r="K20" s="32">
        <f t="shared" si="5"/>
        <v>0.46231291714560241</v>
      </c>
      <c r="L20" s="9">
        <f t="shared" si="6"/>
        <v>55</v>
      </c>
      <c r="M20" s="15">
        <f t="shared" si="7"/>
        <v>8.6530474530290853</v>
      </c>
      <c r="O20" s="30">
        <f t="shared" si="8"/>
        <v>0</v>
      </c>
      <c r="P20" s="9" t="e">
        <f>SQRT(1/0.7+1/B20+1/Nd+(zeta_se/zeta)^2)</f>
        <v>#DIV/0!</v>
      </c>
      <c r="Q20" s="9" t="e">
        <f t="shared" si="9"/>
        <v>#DIV/0!</v>
      </c>
      <c r="R20" s="24" t="e">
        <f t="shared" si="10"/>
        <v>#DIV/0!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2</v>
      </c>
      <c r="B21">
        <v>35</v>
      </c>
      <c r="C21" s="9">
        <f t="shared" si="0"/>
        <v>8.1649658092772609E-2</v>
      </c>
      <c r="D21" s="9">
        <f t="shared" si="1"/>
        <v>0.25353390169898232</v>
      </c>
      <c r="E21" s="24">
        <f t="shared" si="2"/>
        <v>12.24744871391589</v>
      </c>
      <c r="F21" s="24">
        <f t="shared" si="3"/>
        <v>-0.63014201331425601</v>
      </c>
      <c r="G21" s="24"/>
      <c r="I21" s="21">
        <f t="shared" si="4"/>
        <v>11.539571194064393</v>
      </c>
      <c r="J21" s="35">
        <v>80</v>
      </c>
      <c r="K21" s="32">
        <f t="shared" si="5"/>
        <v>0.56296067688266693</v>
      </c>
      <c r="L21" s="9">
        <f t="shared" si="6"/>
        <v>55</v>
      </c>
      <c r="M21" s="15">
        <f t="shared" si="7"/>
        <v>14.188674238567634</v>
      </c>
      <c r="O21" s="30">
        <f t="shared" si="8"/>
        <v>11.539571194064393</v>
      </c>
      <c r="P21" s="9" t="e">
        <f>SQRT(1/A21+1/B21+1/Nd+(zeta_se/zeta)^2)</f>
        <v>#DIV/0!</v>
      </c>
      <c r="Q21" s="9" t="e">
        <f t="shared" si="9"/>
        <v>#DIV/0!</v>
      </c>
      <c r="R21" s="24" t="e">
        <f t="shared" si="10"/>
        <v>#DIV/0!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0</v>
      </c>
      <c r="B22">
        <v>23</v>
      </c>
      <c r="C22" s="9">
        <f t="shared" si="0"/>
        <v>0.10314212462587934</v>
      </c>
      <c r="D22" s="9">
        <f t="shared" si="1"/>
        <v>0.12598921847450104</v>
      </c>
      <c r="E22" s="24">
        <f t="shared" si="2"/>
        <v>9.6953597148326587</v>
      </c>
      <c r="F22" s="24">
        <f t="shared" si="3"/>
        <v>-1.7354263722096139</v>
      </c>
      <c r="G22" s="24"/>
      <c r="I22" s="21">
        <f t="shared" si="4"/>
        <v>0</v>
      </c>
      <c r="J22" s="21"/>
      <c r="K22" s="32"/>
      <c r="O22" s="30">
        <f t="shared" si="8"/>
        <v>0</v>
      </c>
      <c r="P22" s="9" t="e">
        <f>SQRT(1/0.7+1/B22+1/Nd+(zeta_se/zeta)^2)</f>
        <v>#DIV/0!</v>
      </c>
      <c r="Q22" s="9" t="e">
        <f t="shared" si="9"/>
        <v>#DIV/0!</v>
      </c>
      <c r="R22" s="24" t="e">
        <f t="shared" si="10"/>
        <v>#DIV/0!</v>
      </c>
      <c r="S22" s="24" t="e">
        <f t="shared" si="11"/>
        <v>#NUM!</v>
      </c>
      <c r="U22" s="21"/>
    </row>
    <row r="23" spans="1:23" ht="13.5" thickBot="1" x14ac:dyDescent="0.25">
      <c r="A23">
        <v>1</v>
      </c>
      <c r="B23">
        <v>14</v>
      </c>
      <c r="C23" s="9">
        <f t="shared" si="0"/>
        <v>0.1270001270001905</v>
      </c>
      <c r="D23" s="9">
        <f t="shared" si="1"/>
        <v>0.29994579283306544</v>
      </c>
      <c r="E23" s="24">
        <f t="shared" si="2"/>
        <v>7.8740078740118111</v>
      </c>
      <c r="F23" s="24">
        <f t="shared" si="3"/>
        <v>-3.9677037511227815E-2</v>
      </c>
      <c r="G23" s="24"/>
      <c r="I23" s="21">
        <f t="shared" si="4"/>
        <v>14.421239268121752</v>
      </c>
      <c r="J23" s="31" t="s">
        <v>33</v>
      </c>
      <c r="K23" s="32"/>
      <c r="O23" s="30">
        <f t="shared" si="8"/>
        <v>14.421239268121752</v>
      </c>
      <c r="P23" s="9" t="e">
        <f>SQRT(1/A23+1/B23+1/Nd+(zeta_se/zeta)^2)</f>
        <v>#DIV/0!</v>
      </c>
      <c r="Q23" s="9" t="e">
        <f t="shared" si="9"/>
        <v>#DIV/0!</v>
      </c>
      <c r="R23" s="24" t="e">
        <f t="shared" si="10"/>
        <v>#DIV/0!</v>
      </c>
      <c r="S23" s="24" t="e">
        <f t="shared" si="11"/>
        <v>#NUM!</v>
      </c>
      <c r="U23" s="31" t="s">
        <v>33</v>
      </c>
    </row>
    <row r="24" spans="1:23" x14ac:dyDescent="0.2">
      <c r="A24">
        <v>0</v>
      </c>
      <c r="B24">
        <v>60</v>
      </c>
      <c r="C24" s="9">
        <f t="shared" si="0"/>
        <v>6.4282434653322507E-2</v>
      </c>
      <c r="D24" s="9">
        <f t="shared" si="1"/>
        <v>7.864847616912389E-2</v>
      </c>
      <c r="E24" s="24">
        <f t="shared" si="2"/>
        <v>15.556349186104045</v>
      </c>
      <c r="F24" s="24">
        <f t="shared" si="3"/>
        <v>-3.5209666013351653</v>
      </c>
      <c r="G24" s="24"/>
      <c r="I24" s="21">
        <f t="shared" si="4"/>
        <v>0</v>
      </c>
      <c r="J24" s="29">
        <v>7.3</v>
      </c>
      <c r="K24" s="32">
        <f>ATAN(SQRT((EXP(J24*lamD)-1)/(0.5*lamD*rho_std*Z)))</f>
        <v>0.1878559389509076</v>
      </c>
      <c r="L24" s="9">
        <f>max_x_axis</f>
        <v>55</v>
      </c>
      <c r="M24" s="15">
        <f>(K24-Zo_man)/(1/max_x_axis)</f>
        <v>-6.4420863476791306</v>
      </c>
      <c r="O24" s="30">
        <f t="shared" si="8"/>
        <v>0</v>
      </c>
      <c r="P24" s="9" t="e">
        <f>SQRT(1/0.7+1/B24+1/Nd+(zeta_se/zeta)^2)</f>
        <v>#DIV/0!</v>
      </c>
      <c r="Q24" s="9" t="e">
        <f t="shared" si="9"/>
        <v>#DIV/0!</v>
      </c>
      <c r="R24" s="24" t="e">
        <f t="shared" si="10"/>
        <v>#DIV/0!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5</v>
      </c>
      <c r="B25">
        <v>22</v>
      </c>
      <c r="C25" s="9">
        <f t="shared" si="0"/>
        <v>9.5346258924559224E-2</v>
      </c>
      <c r="D25" s="9">
        <f t="shared" si="1"/>
        <v>0.45571722638496187</v>
      </c>
      <c r="E25" s="24">
        <f t="shared" si="2"/>
        <v>10.488088481701515</v>
      </c>
      <c r="F25" s="24">
        <f t="shared" si="3"/>
        <v>1.5808952175904787</v>
      </c>
      <c r="G25" s="24"/>
      <c r="I25" s="21">
        <f t="shared" si="4"/>
        <v>45.774224531283927</v>
      </c>
      <c r="J25" s="18">
        <v>28</v>
      </c>
      <c r="K25" s="32">
        <f>ATAN(SQRT((EXP(J25*lamD)-1)/(0.5*lamD*rho_std*Z)))</f>
        <v>0.35666466231655847</v>
      </c>
      <c r="L25" s="9">
        <f>max_x_axis</f>
        <v>55</v>
      </c>
      <c r="M25" s="15">
        <f>(K25-Zo_man)/(1/max_x_axis)</f>
        <v>2.8423934374316677</v>
      </c>
      <c r="O25" s="30">
        <f t="shared" si="8"/>
        <v>45.774224531283927</v>
      </c>
      <c r="P25" s="9" t="e">
        <f t="shared" ref="P25:P39" si="16">SQRT(1/A25+1/B25+1/Nd+(zeta_se/zeta)^2)</f>
        <v>#DIV/0!</v>
      </c>
      <c r="Q25" s="9" t="e">
        <f t="shared" si="9"/>
        <v>#DIV/0!</v>
      </c>
      <c r="R25" s="24" t="e">
        <f t="shared" si="10"/>
        <v>#DIV/0!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6</v>
      </c>
      <c r="B26">
        <v>62</v>
      </c>
      <c r="C26" s="9">
        <f t="shared" si="0"/>
        <v>6.0412209333017691E-2</v>
      </c>
      <c r="D26" s="9">
        <f t="shared" si="1"/>
        <v>0.30942556389257347</v>
      </c>
      <c r="E26" s="24">
        <f t="shared" si="2"/>
        <v>16.552945357246848</v>
      </c>
      <c r="F26" s="24">
        <f t="shared" si="3"/>
        <v>7.3508026036778557E-2</v>
      </c>
      <c r="G26" s="24"/>
      <c r="I26" s="21">
        <f t="shared" si="4"/>
        <v>19.530708187771722</v>
      </c>
      <c r="J26" s="18"/>
      <c r="K26" s="32"/>
      <c r="O26" s="30">
        <f t="shared" si="8"/>
        <v>19.530708187771722</v>
      </c>
      <c r="P26" s="9" t="e">
        <f t="shared" si="16"/>
        <v>#DIV/0!</v>
      </c>
      <c r="Q26" s="9" t="e">
        <f t="shared" si="9"/>
        <v>#DIV/0!</v>
      </c>
      <c r="R26" s="24" t="e">
        <f t="shared" si="10"/>
        <v>#DIV/0!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1</v>
      </c>
      <c r="B27">
        <v>34</v>
      </c>
      <c r="C27" s="9">
        <f t="shared" si="0"/>
        <v>8.3918135829668908E-2</v>
      </c>
      <c r="D27" s="9">
        <f t="shared" si="1"/>
        <v>0.19739555984988078</v>
      </c>
      <c r="E27" s="24">
        <f t="shared" si="2"/>
        <v>11.916375287812984</v>
      </c>
      <c r="F27" s="24">
        <f t="shared" si="3"/>
        <v>-1.2820735437269353</v>
      </c>
      <c r="G27" s="24"/>
      <c r="I27" s="21">
        <f t="shared" si="4"/>
        <v>5.9420649828096215</v>
      </c>
      <c r="J27" s="18"/>
      <c r="K27" s="32"/>
      <c r="O27" s="30">
        <f t="shared" si="8"/>
        <v>5.9420649828096215</v>
      </c>
      <c r="P27" s="9" t="e">
        <f t="shared" si="16"/>
        <v>#DIV/0!</v>
      </c>
      <c r="Q27" s="9" t="e">
        <f t="shared" si="9"/>
        <v>#DIV/0!</v>
      </c>
      <c r="R27" s="24" t="e">
        <f t="shared" si="10"/>
        <v>#DIV/0!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4</v>
      </c>
      <c r="B28">
        <v>57</v>
      </c>
      <c r="C28" s="9">
        <f t="shared" si="0"/>
        <v>6.3757671306333835E-2</v>
      </c>
      <c r="D28" s="9">
        <f t="shared" si="1"/>
        <v>0.26942478107961076</v>
      </c>
      <c r="E28" s="24">
        <f t="shared" si="2"/>
        <v>15.684387141358121</v>
      </c>
      <c r="F28" s="24">
        <f t="shared" si="3"/>
        <v>-0.55773681547304754</v>
      </c>
      <c r="G28" s="24"/>
      <c r="I28" s="21">
        <f t="shared" si="4"/>
        <v>14.168512902803364</v>
      </c>
      <c r="J28" s="18"/>
      <c r="K28" s="32"/>
      <c r="O28" s="30">
        <f t="shared" si="8"/>
        <v>14.168512902803364</v>
      </c>
      <c r="P28" s="9" t="e">
        <f t="shared" si="16"/>
        <v>#DIV/0!</v>
      </c>
      <c r="Q28" s="9" t="e">
        <f t="shared" si="9"/>
        <v>#DIV/0!</v>
      </c>
      <c r="R28" s="24" t="e">
        <f t="shared" si="10"/>
        <v>#DIV/0!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4</v>
      </c>
      <c r="B29">
        <v>50</v>
      </c>
      <c r="C29" s="9">
        <f t="shared" si="0"/>
        <v>6.7728546147859642E-2</v>
      </c>
      <c r="D29" s="9">
        <f t="shared" si="1"/>
        <v>0.28658819559261106</v>
      </c>
      <c r="E29" s="24">
        <f t="shared" si="2"/>
        <v>14.764823060233399</v>
      </c>
      <c r="F29" s="24">
        <f t="shared" si="3"/>
        <v>-0.27162233784274137</v>
      </c>
      <c r="G29" s="24"/>
      <c r="I29" s="21">
        <f t="shared" si="4"/>
        <v>16.149621998528783</v>
      </c>
      <c r="J29" s="18"/>
      <c r="K29" s="32"/>
      <c r="O29" s="30">
        <f t="shared" si="8"/>
        <v>16.149621998528783</v>
      </c>
      <c r="P29" s="9" t="e">
        <f t="shared" si="16"/>
        <v>#DIV/0!</v>
      </c>
      <c r="Q29" s="9" t="e">
        <f t="shared" si="9"/>
        <v>#DIV/0!</v>
      </c>
      <c r="R29" s="24" t="e">
        <f t="shared" si="10"/>
        <v>#DIV/0!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2</v>
      </c>
      <c r="B30">
        <v>18</v>
      </c>
      <c r="C30" s="9">
        <f t="shared" si="0"/>
        <v>0.11043152607484655</v>
      </c>
      <c r="D30" s="9">
        <f t="shared" si="1"/>
        <v>0.34512697826900063</v>
      </c>
      <c r="E30" s="24">
        <f t="shared" si="2"/>
        <v>9.0553851381374155</v>
      </c>
      <c r="F30" s="24">
        <f t="shared" si="3"/>
        <v>0.36350305080282042</v>
      </c>
      <c r="G30" s="24"/>
      <c r="I30" s="21">
        <f t="shared" si="4"/>
        <v>22.419120539596886</v>
      </c>
      <c r="J30" s="18"/>
      <c r="K30" s="32"/>
      <c r="O30" s="30">
        <f t="shared" si="8"/>
        <v>22.419120539596886</v>
      </c>
      <c r="P30" s="9" t="e">
        <f t="shared" si="16"/>
        <v>#DIV/0!</v>
      </c>
      <c r="Q30" s="9" t="e">
        <f t="shared" si="9"/>
        <v>#DIV/0!</v>
      </c>
      <c r="R30" s="24" t="e">
        <f t="shared" si="10"/>
        <v>#DIV/0!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2</v>
      </c>
      <c r="B31">
        <v>71</v>
      </c>
      <c r="C31" s="9">
        <f t="shared" si="0"/>
        <v>5.8321184351980429E-2</v>
      </c>
      <c r="D31" s="9">
        <f t="shared" si="1"/>
        <v>0.18043042687434907</v>
      </c>
      <c r="E31" s="24">
        <f t="shared" si="2"/>
        <v>17.146428199482248</v>
      </c>
      <c r="F31" s="24">
        <f t="shared" si="3"/>
        <v>-2.1356623008531908</v>
      </c>
      <c r="G31" s="24"/>
      <c r="I31" s="21">
        <f t="shared" si="4"/>
        <v>5.6911026089460153</v>
      </c>
      <c r="J31" s="18"/>
      <c r="K31" s="32"/>
      <c r="O31" s="30">
        <f t="shared" si="8"/>
        <v>5.6911026089460153</v>
      </c>
      <c r="P31" s="9" t="e">
        <f t="shared" si="16"/>
        <v>#DIV/0!</v>
      </c>
      <c r="Q31" s="9" t="e">
        <f t="shared" si="9"/>
        <v>#DIV/0!</v>
      </c>
      <c r="R31" s="24" t="e">
        <f t="shared" si="10"/>
        <v>#DIV/0!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9</v>
      </c>
      <c r="B32">
        <v>32</v>
      </c>
      <c r="C32" s="9">
        <f t="shared" si="0"/>
        <v>7.7615052570633294E-2</v>
      </c>
      <c r="D32" s="9">
        <f t="shared" si="1"/>
        <v>0.49367811336876549</v>
      </c>
      <c r="E32" s="24">
        <f t="shared" si="2"/>
        <v>12.884098726725124</v>
      </c>
      <c r="F32" s="24">
        <f t="shared" si="3"/>
        <v>2.4311435151198681</v>
      </c>
      <c r="G32" s="24"/>
      <c r="I32" s="21">
        <f t="shared" si="4"/>
        <v>56.598004847356293</v>
      </c>
      <c r="J32" s="18"/>
      <c r="K32" s="32"/>
      <c r="O32" s="30">
        <f t="shared" si="8"/>
        <v>56.598004847356293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29</v>
      </c>
      <c r="B33">
        <v>208</v>
      </c>
      <c r="C33" s="9">
        <f t="shared" si="0"/>
        <v>3.244428422615251E-2</v>
      </c>
      <c r="D33" s="9">
        <f t="shared" si="1"/>
        <v>0.35917575743764074</v>
      </c>
      <c r="E33" s="24">
        <f t="shared" si="2"/>
        <v>30.822070014844879</v>
      </c>
      <c r="F33" s="24">
        <f t="shared" si="3"/>
        <v>1.6702780503314689</v>
      </c>
      <c r="G33" s="24"/>
      <c r="I33" s="21">
        <f t="shared" si="4"/>
        <v>28.119242075977603</v>
      </c>
      <c r="J33" s="18"/>
      <c r="K33" s="32"/>
      <c r="O33" s="30">
        <f t="shared" si="8"/>
        <v>28.119242075977603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2</v>
      </c>
      <c r="B34">
        <v>184</v>
      </c>
      <c r="C34" s="9">
        <f t="shared" si="0"/>
        <v>3.6612601296910623E-2</v>
      </c>
      <c r="D34" s="9">
        <f t="shared" si="1"/>
        <v>0.11301246573969269</v>
      </c>
      <c r="E34" s="24">
        <f t="shared" si="2"/>
        <v>27.313000567495326</v>
      </c>
      <c r="F34" s="24">
        <f t="shared" si="3"/>
        <v>-5.2433399730187604</v>
      </c>
      <c r="G34" s="24"/>
      <c r="I34" s="21">
        <f t="shared" si="4"/>
        <v>2.1966186428565604</v>
      </c>
      <c r="J34" s="18"/>
      <c r="K34" s="32"/>
      <c r="O34" s="30">
        <f t="shared" si="8"/>
        <v>2.1966186428565604</v>
      </c>
      <c r="P34" s="9" t="e">
        <f t="shared" si="16"/>
        <v>#DIV/0!</v>
      </c>
      <c r="Q34" s="9" t="e">
        <f t="shared" si="9"/>
        <v>#DIV/0!</v>
      </c>
      <c r="R34" s="24" t="e">
        <f t="shared" si="10"/>
        <v>#DIV/0!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>
        <v>7</v>
      </c>
      <c r="B35">
        <v>99</v>
      </c>
      <c r="C35" s="9">
        <f t="shared" si="0"/>
        <v>4.8450158311150925E-2</v>
      </c>
      <c r="D35" s="9">
        <f t="shared" si="1"/>
        <v>0.26596804312273065</v>
      </c>
      <c r="E35" s="24">
        <f t="shared" si="2"/>
        <v>20.639767440550294</v>
      </c>
      <c r="F35" s="24">
        <f t="shared" si="3"/>
        <v>-0.80529640920228418</v>
      </c>
      <c r="G35" s="24"/>
      <c r="I35" s="21">
        <f t="shared" si="4"/>
        <v>14.275731358758545</v>
      </c>
      <c r="J35" s="18"/>
      <c r="K35" s="32"/>
      <c r="O35" s="30">
        <f t="shared" si="8"/>
        <v>14.275731358758545</v>
      </c>
      <c r="P35" s="9" t="e">
        <f t="shared" si="16"/>
        <v>#DIV/0!</v>
      </c>
      <c r="Q35" s="9" t="e">
        <f t="shared" si="9"/>
        <v>#DIV/0!</v>
      </c>
      <c r="R35" s="24" t="e">
        <f t="shared" si="10"/>
        <v>#DIV/0!</v>
      </c>
      <c r="S35" s="24" t="e">
        <f t="shared" si="11"/>
        <v>#NUM!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>
        <v>1</v>
      </c>
      <c r="B36">
        <v>69</v>
      </c>
      <c r="C36" s="9">
        <f t="shared" si="0"/>
        <v>5.9549133417541367E-2</v>
      </c>
      <c r="D36" s="9">
        <f t="shared" si="1"/>
        <v>0.139863691129435</v>
      </c>
      <c r="E36" s="24">
        <f t="shared" si="2"/>
        <v>16.792855623746664</v>
      </c>
      <c r="F36" s="24">
        <f t="shared" si="3"/>
        <v>-2.7728546333120616</v>
      </c>
      <c r="G36" s="24"/>
      <c r="I36" s="21">
        <f t="shared" si="4"/>
        <v>2.9286585555505624</v>
      </c>
      <c r="J36" s="18"/>
      <c r="K36" s="32"/>
      <c r="O36" s="30">
        <f t="shared" si="8"/>
        <v>2.9286585555505624</v>
      </c>
      <c r="P36" s="9" t="e">
        <f t="shared" si="16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#NUM!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>
        <v>3</v>
      </c>
      <c r="B37">
        <v>106</v>
      </c>
      <c r="C37" s="9">
        <f t="shared" si="0"/>
        <v>4.7781848256749658E-2</v>
      </c>
      <c r="D37" s="9">
        <f t="shared" si="1"/>
        <v>0.17627309885859047</v>
      </c>
      <c r="E37" s="24">
        <f t="shared" si="2"/>
        <v>20.928449536456348</v>
      </c>
      <c r="F37" s="24">
        <f t="shared" si="3"/>
        <v>-2.693735957759031</v>
      </c>
      <c r="G37" s="24"/>
      <c r="I37" s="21">
        <f t="shared" si="4"/>
        <v>5.7179355304755566</v>
      </c>
      <c r="J37" s="19"/>
      <c r="K37" s="32"/>
      <c r="O37" s="30">
        <f t="shared" si="8"/>
        <v>5.7179355304755566</v>
      </c>
      <c r="P37" s="9" t="e">
        <f t="shared" si="16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#NUM!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>
        <v>5</v>
      </c>
      <c r="B38">
        <v>23</v>
      </c>
      <c r="C38" s="9">
        <f t="shared" si="0"/>
        <v>9.3658581158169399E-2</v>
      </c>
      <c r="D38" s="9">
        <f t="shared" si="1"/>
        <v>0.44713579882921395</v>
      </c>
      <c r="E38" s="24">
        <f t="shared" si="2"/>
        <v>10.677078252031311</v>
      </c>
      <c r="F38" s="24">
        <f t="shared" si="3"/>
        <v>1.5177575341779783</v>
      </c>
      <c r="G38" s="24"/>
      <c r="I38" s="21">
        <f t="shared" si="4"/>
        <v>43.790784934322602</v>
      </c>
      <c r="O38" s="30">
        <f t="shared" si="8"/>
        <v>43.790784934322602</v>
      </c>
      <c r="P38" s="9" t="e">
        <f t="shared" si="16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#NUM!</v>
      </c>
    </row>
    <row r="39" spans="1:24" x14ac:dyDescent="0.2">
      <c r="A39">
        <v>7</v>
      </c>
      <c r="B39">
        <v>124</v>
      </c>
      <c r="C39" s="9">
        <f t="shared" si="0"/>
        <v>4.3602072019694731E-2</v>
      </c>
      <c r="D39" s="9">
        <f t="shared" si="1"/>
        <v>0.23885992617180757</v>
      </c>
      <c r="E39" s="24">
        <f t="shared" si="2"/>
        <v>22.934689882359432</v>
      </c>
      <c r="F39" s="24">
        <f t="shared" si="3"/>
        <v>-1.5165530535866971</v>
      </c>
      <c r="G39" s="24"/>
      <c r="I39" s="21">
        <f t="shared" si="4"/>
        <v>11.400102963609013</v>
      </c>
      <c r="J39" s="4" t="s">
        <v>43</v>
      </c>
      <c r="L39" s="40"/>
      <c r="O39" s="30">
        <f t="shared" si="8"/>
        <v>11.400102963609013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#NUM!</v>
      </c>
      <c r="U39" s="4" t="s">
        <v>43</v>
      </c>
      <c r="V39" s="40"/>
      <c r="X39" s="9"/>
    </row>
    <row r="40" spans="1:24" ht="13.5" thickBot="1" x14ac:dyDescent="0.25">
      <c r="A40">
        <v>0</v>
      </c>
      <c r="B40">
        <v>37</v>
      </c>
      <c r="C40" s="9">
        <f t="shared" si="0"/>
        <v>8.1649658092772609E-2</v>
      </c>
      <c r="D40" s="9">
        <f t="shared" si="1"/>
        <v>9.9834079945188031E-2</v>
      </c>
      <c r="E40" s="24">
        <f t="shared" si="2"/>
        <v>12.24744871391589</v>
      </c>
      <c r="F40" s="24">
        <f t="shared" si="3"/>
        <v>-2.5125726975818656</v>
      </c>
      <c r="G40" s="24"/>
      <c r="I40" s="21">
        <f t="shared" si="4"/>
        <v>0</v>
      </c>
      <c r="J40" s="4" t="s">
        <v>42</v>
      </c>
      <c r="K40" s="2" t="s">
        <v>7</v>
      </c>
      <c r="L40" s="6" t="s">
        <v>3</v>
      </c>
      <c r="M40" s="38" t="s">
        <v>4</v>
      </c>
      <c r="O40" s="30">
        <f t="shared" si="8"/>
        <v>0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#NUM!</v>
      </c>
      <c r="U40" s="4" t="s">
        <v>44</v>
      </c>
      <c r="V40" s="38" t="s">
        <v>3</v>
      </c>
      <c r="W40" s="6" t="s">
        <v>4</v>
      </c>
    </row>
    <row r="41" spans="1:24" x14ac:dyDescent="0.2">
      <c r="A41">
        <v>2</v>
      </c>
      <c r="B41">
        <v>106</v>
      </c>
      <c r="C41" s="9">
        <f t="shared" si="0"/>
        <v>4.8001536073731935E-2</v>
      </c>
      <c r="D41" s="9">
        <f t="shared" si="1"/>
        <v>0.1483237689031125</v>
      </c>
      <c r="E41" s="24">
        <f t="shared" si="2"/>
        <v>20.832666655999656</v>
      </c>
      <c r="F41" s="24">
        <f t="shared" si="3"/>
        <v>-3.2636666562552028</v>
      </c>
      <c r="G41" s="24"/>
      <c r="I41" s="21">
        <f t="shared" si="4"/>
        <v>3.8125204957427896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>
        <f t="shared" si="8"/>
        <v>3.8125204957427896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#NUM!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>
        <v>0</v>
      </c>
      <c r="B42">
        <v>74</v>
      </c>
      <c r="C42" s="9">
        <f t="shared" si="0"/>
        <v>5.7928444636349226E-2</v>
      </c>
      <c r="D42" s="9">
        <f t="shared" si="1"/>
        <v>7.0888180217265589E-2</v>
      </c>
      <c r="E42" s="24">
        <f t="shared" si="2"/>
        <v>17.262676501632068</v>
      </c>
      <c r="F42" s="24">
        <f t="shared" si="3"/>
        <v>-4.0411339004228157</v>
      </c>
      <c r="G42" s="24"/>
      <c r="I42" s="21">
        <f t="shared" si="4"/>
        <v>0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>
        <f t="shared" si="8"/>
        <v>0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#NUM!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>
        <v>4</v>
      </c>
      <c r="B43">
        <v>168</v>
      </c>
      <c r="C43" s="9">
        <f t="shared" si="0"/>
        <v>3.8069349381344049E-2</v>
      </c>
      <c r="D43" s="9">
        <f t="shared" si="1"/>
        <v>0.15981973049952627</v>
      </c>
      <c r="E43" s="24">
        <f t="shared" si="2"/>
        <v>26.267851073127396</v>
      </c>
      <c r="F43" s="24">
        <f t="shared" si="3"/>
        <v>-3.81317394427536</v>
      </c>
      <c r="G43" s="24"/>
      <c r="I43" s="21">
        <f t="shared" si="4"/>
        <v>4.8106652775080558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>
        <f t="shared" si="8"/>
        <v>4.8106652775080558</v>
      </c>
      <c r="P43" s="9" t="e">
        <f t="shared" ref="P43:P74" si="22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#NUM!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>
        <v>4</v>
      </c>
      <c r="B44">
        <v>369</v>
      </c>
      <c r="C44" s="9">
        <f t="shared" si="0"/>
        <v>2.5871684190211096E-2</v>
      </c>
      <c r="D44" s="9">
        <f t="shared" si="1"/>
        <v>0.10840501504819987</v>
      </c>
      <c r="E44" s="24">
        <f t="shared" si="2"/>
        <v>38.652296180175377</v>
      </c>
      <c r="F44" s="24">
        <f t="shared" si="3"/>
        <v>-7.5982593611807241</v>
      </c>
      <c r="G44" s="24"/>
      <c r="I44" s="21">
        <f t="shared" si="4"/>
        <v>2.1906667581677746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>
        <f t="shared" si="8"/>
        <v>2.1906667581677746</v>
      </c>
      <c r="P44" s="9" t="e">
        <f t="shared" si="22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#NUM!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>
        <v>1</v>
      </c>
      <c r="B45">
        <v>14</v>
      </c>
      <c r="C45" s="9">
        <f t="shared" si="0"/>
        <v>0.1270001270001905</v>
      </c>
      <c r="D45" s="9">
        <f t="shared" si="1"/>
        <v>0.29994579283306544</v>
      </c>
      <c r="E45" s="24">
        <f t="shared" si="2"/>
        <v>7.8740078740118111</v>
      </c>
      <c r="F45" s="24">
        <f t="shared" si="3"/>
        <v>-3.9677037511227815E-2</v>
      </c>
      <c r="G45" s="24"/>
      <c r="I45" s="21">
        <f t="shared" si="4"/>
        <v>14.421239268121752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>
        <f t="shared" si="8"/>
        <v>14.421239268121752</v>
      </c>
      <c r="P45" s="9" t="e">
        <f t="shared" si="22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#NUM!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>
        <v>2</v>
      </c>
      <c r="B46">
        <v>67</v>
      </c>
      <c r="C46" s="9">
        <f t="shared" si="0"/>
        <v>5.9976014390406715E-2</v>
      </c>
      <c r="D46" s="9">
        <f t="shared" si="1"/>
        <v>0.18559048086143629</v>
      </c>
      <c r="E46" s="24">
        <f t="shared" si="2"/>
        <v>16.673332000533065</v>
      </c>
      <c r="F46" s="24">
        <f t="shared" ref="F46:F65" si="23">(D46-Zo_man)/C46</f>
        <v>-1.9907008157855146</v>
      </c>
      <c r="G46" s="24"/>
      <c r="I46" s="21">
        <f t="shared" si="4"/>
        <v>6.0307110484858466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>
        <f t="shared" si="8"/>
        <v>6.0307110484858466</v>
      </c>
      <c r="P46" s="9" t="e">
        <f t="shared" si="22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#NUM!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>
        <v>7</v>
      </c>
      <c r="B47">
        <v>98</v>
      </c>
      <c r="C47" s="9">
        <f t="shared" si="0"/>
        <v>4.8679238351123547E-2</v>
      </c>
      <c r="D47" s="9">
        <f t="shared" si="1"/>
        <v>0.26725328582429997</v>
      </c>
      <c r="E47" s="24">
        <f t="shared" si="2"/>
        <v>20.542638584174139</v>
      </c>
      <c r="F47" s="24">
        <f t="shared" si="23"/>
        <v>-0.77510448169967838</v>
      </c>
      <c r="G47" s="24"/>
      <c r="I47" s="21">
        <f t="shared" si="4"/>
        <v>14.421239268121752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>
        <f t="shared" si="8"/>
        <v>14.421239268121752</v>
      </c>
      <c r="P47" s="9" t="e">
        <f t="shared" si="22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#NUM!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>
        <v>3</v>
      </c>
      <c r="B48">
        <v>54</v>
      </c>
      <c r="C48" s="9">
        <f t="shared" si="0"/>
        <v>6.5938047339578698E-2</v>
      </c>
      <c r="D48" s="9">
        <f t="shared" si="1"/>
        <v>0.24416573536063704</v>
      </c>
      <c r="E48" s="24">
        <f t="shared" si="2"/>
        <v>15.165750888103101</v>
      </c>
      <c r="F48" s="24">
        <f t="shared" si="23"/>
        <v>-0.92236650506390694</v>
      </c>
      <c r="G48" s="24"/>
      <c r="I48" s="21">
        <f t="shared" si="4"/>
        <v>11.219306321988762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>
        <f t="shared" si="8"/>
        <v>11.219306321988762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#NUM!</v>
      </c>
    </row>
    <row r="49" spans="1:19" x14ac:dyDescent="0.2">
      <c r="A49">
        <v>7</v>
      </c>
      <c r="B49">
        <v>105</v>
      </c>
      <c r="C49" s="9">
        <f t="shared" si="0"/>
        <v>4.7140452079103168E-2</v>
      </c>
      <c r="D49" s="9">
        <f t="shared" si="1"/>
        <v>0.25862774624923185</v>
      </c>
      <c r="E49" s="24">
        <f t="shared" si="2"/>
        <v>21.213203435596427</v>
      </c>
      <c r="F49" s="24">
        <f t="shared" si="23"/>
        <v>-0.98338122233028813</v>
      </c>
      <c r="G49" s="24"/>
      <c r="I49" s="21">
        <f t="shared" si="4"/>
        <v>13.460826365180967</v>
      </c>
      <c r="O49" s="30">
        <f t="shared" si="8"/>
        <v>13.460826365180967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#NUM!</v>
      </c>
    </row>
    <row r="50" spans="1:19" x14ac:dyDescent="0.2">
      <c r="A50">
        <v>1</v>
      </c>
      <c r="B50">
        <v>34</v>
      </c>
      <c r="C50" s="9">
        <f t="shared" si="0"/>
        <v>8.3918135829668908E-2</v>
      </c>
      <c r="D50" s="9">
        <f t="shared" si="1"/>
        <v>0.19739555984988078</v>
      </c>
      <c r="E50" s="24">
        <f t="shared" si="2"/>
        <v>11.916375287812984</v>
      </c>
      <c r="F50" s="24">
        <f t="shared" si="23"/>
        <v>-1.2820735437269353</v>
      </c>
      <c r="G50" s="24"/>
      <c r="I50" s="21">
        <f t="shared" si="4"/>
        <v>5.9420649828096215</v>
      </c>
      <c r="O50" s="30">
        <f t="shared" si="8"/>
        <v>5.9420649828096215</v>
      </c>
      <c r="P50" s="9" t="e">
        <f t="shared" si="22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#NUM!</v>
      </c>
    </row>
    <row r="51" spans="1:19" x14ac:dyDescent="0.2">
      <c r="A51">
        <v>3</v>
      </c>
      <c r="B51">
        <v>22</v>
      </c>
      <c r="C51" s="9">
        <f t="shared" si="0"/>
        <v>9.9014754297667429E-2</v>
      </c>
      <c r="D51" s="9">
        <f t="shared" si="1"/>
        <v>0.37044801684907042</v>
      </c>
      <c r="E51" s="24">
        <f t="shared" si="2"/>
        <v>10.099504938362077</v>
      </c>
      <c r="F51" s="24">
        <f t="shared" si="23"/>
        <v>0.66114626731573778</v>
      </c>
      <c r="G51" s="24"/>
      <c r="I51" s="21">
        <f t="shared" si="4"/>
        <v>27.503519813481628</v>
      </c>
      <c r="O51" s="30">
        <f t="shared" si="8"/>
        <v>27.503519813481628</v>
      </c>
      <c r="P51" s="9" t="e">
        <f t="shared" si="22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#NUM!</v>
      </c>
    </row>
    <row r="52" spans="1:19" x14ac:dyDescent="0.2">
      <c r="A52">
        <v>4</v>
      </c>
      <c r="B52">
        <v>111</v>
      </c>
      <c r="C52" s="9">
        <f t="shared" si="0"/>
        <v>4.6524210519923545E-2</v>
      </c>
      <c r="D52" s="9">
        <f t="shared" si="1"/>
        <v>0.19566046930966458</v>
      </c>
      <c r="E52" s="24">
        <f t="shared" si="2"/>
        <v>21.494185260204677</v>
      </c>
      <c r="F52" s="24">
        <f t="shared" si="23"/>
        <v>-2.3498370225863594</v>
      </c>
      <c r="G52" s="24"/>
      <c r="I52" s="21">
        <f t="shared" si="4"/>
        <v>7.2796125258873277</v>
      </c>
      <c r="O52" s="30">
        <f t="shared" si="8"/>
        <v>7.2796125258873277</v>
      </c>
      <c r="P52" s="9" t="e">
        <f t="shared" si="22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#NUM!</v>
      </c>
    </row>
    <row r="53" spans="1:19" x14ac:dyDescent="0.2">
      <c r="A53">
        <v>9</v>
      </c>
      <c r="B53">
        <v>109</v>
      </c>
      <c r="C53" s="9">
        <f t="shared" si="0"/>
        <v>4.593152121746253E-2</v>
      </c>
      <c r="D53" s="9">
        <f t="shared" si="1"/>
        <v>0.28481065953646517</v>
      </c>
      <c r="E53" s="24">
        <f t="shared" si="2"/>
        <v>21.771541057077243</v>
      </c>
      <c r="F53" s="24">
        <f t="shared" si="23"/>
        <v>-0.43922172758013506</v>
      </c>
      <c r="G53" s="24"/>
      <c r="I53" s="21">
        <f t="shared" si="4"/>
        <v>16.667518022323634</v>
      </c>
      <c r="O53" s="30">
        <f t="shared" si="8"/>
        <v>16.667518022323634</v>
      </c>
      <c r="P53" s="9" t="e">
        <f t="shared" si="22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#NUM!</v>
      </c>
    </row>
    <row r="54" spans="1:19" x14ac:dyDescent="0.2">
      <c r="A54">
        <v>2</v>
      </c>
      <c r="B54">
        <v>68</v>
      </c>
      <c r="C54" s="9">
        <f t="shared" si="0"/>
        <v>5.9549133417541367E-2</v>
      </c>
      <c r="D54" s="9">
        <f t="shared" si="1"/>
        <v>0.18425906221110958</v>
      </c>
      <c r="E54" s="24">
        <f t="shared" si="2"/>
        <v>16.792855623746664</v>
      </c>
      <c r="F54" s="24">
        <f t="shared" si="23"/>
        <v>-2.0273295763748425</v>
      </c>
      <c r="G54" s="24"/>
      <c r="I54" s="21">
        <f t="shared" si="4"/>
        <v>5.9420649828096215</v>
      </c>
      <c r="O54" s="30">
        <f t="shared" si="8"/>
        <v>5.9420649828096215</v>
      </c>
      <c r="P54" s="9" t="e">
        <f t="shared" si="22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#NUM!</v>
      </c>
    </row>
    <row r="55" spans="1:19" x14ac:dyDescent="0.2">
      <c r="A55">
        <v>1</v>
      </c>
      <c r="B55">
        <v>8</v>
      </c>
      <c r="C55" s="9">
        <f t="shared" si="0"/>
        <v>0.16222142113076254</v>
      </c>
      <c r="D55" s="9">
        <f t="shared" si="1"/>
        <v>0.38497267096387094</v>
      </c>
      <c r="E55" s="24">
        <f t="shared" si="2"/>
        <v>6.164414002968976</v>
      </c>
      <c r="F55" s="24">
        <f t="shared" si="23"/>
        <v>0.49307846504076708</v>
      </c>
      <c r="G55" s="24"/>
      <c r="I55" s="21">
        <f t="shared" si="4"/>
        <v>25.216036383777695</v>
      </c>
      <c r="O55" s="30">
        <f t="shared" si="8"/>
        <v>25.216036383777695</v>
      </c>
      <c r="P55" s="9" t="e">
        <f t="shared" si="22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#NUM!</v>
      </c>
    </row>
    <row r="56" spans="1:19" x14ac:dyDescent="0.2">
      <c r="A56">
        <v>1</v>
      </c>
      <c r="B56">
        <v>23</v>
      </c>
      <c r="C56" s="9">
        <f t="shared" si="0"/>
        <v>0.10101525445522107</v>
      </c>
      <c r="D56" s="9">
        <f t="shared" si="1"/>
        <v>0.23794112483020827</v>
      </c>
      <c r="E56" s="24">
        <f t="shared" si="2"/>
        <v>9.8994949366116654</v>
      </c>
      <c r="F56" s="24">
        <f t="shared" si="23"/>
        <v>-0.66369834108069414</v>
      </c>
      <c r="G56" s="24"/>
      <c r="I56" s="21">
        <f t="shared" si="4"/>
        <v>8.7819871460043029</v>
      </c>
      <c r="O56" s="30">
        <f t="shared" si="8"/>
        <v>8.7819871460043029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#NUM!</v>
      </c>
    </row>
    <row r="57" spans="1:19" x14ac:dyDescent="0.2">
      <c r="A57">
        <v>2</v>
      </c>
      <c r="B57">
        <v>42</v>
      </c>
      <c r="C57" s="9">
        <f t="shared" si="0"/>
        <v>7.4953168899586142E-2</v>
      </c>
      <c r="D57" s="9">
        <f t="shared" si="1"/>
        <v>0.23246299759495248</v>
      </c>
      <c r="E57" s="24">
        <f t="shared" si="2"/>
        <v>13.341664064126334</v>
      </c>
      <c r="F57" s="24">
        <f t="shared" si="23"/>
        <v>-0.96756128000654351</v>
      </c>
      <c r="G57" s="24"/>
      <c r="I57" s="21">
        <f t="shared" si="4"/>
        <v>9.6177432515145167</v>
      </c>
      <c r="O57" s="30">
        <f t="shared" si="8"/>
        <v>9.6177432515145167</v>
      </c>
      <c r="P57" s="9" t="e">
        <f t="shared" si="22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#NUM!</v>
      </c>
    </row>
    <row r="58" spans="1:19" x14ac:dyDescent="0.2">
      <c r="A58">
        <v>3</v>
      </c>
      <c r="B58">
        <v>10</v>
      </c>
      <c r="C58" s="9">
        <f t="shared" si="0"/>
        <v>0.13608276348795434</v>
      </c>
      <c r="D58" s="9">
        <f t="shared" si="1"/>
        <v>0.51833403696192837</v>
      </c>
      <c r="E58" s="24">
        <f t="shared" si="2"/>
        <v>7.3484692283495345</v>
      </c>
      <c r="F58" s="24">
        <f t="shared" si="23"/>
        <v>1.5677904376539997</v>
      </c>
      <c r="G58" s="24"/>
      <c r="I58" s="21">
        <f t="shared" si="4"/>
        <v>60.353595443312571</v>
      </c>
      <c r="O58" s="30">
        <f t="shared" si="8"/>
        <v>60.353595443312571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#NUM!</v>
      </c>
    </row>
    <row r="59" spans="1:19" x14ac:dyDescent="0.2">
      <c r="A59">
        <v>1</v>
      </c>
      <c r="B59">
        <v>40</v>
      </c>
      <c r="C59" s="9">
        <f t="shared" si="0"/>
        <v>7.7615052570633294E-2</v>
      </c>
      <c r="D59" s="9">
        <f t="shared" si="1"/>
        <v>0.18248882811147812</v>
      </c>
      <c r="E59" s="24">
        <f t="shared" si="2"/>
        <v>12.884098726725124</v>
      </c>
      <c r="F59" s="24">
        <f t="shared" si="23"/>
        <v>-1.5782499588340493</v>
      </c>
      <c r="G59" s="24"/>
      <c r="I59" s="21">
        <f t="shared" si="4"/>
        <v>5.0511043301777176</v>
      </c>
      <c r="O59" s="30">
        <f t="shared" si="8"/>
        <v>5.0511043301777176</v>
      </c>
      <c r="P59" s="9" t="e">
        <f t="shared" si="22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#NUM!</v>
      </c>
    </row>
    <row r="60" spans="1:19" x14ac:dyDescent="0.2">
      <c r="A60">
        <v>1</v>
      </c>
      <c r="B60">
        <v>39</v>
      </c>
      <c r="C60" s="9">
        <f t="shared" si="0"/>
        <v>7.8567420131838608E-2</v>
      </c>
      <c r="D60" s="9">
        <f t="shared" si="1"/>
        <v>0.18473989221099954</v>
      </c>
      <c r="E60" s="24">
        <f t="shared" si="2"/>
        <v>12.727922061357857</v>
      </c>
      <c r="F60" s="24">
        <f t="shared" si="23"/>
        <v>-1.530467580877779</v>
      </c>
      <c r="G60" s="24"/>
      <c r="I60" s="21">
        <f t="shared" si="4"/>
        <v>5.1805677979577744</v>
      </c>
      <c r="O60" s="30">
        <f t="shared" si="8"/>
        <v>5.1805677979577744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#NUM!</v>
      </c>
    </row>
    <row r="61" spans="1:19" x14ac:dyDescent="0.2">
      <c r="A61">
        <v>2</v>
      </c>
      <c r="B61">
        <v>25</v>
      </c>
      <c r="C61" s="9">
        <f t="shared" si="0"/>
        <v>9.5346258924559224E-2</v>
      </c>
      <c r="D61" s="9">
        <f t="shared" si="1"/>
        <v>0.29689256855490281</v>
      </c>
      <c r="E61" s="24">
        <f t="shared" si="2"/>
        <v>10.488088481701515</v>
      </c>
      <c r="F61" s="24">
        <f t="shared" si="23"/>
        <v>-8.4871846807148224E-2</v>
      </c>
      <c r="G61" s="24"/>
      <c r="I61" s="21">
        <f t="shared" si="4"/>
        <v>16.149621998528783</v>
      </c>
      <c r="O61" s="30">
        <f t="shared" si="8"/>
        <v>16.149621998528783</v>
      </c>
      <c r="P61" s="9" t="e">
        <f t="shared" si="22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#NUM!</v>
      </c>
    </row>
    <row r="62" spans="1:19" x14ac:dyDescent="0.2">
      <c r="A62">
        <v>9</v>
      </c>
      <c r="B62">
        <v>42</v>
      </c>
      <c r="C62" s="9">
        <f t="shared" si="0"/>
        <v>6.9673301429161769E-2</v>
      </c>
      <c r="D62" s="9">
        <f t="shared" si="1"/>
        <v>0.43965606639572874</v>
      </c>
      <c r="E62" s="24">
        <f t="shared" si="2"/>
        <v>14.352700094407323</v>
      </c>
      <c r="F62" s="24">
        <f t="shared" si="23"/>
        <v>1.9328965614851625</v>
      </c>
      <c r="G62" s="24"/>
      <c r="I62" s="21">
        <f t="shared" si="4"/>
        <v>43.167292144015555</v>
      </c>
      <c r="O62" s="30">
        <f t="shared" si="8"/>
        <v>43.167292144015555</v>
      </c>
      <c r="P62" s="9" t="e">
        <f t="shared" si="22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#NUM!</v>
      </c>
    </row>
    <row r="63" spans="1:19" x14ac:dyDescent="0.2">
      <c r="A63">
        <v>2</v>
      </c>
      <c r="B63">
        <v>40</v>
      </c>
      <c r="C63" s="9">
        <f t="shared" si="0"/>
        <v>7.6696498884737049E-2</v>
      </c>
      <c r="D63" s="9">
        <f t="shared" si="1"/>
        <v>0.23794112483020827</v>
      </c>
      <c r="E63" s="24">
        <f t="shared" si="2"/>
        <v>13.038404810405297</v>
      </c>
      <c r="F63" s="24">
        <f t="shared" si="23"/>
        <v>-0.87414233740357106</v>
      </c>
      <c r="G63" s="24"/>
      <c r="I63" s="21">
        <f t="shared" si="4"/>
        <v>10.098253953150849</v>
      </c>
      <c r="O63" s="30">
        <f t="shared" si="8"/>
        <v>10.098253953150849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#NUM!</v>
      </c>
    </row>
    <row r="64" spans="1:19" x14ac:dyDescent="0.2">
      <c r="A64">
        <v>15</v>
      </c>
      <c r="B64">
        <v>94</v>
      </c>
      <c r="C64" s="9">
        <f t="shared" si="0"/>
        <v>4.7781848256749658E-2</v>
      </c>
      <c r="D64" s="9">
        <f t="shared" si="1"/>
        <v>0.3836282822748272</v>
      </c>
      <c r="E64" s="24">
        <f t="shared" si="2"/>
        <v>20.928449536456348</v>
      </c>
      <c r="F64" s="24">
        <f t="shared" si="23"/>
        <v>1.64588653449033</v>
      </c>
      <c r="G64" s="24"/>
      <c r="I64" s="21">
        <f t="shared" si="4"/>
        <v>32.173305710811576</v>
      </c>
      <c r="O64" s="30">
        <f t="shared" si="8"/>
        <v>32.173305710811576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#NUM!</v>
      </c>
    </row>
    <row r="65" spans="1:19" x14ac:dyDescent="0.2">
      <c r="A65">
        <v>3</v>
      </c>
      <c r="B65">
        <v>76</v>
      </c>
      <c r="C65" s="9">
        <f t="shared" si="0"/>
        <v>5.6077215409204427E-2</v>
      </c>
      <c r="D65" s="9">
        <f t="shared" si="1"/>
        <v>0.20719698010391585</v>
      </c>
      <c r="E65" s="24">
        <f t="shared" si="2"/>
        <v>17.832554500127006</v>
      </c>
      <c r="F65" s="24">
        <f t="shared" si="23"/>
        <v>-1.7438063002681854</v>
      </c>
      <c r="G65" s="24"/>
      <c r="I65" s="21">
        <f t="shared" si="4"/>
        <v>7.9736199393289189</v>
      </c>
      <c r="O65" s="30">
        <f t="shared" si="8"/>
        <v>7.9736199393289189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#NUM!</v>
      </c>
    </row>
    <row r="66" spans="1:19" x14ac:dyDescent="0.2">
      <c r="A66"/>
      <c r="B66"/>
      <c r="C66" s="9">
        <f t="shared" si="0"/>
        <v>0.70710678118654757</v>
      </c>
      <c r="D66" s="9">
        <f t="shared" si="1"/>
        <v>0.78539816339744828</v>
      </c>
      <c r="E66" s="24">
        <f t="shared" si="2"/>
        <v>1.4142135623730949</v>
      </c>
      <c r="F66" s="24">
        <f t="shared" ref="F66:F97" si="24">(D66-Zo)/C66</f>
        <v>0.78023236848300381</v>
      </c>
      <c r="G66" s="24"/>
      <c r="I66" s="21" t="e">
        <f t="shared" si="4"/>
        <v>#DIV/0!</v>
      </c>
      <c r="O66" s="30" t="e">
        <f t="shared" si="8"/>
        <v>#DIV/0!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#DIV/0!</v>
      </c>
    </row>
    <row r="67" spans="1:19" x14ac:dyDescent="0.2">
      <c r="A67"/>
      <c r="B67"/>
      <c r="C67" s="9">
        <f t="shared" si="0"/>
        <v>0.70710678118654757</v>
      </c>
      <c r="D67" s="9">
        <f t="shared" si="1"/>
        <v>0.78539816339744828</v>
      </c>
      <c r="E67" s="24">
        <f t="shared" si="2"/>
        <v>1.4142135623730949</v>
      </c>
      <c r="F67" s="24">
        <f t="shared" si="24"/>
        <v>0.78023236848300381</v>
      </c>
      <c r="G67" s="24"/>
      <c r="I67" s="21" t="e">
        <f t="shared" si="4"/>
        <v>#DIV/0!</v>
      </c>
      <c r="O67" s="30" t="e">
        <f t="shared" si="8"/>
        <v>#DIV/0!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#DIV/0!</v>
      </c>
    </row>
    <row r="68" spans="1:19" x14ac:dyDescent="0.2">
      <c r="A68"/>
      <c r="B68"/>
      <c r="C68" s="9">
        <f t="shared" si="0"/>
        <v>0.70710678118654757</v>
      </c>
      <c r="D68" s="9">
        <f t="shared" si="1"/>
        <v>0.78539816339744828</v>
      </c>
      <c r="E68" s="24">
        <f t="shared" si="2"/>
        <v>1.4142135623730949</v>
      </c>
      <c r="F68" s="24">
        <f t="shared" si="24"/>
        <v>0.78023236848300381</v>
      </c>
      <c r="G68" s="24"/>
      <c r="I68" s="21" t="e">
        <f t="shared" si="4"/>
        <v>#DIV/0!</v>
      </c>
      <c r="O68" s="30" t="e">
        <f t="shared" si="8"/>
        <v>#DIV/0!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#DIV/0!</v>
      </c>
    </row>
    <row r="69" spans="1:19" x14ac:dyDescent="0.2">
      <c r="A69"/>
      <c r="B69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>
        <f t="shared" si="24"/>
        <v>0.78023236848300381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/>
      <c r="B70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>
        <f t="shared" si="24"/>
        <v>0.78023236848300381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/>
      <c r="B71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>
        <f t="shared" si="24"/>
        <v>0.78023236848300381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/>
      <c r="B72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>
        <f t="shared" si="24"/>
        <v>0.78023236848300381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/>
      <c r="B73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>
        <f t="shared" si="24"/>
        <v>0.78023236848300381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x14ac:dyDescent="0.2">
      <c r="A74" s="25"/>
      <c r="B74" s="26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0.78023236848300381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0.78023236848300381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0.78023236848300381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0.78023236848300381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0.78023236848300381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0.78023236848300381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0.78023236848300381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0.78023236848300381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0.78023236848300381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0.78023236848300381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0.78023236848300381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0.78023236848300381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0.78023236848300381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0.78023236848300381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0.78023236848300381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0.78023236848300381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0.78023236848300381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0.78023236848300381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0.78023236848300381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0.78023236848300381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0.78023236848300381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0.78023236848300381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0.78023236848300381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0.78023236848300381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0.78023236848300381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0.78023236848300381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0.78023236848300381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0.78023236848300381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0.78023236848300381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0.78023236848300381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0.78023236848300381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0.78023236848300381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0.78023236848300381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0.78023236848300381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0.78023236848300381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0.78023236848300381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0.78023236848300381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0.78023236848300381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0.78023236848300381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0.78023236848300381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0.78023236848300381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0.78023236848300381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0.78023236848300381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0.78023236848300381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0.78023236848300381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0.78023236848300381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0.78023236848300381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0.78023236848300381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0.78023236848300381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0.78023236848300381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0.78023236848300381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0.78023236848300381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0.78023236848300381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0.78023236848300381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0.78023236848300381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0.78023236848300381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0.78023236848300381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0.78023236848300381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0.78023236848300381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0.78023236848300381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0.78023236848300381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0.78023236848300381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0.78023236848300381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0.78023236848300381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0.78023236848300381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0.78023236848300381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0.78023236848300381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0.78023236848300381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0.78023236848300381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0.78023236848300381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0.78023236848300381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0.78023236848300381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0.78023236848300381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0.78023236848300381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0.78023236848300381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0.78023236848300381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0.78023236848300381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0.78023236848300381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0.78023236848300381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0.78023236848300381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0.78023236848300381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0.78023236848300381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0.78023236848300381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0.78023236848300381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0.78023236848300381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0.78023236848300381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0.78023236848300381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0.78023236848300381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0.78023236848300381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0.78023236848300381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0.78023236848300381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0.78023236848300381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0.78023236848300381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0.78023236848300381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0.78023236848300381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0.78023236848300381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0.78023236848300381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0.78023236848300381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0.78023236848300381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0.78023236848300381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0.78023236848300381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0.78023236848300381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0.78023236848300381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0.78023236848300381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0.78023236848300381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0.78023236848300381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0.78023236848300381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0.78023236848300381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0.78023236848300381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0.78023236848300381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0.78023236848300381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0.78023236848300381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0.78023236848300381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0.78023236848300381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0.78023236848300381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0.78023236848300381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0.78023236848300381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0.78023236848300381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0.78023236848300381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0.78023236848300381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0.78023236848300381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0.78023236848300381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0.78023236848300381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0.78023236848300381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0.78023236848300381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0.78023236848300381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0.78023236848300381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0.78023236848300381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0.78023236848300381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0.78023236848300381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0.78023236848300381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0.78023236848300381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0.78023236848300381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0.78023236848300381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0.78023236848300381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0.78023236848300381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0.78023236848300381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0.78023236848300381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0.78023236848300381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0.78023236848300381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0.78023236848300381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0.78023236848300381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0.78023236848300381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0.78023236848300381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0.78023236848300381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0.78023236848300381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0.78023236848300381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0.78023236848300381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0.78023236848300381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0.78023236848300381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0.78023236848300381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0.78023236848300381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0.78023236848300381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0.78023236848300381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0.78023236848300381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0.78023236848300381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0.78023236848300381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0.78023236848300381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0.78023236848300381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0.78023236848300381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0.78023236848300381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0.78023236848300381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0.78023236848300381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0.78023236848300381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0.78023236848300381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0.78023236848300381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0.78023236848300381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opLeftCell="A10" workbookViewId="0">
      <selection activeCell="F34" sqref="E14:F34"/>
    </sheetView>
  </sheetViews>
  <sheetFormatPr defaultRowHeight="12.75" x14ac:dyDescent="0.2"/>
  <cols>
    <col min="1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135</v>
      </c>
    </row>
    <row r="2" spans="1:23" ht="13.5" thickBot="1" x14ac:dyDescent="0.25">
      <c r="A2" s="2" t="s">
        <v>10</v>
      </c>
      <c r="B2" s="19" t="s">
        <v>52</v>
      </c>
      <c r="E2" s="2" t="s">
        <v>15</v>
      </c>
      <c r="F2" s="10">
        <f>MIN(E14:E34)</f>
        <v>7.8740078740118111</v>
      </c>
      <c r="G2" s="11">
        <f>MAX(E14:E34)</f>
        <v>29.3598365118064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/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337</v>
      </c>
      <c r="E3" s="2" t="s">
        <v>16</v>
      </c>
      <c r="F3" s="36">
        <f>MIN(F14:F34)</f>
        <v>-1.2449078721267932</v>
      </c>
      <c r="G3" s="37">
        <f>MAX(F14:F34)</f>
        <v>11.996507104031515</v>
      </c>
      <c r="I3" s="2" t="s">
        <v>12</v>
      </c>
      <c r="J3" s="14">
        <v>105.3</v>
      </c>
      <c r="P3" s="2" t="s">
        <v>12</v>
      </c>
      <c r="Q3" s="18"/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1356</v>
      </c>
      <c r="E4" s="2" t="s">
        <v>34</v>
      </c>
      <c r="F4" s="16">
        <f>MIN(M14:M25)</f>
        <v>-14.708884980238626</v>
      </c>
      <c r="G4" s="17">
        <f>MAX(M14:M25)</f>
        <v>24.484748626751671</v>
      </c>
      <c r="I4" s="2" t="s">
        <v>24</v>
      </c>
      <c r="J4" s="49">
        <v>2.8835130693706899</v>
      </c>
      <c r="K4" s="13" t="s">
        <v>25</v>
      </c>
      <c r="P4" s="2" t="s">
        <v>13</v>
      </c>
      <c r="Q4" s="18"/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0.46246522446594879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0.13194215389762431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0.34841949523206561</v>
      </c>
      <c r="E8" s="6"/>
      <c r="I8" s="5" t="s">
        <v>26</v>
      </c>
      <c r="J8" s="21" t="e">
        <f>MIN(I14:I65)</f>
        <v>#DIV/0!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 t="e">
        <f>MAX(I14:I65)</f>
        <v>#DIV/0!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7</v>
      </c>
      <c r="B14">
        <v>43</v>
      </c>
      <c r="C14" s="9">
        <f t="shared" ref="C14:C77" si="0">0.5*(1/(A14+B14+0.5))^0.5</f>
        <v>7.0359754473029182E-2</v>
      </c>
      <c r="D14" s="9">
        <f t="shared" ref="D14:D77" si="1">ATAN(SQRT((A14+3/8)/(B14+3/8)))</f>
        <v>0.39110354561790706</v>
      </c>
      <c r="E14" s="24">
        <f t="shared" ref="E14:E77" si="2">1/C14</f>
        <v>14.212670403551897</v>
      </c>
      <c r="F14" s="24">
        <f t="shared" ref="F14:F45" si="3">(D14-Zo_man)/C14</f>
        <v>0.60665433962256654</v>
      </c>
      <c r="G14" s="24"/>
      <c r="I14" s="21">
        <f t="shared" ref="I14:I77" si="4">1/lamD*LN(1+0.5*lamD*Z*rho_std*A14/B14)</f>
        <v>24.667134824893886</v>
      </c>
      <c r="J14" s="29">
        <v>1</v>
      </c>
      <c r="K14" s="32">
        <f t="shared" ref="K14:K21" si="5">ATAN(SQRT((EXP(J14*lamD)-1)/(0.5*lamD*rho_std*Z)))</f>
        <v>8.0985222864090586E-2</v>
      </c>
      <c r="L14" s="9">
        <f t="shared" ref="L14:L21" si="6">max_x_axis</f>
        <v>55</v>
      </c>
      <c r="M14" s="15">
        <f t="shared" ref="M14:M21" si="7">(K14-Zo_man)/(1/max_x_axis)</f>
        <v>-14.708884980238626</v>
      </c>
      <c r="O14" s="30">
        <f t="shared" ref="O14:O77" si="8">I14</f>
        <v>24.667134824893886</v>
      </c>
      <c r="P14" s="9" t="e">
        <f>SQRT(1/A14+1/B14+1/Nd+(zeta_se/zeta)^2)</f>
        <v>#DIV/0!</v>
      </c>
      <c r="Q14" s="9" t="e">
        <f t="shared" ref="Q14:Q77" si="9">O14*P14</f>
        <v>#DIV/0!</v>
      </c>
      <c r="R14" s="24" t="e">
        <f t="shared" ref="R14:R77" si="10">1/P14</f>
        <v>#DIV/0!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7</v>
      </c>
      <c r="B15">
        <v>20</v>
      </c>
      <c r="C15" s="9">
        <f t="shared" si="0"/>
        <v>9.5346258924559224E-2</v>
      </c>
      <c r="D15" s="9">
        <f t="shared" si="1"/>
        <v>0.54161993407004028</v>
      </c>
      <c r="E15" s="24">
        <f t="shared" si="2"/>
        <v>10.488088481701515</v>
      </c>
      <c r="F15" s="24">
        <f t="shared" si="3"/>
        <v>2.0263032972362405</v>
      </c>
      <c r="G15" s="24"/>
      <c r="I15" s="21">
        <f t="shared" si="4"/>
        <v>52.918140968306446</v>
      </c>
      <c r="J15" s="34">
        <v>3</v>
      </c>
      <c r="K15" s="32">
        <f t="shared" si="5"/>
        <v>0.13967346590705843</v>
      </c>
      <c r="L15" s="9">
        <f t="shared" si="6"/>
        <v>55</v>
      </c>
      <c r="M15" s="15">
        <f t="shared" si="7"/>
        <v>-11.481031612875396</v>
      </c>
      <c r="O15" s="30">
        <f t="shared" si="8"/>
        <v>52.918140968306446</v>
      </c>
      <c r="P15" s="9" t="e">
        <f>SQRT(1/A15+1/B15+1/Nd+(zeta_se/zeta)^2)</f>
        <v>#DIV/0!</v>
      </c>
      <c r="Q15" s="9" t="e">
        <f t="shared" si="9"/>
        <v>#DIV/0!</v>
      </c>
      <c r="R15" s="24" t="e">
        <f t="shared" si="10"/>
        <v>#DIV/0!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3</v>
      </c>
      <c r="B16">
        <v>19</v>
      </c>
      <c r="C16" s="9">
        <f t="shared" si="0"/>
        <v>0.10540925533894598</v>
      </c>
      <c r="D16" s="9">
        <f t="shared" si="1"/>
        <v>0.39538600699358956</v>
      </c>
      <c r="E16" s="24">
        <f t="shared" si="2"/>
        <v>9.4868329805051381</v>
      </c>
      <c r="F16" s="24">
        <f t="shared" si="3"/>
        <v>0.44556345275850784</v>
      </c>
      <c r="G16" s="24"/>
      <c r="I16" s="21">
        <f t="shared" si="4"/>
        <v>23.926641147740241</v>
      </c>
      <c r="J16" s="34">
        <v>5</v>
      </c>
      <c r="K16" s="32">
        <f t="shared" si="5"/>
        <v>0.17955860827313241</v>
      </c>
      <c r="L16" s="9">
        <f t="shared" si="6"/>
        <v>55</v>
      </c>
      <c r="M16" s="15">
        <f t="shared" si="7"/>
        <v>-9.2873487827413257</v>
      </c>
      <c r="O16" s="30">
        <f t="shared" si="8"/>
        <v>23.926641147740241</v>
      </c>
      <c r="P16" s="9" t="e">
        <f>SQRT(1/A16+1/B16+1/Nd+(zeta_se/zeta)^2)</f>
        <v>#DIV/0!</v>
      </c>
      <c r="Q16" s="9" t="e">
        <f t="shared" si="9"/>
        <v>#DIV/0!</v>
      </c>
      <c r="R16" s="24" t="e">
        <f t="shared" si="10"/>
        <v>#DIV/0!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3</v>
      </c>
      <c r="B17">
        <v>34</v>
      </c>
      <c r="C17" s="9">
        <f t="shared" si="0"/>
        <v>8.1649658092772609E-2</v>
      </c>
      <c r="D17" s="9">
        <f t="shared" si="1"/>
        <v>0.30364975248766107</v>
      </c>
      <c r="E17" s="24">
        <f t="shared" si="2"/>
        <v>12.24744871391589</v>
      </c>
      <c r="F17" s="24">
        <f t="shared" si="3"/>
        <v>-0.54831512819730266</v>
      </c>
      <c r="G17" s="24"/>
      <c r="I17" s="21">
        <f t="shared" si="4"/>
        <v>13.38171563467945</v>
      </c>
      <c r="J17" s="34">
        <v>10</v>
      </c>
      <c r="K17" s="32">
        <f t="shared" si="5"/>
        <v>0.25132024977391665</v>
      </c>
      <c r="L17" s="9">
        <f t="shared" si="6"/>
        <v>55</v>
      </c>
      <c r="M17" s="15">
        <f t="shared" si="7"/>
        <v>-5.340458500198193</v>
      </c>
      <c r="O17" s="30">
        <f t="shared" si="8"/>
        <v>13.38171563467945</v>
      </c>
      <c r="P17" s="9" t="e">
        <f>SQRT(1/0.7+1/B17+1/Nd+(zeta_se/zeta)^2)</f>
        <v>#DIV/0!</v>
      </c>
      <c r="Q17" s="9" t="e">
        <f t="shared" si="9"/>
        <v>#DIV/0!</v>
      </c>
      <c r="R17" s="24" t="e">
        <f t="shared" si="10"/>
        <v>#DIV/0!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27</v>
      </c>
      <c r="B18">
        <v>159</v>
      </c>
      <c r="C18" s="9">
        <f t="shared" si="0"/>
        <v>3.6612601296910623E-2</v>
      </c>
      <c r="D18" s="9">
        <f t="shared" si="1"/>
        <v>0.39289665917771971</v>
      </c>
      <c r="E18" s="24">
        <f t="shared" si="2"/>
        <v>27.313000567495326</v>
      </c>
      <c r="F18" s="24">
        <f t="shared" si="3"/>
        <v>1.2148048040882331</v>
      </c>
      <c r="G18" s="24"/>
      <c r="I18" s="21">
        <f t="shared" si="4"/>
        <v>25.728826398421266</v>
      </c>
      <c r="J18" s="34">
        <v>20</v>
      </c>
      <c r="K18" s="32">
        <f t="shared" si="5"/>
        <v>0.34841949523206567</v>
      </c>
      <c r="L18" s="9">
        <f t="shared" si="6"/>
        <v>55</v>
      </c>
      <c r="M18" s="15">
        <f t="shared" si="7"/>
        <v>3.0531133177191805E-15</v>
      </c>
      <c r="O18" s="30">
        <f t="shared" si="8"/>
        <v>25.728826398421266</v>
      </c>
      <c r="P18" s="9" t="e">
        <f>SQRT(1/A18+1/B18+1/Nd+(zeta_se/zeta)^2)</f>
        <v>#DIV/0!</v>
      </c>
      <c r="Q18" s="9" t="e">
        <f t="shared" si="9"/>
        <v>#DIV/0!</v>
      </c>
      <c r="R18" s="24" t="e">
        <f t="shared" si="10"/>
        <v>#DIV/0!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18</v>
      </c>
      <c r="B19">
        <v>77</v>
      </c>
      <c r="C19" s="9">
        <f t="shared" si="0"/>
        <v>5.1164451009665088E-2</v>
      </c>
      <c r="D19" s="9">
        <f t="shared" si="1"/>
        <v>0.45345144017575389</v>
      </c>
      <c r="E19" s="24">
        <f t="shared" si="2"/>
        <v>19.544820285692065</v>
      </c>
      <c r="F19" s="24">
        <f t="shared" si="3"/>
        <v>2.0528304881810908</v>
      </c>
      <c r="G19" s="24"/>
      <c r="I19" s="21">
        <f t="shared" si="4"/>
        <v>35.392345445792188</v>
      </c>
      <c r="J19" s="34">
        <v>30</v>
      </c>
      <c r="K19" s="32">
        <f t="shared" si="5"/>
        <v>0.41872744193869238</v>
      </c>
      <c r="L19" s="9">
        <f t="shared" si="6"/>
        <v>55</v>
      </c>
      <c r="M19" s="15">
        <f t="shared" si="7"/>
        <v>3.8669370688644724</v>
      </c>
      <c r="O19" s="30">
        <f t="shared" si="8"/>
        <v>35.392345445792188</v>
      </c>
      <c r="P19" s="9" t="e">
        <f>SQRT(1/A19+1/B19+1/Nd+(zeta_se/zeta)^2)</f>
        <v>#DIV/0!</v>
      </c>
      <c r="Q19" s="9" t="e">
        <f t="shared" si="9"/>
        <v>#DIV/0!</v>
      </c>
      <c r="R19" s="24" t="e">
        <f t="shared" si="10"/>
        <v>#DIV/0!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20</v>
      </c>
      <c r="B20">
        <v>100</v>
      </c>
      <c r="C20" s="9">
        <f t="shared" si="0"/>
        <v>4.5548751867427698E-2</v>
      </c>
      <c r="D20" s="9">
        <f t="shared" si="1"/>
        <v>0.42330520651171599</v>
      </c>
      <c r="E20" s="24">
        <f t="shared" si="2"/>
        <v>21.954498400100146</v>
      </c>
      <c r="F20" s="24">
        <f t="shared" si="3"/>
        <v>1.644078228479446</v>
      </c>
      <c r="G20" s="24"/>
      <c r="I20" s="21">
        <f t="shared" si="4"/>
        <v>30.292108739124981</v>
      </c>
      <c r="J20" s="34">
        <v>50</v>
      </c>
      <c r="K20" s="32">
        <f t="shared" si="5"/>
        <v>0.52183395751801687</v>
      </c>
      <c r="L20" s="9">
        <f t="shared" si="6"/>
        <v>55</v>
      </c>
      <c r="M20" s="15">
        <f t="shared" si="7"/>
        <v>9.5377954257273192</v>
      </c>
      <c r="O20" s="30">
        <f t="shared" si="8"/>
        <v>30.292108739124981</v>
      </c>
      <c r="P20" s="9" t="e">
        <f>SQRT(1/0.7+1/B20+1/Nd+(zeta_se/zeta)^2)</f>
        <v>#DIV/0!</v>
      </c>
      <c r="Q20" s="9" t="e">
        <f t="shared" si="9"/>
        <v>#DIV/0!</v>
      </c>
      <c r="R20" s="24" t="e">
        <f t="shared" si="10"/>
        <v>#DIV/0!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18</v>
      </c>
      <c r="B21">
        <v>76</v>
      </c>
      <c r="C21" s="9">
        <f t="shared" si="0"/>
        <v>5.1434449987363969E-2</v>
      </c>
      <c r="D21" s="9">
        <f t="shared" si="1"/>
        <v>0.45601790246030854</v>
      </c>
      <c r="E21" s="24">
        <f t="shared" si="2"/>
        <v>19.442222095223581</v>
      </c>
      <c r="F21" s="24">
        <f t="shared" si="3"/>
        <v>2.0919521304238096</v>
      </c>
      <c r="G21" s="24"/>
      <c r="I21" s="21">
        <f t="shared" si="4"/>
        <v>35.856741439202636</v>
      </c>
      <c r="J21" s="35">
        <v>80</v>
      </c>
      <c r="K21" s="32">
        <f t="shared" si="5"/>
        <v>0.62938383582200264</v>
      </c>
      <c r="L21" s="9">
        <f t="shared" si="6"/>
        <v>55</v>
      </c>
      <c r="M21" s="15">
        <f t="shared" si="7"/>
        <v>15.453038732446537</v>
      </c>
      <c r="O21" s="30">
        <f t="shared" si="8"/>
        <v>35.856741439202636</v>
      </c>
      <c r="P21" s="9" t="e">
        <f>SQRT(1/A21+1/B21+1/Nd+(zeta_se/zeta)^2)</f>
        <v>#DIV/0!</v>
      </c>
      <c r="Q21" s="9" t="e">
        <f t="shared" si="9"/>
        <v>#DIV/0!</v>
      </c>
      <c r="R21" s="24" t="e">
        <f t="shared" si="10"/>
        <v>#DIV/0!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92</v>
      </c>
      <c r="B22">
        <v>89</v>
      </c>
      <c r="C22" s="9">
        <f t="shared" si="0"/>
        <v>3.7113480951260276E-2</v>
      </c>
      <c r="D22" s="9">
        <f t="shared" si="1"/>
        <v>0.79365163311919784</v>
      </c>
      <c r="E22" s="24">
        <f t="shared" si="2"/>
        <v>26.944387170614959</v>
      </c>
      <c r="F22" s="24">
        <f t="shared" si="3"/>
        <v>11.996507104031515</v>
      </c>
      <c r="G22" s="24"/>
      <c r="I22" s="21">
        <f t="shared" si="4"/>
        <v>155.05459561373783</v>
      </c>
      <c r="J22" s="21"/>
      <c r="K22" s="32"/>
      <c r="O22" s="30">
        <f t="shared" si="8"/>
        <v>155.05459561373783</v>
      </c>
      <c r="P22" s="9" t="e">
        <f>SQRT(1/0.7+1/B22+1/Nd+(zeta_se/zeta)^2)</f>
        <v>#DIV/0!</v>
      </c>
      <c r="Q22" s="9" t="e">
        <f t="shared" si="9"/>
        <v>#DIV/0!</v>
      </c>
      <c r="R22" s="24" t="e">
        <f t="shared" si="10"/>
        <v>#DIV/0!</v>
      </c>
      <c r="S22" s="24" t="e">
        <f t="shared" si="11"/>
        <v>#NUM!</v>
      </c>
      <c r="U22" s="21"/>
    </row>
    <row r="23" spans="1:23" ht="13.5" thickBot="1" x14ac:dyDescent="0.25">
      <c r="A23">
        <v>3</v>
      </c>
      <c r="B23">
        <v>47</v>
      </c>
      <c r="C23" s="9">
        <f t="shared" si="0"/>
        <v>7.0359754473029182E-2</v>
      </c>
      <c r="D23" s="9">
        <f t="shared" si="1"/>
        <v>0.26082808300768323</v>
      </c>
      <c r="E23" s="24">
        <f t="shared" si="2"/>
        <v>14.212670403551897</v>
      </c>
      <c r="F23" s="24">
        <f t="shared" si="3"/>
        <v>-1.2449078721267932</v>
      </c>
      <c r="G23" s="24"/>
      <c r="I23" s="21">
        <f t="shared" si="4"/>
        <v>9.6831682599349627</v>
      </c>
      <c r="J23" s="31" t="s">
        <v>33</v>
      </c>
      <c r="K23" s="32"/>
      <c r="O23" s="30">
        <f t="shared" si="8"/>
        <v>9.6831682599349627</v>
      </c>
      <c r="P23" s="9" t="e">
        <f>SQRT(1/A23+1/B23+1/Nd+(zeta_se/zeta)^2)</f>
        <v>#DIV/0!</v>
      </c>
      <c r="Q23" s="9" t="e">
        <f t="shared" si="9"/>
        <v>#DIV/0!</v>
      </c>
      <c r="R23" s="24" t="e">
        <f t="shared" si="10"/>
        <v>#DIV/0!</v>
      </c>
      <c r="S23" s="24" t="e">
        <f t="shared" si="11"/>
        <v>#NUM!</v>
      </c>
      <c r="U23" s="31" t="s">
        <v>33</v>
      </c>
    </row>
    <row r="24" spans="1:23" x14ac:dyDescent="0.2">
      <c r="A24">
        <v>8</v>
      </c>
      <c r="B24">
        <v>46</v>
      </c>
      <c r="C24" s="9">
        <f t="shared" si="0"/>
        <v>6.7728546147859642E-2</v>
      </c>
      <c r="D24" s="9">
        <f t="shared" si="1"/>
        <v>0.40183875013948289</v>
      </c>
      <c r="E24" s="24">
        <f t="shared" si="2"/>
        <v>14.764823060233399</v>
      </c>
      <c r="F24" s="24">
        <f t="shared" si="3"/>
        <v>0.78872584671752077</v>
      </c>
      <c r="G24" s="24"/>
      <c r="I24" s="21">
        <f t="shared" si="4"/>
        <v>26.349027249008877</v>
      </c>
      <c r="J24" s="29">
        <v>29</v>
      </c>
      <c r="K24" s="32">
        <f>ATAN(SQRT((EXP(J24*lamD)-1)/(0.5*lamD*rho_std*Z)))</f>
        <v>0.41245221865543918</v>
      </c>
      <c r="L24" s="9">
        <f>max_x_axis</f>
        <v>55</v>
      </c>
      <c r="M24" s="15">
        <f>(K24-Zo_man)/(1/max_x_axis)</f>
        <v>3.5217997882855467</v>
      </c>
      <c r="O24" s="30">
        <f t="shared" si="8"/>
        <v>26.349027249008877</v>
      </c>
      <c r="P24" s="9" t="e">
        <f>SQRT(1/0.7+1/B24+1/Nd+(zeta_se/zeta)^2)</f>
        <v>#DIV/0!</v>
      </c>
      <c r="Q24" s="9" t="e">
        <f t="shared" si="9"/>
        <v>#DIV/0!</v>
      </c>
      <c r="R24" s="24" t="e">
        <f t="shared" si="10"/>
        <v>#DIV/0!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1</v>
      </c>
      <c r="B25">
        <v>20</v>
      </c>
      <c r="C25" s="9">
        <f t="shared" si="0"/>
        <v>0.10783277320343841</v>
      </c>
      <c r="D25" s="9">
        <f t="shared" si="1"/>
        <v>0.25416020035231263</v>
      </c>
      <c r="E25" s="24">
        <f t="shared" si="2"/>
        <v>9.2736184954957039</v>
      </c>
      <c r="F25" s="24">
        <f t="shared" si="3"/>
        <v>-0.8741247403692608</v>
      </c>
      <c r="G25" s="24"/>
      <c r="I25" s="21">
        <f t="shared" si="4"/>
        <v>7.5863824335274703</v>
      </c>
      <c r="J25" s="18">
        <v>155</v>
      </c>
      <c r="K25" s="32">
        <f>ATAN(SQRT((EXP(J25*lamD)-1)/(0.5*lamD*rho_std*Z)))</f>
        <v>0.79359674299118688</v>
      </c>
      <c r="L25" s="9">
        <f>max_x_axis</f>
        <v>55</v>
      </c>
      <c r="M25" s="15">
        <f>(K25-Zo_man)/(1/max_x_axis)</f>
        <v>24.484748626751671</v>
      </c>
      <c r="O25" s="30">
        <f t="shared" si="8"/>
        <v>7.5863824335274703</v>
      </c>
      <c r="P25" s="9" t="e">
        <f t="shared" ref="P25:P39" si="16">SQRT(1/A25+1/B25+1/Nd+(zeta_se/zeta)^2)</f>
        <v>#DIV/0!</v>
      </c>
      <c r="Q25" s="9" t="e">
        <f t="shared" si="9"/>
        <v>#DIV/0!</v>
      </c>
      <c r="R25" s="24" t="e">
        <f t="shared" si="10"/>
        <v>#DIV/0!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13</v>
      </c>
      <c r="B26">
        <v>76</v>
      </c>
      <c r="C26" s="9">
        <f t="shared" si="0"/>
        <v>5.2851642258168997E-2</v>
      </c>
      <c r="D26" s="9">
        <f t="shared" si="1"/>
        <v>0.3963324061151447</v>
      </c>
      <c r="E26" s="24">
        <f t="shared" si="2"/>
        <v>18.920887928424502</v>
      </c>
      <c r="F26" s="24">
        <f t="shared" si="3"/>
        <v>0.90655481714332997</v>
      </c>
      <c r="G26" s="24"/>
      <c r="I26" s="21">
        <f t="shared" si="4"/>
        <v>25.916525057588931</v>
      </c>
      <c r="J26" s="18"/>
      <c r="K26" s="32"/>
      <c r="O26" s="30">
        <f t="shared" si="8"/>
        <v>25.916525057588931</v>
      </c>
      <c r="P26" s="9" t="e">
        <f t="shared" si="16"/>
        <v>#DIV/0!</v>
      </c>
      <c r="Q26" s="9" t="e">
        <f t="shared" si="9"/>
        <v>#DIV/0!</v>
      </c>
      <c r="R26" s="24" t="e">
        <f t="shared" si="10"/>
        <v>#DIV/0!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18</v>
      </c>
      <c r="B27">
        <v>82</v>
      </c>
      <c r="C27" s="9">
        <f t="shared" si="0"/>
        <v>4.9875466805381644E-2</v>
      </c>
      <c r="D27" s="9">
        <f t="shared" si="1"/>
        <v>0.44124130928161337</v>
      </c>
      <c r="E27" s="24">
        <f t="shared" si="2"/>
        <v>20.049937655763422</v>
      </c>
      <c r="F27" s="24">
        <f t="shared" si="3"/>
        <v>1.8610715847882979</v>
      </c>
      <c r="G27" s="24"/>
      <c r="I27" s="21">
        <f t="shared" si="4"/>
        <v>33.239829600577153</v>
      </c>
      <c r="J27" s="18"/>
      <c r="K27" s="32"/>
      <c r="O27" s="30">
        <f t="shared" si="8"/>
        <v>33.239829600577153</v>
      </c>
      <c r="P27" s="9" t="e">
        <f t="shared" si="16"/>
        <v>#DIV/0!</v>
      </c>
      <c r="Q27" s="9" t="e">
        <f t="shared" si="9"/>
        <v>#DIV/0!</v>
      </c>
      <c r="R27" s="24" t="e">
        <f t="shared" si="10"/>
        <v>#DIV/0!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42</v>
      </c>
      <c r="B28">
        <v>173</v>
      </c>
      <c r="C28" s="9">
        <f t="shared" si="0"/>
        <v>3.4060135164508579E-2</v>
      </c>
      <c r="D28" s="9">
        <f t="shared" si="1"/>
        <v>0.45914217328308604</v>
      </c>
      <c r="E28" s="24">
        <f t="shared" si="2"/>
        <v>29.3598365118064</v>
      </c>
      <c r="F28" s="24">
        <f t="shared" si="3"/>
        <v>3.2507997257273344</v>
      </c>
      <c r="G28" s="24"/>
      <c r="I28" s="21">
        <f t="shared" si="4"/>
        <v>36.75233172130735</v>
      </c>
      <c r="J28" s="18"/>
      <c r="K28" s="32"/>
      <c r="O28" s="30">
        <f t="shared" si="8"/>
        <v>36.75233172130735</v>
      </c>
      <c r="P28" s="9" t="e">
        <f t="shared" si="16"/>
        <v>#DIV/0!</v>
      </c>
      <c r="Q28" s="9" t="e">
        <f t="shared" si="9"/>
        <v>#DIV/0!</v>
      </c>
      <c r="R28" s="24" t="e">
        <f t="shared" si="10"/>
        <v>#DIV/0!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33</v>
      </c>
      <c r="B29">
        <v>152</v>
      </c>
      <c r="C29" s="9">
        <f t="shared" si="0"/>
        <v>3.6711154910717615E-2</v>
      </c>
      <c r="D29" s="9">
        <f t="shared" si="1"/>
        <v>0.43772849625541771</v>
      </c>
      <c r="E29" s="24">
        <f t="shared" si="2"/>
        <v>27.239676943752475</v>
      </c>
      <c r="F29" s="24">
        <f t="shared" si="3"/>
        <v>2.4327483360453703</v>
      </c>
      <c r="G29" s="24"/>
      <c r="I29" s="21">
        <f t="shared" si="4"/>
        <v>32.876285589203334</v>
      </c>
      <c r="J29" s="18"/>
      <c r="K29" s="32"/>
      <c r="O29" s="30">
        <f t="shared" si="8"/>
        <v>32.876285589203334</v>
      </c>
      <c r="P29" s="9" t="e">
        <f t="shared" si="16"/>
        <v>#DIV/0!</v>
      </c>
      <c r="Q29" s="9" t="e">
        <f t="shared" si="9"/>
        <v>#DIV/0!</v>
      </c>
      <c r="R29" s="24" t="e">
        <f t="shared" si="10"/>
        <v>#DIV/0!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1</v>
      </c>
      <c r="B30">
        <v>16</v>
      </c>
      <c r="C30" s="9">
        <f t="shared" si="0"/>
        <v>0.11952286093343936</v>
      </c>
      <c r="D30" s="9">
        <f t="shared" si="1"/>
        <v>0.2820497287963914</v>
      </c>
      <c r="E30" s="24">
        <f t="shared" si="2"/>
        <v>8.3666002653407556</v>
      </c>
      <c r="F30" s="24">
        <f t="shared" si="3"/>
        <v>-0.55528930547131583</v>
      </c>
      <c r="G30" s="24"/>
      <c r="I30" s="21">
        <f t="shared" si="4"/>
        <v>9.4815838716750918</v>
      </c>
      <c r="J30" s="18"/>
      <c r="K30" s="32"/>
      <c r="O30" s="30">
        <f t="shared" si="8"/>
        <v>9.4815838716750918</v>
      </c>
      <c r="P30" s="9" t="e">
        <f t="shared" si="16"/>
        <v>#DIV/0!</v>
      </c>
      <c r="Q30" s="9" t="e">
        <f t="shared" si="9"/>
        <v>#DIV/0!</v>
      </c>
      <c r="R30" s="24" t="e">
        <f t="shared" si="10"/>
        <v>#DIV/0!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2</v>
      </c>
      <c r="B31">
        <v>13</v>
      </c>
      <c r="C31" s="9">
        <f t="shared" si="0"/>
        <v>0.1270001270001905</v>
      </c>
      <c r="D31" s="9">
        <f t="shared" si="1"/>
        <v>0.39880954143015951</v>
      </c>
      <c r="E31" s="24">
        <f t="shared" si="2"/>
        <v>7.8740078740118111</v>
      </c>
      <c r="F31" s="24">
        <f t="shared" si="3"/>
        <v>0.39677162053561027</v>
      </c>
      <c r="G31" s="24"/>
      <c r="I31" s="21">
        <f t="shared" si="4"/>
        <v>23.314245580257602</v>
      </c>
      <c r="J31" s="18"/>
      <c r="K31" s="32"/>
      <c r="O31" s="30">
        <f t="shared" si="8"/>
        <v>23.314245580257602</v>
      </c>
      <c r="P31" s="9" t="e">
        <f t="shared" si="16"/>
        <v>#DIV/0!</v>
      </c>
      <c r="Q31" s="9" t="e">
        <f t="shared" si="9"/>
        <v>#DIV/0!</v>
      </c>
      <c r="R31" s="24" t="e">
        <f t="shared" si="10"/>
        <v>#DIV/0!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8</v>
      </c>
      <c r="B32">
        <v>37</v>
      </c>
      <c r="C32" s="9">
        <f t="shared" si="0"/>
        <v>7.4124931666110117E-2</v>
      </c>
      <c r="D32" s="9">
        <f t="shared" si="1"/>
        <v>0.44211852120729728</v>
      </c>
      <c r="E32" s="24">
        <f t="shared" si="2"/>
        <v>13.490737563232042</v>
      </c>
      <c r="F32" s="24">
        <f t="shared" si="3"/>
        <v>1.2640689693623126</v>
      </c>
      <c r="G32" s="24"/>
      <c r="I32" s="21">
        <f t="shared" si="4"/>
        <v>32.741998381831202</v>
      </c>
      <c r="J32" s="18"/>
      <c r="K32" s="32"/>
      <c r="O32" s="30">
        <f t="shared" si="8"/>
        <v>32.741998381831202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8</v>
      </c>
      <c r="B33">
        <v>48</v>
      </c>
      <c r="C33" s="9">
        <f t="shared" si="0"/>
        <v>6.651901052377393E-2</v>
      </c>
      <c r="D33" s="9">
        <f t="shared" si="1"/>
        <v>0.39429528109773532</v>
      </c>
      <c r="E33" s="24">
        <f t="shared" si="2"/>
        <v>15.033296378372908</v>
      </c>
      <c r="F33" s="24">
        <f t="shared" si="3"/>
        <v>0.68966428550938341</v>
      </c>
      <c r="G33" s="24"/>
      <c r="I33" s="21">
        <f t="shared" si="4"/>
        <v>25.253298667391828</v>
      </c>
      <c r="J33" s="18"/>
      <c r="K33" s="32"/>
      <c r="O33" s="30">
        <f t="shared" si="8"/>
        <v>25.253298667391828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>
        <v>5</v>
      </c>
      <c r="B34">
        <v>29</v>
      </c>
      <c r="C34" s="9">
        <f t="shared" si="0"/>
        <v>8.5125653075874858E-2</v>
      </c>
      <c r="D34" s="9">
        <f t="shared" si="1"/>
        <v>0.40420617223500471</v>
      </c>
      <c r="E34" s="24">
        <f t="shared" si="2"/>
        <v>11.74734012447073</v>
      </c>
      <c r="F34" s="24">
        <f t="shared" si="3"/>
        <v>0.65534506916751512</v>
      </c>
      <c r="G34" s="24"/>
      <c r="I34" s="21">
        <f t="shared" si="4"/>
        <v>26.122340063954937</v>
      </c>
      <c r="J34" s="18"/>
      <c r="K34" s="32"/>
      <c r="O34" s="30">
        <f t="shared" si="8"/>
        <v>26.122340063954937</v>
      </c>
      <c r="P34" s="9" t="e">
        <f t="shared" si="16"/>
        <v>#DIV/0!</v>
      </c>
      <c r="Q34" s="9" t="e">
        <f t="shared" si="9"/>
        <v>#DIV/0!</v>
      </c>
      <c r="R34" s="24" t="e">
        <f t="shared" si="10"/>
        <v>#DIV/0!</v>
      </c>
      <c r="S34" s="24" t="e">
        <f t="shared" si="11"/>
        <v>#NUM!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 s="44"/>
      <c r="B35" s="45"/>
      <c r="C35" s="9">
        <f t="shared" si="0"/>
        <v>0.70710678118654757</v>
      </c>
      <c r="D35" s="9">
        <f t="shared" si="1"/>
        <v>0.78539816339744828</v>
      </c>
      <c r="E35" s="24">
        <f t="shared" si="2"/>
        <v>1.4142135623730949</v>
      </c>
      <c r="F35" s="24">
        <f t="shared" si="3"/>
        <v>0.61798115898721639</v>
      </c>
      <c r="G35" s="24"/>
      <c r="I35" s="21" t="e">
        <f t="shared" si="4"/>
        <v>#DIV/0!</v>
      </c>
      <c r="J35" s="18"/>
      <c r="K35" s="32"/>
      <c r="O35" s="30" t="e">
        <f t="shared" si="8"/>
        <v>#DIV/0!</v>
      </c>
      <c r="P35" s="9" t="e">
        <f t="shared" si="16"/>
        <v>#DIV/0!</v>
      </c>
      <c r="Q35" s="9" t="e">
        <f t="shared" si="9"/>
        <v>#DIV/0!</v>
      </c>
      <c r="R35" s="24" t="e">
        <f t="shared" si="10"/>
        <v>#DIV/0!</v>
      </c>
      <c r="S35" s="24" t="e">
        <f t="shared" si="11"/>
        <v>#DIV/0!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 s="44"/>
      <c r="B36" s="45"/>
      <c r="C36" s="9">
        <f t="shared" si="0"/>
        <v>0.70710678118654757</v>
      </c>
      <c r="D36" s="9">
        <f t="shared" si="1"/>
        <v>0.78539816339744828</v>
      </c>
      <c r="E36" s="24">
        <f t="shared" si="2"/>
        <v>1.4142135623730949</v>
      </c>
      <c r="F36" s="24">
        <f t="shared" si="3"/>
        <v>0.61798115898721639</v>
      </c>
      <c r="G36" s="24"/>
      <c r="I36" s="21" t="e">
        <f t="shared" si="4"/>
        <v>#DIV/0!</v>
      </c>
      <c r="J36" s="18"/>
      <c r="K36" s="32"/>
      <c r="O36" s="30" t="e">
        <f t="shared" si="8"/>
        <v>#DIV/0!</v>
      </c>
      <c r="P36" s="9" t="e">
        <f t="shared" si="16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#DIV/0!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 s="44"/>
      <c r="B37" s="45"/>
      <c r="C37" s="9">
        <f t="shared" si="0"/>
        <v>0.70710678118654757</v>
      </c>
      <c r="D37" s="9">
        <f t="shared" si="1"/>
        <v>0.78539816339744828</v>
      </c>
      <c r="E37" s="24">
        <f t="shared" si="2"/>
        <v>1.4142135623730949</v>
      </c>
      <c r="F37" s="24">
        <f t="shared" si="3"/>
        <v>0.61798115898721639</v>
      </c>
      <c r="G37" s="24"/>
      <c r="I37" s="21" t="e">
        <f t="shared" si="4"/>
        <v>#DIV/0!</v>
      </c>
      <c r="J37" s="19"/>
      <c r="K37" s="32"/>
      <c r="O37" s="30" t="e">
        <f t="shared" si="8"/>
        <v>#DIV/0!</v>
      </c>
      <c r="P37" s="9" t="e">
        <f t="shared" si="16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#DIV/0!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 s="44"/>
      <c r="B38" s="45"/>
      <c r="C38" s="9">
        <f t="shared" si="0"/>
        <v>0.70710678118654757</v>
      </c>
      <c r="D38" s="9">
        <f t="shared" si="1"/>
        <v>0.78539816339744828</v>
      </c>
      <c r="E38" s="24">
        <f t="shared" si="2"/>
        <v>1.4142135623730949</v>
      </c>
      <c r="F38" s="24">
        <f t="shared" si="3"/>
        <v>0.61798115898721639</v>
      </c>
      <c r="G38" s="24"/>
      <c r="I38" s="21" t="e">
        <f t="shared" si="4"/>
        <v>#DIV/0!</v>
      </c>
      <c r="O38" s="30" t="e">
        <f t="shared" si="8"/>
        <v>#DIV/0!</v>
      </c>
      <c r="P38" s="9" t="e">
        <f t="shared" si="16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#DIV/0!</v>
      </c>
    </row>
    <row r="39" spans="1:24" x14ac:dyDescent="0.2">
      <c r="A39" s="44"/>
      <c r="B39" s="45"/>
      <c r="C39" s="9">
        <f t="shared" si="0"/>
        <v>0.70710678118654757</v>
      </c>
      <c r="D39" s="9">
        <f t="shared" si="1"/>
        <v>0.78539816339744828</v>
      </c>
      <c r="E39" s="24">
        <f t="shared" si="2"/>
        <v>1.4142135623730949</v>
      </c>
      <c r="F39" s="24">
        <f t="shared" si="3"/>
        <v>0.61798115898721639</v>
      </c>
      <c r="G39" s="24"/>
      <c r="I39" s="21" t="e">
        <f t="shared" si="4"/>
        <v>#DIV/0!</v>
      </c>
      <c r="J39" s="4" t="s">
        <v>43</v>
      </c>
      <c r="L39" s="40"/>
      <c r="O39" s="30" t="e">
        <f t="shared" si="8"/>
        <v>#DIV/0!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#DIV/0!</v>
      </c>
      <c r="U39" s="4" t="s">
        <v>43</v>
      </c>
      <c r="V39" s="40"/>
      <c r="X39" s="9"/>
    </row>
    <row r="40" spans="1:24" ht="13.5" thickBot="1" x14ac:dyDescent="0.25">
      <c r="A40" s="44"/>
      <c r="B40" s="45"/>
      <c r="C40" s="9">
        <f t="shared" si="0"/>
        <v>0.70710678118654757</v>
      </c>
      <c r="D40" s="9">
        <f t="shared" si="1"/>
        <v>0.78539816339744828</v>
      </c>
      <c r="E40" s="24">
        <f t="shared" si="2"/>
        <v>1.4142135623730949</v>
      </c>
      <c r="F40" s="24">
        <f t="shared" si="3"/>
        <v>0.61798115898721639</v>
      </c>
      <c r="G40" s="24"/>
      <c r="I40" s="21" t="e">
        <f t="shared" si="4"/>
        <v>#DIV/0!</v>
      </c>
      <c r="J40" s="4" t="s">
        <v>42</v>
      </c>
      <c r="K40" s="2" t="s">
        <v>7</v>
      </c>
      <c r="L40" s="6" t="s">
        <v>3</v>
      </c>
      <c r="M40" s="38" t="s">
        <v>4</v>
      </c>
      <c r="O40" s="30" t="e">
        <f t="shared" si="8"/>
        <v>#DIV/0!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#DIV/0!</v>
      </c>
      <c r="U40" s="4" t="s">
        <v>44</v>
      </c>
      <c r="V40" s="38" t="s">
        <v>3</v>
      </c>
      <c r="W40" s="6" t="s">
        <v>4</v>
      </c>
    </row>
    <row r="41" spans="1:24" x14ac:dyDescent="0.2">
      <c r="A41" s="44"/>
      <c r="B41" s="45"/>
      <c r="C41" s="9">
        <f t="shared" si="0"/>
        <v>0.70710678118654757</v>
      </c>
      <c r="D41" s="9">
        <f t="shared" si="1"/>
        <v>0.78539816339744828</v>
      </c>
      <c r="E41" s="24">
        <f t="shared" si="2"/>
        <v>1.4142135623730949</v>
      </c>
      <c r="F41" s="24">
        <f t="shared" si="3"/>
        <v>0.61798115898721639</v>
      </c>
      <c r="G41" s="24"/>
      <c r="I41" s="21" t="e">
        <f t="shared" si="4"/>
        <v>#DIV/0!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 t="e">
        <f t="shared" si="8"/>
        <v>#DIV/0!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#DIV/0!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 s="44"/>
      <c r="B42" s="45"/>
      <c r="C42" s="9">
        <f t="shared" si="0"/>
        <v>0.70710678118654757</v>
      </c>
      <c r="D42" s="9">
        <f t="shared" si="1"/>
        <v>0.78539816339744828</v>
      </c>
      <c r="E42" s="24">
        <f t="shared" si="2"/>
        <v>1.4142135623730949</v>
      </c>
      <c r="F42" s="24">
        <f t="shared" si="3"/>
        <v>0.61798115898721639</v>
      </c>
      <c r="G42" s="24"/>
      <c r="I42" s="21" t="e">
        <f t="shared" si="4"/>
        <v>#DIV/0!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 t="e">
        <f t="shared" si="8"/>
        <v>#DIV/0!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#DIV/0!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 s="44"/>
      <c r="B43" s="45"/>
      <c r="C43" s="9">
        <f t="shared" si="0"/>
        <v>0.70710678118654757</v>
      </c>
      <c r="D43" s="9">
        <f t="shared" si="1"/>
        <v>0.78539816339744828</v>
      </c>
      <c r="E43" s="24">
        <f t="shared" si="2"/>
        <v>1.4142135623730949</v>
      </c>
      <c r="F43" s="24">
        <f t="shared" si="3"/>
        <v>0.61798115898721639</v>
      </c>
      <c r="G43" s="24"/>
      <c r="I43" s="21" t="e">
        <f t="shared" si="4"/>
        <v>#DIV/0!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 t="e">
        <f t="shared" si="8"/>
        <v>#DIV/0!</v>
      </c>
      <c r="P43" s="9" t="e">
        <f t="shared" ref="P43:P74" si="22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#DIV/0!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 s="44"/>
      <c r="B44" s="45"/>
      <c r="C44" s="9">
        <f t="shared" si="0"/>
        <v>0.70710678118654757</v>
      </c>
      <c r="D44" s="9">
        <f t="shared" si="1"/>
        <v>0.78539816339744828</v>
      </c>
      <c r="E44" s="24">
        <f t="shared" si="2"/>
        <v>1.4142135623730949</v>
      </c>
      <c r="F44" s="24">
        <f t="shared" si="3"/>
        <v>0.61798115898721639</v>
      </c>
      <c r="G44" s="24"/>
      <c r="I44" s="21" t="e">
        <f t="shared" si="4"/>
        <v>#DIV/0!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 t="e">
        <f t="shared" si="8"/>
        <v>#DIV/0!</v>
      </c>
      <c r="P44" s="9" t="e">
        <f t="shared" si="22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#DIV/0!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 s="44"/>
      <c r="B45" s="45"/>
      <c r="C45" s="9">
        <f t="shared" si="0"/>
        <v>0.70710678118654757</v>
      </c>
      <c r="D45" s="9">
        <f t="shared" si="1"/>
        <v>0.78539816339744828</v>
      </c>
      <c r="E45" s="24">
        <f t="shared" si="2"/>
        <v>1.4142135623730949</v>
      </c>
      <c r="F45" s="24">
        <f t="shared" si="3"/>
        <v>0.61798115898721639</v>
      </c>
      <c r="G45" s="24"/>
      <c r="I45" s="21" t="e">
        <f t="shared" si="4"/>
        <v>#DIV/0!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 t="e">
        <f t="shared" si="8"/>
        <v>#DIV/0!</v>
      </c>
      <c r="P45" s="9" t="e">
        <f t="shared" si="22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#DIV/0!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 s="44"/>
      <c r="B46" s="45"/>
      <c r="C46" s="9">
        <f t="shared" si="0"/>
        <v>0.70710678118654757</v>
      </c>
      <c r="D46" s="9">
        <f t="shared" si="1"/>
        <v>0.78539816339744828</v>
      </c>
      <c r="E46" s="24">
        <f t="shared" si="2"/>
        <v>1.4142135623730949</v>
      </c>
      <c r="F46" s="24">
        <f t="shared" ref="F46:F65" si="23">(D46-Zo_man)/C46</f>
        <v>0.61798115898721639</v>
      </c>
      <c r="G46" s="24"/>
      <c r="I46" s="21" t="e">
        <f t="shared" si="4"/>
        <v>#DIV/0!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 t="e">
        <f t="shared" si="8"/>
        <v>#DIV/0!</v>
      </c>
      <c r="P46" s="9" t="e">
        <f t="shared" si="22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#DIV/0!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 s="44"/>
      <c r="B47" s="45"/>
      <c r="C47" s="9">
        <f t="shared" si="0"/>
        <v>0.70710678118654757</v>
      </c>
      <c r="D47" s="9">
        <f t="shared" si="1"/>
        <v>0.78539816339744828</v>
      </c>
      <c r="E47" s="24">
        <f t="shared" si="2"/>
        <v>1.4142135623730949</v>
      </c>
      <c r="F47" s="24">
        <f t="shared" si="23"/>
        <v>0.61798115898721639</v>
      </c>
      <c r="G47" s="24"/>
      <c r="I47" s="21" t="e">
        <f t="shared" si="4"/>
        <v>#DIV/0!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 t="e">
        <f t="shared" si="8"/>
        <v>#DIV/0!</v>
      </c>
      <c r="P47" s="9" t="e">
        <f t="shared" si="22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#DIV/0!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 s="44"/>
      <c r="B48" s="45"/>
      <c r="C48" s="9">
        <f t="shared" si="0"/>
        <v>0.70710678118654757</v>
      </c>
      <c r="D48" s="9">
        <f t="shared" si="1"/>
        <v>0.78539816339744828</v>
      </c>
      <c r="E48" s="24">
        <f t="shared" si="2"/>
        <v>1.4142135623730949</v>
      </c>
      <c r="F48" s="24">
        <f t="shared" si="23"/>
        <v>0.61798115898721639</v>
      </c>
      <c r="G48" s="24"/>
      <c r="I48" s="21" t="e">
        <f t="shared" si="4"/>
        <v>#DIV/0!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 t="e">
        <f t="shared" si="8"/>
        <v>#DIV/0!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#DIV/0!</v>
      </c>
    </row>
    <row r="49" spans="1:19" x14ac:dyDescent="0.2">
      <c r="A49" s="44"/>
      <c r="B49" s="45"/>
      <c r="C49" s="9">
        <f t="shared" si="0"/>
        <v>0.70710678118654757</v>
      </c>
      <c r="D49" s="9">
        <f t="shared" si="1"/>
        <v>0.78539816339744828</v>
      </c>
      <c r="E49" s="24">
        <f t="shared" si="2"/>
        <v>1.4142135623730949</v>
      </c>
      <c r="F49" s="24">
        <f t="shared" si="23"/>
        <v>0.61798115898721639</v>
      </c>
      <c r="G49" s="24"/>
      <c r="I49" s="21" t="e">
        <f t="shared" si="4"/>
        <v>#DIV/0!</v>
      </c>
      <c r="O49" s="30" t="e">
        <f t="shared" si="8"/>
        <v>#DIV/0!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#DIV/0!</v>
      </c>
    </row>
    <row r="50" spans="1:19" x14ac:dyDescent="0.2">
      <c r="A50" s="44"/>
      <c r="B50" s="45"/>
      <c r="C50" s="9">
        <f t="shared" si="0"/>
        <v>0.70710678118654757</v>
      </c>
      <c r="D50" s="9">
        <f t="shared" si="1"/>
        <v>0.78539816339744828</v>
      </c>
      <c r="E50" s="24">
        <f t="shared" si="2"/>
        <v>1.4142135623730949</v>
      </c>
      <c r="F50" s="24">
        <f t="shared" si="23"/>
        <v>0.61798115898721639</v>
      </c>
      <c r="G50" s="24"/>
      <c r="I50" s="21" t="e">
        <f t="shared" si="4"/>
        <v>#DIV/0!</v>
      </c>
      <c r="O50" s="30" t="e">
        <f t="shared" si="8"/>
        <v>#DIV/0!</v>
      </c>
      <c r="P50" s="9" t="e">
        <f t="shared" si="22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#DIV/0!</v>
      </c>
    </row>
    <row r="51" spans="1:19" x14ac:dyDescent="0.2">
      <c r="A51" s="44"/>
      <c r="B51" s="45"/>
      <c r="C51" s="9">
        <f t="shared" si="0"/>
        <v>0.70710678118654757</v>
      </c>
      <c r="D51" s="9">
        <f t="shared" si="1"/>
        <v>0.78539816339744828</v>
      </c>
      <c r="E51" s="24">
        <f t="shared" si="2"/>
        <v>1.4142135623730949</v>
      </c>
      <c r="F51" s="24">
        <f t="shared" si="23"/>
        <v>0.61798115898721639</v>
      </c>
      <c r="G51" s="24"/>
      <c r="I51" s="21" t="e">
        <f t="shared" si="4"/>
        <v>#DIV/0!</v>
      </c>
      <c r="O51" s="30" t="e">
        <f t="shared" si="8"/>
        <v>#DIV/0!</v>
      </c>
      <c r="P51" s="9" t="e">
        <f t="shared" si="22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#DIV/0!</v>
      </c>
    </row>
    <row r="52" spans="1:19" x14ac:dyDescent="0.2">
      <c r="A52" s="44"/>
      <c r="B52" s="45"/>
      <c r="C52" s="9">
        <f t="shared" si="0"/>
        <v>0.70710678118654757</v>
      </c>
      <c r="D52" s="9">
        <f t="shared" si="1"/>
        <v>0.78539816339744828</v>
      </c>
      <c r="E52" s="24">
        <f t="shared" si="2"/>
        <v>1.4142135623730949</v>
      </c>
      <c r="F52" s="24">
        <f t="shared" si="23"/>
        <v>0.61798115898721639</v>
      </c>
      <c r="G52" s="24"/>
      <c r="I52" s="21" t="e">
        <f t="shared" si="4"/>
        <v>#DIV/0!</v>
      </c>
      <c r="O52" s="30" t="e">
        <f t="shared" si="8"/>
        <v>#DIV/0!</v>
      </c>
      <c r="P52" s="9" t="e">
        <f t="shared" si="22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#DIV/0!</v>
      </c>
    </row>
    <row r="53" spans="1:19" x14ac:dyDescent="0.2">
      <c r="A53" s="44"/>
      <c r="B53" s="45"/>
      <c r="C53" s="9">
        <f t="shared" si="0"/>
        <v>0.70710678118654757</v>
      </c>
      <c r="D53" s="9">
        <f t="shared" si="1"/>
        <v>0.78539816339744828</v>
      </c>
      <c r="E53" s="24">
        <f t="shared" si="2"/>
        <v>1.4142135623730949</v>
      </c>
      <c r="F53" s="24">
        <f t="shared" si="23"/>
        <v>0.61798115898721639</v>
      </c>
      <c r="G53" s="24"/>
      <c r="I53" s="21" t="e">
        <f t="shared" si="4"/>
        <v>#DIV/0!</v>
      </c>
      <c r="O53" s="30" t="e">
        <f t="shared" si="8"/>
        <v>#DIV/0!</v>
      </c>
      <c r="P53" s="9" t="e">
        <f t="shared" si="22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#DIV/0!</v>
      </c>
    </row>
    <row r="54" spans="1:19" x14ac:dyDescent="0.2">
      <c r="A54" s="44"/>
      <c r="B54" s="45"/>
      <c r="C54" s="9">
        <f t="shared" si="0"/>
        <v>0.70710678118654757</v>
      </c>
      <c r="D54" s="9">
        <f t="shared" si="1"/>
        <v>0.78539816339744828</v>
      </c>
      <c r="E54" s="24">
        <f t="shared" si="2"/>
        <v>1.4142135623730949</v>
      </c>
      <c r="F54" s="24">
        <f t="shared" si="23"/>
        <v>0.61798115898721639</v>
      </c>
      <c r="G54" s="24"/>
      <c r="I54" s="21" t="e">
        <f t="shared" si="4"/>
        <v>#DIV/0!</v>
      </c>
      <c r="O54" s="30" t="e">
        <f t="shared" si="8"/>
        <v>#DIV/0!</v>
      </c>
      <c r="P54" s="9" t="e">
        <f t="shared" si="22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#DIV/0!</v>
      </c>
    </row>
    <row r="55" spans="1:19" x14ac:dyDescent="0.2">
      <c r="A55" s="44"/>
      <c r="B55" s="45"/>
      <c r="C55" s="9">
        <f t="shared" si="0"/>
        <v>0.70710678118654757</v>
      </c>
      <c r="D55" s="9">
        <f t="shared" si="1"/>
        <v>0.78539816339744828</v>
      </c>
      <c r="E55" s="24">
        <f t="shared" si="2"/>
        <v>1.4142135623730949</v>
      </c>
      <c r="F55" s="24">
        <f t="shared" si="23"/>
        <v>0.61798115898721639</v>
      </c>
      <c r="G55" s="24"/>
      <c r="I55" s="21" t="e">
        <f t="shared" si="4"/>
        <v>#DIV/0!</v>
      </c>
      <c r="O55" s="30" t="e">
        <f t="shared" si="8"/>
        <v>#DIV/0!</v>
      </c>
      <c r="P55" s="9" t="e">
        <f t="shared" si="22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#DIV/0!</v>
      </c>
    </row>
    <row r="56" spans="1:19" x14ac:dyDescent="0.2">
      <c r="A56" s="44"/>
      <c r="B56" s="45"/>
      <c r="C56" s="9">
        <f t="shared" si="0"/>
        <v>0.70710678118654757</v>
      </c>
      <c r="D56" s="9">
        <f t="shared" si="1"/>
        <v>0.78539816339744828</v>
      </c>
      <c r="E56" s="24">
        <f t="shared" si="2"/>
        <v>1.4142135623730949</v>
      </c>
      <c r="F56" s="24">
        <f t="shared" si="23"/>
        <v>0.61798115898721639</v>
      </c>
      <c r="G56" s="24"/>
      <c r="I56" s="21" t="e">
        <f t="shared" si="4"/>
        <v>#DIV/0!</v>
      </c>
      <c r="O56" s="30" t="e">
        <f t="shared" si="8"/>
        <v>#DIV/0!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#DIV/0!</v>
      </c>
    </row>
    <row r="57" spans="1:19" x14ac:dyDescent="0.2">
      <c r="A57" s="44"/>
      <c r="B57" s="45"/>
      <c r="C57" s="9">
        <f t="shared" si="0"/>
        <v>0.70710678118654757</v>
      </c>
      <c r="D57" s="9">
        <f t="shared" si="1"/>
        <v>0.78539816339744828</v>
      </c>
      <c r="E57" s="24">
        <f t="shared" si="2"/>
        <v>1.4142135623730949</v>
      </c>
      <c r="F57" s="24">
        <f t="shared" si="23"/>
        <v>0.61798115898721639</v>
      </c>
      <c r="G57" s="24"/>
      <c r="I57" s="21" t="e">
        <f t="shared" si="4"/>
        <v>#DIV/0!</v>
      </c>
      <c r="O57" s="30" t="e">
        <f t="shared" si="8"/>
        <v>#DIV/0!</v>
      </c>
      <c r="P57" s="9" t="e">
        <f t="shared" si="22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#DIV/0!</v>
      </c>
    </row>
    <row r="58" spans="1:19" x14ac:dyDescent="0.2">
      <c r="A58" s="44"/>
      <c r="B58" s="45"/>
      <c r="C58" s="9">
        <f t="shared" si="0"/>
        <v>0.70710678118654757</v>
      </c>
      <c r="D58" s="9">
        <f t="shared" si="1"/>
        <v>0.78539816339744828</v>
      </c>
      <c r="E58" s="24">
        <f t="shared" si="2"/>
        <v>1.4142135623730949</v>
      </c>
      <c r="F58" s="24">
        <f t="shared" si="23"/>
        <v>0.61798115898721639</v>
      </c>
      <c r="G58" s="24"/>
      <c r="I58" s="21" t="e">
        <f t="shared" si="4"/>
        <v>#DIV/0!</v>
      </c>
      <c r="O58" s="30" t="e">
        <f t="shared" si="8"/>
        <v>#DIV/0!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#DIV/0!</v>
      </c>
    </row>
    <row r="59" spans="1:19" x14ac:dyDescent="0.2">
      <c r="A59" s="44"/>
      <c r="B59" s="45"/>
      <c r="C59" s="9">
        <f t="shared" si="0"/>
        <v>0.70710678118654757</v>
      </c>
      <c r="D59" s="9">
        <f t="shared" si="1"/>
        <v>0.78539816339744828</v>
      </c>
      <c r="E59" s="24">
        <f t="shared" si="2"/>
        <v>1.4142135623730949</v>
      </c>
      <c r="F59" s="24">
        <f t="shared" si="23"/>
        <v>0.61798115898721639</v>
      </c>
      <c r="G59" s="24"/>
      <c r="I59" s="21" t="e">
        <f t="shared" si="4"/>
        <v>#DIV/0!</v>
      </c>
      <c r="O59" s="30" t="e">
        <f t="shared" si="8"/>
        <v>#DIV/0!</v>
      </c>
      <c r="P59" s="9" t="e">
        <f t="shared" si="22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#DIV/0!</v>
      </c>
    </row>
    <row r="60" spans="1:19" x14ac:dyDescent="0.2">
      <c r="A60" s="44"/>
      <c r="B60" s="45"/>
      <c r="C60" s="9">
        <f t="shared" si="0"/>
        <v>0.70710678118654757</v>
      </c>
      <c r="D60" s="9">
        <f t="shared" si="1"/>
        <v>0.78539816339744828</v>
      </c>
      <c r="E60" s="24">
        <f t="shared" si="2"/>
        <v>1.4142135623730949</v>
      </c>
      <c r="F60" s="24">
        <f t="shared" si="23"/>
        <v>0.61798115898721639</v>
      </c>
      <c r="G60" s="24"/>
      <c r="I60" s="21" t="e">
        <f t="shared" si="4"/>
        <v>#DIV/0!</v>
      </c>
      <c r="O60" s="30" t="e">
        <f t="shared" si="8"/>
        <v>#DIV/0!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#DIV/0!</v>
      </c>
    </row>
    <row r="61" spans="1:19" x14ac:dyDescent="0.2">
      <c r="A61" s="44"/>
      <c r="B61" s="45"/>
      <c r="C61" s="9">
        <f t="shared" si="0"/>
        <v>0.70710678118654757</v>
      </c>
      <c r="D61" s="9">
        <f t="shared" si="1"/>
        <v>0.78539816339744828</v>
      </c>
      <c r="E61" s="24">
        <f t="shared" si="2"/>
        <v>1.4142135623730949</v>
      </c>
      <c r="F61" s="24">
        <f t="shared" si="23"/>
        <v>0.61798115898721639</v>
      </c>
      <c r="G61" s="24"/>
      <c r="I61" s="21" t="e">
        <f t="shared" si="4"/>
        <v>#DIV/0!</v>
      </c>
      <c r="O61" s="30" t="e">
        <f t="shared" si="8"/>
        <v>#DIV/0!</v>
      </c>
      <c r="P61" s="9" t="e">
        <f t="shared" si="22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#DIV/0!</v>
      </c>
    </row>
    <row r="62" spans="1:19" x14ac:dyDescent="0.2">
      <c r="A62" s="44"/>
      <c r="B62" s="45"/>
      <c r="C62" s="9">
        <f t="shared" si="0"/>
        <v>0.70710678118654757</v>
      </c>
      <c r="D62" s="9">
        <f t="shared" si="1"/>
        <v>0.78539816339744828</v>
      </c>
      <c r="E62" s="24">
        <f t="shared" si="2"/>
        <v>1.4142135623730949</v>
      </c>
      <c r="F62" s="24">
        <f t="shared" si="23"/>
        <v>0.61798115898721639</v>
      </c>
      <c r="G62" s="24"/>
      <c r="I62" s="21" t="e">
        <f t="shared" si="4"/>
        <v>#DIV/0!</v>
      </c>
      <c r="O62" s="30" t="e">
        <f t="shared" si="8"/>
        <v>#DIV/0!</v>
      </c>
      <c r="P62" s="9" t="e">
        <f t="shared" si="22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#DIV/0!</v>
      </c>
    </row>
    <row r="63" spans="1:19" x14ac:dyDescent="0.2">
      <c r="A63" s="44"/>
      <c r="B63" s="45"/>
      <c r="C63" s="9">
        <f t="shared" si="0"/>
        <v>0.70710678118654757</v>
      </c>
      <c r="D63" s="9">
        <f t="shared" si="1"/>
        <v>0.78539816339744828</v>
      </c>
      <c r="E63" s="24">
        <f t="shared" si="2"/>
        <v>1.4142135623730949</v>
      </c>
      <c r="F63" s="24">
        <f t="shared" si="23"/>
        <v>0.61798115898721639</v>
      </c>
      <c r="G63" s="24"/>
      <c r="I63" s="21" t="e">
        <f t="shared" si="4"/>
        <v>#DIV/0!</v>
      </c>
      <c r="O63" s="30" t="e">
        <f t="shared" si="8"/>
        <v>#DIV/0!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#DIV/0!</v>
      </c>
    </row>
    <row r="64" spans="1:19" x14ac:dyDescent="0.2">
      <c r="A64" s="44"/>
      <c r="B64" s="45"/>
      <c r="C64" s="9">
        <f t="shared" si="0"/>
        <v>0.70710678118654757</v>
      </c>
      <c r="D64" s="9">
        <f t="shared" si="1"/>
        <v>0.78539816339744828</v>
      </c>
      <c r="E64" s="24">
        <f t="shared" si="2"/>
        <v>1.4142135623730949</v>
      </c>
      <c r="F64" s="24">
        <f t="shared" si="23"/>
        <v>0.61798115898721639</v>
      </c>
      <c r="G64" s="24"/>
      <c r="I64" s="21" t="e">
        <f t="shared" si="4"/>
        <v>#DIV/0!</v>
      </c>
      <c r="O64" s="30" t="e">
        <f t="shared" si="8"/>
        <v>#DIV/0!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#DIV/0!</v>
      </c>
    </row>
    <row r="65" spans="1:19" x14ac:dyDescent="0.2">
      <c r="A65" s="44"/>
      <c r="B65" s="45"/>
      <c r="C65" s="9">
        <f t="shared" si="0"/>
        <v>0.70710678118654757</v>
      </c>
      <c r="D65" s="9">
        <f t="shared" si="1"/>
        <v>0.78539816339744828</v>
      </c>
      <c r="E65" s="24">
        <f t="shared" si="2"/>
        <v>1.4142135623730949</v>
      </c>
      <c r="F65" s="24">
        <f t="shared" si="23"/>
        <v>0.61798115898721639</v>
      </c>
      <c r="G65" s="24"/>
      <c r="I65" s="21" t="e">
        <f t="shared" si="4"/>
        <v>#DIV/0!</v>
      </c>
      <c r="O65" s="30" t="e">
        <f t="shared" si="8"/>
        <v>#DIV/0!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#DIV/0!</v>
      </c>
    </row>
    <row r="66" spans="1:19" x14ac:dyDescent="0.2">
      <c r="A66" s="44"/>
      <c r="B66" s="45"/>
      <c r="C66" s="9">
        <f t="shared" si="0"/>
        <v>0.70710678118654757</v>
      </c>
      <c r="D66" s="9">
        <f t="shared" si="1"/>
        <v>0.78539816339744828</v>
      </c>
      <c r="E66" s="24">
        <f t="shared" si="2"/>
        <v>1.4142135623730949</v>
      </c>
      <c r="F66" s="24">
        <f t="shared" ref="F66:F97" si="24">(D66-Zo)/C66</f>
        <v>0.45669614197392899</v>
      </c>
      <c r="G66" s="24"/>
      <c r="I66" s="21" t="e">
        <f t="shared" si="4"/>
        <v>#DIV/0!</v>
      </c>
      <c r="O66" s="30" t="e">
        <f t="shared" si="8"/>
        <v>#DIV/0!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#DIV/0!</v>
      </c>
    </row>
    <row r="67" spans="1:19" x14ac:dyDescent="0.2">
      <c r="A67" s="44"/>
      <c r="B67" s="45"/>
      <c r="C67" s="9">
        <f t="shared" si="0"/>
        <v>0.70710678118654757</v>
      </c>
      <c r="D67" s="9">
        <f t="shared" si="1"/>
        <v>0.78539816339744828</v>
      </c>
      <c r="E67" s="24">
        <f t="shared" si="2"/>
        <v>1.4142135623730949</v>
      </c>
      <c r="F67" s="24">
        <f t="shared" si="24"/>
        <v>0.45669614197392899</v>
      </c>
      <c r="G67" s="24"/>
      <c r="I67" s="21" t="e">
        <f t="shared" si="4"/>
        <v>#DIV/0!</v>
      </c>
      <c r="O67" s="30" t="e">
        <f t="shared" si="8"/>
        <v>#DIV/0!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#DIV/0!</v>
      </c>
    </row>
    <row r="68" spans="1:19" x14ac:dyDescent="0.2">
      <c r="A68" s="44"/>
      <c r="B68" s="45"/>
      <c r="C68" s="9">
        <f t="shared" si="0"/>
        <v>0.70710678118654757</v>
      </c>
      <c r="D68" s="9">
        <f t="shared" si="1"/>
        <v>0.78539816339744828</v>
      </c>
      <c r="E68" s="24">
        <f t="shared" si="2"/>
        <v>1.4142135623730949</v>
      </c>
      <c r="F68" s="24">
        <f t="shared" si="24"/>
        <v>0.45669614197392899</v>
      </c>
      <c r="G68" s="24"/>
      <c r="I68" s="21" t="e">
        <f t="shared" si="4"/>
        <v>#DIV/0!</v>
      </c>
      <c r="O68" s="30" t="e">
        <f t="shared" si="8"/>
        <v>#DIV/0!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#DIV/0!</v>
      </c>
    </row>
    <row r="69" spans="1:19" x14ac:dyDescent="0.2">
      <c r="A69" s="44"/>
      <c r="B69" s="45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>
        <f t="shared" si="24"/>
        <v>0.45669614197392899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 s="44"/>
      <c r="B70" s="45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>
        <f t="shared" si="24"/>
        <v>0.45669614197392899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 s="44"/>
      <c r="B71" s="45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>
        <f t="shared" si="24"/>
        <v>0.45669614197392899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 s="44"/>
      <c r="B72" s="45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>
        <f t="shared" si="24"/>
        <v>0.45669614197392899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 s="44"/>
      <c r="B73" s="45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>
        <f t="shared" si="24"/>
        <v>0.45669614197392899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ht="13.5" thickBot="1" x14ac:dyDescent="0.25">
      <c r="A74" s="27"/>
      <c r="B74" s="28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0.45669614197392899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0.45669614197392899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0.45669614197392899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0.45669614197392899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0.45669614197392899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0.45669614197392899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0.45669614197392899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0.45669614197392899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0.45669614197392899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0.45669614197392899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0.45669614197392899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0.45669614197392899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0.45669614197392899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0.45669614197392899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0.45669614197392899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0.45669614197392899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0.45669614197392899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0.45669614197392899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0.45669614197392899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0.45669614197392899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0.45669614197392899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0.45669614197392899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0.45669614197392899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0.45669614197392899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0.45669614197392899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0.45669614197392899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0.45669614197392899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0.45669614197392899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0.45669614197392899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0.45669614197392899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0.45669614197392899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0.45669614197392899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0.45669614197392899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0.45669614197392899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0.45669614197392899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0.45669614197392899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0.45669614197392899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0.45669614197392899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0.45669614197392899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0.45669614197392899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0.45669614197392899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0.45669614197392899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0.45669614197392899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0.45669614197392899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0.45669614197392899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0.45669614197392899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0.45669614197392899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0.45669614197392899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0.45669614197392899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0.45669614197392899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0.45669614197392899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0.45669614197392899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0.45669614197392899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0.45669614197392899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0.45669614197392899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0.45669614197392899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0.45669614197392899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0.45669614197392899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0.45669614197392899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0.45669614197392899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0.45669614197392899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0.45669614197392899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0.45669614197392899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0.45669614197392899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0.45669614197392899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0.45669614197392899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0.45669614197392899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0.45669614197392899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0.45669614197392899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0.45669614197392899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0.45669614197392899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0.45669614197392899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0.45669614197392899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0.45669614197392899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0.45669614197392899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0.45669614197392899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0.45669614197392899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0.45669614197392899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0.45669614197392899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0.45669614197392899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0.45669614197392899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0.45669614197392899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0.45669614197392899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0.45669614197392899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0.45669614197392899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0.45669614197392899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0.45669614197392899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0.45669614197392899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0.45669614197392899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0.45669614197392899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0.45669614197392899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0.45669614197392899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0.45669614197392899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0.45669614197392899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0.45669614197392899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0.45669614197392899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0.45669614197392899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0.45669614197392899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0.45669614197392899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0.45669614197392899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0.45669614197392899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0.45669614197392899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0.45669614197392899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0.45669614197392899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0.45669614197392899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0.45669614197392899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0.45669614197392899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0.45669614197392899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0.45669614197392899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0.45669614197392899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0.45669614197392899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0.45669614197392899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0.45669614197392899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0.45669614197392899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0.45669614197392899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0.45669614197392899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0.45669614197392899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0.45669614197392899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0.45669614197392899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0.45669614197392899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0.45669614197392899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0.45669614197392899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0.45669614197392899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0.45669614197392899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0.45669614197392899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0.45669614197392899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0.45669614197392899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0.45669614197392899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0.45669614197392899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0.45669614197392899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0.45669614197392899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0.45669614197392899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0.45669614197392899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0.45669614197392899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0.45669614197392899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0.45669614197392899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0.45669614197392899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0.45669614197392899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0.45669614197392899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0.45669614197392899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0.45669614197392899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0.45669614197392899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0.45669614197392899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0.45669614197392899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0.45669614197392899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0.45669614197392899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0.45669614197392899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0.45669614197392899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0.45669614197392899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0.45669614197392899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0.45669614197392899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0.45669614197392899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0.45669614197392899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0.45669614197392899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0.45669614197392899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0.45669614197392899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0.45669614197392899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0.45669614197392899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0.45669614197392899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0.45669614197392899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0.45669614197392899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0.45669614197392899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0.45669614197392899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0.45669614197392899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0.45669614197392899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0.45669614197392899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0.45669614197392899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topLeftCell="A10" workbookViewId="0">
      <selection activeCell="F33" sqref="E14:F33"/>
    </sheetView>
  </sheetViews>
  <sheetFormatPr defaultRowHeight="12.75" x14ac:dyDescent="0.2"/>
  <cols>
    <col min="1" max="12" width="9.140625" style="9"/>
    <col min="13" max="13" width="9.140625" style="15"/>
    <col min="14" max="14" width="9.140625" style="1"/>
    <col min="15" max="22" width="9.140625" style="9"/>
    <col min="23" max="24" width="9.140625" style="15"/>
    <col min="25" max="16384" width="9.140625" style="9"/>
  </cols>
  <sheetData>
    <row r="1" spans="1:23" ht="13.5" thickBot="1" x14ac:dyDescent="0.25">
      <c r="A1" s="4" t="s">
        <v>36</v>
      </c>
      <c r="B1" s="14" t="s">
        <v>132</v>
      </c>
    </row>
    <row r="2" spans="1:23" ht="13.5" thickBot="1" x14ac:dyDescent="0.25">
      <c r="A2" s="2" t="s">
        <v>10</v>
      </c>
      <c r="B2" s="19" t="s">
        <v>69</v>
      </c>
      <c r="E2" s="2" t="s">
        <v>15</v>
      </c>
      <c r="F2" s="10">
        <f>MIN(E14:E65)</f>
        <v>1.4142135623730949</v>
      </c>
      <c r="G2" s="11">
        <f>MAX(E14:E65)</f>
        <v>49.658836071740552</v>
      </c>
      <c r="I2" s="5" t="s">
        <v>21</v>
      </c>
      <c r="J2" s="12">
        <v>1.5512499999999999E-4</v>
      </c>
      <c r="K2" s="13" t="s">
        <v>22</v>
      </c>
      <c r="P2" s="2" t="s">
        <v>2</v>
      </c>
      <c r="Q2" s="14"/>
      <c r="S2" s="2" t="s">
        <v>15</v>
      </c>
      <c r="T2" s="10" t="e">
        <f>MIN(R14:R65)</f>
        <v>#DIV/0!</v>
      </c>
      <c r="U2" s="11" t="e">
        <f>MAX(R14:R65)</f>
        <v>#DIV/0!</v>
      </c>
    </row>
    <row r="3" spans="1:23" x14ac:dyDescent="0.2">
      <c r="A3" s="5" t="s">
        <v>8</v>
      </c>
      <c r="B3" s="15">
        <f>SUM(A14:A240)</f>
        <v>331</v>
      </c>
      <c r="E3" s="2" t="s">
        <v>16</v>
      </c>
      <c r="F3" s="36">
        <f>MIN(F14:F65)</f>
        <v>-1.0700442409655335</v>
      </c>
      <c r="G3" s="37">
        <f>MAX(F14:F65)</f>
        <v>2.9492017161985808</v>
      </c>
      <c r="I3" s="2" t="s">
        <v>12</v>
      </c>
      <c r="J3" s="14">
        <v>105.3</v>
      </c>
      <c r="P3" s="2" t="s">
        <v>12</v>
      </c>
      <c r="Q3" s="18"/>
      <c r="S3" s="2" t="s">
        <v>16</v>
      </c>
      <c r="T3" s="36" t="e">
        <f>MIN(S14:S65)</f>
        <v>#NUM!</v>
      </c>
      <c r="U3" s="37" t="e">
        <f>MAX(S14:S65)</f>
        <v>#NUM!</v>
      </c>
    </row>
    <row r="4" spans="1:23" ht="13.5" thickBot="1" x14ac:dyDescent="0.25">
      <c r="A4" s="5" t="s">
        <v>9</v>
      </c>
      <c r="B4" s="15">
        <f>SUM(B14:B240)</f>
        <v>2438</v>
      </c>
      <c r="E4" s="2" t="s">
        <v>34</v>
      </c>
      <c r="F4" s="16">
        <f>MIN(M14:M25)</f>
        <v>-12.713343186685515</v>
      </c>
      <c r="G4" s="17">
        <f>MAX(M14:M25)</f>
        <v>14.036206952814304</v>
      </c>
      <c r="I4" s="2" t="s">
        <v>24</v>
      </c>
      <c r="J4" s="49">
        <v>3.97</v>
      </c>
      <c r="K4" s="13" t="s">
        <v>25</v>
      </c>
      <c r="P4" s="2" t="s">
        <v>13</v>
      </c>
      <c r="Q4" s="18"/>
      <c r="S4" s="2" t="s">
        <v>34</v>
      </c>
      <c r="T4" s="27" t="e">
        <f>MIN(W14:W21)</f>
        <v>#NUM!</v>
      </c>
      <c r="U4" s="28" t="e">
        <f>MAX(W14:W21)</f>
        <v>#NUM!</v>
      </c>
    </row>
    <row r="5" spans="1:23" ht="13.5" thickBot="1" x14ac:dyDescent="0.25">
      <c r="A5" s="5" t="s">
        <v>6</v>
      </c>
      <c r="B5" s="15">
        <f>ATAN(SQRT(totalNs/totalNi))</f>
        <v>0.35302975854636254</v>
      </c>
      <c r="C5" s="7" t="s">
        <v>18</v>
      </c>
      <c r="D5" s="15"/>
      <c r="F5" s="6" t="s">
        <v>17</v>
      </c>
      <c r="I5" s="3"/>
      <c r="P5" s="4" t="s">
        <v>35</v>
      </c>
      <c r="Q5" s="19"/>
      <c r="T5" s="6" t="s">
        <v>17</v>
      </c>
    </row>
    <row r="6" spans="1:23" ht="13.5" thickBot="1" x14ac:dyDescent="0.25">
      <c r="A6" s="2" t="s">
        <v>30</v>
      </c>
      <c r="B6" s="8">
        <v>20</v>
      </c>
      <c r="C6" s="7" t="s">
        <v>39</v>
      </c>
      <c r="E6" s="6"/>
      <c r="I6" s="3"/>
      <c r="P6" s="2"/>
      <c r="Q6" s="15"/>
    </row>
    <row r="7" spans="1:23" x14ac:dyDescent="0.2">
      <c r="A7" s="5" t="s">
        <v>20</v>
      </c>
      <c r="B7" s="20">
        <f>(EXP(B6*lamD)-1)/(0.5*lamD*Z*rho_std)</f>
        <v>9.5832978630911489E-2</v>
      </c>
      <c r="E7" s="6"/>
      <c r="I7" s="3"/>
      <c r="M7" s="15">
        <f>1/lamD*LN(1+0.5*lamD*380*1.257*TAN(0.7798)^2)</f>
        <v>229.41038387081267</v>
      </c>
      <c r="P7" s="2"/>
      <c r="Q7" s="15"/>
    </row>
    <row r="8" spans="1:23" x14ac:dyDescent="0.2">
      <c r="A8" s="5" t="s">
        <v>19</v>
      </c>
      <c r="B8" s="15">
        <f>ATAN(SQRT(B7))</f>
        <v>0.30021242879671345</v>
      </c>
      <c r="E8" s="6"/>
      <c r="I8" s="5" t="s">
        <v>26</v>
      </c>
      <c r="J8" s="21" t="e">
        <f>MIN(I14:I65)</f>
        <v>#DIV/0!</v>
      </c>
      <c r="P8" s="39" t="s">
        <v>45</v>
      </c>
      <c r="Q8" s="33" t="e">
        <f>MIN(P14:P65)</f>
        <v>#DIV/0!</v>
      </c>
    </row>
    <row r="9" spans="1:23" ht="13.5" thickBot="1" x14ac:dyDescent="0.25">
      <c r="A9" s="6"/>
      <c r="B9" s="15"/>
      <c r="E9" s="6"/>
      <c r="I9" s="5" t="s">
        <v>29</v>
      </c>
      <c r="J9" s="21" t="e">
        <f>MAX(I14:I65)</f>
        <v>#DIV/0!</v>
      </c>
      <c r="P9" s="39" t="s">
        <v>46</v>
      </c>
      <c r="Q9" s="33" t="e">
        <f>MAX(P14:P65)</f>
        <v>#DIV/0!</v>
      </c>
    </row>
    <row r="10" spans="1:23" x14ac:dyDescent="0.2">
      <c r="I10" s="4" t="s">
        <v>31</v>
      </c>
      <c r="J10" s="14">
        <v>-15</v>
      </c>
      <c r="K10" s="40" t="s">
        <v>48</v>
      </c>
      <c r="U10" s="2" t="s">
        <v>47</v>
      </c>
      <c r="V10" s="14">
        <v>-5</v>
      </c>
      <c r="W10" s="40" t="s">
        <v>48</v>
      </c>
    </row>
    <row r="11" spans="1:23" ht="13.5" thickBot="1" x14ac:dyDescent="0.25">
      <c r="A11" s="13" t="s">
        <v>41</v>
      </c>
      <c r="I11" s="4" t="s">
        <v>32</v>
      </c>
      <c r="J11" s="19">
        <v>55</v>
      </c>
      <c r="K11" s="40" t="s">
        <v>49</v>
      </c>
      <c r="O11" s="22" t="s">
        <v>40</v>
      </c>
      <c r="U11" s="2" t="s">
        <v>37</v>
      </c>
      <c r="V11" s="19">
        <v>5</v>
      </c>
      <c r="W11" s="40" t="s">
        <v>49</v>
      </c>
    </row>
    <row r="12" spans="1:23" x14ac:dyDescent="0.2">
      <c r="F12" s="23" t="s">
        <v>23</v>
      </c>
      <c r="G12" s="23"/>
      <c r="M12" s="41" t="s">
        <v>23</v>
      </c>
    </row>
    <row r="13" spans="1:23" ht="13.5" thickBot="1" x14ac:dyDescent="0.25">
      <c r="A13" s="2" t="s">
        <v>0</v>
      </c>
      <c r="B13" s="2" t="s">
        <v>1</v>
      </c>
      <c r="C13" s="2" t="s">
        <v>7</v>
      </c>
      <c r="D13" s="2" t="s">
        <v>5</v>
      </c>
      <c r="E13" s="6" t="s">
        <v>3</v>
      </c>
      <c r="F13" s="6" t="s">
        <v>4</v>
      </c>
      <c r="G13" s="6"/>
      <c r="I13" s="2" t="s">
        <v>14</v>
      </c>
      <c r="J13" s="2" t="s">
        <v>27</v>
      </c>
      <c r="K13" s="9" t="s">
        <v>5</v>
      </c>
      <c r="L13" s="6" t="s">
        <v>3</v>
      </c>
      <c r="M13" s="38" t="s">
        <v>28</v>
      </c>
      <c r="O13" s="22" t="s">
        <v>14</v>
      </c>
      <c r="P13" s="22" t="s">
        <v>11</v>
      </c>
      <c r="Q13" s="22" t="s">
        <v>38</v>
      </c>
      <c r="R13" s="22" t="s">
        <v>3</v>
      </c>
      <c r="S13" s="22" t="s">
        <v>4</v>
      </c>
      <c r="U13" s="2" t="s">
        <v>27</v>
      </c>
      <c r="V13" s="6" t="s">
        <v>3</v>
      </c>
      <c r="W13" s="38" t="s">
        <v>28</v>
      </c>
    </row>
    <row r="14" spans="1:23" x14ac:dyDescent="0.2">
      <c r="A14">
        <v>32</v>
      </c>
      <c r="B14">
        <v>243</v>
      </c>
      <c r="C14" s="9">
        <f t="shared" ref="C14:C77" si="0">0.5*(1/(A14+B14+0.5))^0.5</f>
        <v>3.0123761656438895E-2</v>
      </c>
      <c r="D14" s="9">
        <f t="shared" ref="D14:D77" si="1">ATAN(SQRT((A14+3/8)/(B14+3/8)))</f>
        <v>0.34973318150494836</v>
      </c>
      <c r="E14" s="24">
        <f t="shared" ref="E14:E77" si="2">1/C14</f>
        <v>33.196385345395669</v>
      </c>
      <c r="F14" s="24">
        <f t="shared" ref="F14:F45" si="3">(D14-Zo_man)/C14</f>
        <v>1.6439099894966123</v>
      </c>
      <c r="G14" s="24"/>
      <c r="I14" s="21">
        <f t="shared" ref="I14:I77" si="4">1/lamD*LN(1+0.5*lamD*Z*rho_std*A14/B14)</f>
        <v>27.46673531713218</v>
      </c>
      <c r="J14" s="29">
        <v>1</v>
      </c>
      <c r="K14" s="32">
        <f t="shared" ref="K14:K21" si="5">ATAN(SQRT((EXP(J14*lamD)-1)/(0.5*lamD*rho_std*Z)))</f>
        <v>6.9060734493340464E-2</v>
      </c>
      <c r="L14" s="9">
        <f t="shared" ref="L14:L21" si="6">max_x_axis</f>
        <v>55</v>
      </c>
      <c r="M14" s="15">
        <f t="shared" ref="M14:M21" si="7">(K14-Zo_man)/(1/max_x_axis)</f>
        <v>-12.713343186685515</v>
      </c>
      <c r="O14" s="30">
        <f t="shared" ref="O14:O77" si="8">I14</f>
        <v>27.46673531713218</v>
      </c>
      <c r="P14" s="9" t="e">
        <f>SQRT(1/A14+1/B14+1/Nd+(zeta_se/zeta)^2)</f>
        <v>#DIV/0!</v>
      </c>
      <c r="Q14" s="9" t="e">
        <f t="shared" ref="Q14:Q77" si="9">O14*P14</f>
        <v>#DIV/0!</v>
      </c>
      <c r="R14" s="24" t="e">
        <f t="shared" ref="R14:R77" si="10">1/P14</f>
        <v>#DIV/0!</v>
      </c>
      <c r="S14" s="24" t="e">
        <f t="shared" ref="S14:S77" si="11">(LN(O14)-LN(center_age))/P14</f>
        <v>#NUM!</v>
      </c>
      <c r="U14" s="29">
        <v>1</v>
      </c>
      <c r="V14" s="9">
        <f t="shared" ref="V14:V21" si="12">max_x_r</f>
        <v>5</v>
      </c>
      <c r="W14" s="15" t="e">
        <f t="shared" ref="W14:W21" si="13">(LN(U14)-LN(center_age))/(1/max_x_r)</f>
        <v>#NUM!</v>
      </c>
    </row>
    <row r="15" spans="1:23" x14ac:dyDescent="0.2">
      <c r="A15">
        <v>5</v>
      </c>
      <c r="B15">
        <v>36</v>
      </c>
      <c r="C15" s="9">
        <f t="shared" si="0"/>
        <v>7.7615052570633294E-2</v>
      </c>
      <c r="D15" s="9">
        <f t="shared" si="1"/>
        <v>0.3669895493051169</v>
      </c>
      <c r="E15" s="24">
        <f t="shared" si="2"/>
        <v>12.884098726725124</v>
      </c>
      <c r="F15" s="24">
        <f t="shared" si="3"/>
        <v>0.86036301331669107</v>
      </c>
      <c r="G15" s="24"/>
      <c r="I15" s="21">
        <f t="shared" si="4"/>
        <v>28.965452684725136</v>
      </c>
      <c r="J15" s="34">
        <v>3</v>
      </c>
      <c r="K15" s="32">
        <f t="shared" si="5"/>
        <v>0.11924805051173447</v>
      </c>
      <c r="L15" s="9">
        <f t="shared" si="6"/>
        <v>55</v>
      </c>
      <c r="M15" s="15">
        <f t="shared" si="7"/>
        <v>-9.9530408056738437</v>
      </c>
      <c r="O15" s="30">
        <f t="shared" si="8"/>
        <v>28.965452684725136</v>
      </c>
      <c r="P15" s="9" t="e">
        <f>SQRT(1/A15+1/B15+1/Nd+(zeta_se/zeta)^2)</f>
        <v>#DIV/0!</v>
      </c>
      <c r="Q15" s="9" t="e">
        <f t="shared" si="9"/>
        <v>#DIV/0!</v>
      </c>
      <c r="R15" s="24" t="e">
        <f t="shared" si="10"/>
        <v>#DIV/0!</v>
      </c>
      <c r="S15" s="24" t="e">
        <f t="shared" si="11"/>
        <v>#NUM!</v>
      </c>
      <c r="U15" s="34">
        <v>5</v>
      </c>
      <c r="V15" s="9">
        <f t="shared" si="12"/>
        <v>5</v>
      </c>
      <c r="W15" s="15" t="e">
        <f t="shared" si="13"/>
        <v>#NUM!</v>
      </c>
    </row>
    <row r="16" spans="1:23" x14ac:dyDescent="0.2">
      <c r="A16">
        <v>12</v>
      </c>
      <c r="B16">
        <v>64</v>
      </c>
      <c r="C16" s="9">
        <f t="shared" si="0"/>
        <v>5.7166195047502949E-2</v>
      </c>
      <c r="D16" s="9">
        <f t="shared" si="1"/>
        <v>0.41320238213316623</v>
      </c>
      <c r="E16" s="24">
        <f t="shared" si="2"/>
        <v>17.4928556845359</v>
      </c>
      <c r="F16" s="24">
        <f t="shared" si="3"/>
        <v>1.9765169475170143</v>
      </c>
      <c r="G16" s="24"/>
      <c r="I16" s="21">
        <f t="shared" si="4"/>
        <v>39.072691401618478</v>
      </c>
      <c r="J16" s="34">
        <v>5</v>
      </c>
      <c r="K16" s="32">
        <f t="shared" si="5"/>
        <v>0.15347792099980107</v>
      </c>
      <c r="L16" s="9">
        <f t="shared" si="6"/>
        <v>55</v>
      </c>
      <c r="M16" s="15">
        <f t="shared" si="7"/>
        <v>-8.0703979288301824</v>
      </c>
      <c r="O16" s="30">
        <f t="shared" si="8"/>
        <v>39.072691401618478</v>
      </c>
      <c r="P16" s="9" t="e">
        <f>SQRT(1/A16+1/B16+1/Nd+(zeta_se/zeta)^2)</f>
        <v>#DIV/0!</v>
      </c>
      <c r="Q16" s="9" t="e">
        <f t="shared" si="9"/>
        <v>#DIV/0!</v>
      </c>
      <c r="R16" s="24" t="e">
        <f t="shared" si="10"/>
        <v>#DIV/0!</v>
      </c>
      <c r="S16" s="24" t="e">
        <f t="shared" si="11"/>
        <v>#NUM!</v>
      </c>
      <c r="U16" s="34">
        <v>10</v>
      </c>
      <c r="V16" s="9">
        <f t="shared" si="12"/>
        <v>5</v>
      </c>
      <c r="W16" s="15" t="e">
        <f t="shared" si="13"/>
        <v>#NUM!</v>
      </c>
    </row>
    <row r="17" spans="1:23" x14ac:dyDescent="0.2">
      <c r="A17">
        <v>11</v>
      </c>
      <c r="B17">
        <v>68</v>
      </c>
      <c r="C17" s="9">
        <f t="shared" si="0"/>
        <v>5.6077215409204427E-2</v>
      </c>
      <c r="D17" s="9">
        <f t="shared" si="1"/>
        <v>0.38727663828886749</v>
      </c>
      <c r="E17" s="24">
        <f t="shared" si="2"/>
        <v>17.832554500127006</v>
      </c>
      <c r="F17" s="24">
        <f t="shared" si="3"/>
        <v>1.5525772607793122</v>
      </c>
      <c r="G17" s="24"/>
      <c r="I17" s="21">
        <f t="shared" si="4"/>
        <v>33.723774396465672</v>
      </c>
      <c r="J17" s="34">
        <v>10</v>
      </c>
      <c r="K17" s="32">
        <f t="shared" si="5"/>
        <v>0.21541824742921512</v>
      </c>
      <c r="L17" s="9">
        <f t="shared" si="6"/>
        <v>55</v>
      </c>
      <c r="M17" s="15">
        <f t="shared" si="7"/>
        <v>-4.6636799752124087</v>
      </c>
      <c r="O17" s="30">
        <f t="shared" si="8"/>
        <v>33.723774396465672</v>
      </c>
      <c r="P17" s="9" t="e">
        <f>SQRT(1/0.7+1/B17+1/Nd+(zeta_se/zeta)^2)</f>
        <v>#DIV/0!</v>
      </c>
      <c r="Q17" s="9" t="e">
        <f t="shared" si="9"/>
        <v>#DIV/0!</v>
      </c>
      <c r="R17" s="24" t="e">
        <f t="shared" si="10"/>
        <v>#DIV/0!</v>
      </c>
      <c r="S17" s="24" t="e">
        <f t="shared" si="11"/>
        <v>#NUM!</v>
      </c>
      <c r="U17" s="34">
        <v>20</v>
      </c>
      <c r="V17" s="9">
        <f t="shared" si="12"/>
        <v>5</v>
      </c>
      <c r="W17" s="15" t="e">
        <f t="shared" si="13"/>
        <v>#NUM!</v>
      </c>
    </row>
    <row r="18" spans="1:23" x14ac:dyDescent="0.2">
      <c r="A18">
        <v>6</v>
      </c>
      <c r="B18">
        <v>40</v>
      </c>
      <c r="C18" s="9">
        <f t="shared" si="0"/>
        <v>7.3323557510676651E-2</v>
      </c>
      <c r="D18" s="9">
        <f t="shared" si="1"/>
        <v>0.37822819233418564</v>
      </c>
      <c r="E18" s="24">
        <f t="shared" si="2"/>
        <v>13.638181696985855</v>
      </c>
      <c r="F18" s="24">
        <f t="shared" si="3"/>
        <v>1.0639931583531297</v>
      </c>
      <c r="G18" s="24"/>
      <c r="I18" s="21">
        <f t="shared" si="4"/>
        <v>31.277076196089144</v>
      </c>
      <c r="J18" s="34">
        <v>20</v>
      </c>
      <c r="K18" s="32">
        <f t="shared" si="5"/>
        <v>0.30021242879671345</v>
      </c>
      <c r="L18" s="9">
        <f t="shared" si="6"/>
        <v>55</v>
      </c>
      <c r="M18" s="15">
        <f t="shared" si="7"/>
        <v>0</v>
      </c>
      <c r="O18" s="30">
        <f t="shared" si="8"/>
        <v>31.277076196089144</v>
      </c>
      <c r="P18" s="9" t="e">
        <f>SQRT(1/A18+1/B18+1/Nd+(zeta_se/zeta)^2)</f>
        <v>#DIV/0!</v>
      </c>
      <c r="Q18" s="9" t="e">
        <f t="shared" si="9"/>
        <v>#DIV/0!</v>
      </c>
      <c r="R18" s="24" t="e">
        <f t="shared" si="10"/>
        <v>#DIV/0!</v>
      </c>
      <c r="S18" s="24" t="e">
        <f t="shared" si="11"/>
        <v>#NUM!</v>
      </c>
      <c r="U18" s="34">
        <v>30</v>
      </c>
      <c r="V18" s="9">
        <f t="shared" si="12"/>
        <v>5</v>
      </c>
      <c r="W18" s="15" t="e">
        <f t="shared" si="13"/>
        <v>#NUM!</v>
      </c>
    </row>
    <row r="19" spans="1:23" x14ac:dyDescent="0.2">
      <c r="A19">
        <v>2</v>
      </c>
      <c r="B19">
        <v>14</v>
      </c>
      <c r="C19" s="9">
        <f t="shared" si="0"/>
        <v>0.12309149097933274</v>
      </c>
      <c r="D19" s="9">
        <f t="shared" si="1"/>
        <v>0.38607099403514233</v>
      </c>
      <c r="E19" s="24">
        <f t="shared" si="2"/>
        <v>8.1240384046359608</v>
      </c>
      <c r="F19" s="24">
        <f t="shared" si="3"/>
        <v>0.69751828136393834</v>
      </c>
      <c r="G19" s="24"/>
      <c r="I19" s="21">
        <f t="shared" si="4"/>
        <v>29.791127670835166</v>
      </c>
      <c r="J19" s="34">
        <v>30</v>
      </c>
      <c r="K19" s="32">
        <f t="shared" si="5"/>
        <v>0.36252665284629515</v>
      </c>
      <c r="L19" s="9">
        <f t="shared" si="6"/>
        <v>55</v>
      </c>
      <c r="M19" s="15">
        <f t="shared" si="7"/>
        <v>3.4272823227269935</v>
      </c>
      <c r="O19" s="30">
        <f t="shared" si="8"/>
        <v>29.791127670835166</v>
      </c>
      <c r="P19" s="9" t="e">
        <f>SQRT(1/A19+1/B19+1/Nd+(zeta_se/zeta)^2)</f>
        <v>#DIV/0!</v>
      </c>
      <c r="Q19" s="9" t="e">
        <f t="shared" si="9"/>
        <v>#DIV/0!</v>
      </c>
      <c r="R19" s="24" t="e">
        <f t="shared" si="10"/>
        <v>#DIV/0!</v>
      </c>
      <c r="S19" s="24" t="e">
        <f t="shared" si="11"/>
        <v>#NUM!</v>
      </c>
      <c r="U19" s="34">
        <v>40</v>
      </c>
      <c r="V19" s="9">
        <f t="shared" si="12"/>
        <v>5</v>
      </c>
      <c r="W19" s="15" t="e">
        <f t="shared" si="13"/>
        <v>#NUM!</v>
      </c>
    </row>
    <row r="20" spans="1:23" x14ac:dyDescent="0.2">
      <c r="A20">
        <v>13</v>
      </c>
      <c r="B20">
        <v>132</v>
      </c>
      <c r="C20" s="9">
        <f t="shared" si="0"/>
        <v>4.1451333614483915E-2</v>
      </c>
      <c r="D20" s="9">
        <f t="shared" si="1"/>
        <v>0.30776585891979369</v>
      </c>
      <c r="E20" s="24">
        <f t="shared" si="2"/>
        <v>24.124676163629637</v>
      </c>
      <c r="F20" s="24">
        <f t="shared" si="3"/>
        <v>0.18222405564391594</v>
      </c>
      <c r="G20" s="24"/>
      <c r="I20" s="21">
        <f t="shared" si="4"/>
        <v>20.552554445211101</v>
      </c>
      <c r="J20" s="34">
        <v>50</v>
      </c>
      <c r="K20" s="32">
        <f t="shared" si="5"/>
        <v>0.45564945337815566</v>
      </c>
      <c r="L20" s="9">
        <f t="shared" si="6"/>
        <v>55</v>
      </c>
      <c r="M20" s="15">
        <f t="shared" si="7"/>
        <v>8.5490363519793213</v>
      </c>
      <c r="O20" s="30">
        <f t="shared" si="8"/>
        <v>20.552554445211101</v>
      </c>
      <c r="P20" s="9" t="e">
        <f>SQRT(1/0.7+1/B20+1/Nd+(zeta_se/zeta)^2)</f>
        <v>#DIV/0!</v>
      </c>
      <c r="Q20" s="9" t="e">
        <f t="shared" si="9"/>
        <v>#DIV/0!</v>
      </c>
      <c r="R20" s="24" t="e">
        <f t="shared" si="10"/>
        <v>#DIV/0!</v>
      </c>
      <c r="S20" s="24" t="e">
        <f t="shared" si="11"/>
        <v>#NUM!</v>
      </c>
      <c r="U20" s="34">
        <v>50</v>
      </c>
      <c r="V20" s="9">
        <f t="shared" si="12"/>
        <v>5</v>
      </c>
      <c r="W20" s="15" t="e">
        <f t="shared" si="13"/>
        <v>#NUM!</v>
      </c>
    </row>
    <row r="21" spans="1:23" ht="13.5" thickBot="1" x14ac:dyDescent="0.25">
      <c r="A21">
        <v>18</v>
      </c>
      <c r="B21">
        <v>79</v>
      </c>
      <c r="C21" s="9">
        <f t="shared" si="0"/>
        <v>5.0636968354183333E-2</v>
      </c>
      <c r="D21" s="9">
        <f t="shared" si="1"/>
        <v>0.44844639762456312</v>
      </c>
      <c r="E21" s="24">
        <f t="shared" si="2"/>
        <v>19.748417658131498</v>
      </c>
      <c r="F21" s="24">
        <f t="shared" si="3"/>
        <v>2.9273863275348204</v>
      </c>
      <c r="G21" s="24"/>
      <c r="I21" s="21">
        <f t="shared" si="4"/>
        <v>47.449863635233712</v>
      </c>
      <c r="J21" s="35">
        <v>80</v>
      </c>
      <c r="K21" s="32">
        <f t="shared" si="5"/>
        <v>0.55541619157515532</v>
      </c>
      <c r="L21" s="9">
        <f t="shared" si="6"/>
        <v>55</v>
      </c>
      <c r="M21" s="15">
        <f t="shared" si="7"/>
        <v>14.036206952814304</v>
      </c>
      <c r="O21" s="30">
        <f t="shared" si="8"/>
        <v>47.449863635233712</v>
      </c>
      <c r="P21" s="9" t="e">
        <f>SQRT(1/A21+1/B21+1/Nd+(zeta_se/zeta)^2)</f>
        <v>#DIV/0!</v>
      </c>
      <c r="Q21" s="9" t="e">
        <f t="shared" si="9"/>
        <v>#DIV/0!</v>
      </c>
      <c r="R21" s="24" t="e">
        <f t="shared" si="10"/>
        <v>#DIV/0!</v>
      </c>
      <c r="S21" s="24" t="e">
        <f t="shared" si="11"/>
        <v>#NUM!</v>
      </c>
      <c r="U21" s="35">
        <v>60</v>
      </c>
      <c r="V21" s="9">
        <f t="shared" si="12"/>
        <v>5</v>
      </c>
      <c r="W21" s="15" t="e">
        <f t="shared" si="13"/>
        <v>#NUM!</v>
      </c>
    </row>
    <row r="22" spans="1:23" x14ac:dyDescent="0.2">
      <c r="A22">
        <v>76</v>
      </c>
      <c r="B22">
        <v>540</v>
      </c>
      <c r="C22" s="9">
        <f t="shared" si="0"/>
        <v>2.0137403111005897E-2</v>
      </c>
      <c r="D22" s="9">
        <f t="shared" si="1"/>
        <v>0.35960169261147468</v>
      </c>
      <c r="E22" s="24">
        <f t="shared" si="2"/>
        <v>49.658836071740552</v>
      </c>
      <c r="F22" s="24">
        <f t="shared" si="3"/>
        <v>2.9492017161985808</v>
      </c>
      <c r="G22" s="24"/>
      <c r="I22" s="21">
        <f t="shared" si="4"/>
        <v>29.350780838877345</v>
      </c>
      <c r="J22" s="21"/>
      <c r="K22" s="32"/>
      <c r="O22" s="30">
        <f t="shared" si="8"/>
        <v>29.350780838877345</v>
      </c>
      <c r="P22" s="9" t="e">
        <f>SQRT(1/0.7+1/B22+1/Nd+(zeta_se/zeta)^2)</f>
        <v>#DIV/0!</v>
      </c>
      <c r="Q22" s="9" t="e">
        <f t="shared" si="9"/>
        <v>#DIV/0!</v>
      </c>
      <c r="R22" s="24" t="e">
        <f t="shared" si="10"/>
        <v>#DIV/0!</v>
      </c>
      <c r="S22" s="24" t="e">
        <f t="shared" si="11"/>
        <v>#NUM!</v>
      </c>
      <c r="U22" s="21"/>
    </row>
    <row r="23" spans="1:23" ht="13.5" thickBot="1" x14ac:dyDescent="0.25">
      <c r="A23">
        <v>4</v>
      </c>
      <c r="B23">
        <v>29</v>
      </c>
      <c r="C23" s="9">
        <f t="shared" si="0"/>
        <v>8.6386842558136015E-2</v>
      </c>
      <c r="D23" s="9">
        <f t="shared" si="1"/>
        <v>0.36831200100956424</v>
      </c>
      <c r="E23" s="24">
        <f t="shared" si="2"/>
        <v>11.575836902790225</v>
      </c>
      <c r="F23" s="24">
        <f t="shared" si="3"/>
        <v>0.78830954108574591</v>
      </c>
      <c r="G23" s="24"/>
      <c r="I23" s="21">
        <f t="shared" si="4"/>
        <v>28.766135980649011</v>
      </c>
      <c r="J23" s="31" t="s">
        <v>33</v>
      </c>
      <c r="K23" s="32"/>
      <c r="O23" s="30">
        <f t="shared" si="8"/>
        <v>28.766135980649011</v>
      </c>
      <c r="P23" s="9" t="e">
        <f>SQRT(1/A23+1/B23+1/Nd+(zeta_se/zeta)^2)</f>
        <v>#DIV/0!</v>
      </c>
      <c r="Q23" s="9" t="e">
        <f t="shared" si="9"/>
        <v>#DIV/0!</v>
      </c>
      <c r="R23" s="24" t="e">
        <f t="shared" si="10"/>
        <v>#DIV/0!</v>
      </c>
      <c r="S23" s="24" t="e">
        <f t="shared" si="11"/>
        <v>#NUM!</v>
      </c>
      <c r="U23" s="31" t="s">
        <v>33</v>
      </c>
    </row>
    <row r="24" spans="1:23" x14ac:dyDescent="0.2">
      <c r="A24">
        <v>34</v>
      </c>
      <c r="B24">
        <v>216</v>
      </c>
      <c r="C24" s="9">
        <f t="shared" si="0"/>
        <v>3.1591201180328168E-2</v>
      </c>
      <c r="D24" s="9">
        <f t="shared" si="1"/>
        <v>0.37928346962402182</v>
      </c>
      <c r="E24" s="24">
        <f t="shared" si="2"/>
        <v>31.65438358268883</v>
      </c>
      <c r="F24" s="24">
        <f t="shared" si="3"/>
        <v>2.5029450566300682</v>
      </c>
      <c r="G24" s="24"/>
      <c r="I24" s="21">
        <f t="shared" si="4"/>
        <v>32.817698150702967</v>
      </c>
      <c r="J24" s="29"/>
      <c r="K24" s="32"/>
      <c r="O24" s="30">
        <f t="shared" si="8"/>
        <v>32.817698150702967</v>
      </c>
      <c r="P24" s="9" t="e">
        <f>SQRT(1/0.7+1/B24+1/Nd+(zeta_se/zeta)^2)</f>
        <v>#DIV/0!</v>
      </c>
      <c r="Q24" s="9" t="e">
        <f t="shared" si="9"/>
        <v>#DIV/0!</v>
      </c>
      <c r="R24" s="24" t="e">
        <f t="shared" si="10"/>
        <v>#DIV/0!</v>
      </c>
      <c r="S24" s="24" t="e">
        <f t="shared" si="11"/>
        <v>#NUM!</v>
      </c>
      <c r="U24" s="29">
        <v>6.6</v>
      </c>
      <c r="V24" s="9">
        <f t="shared" ref="V24:V37" si="14">max_x_r</f>
        <v>5</v>
      </c>
      <c r="W24" s="15" t="e">
        <f t="shared" ref="W24:W37" si="15">(LN(U24)-LN(center_age))/(1/max_x_r)</f>
        <v>#NUM!</v>
      </c>
    </row>
    <row r="25" spans="1:23" x14ac:dyDescent="0.2">
      <c r="A25">
        <v>27</v>
      </c>
      <c r="B25">
        <v>165</v>
      </c>
      <c r="C25" s="9">
        <f t="shared" si="0"/>
        <v>3.6037498507822362E-2</v>
      </c>
      <c r="D25" s="9">
        <f t="shared" si="1"/>
        <v>0.38640384725634641</v>
      </c>
      <c r="E25" s="24">
        <f t="shared" si="2"/>
        <v>27.748873851023212</v>
      </c>
      <c r="F25" s="24">
        <f t="shared" si="3"/>
        <v>2.3917147978771087</v>
      </c>
      <c r="G25" s="24"/>
      <c r="I25" s="21">
        <f t="shared" si="4"/>
        <v>34.112936231662992</v>
      </c>
      <c r="J25" s="18"/>
      <c r="K25" s="32"/>
      <c r="O25" s="30">
        <f t="shared" si="8"/>
        <v>34.112936231662992</v>
      </c>
      <c r="P25" s="9" t="e">
        <f t="shared" ref="P25:P39" si="16">SQRT(1/A25+1/B25+1/Nd+(zeta_se/zeta)^2)</f>
        <v>#DIV/0!</v>
      </c>
      <c r="Q25" s="9" t="e">
        <f t="shared" si="9"/>
        <v>#DIV/0!</v>
      </c>
      <c r="R25" s="24" t="e">
        <f t="shared" si="10"/>
        <v>#DIV/0!</v>
      </c>
      <c r="S25" s="24" t="e">
        <f t="shared" si="11"/>
        <v>#NUM!</v>
      </c>
      <c r="U25" s="18">
        <v>25.9</v>
      </c>
      <c r="V25" s="9">
        <f t="shared" si="14"/>
        <v>5</v>
      </c>
      <c r="W25" s="15" t="e">
        <f t="shared" si="15"/>
        <v>#NUM!</v>
      </c>
    </row>
    <row r="26" spans="1:23" x14ac:dyDescent="0.2">
      <c r="A26">
        <v>21</v>
      </c>
      <c r="B26">
        <v>211</v>
      </c>
      <c r="C26" s="9">
        <f t="shared" si="0"/>
        <v>3.2791291789197645E-2</v>
      </c>
      <c r="D26" s="9">
        <f t="shared" si="1"/>
        <v>0.30788709157199157</v>
      </c>
      <c r="E26" s="24">
        <f t="shared" si="2"/>
        <v>30.495901363953816</v>
      </c>
      <c r="F26" s="24">
        <f t="shared" si="3"/>
        <v>0.23404575899648955</v>
      </c>
      <c r="G26" s="24"/>
      <c r="I26" s="21">
        <f t="shared" si="4"/>
        <v>20.769493908751876</v>
      </c>
      <c r="J26" s="18"/>
      <c r="K26" s="32"/>
      <c r="O26" s="30">
        <f t="shared" si="8"/>
        <v>20.769493908751876</v>
      </c>
      <c r="P26" s="9" t="e">
        <f t="shared" si="16"/>
        <v>#DIV/0!</v>
      </c>
      <c r="Q26" s="9" t="e">
        <f t="shared" si="9"/>
        <v>#DIV/0!</v>
      </c>
      <c r="R26" s="24" t="e">
        <f t="shared" si="10"/>
        <v>#DIV/0!</v>
      </c>
      <c r="S26" s="24" t="e">
        <f t="shared" si="11"/>
        <v>#NUM!</v>
      </c>
      <c r="U26" s="18"/>
      <c r="V26" s="9">
        <f t="shared" si="14"/>
        <v>5</v>
      </c>
      <c r="W26" s="15" t="e">
        <f t="shared" si="15"/>
        <v>#NUM!</v>
      </c>
    </row>
    <row r="27" spans="1:23" x14ac:dyDescent="0.2">
      <c r="A27">
        <v>5</v>
      </c>
      <c r="B27">
        <v>15</v>
      </c>
      <c r="C27" s="9">
        <f t="shared" si="0"/>
        <v>0.11043152607484655</v>
      </c>
      <c r="D27" s="9">
        <f t="shared" si="1"/>
        <v>0.5339714444127911</v>
      </c>
      <c r="E27" s="24">
        <f t="shared" si="2"/>
        <v>9.0553851381374155</v>
      </c>
      <c r="F27" s="24">
        <f t="shared" si="3"/>
        <v>2.1167779159154616</v>
      </c>
      <c r="G27" s="24"/>
      <c r="I27" s="21">
        <f t="shared" si="4"/>
        <v>69.299672031846313</v>
      </c>
      <c r="J27" s="18"/>
      <c r="K27" s="32"/>
      <c r="O27" s="30">
        <f t="shared" si="8"/>
        <v>69.299672031846313</v>
      </c>
      <c r="P27" s="9" t="e">
        <f t="shared" si="16"/>
        <v>#DIV/0!</v>
      </c>
      <c r="Q27" s="9" t="e">
        <f t="shared" si="9"/>
        <v>#DIV/0!</v>
      </c>
      <c r="R27" s="24" t="e">
        <f t="shared" si="10"/>
        <v>#DIV/0!</v>
      </c>
      <c r="S27" s="24" t="e">
        <f t="shared" si="11"/>
        <v>#NUM!</v>
      </c>
      <c r="U27" s="18"/>
      <c r="V27" s="9">
        <f t="shared" si="14"/>
        <v>5</v>
      </c>
      <c r="W27" s="15" t="e">
        <f t="shared" si="15"/>
        <v>#NUM!</v>
      </c>
    </row>
    <row r="28" spans="1:23" x14ac:dyDescent="0.2">
      <c r="A28">
        <v>9</v>
      </c>
      <c r="B28">
        <v>114</v>
      </c>
      <c r="C28" s="9">
        <f t="shared" si="0"/>
        <v>4.4992127066584758E-2</v>
      </c>
      <c r="D28" s="9">
        <f t="shared" si="1"/>
        <v>0.27884031486969962</v>
      </c>
      <c r="E28" s="24">
        <f t="shared" si="2"/>
        <v>22.226110770892866</v>
      </c>
      <c r="F28" s="24">
        <f t="shared" si="3"/>
        <v>-0.47501897154995143</v>
      </c>
      <c r="G28" s="24"/>
      <c r="I28" s="21">
        <f t="shared" si="4"/>
        <v>16.480533861802979</v>
      </c>
      <c r="J28" s="18"/>
      <c r="K28" s="32"/>
      <c r="O28" s="30">
        <f t="shared" si="8"/>
        <v>16.480533861802979</v>
      </c>
      <c r="P28" s="9" t="e">
        <f t="shared" si="16"/>
        <v>#DIV/0!</v>
      </c>
      <c r="Q28" s="9" t="e">
        <f t="shared" si="9"/>
        <v>#DIV/0!</v>
      </c>
      <c r="R28" s="24" t="e">
        <f t="shared" si="10"/>
        <v>#DIV/0!</v>
      </c>
      <c r="S28" s="24" t="e">
        <f t="shared" si="11"/>
        <v>#NUM!</v>
      </c>
      <c r="U28" s="18"/>
      <c r="V28" s="9">
        <f t="shared" si="14"/>
        <v>5</v>
      </c>
      <c r="W28" s="15" t="e">
        <f t="shared" si="15"/>
        <v>#NUM!</v>
      </c>
    </row>
    <row r="29" spans="1:23" x14ac:dyDescent="0.2">
      <c r="A29">
        <v>16</v>
      </c>
      <c r="B29">
        <v>125</v>
      </c>
      <c r="C29" s="9">
        <f t="shared" si="0"/>
        <v>4.2033135170919854E-2</v>
      </c>
      <c r="D29" s="9">
        <f t="shared" si="1"/>
        <v>0.3467922202809694</v>
      </c>
      <c r="E29" s="24">
        <f t="shared" si="2"/>
        <v>23.79075450674064</v>
      </c>
      <c r="F29" s="24">
        <f t="shared" si="3"/>
        <v>1.1081683841771015</v>
      </c>
      <c r="G29" s="24"/>
      <c r="I29" s="21">
        <f t="shared" si="4"/>
        <v>26.699257134489326</v>
      </c>
      <c r="J29" s="18"/>
      <c r="K29" s="32"/>
      <c r="O29" s="30">
        <f t="shared" si="8"/>
        <v>26.699257134489326</v>
      </c>
      <c r="P29" s="9" t="e">
        <f t="shared" si="16"/>
        <v>#DIV/0!</v>
      </c>
      <c r="Q29" s="9" t="e">
        <f t="shared" si="9"/>
        <v>#DIV/0!</v>
      </c>
      <c r="R29" s="24" t="e">
        <f t="shared" si="10"/>
        <v>#DIV/0!</v>
      </c>
      <c r="S29" s="24" t="e">
        <f t="shared" si="11"/>
        <v>#NUM!</v>
      </c>
      <c r="U29" s="18">
        <v>4.5</v>
      </c>
      <c r="V29" s="9">
        <f t="shared" si="14"/>
        <v>5</v>
      </c>
      <c r="W29" s="15" t="e">
        <f t="shared" si="15"/>
        <v>#NUM!</v>
      </c>
    </row>
    <row r="30" spans="1:23" x14ac:dyDescent="0.2">
      <c r="A30">
        <v>1</v>
      </c>
      <c r="B30">
        <v>31</v>
      </c>
      <c r="C30" s="9">
        <f t="shared" si="0"/>
        <v>8.7705801930702917E-2</v>
      </c>
      <c r="D30" s="9">
        <f t="shared" si="1"/>
        <v>0.20636334054150102</v>
      </c>
      <c r="E30" s="24">
        <f t="shared" si="2"/>
        <v>11.401754250991381</v>
      </c>
      <c r="F30" s="24">
        <f t="shared" si="3"/>
        <v>-1.0700442409655335</v>
      </c>
      <c r="G30" s="24"/>
      <c r="I30" s="21">
        <f t="shared" si="4"/>
        <v>6.7390730372845402</v>
      </c>
      <c r="J30" s="18"/>
      <c r="K30" s="32"/>
      <c r="O30" s="30">
        <f t="shared" si="8"/>
        <v>6.7390730372845402</v>
      </c>
      <c r="P30" s="9" t="e">
        <f t="shared" si="16"/>
        <v>#DIV/0!</v>
      </c>
      <c r="Q30" s="9" t="e">
        <f t="shared" si="9"/>
        <v>#DIV/0!</v>
      </c>
      <c r="R30" s="24" t="e">
        <f t="shared" si="10"/>
        <v>#DIV/0!</v>
      </c>
      <c r="S30" s="24" t="e">
        <f t="shared" si="11"/>
        <v>#NUM!</v>
      </c>
      <c r="U30" s="18">
        <v>18.3</v>
      </c>
      <c r="V30" s="9">
        <f t="shared" si="14"/>
        <v>5</v>
      </c>
      <c r="W30" s="15" t="e">
        <f t="shared" si="15"/>
        <v>#NUM!</v>
      </c>
    </row>
    <row r="31" spans="1:23" x14ac:dyDescent="0.2">
      <c r="A31">
        <v>3</v>
      </c>
      <c r="B31">
        <v>28</v>
      </c>
      <c r="C31" s="9">
        <f t="shared" si="0"/>
        <v>8.9087080637474794E-2</v>
      </c>
      <c r="D31" s="9">
        <f t="shared" si="1"/>
        <v>0.33210698027113067</v>
      </c>
      <c r="E31" s="24">
        <f t="shared" si="2"/>
        <v>11.224972160321824</v>
      </c>
      <c r="F31" s="24">
        <f t="shared" si="3"/>
        <v>0.35801545236628468</v>
      </c>
      <c r="G31" s="24"/>
      <c r="I31" s="21">
        <f t="shared" si="4"/>
        <v>22.356242857864526</v>
      </c>
      <c r="J31" s="18"/>
      <c r="K31" s="32"/>
      <c r="O31" s="30">
        <f t="shared" si="8"/>
        <v>22.356242857864526</v>
      </c>
      <c r="P31" s="9" t="e">
        <f t="shared" si="16"/>
        <v>#DIV/0!</v>
      </c>
      <c r="Q31" s="9" t="e">
        <f t="shared" si="9"/>
        <v>#DIV/0!</v>
      </c>
      <c r="R31" s="24" t="e">
        <f t="shared" si="10"/>
        <v>#DIV/0!</v>
      </c>
      <c r="S31" s="24" t="e">
        <f t="shared" si="11"/>
        <v>#NUM!</v>
      </c>
      <c r="U31" s="18"/>
      <c r="V31" s="9">
        <f t="shared" si="14"/>
        <v>5</v>
      </c>
      <c r="W31" s="15" t="e">
        <f t="shared" si="15"/>
        <v>#NUM!</v>
      </c>
    </row>
    <row r="32" spans="1:23" x14ac:dyDescent="0.2">
      <c r="A32">
        <v>25</v>
      </c>
      <c r="B32">
        <v>233</v>
      </c>
      <c r="C32" s="9">
        <f t="shared" si="0"/>
        <v>3.1098520678556146E-2</v>
      </c>
      <c r="D32" s="9">
        <f t="shared" si="1"/>
        <v>0.31851596991877767</v>
      </c>
      <c r="E32" s="24">
        <f t="shared" si="2"/>
        <v>32.155870381627054</v>
      </c>
      <c r="F32" s="24">
        <f t="shared" si="3"/>
        <v>0.58856629584587783</v>
      </c>
      <c r="G32" s="24"/>
      <c r="I32" s="21">
        <f t="shared" si="4"/>
        <v>22.388170563879473</v>
      </c>
      <c r="J32" s="18"/>
      <c r="K32" s="32"/>
      <c r="O32" s="30">
        <f t="shared" si="8"/>
        <v>22.388170563879473</v>
      </c>
      <c r="P32" s="9" t="e">
        <f t="shared" si="16"/>
        <v>#DIV/0!</v>
      </c>
      <c r="Q32" s="9" t="e">
        <f t="shared" si="9"/>
        <v>#DIV/0!</v>
      </c>
      <c r="R32" s="24" t="e">
        <f t="shared" si="10"/>
        <v>#DIV/0!</v>
      </c>
      <c r="S32" s="24" t="e">
        <f t="shared" si="11"/>
        <v>#NUM!</v>
      </c>
      <c r="U32" s="18"/>
      <c r="V32" s="9">
        <f t="shared" si="14"/>
        <v>5</v>
      </c>
      <c r="W32" s="15" t="e">
        <f t="shared" si="15"/>
        <v>#NUM!</v>
      </c>
    </row>
    <row r="33" spans="1:24" x14ac:dyDescent="0.2">
      <c r="A33">
        <v>11</v>
      </c>
      <c r="B33">
        <v>55</v>
      </c>
      <c r="C33" s="9">
        <f t="shared" si="0"/>
        <v>6.1313933948496581E-2</v>
      </c>
      <c r="D33" s="9">
        <f t="shared" si="1"/>
        <v>0.42553690710306963</v>
      </c>
      <c r="E33" s="24">
        <f t="shared" si="2"/>
        <v>16.30950643030009</v>
      </c>
      <c r="F33" s="24">
        <f t="shared" si="3"/>
        <v>2.0439803848115203</v>
      </c>
      <c r="G33" s="24"/>
      <c r="I33" s="21">
        <f t="shared" si="4"/>
        <v>41.66913627729874</v>
      </c>
      <c r="J33" s="18"/>
      <c r="K33" s="32"/>
      <c r="O33" s="30">
        <f t="shared" si="8"/>
        <v>41.66913627729874</v>
      </c>
      <c r="P33" s="9" t="e">
        <f t="shared" si="16"/>
        <v>#DIV/0!</v>
      </c>
      <c r="Q33" s="9" t="e">
        <f t="shared" si="9"/>
        <v>#DIV/0!</v>
      </c>
      <c r="R33" s="24" t="e">
        <f t="shared" si="10"/>
        <v>#DIV/0!</v>
      </c>
      <c r="S33" s="24" t="e">
        <f t="shared" si="11"/>
        <v>#NUM!</v>
      </c>
      <c r="U33" s="18"/>
      <c r="V33" s="9">
        <f t="shared" si="14"/>
        <v>5</v>
      </c>
      <c r="W33" s="15" t="e">
        <f t="shared" si="15"/>
        <v>#NUM!</v>
      </c>
    </row>
    <row r="34" spans="1:24" x14ac:dyDescent="0.2">
      <c r="A34" s="44"/>
      <c r="B34" s="45"/>
      <c r="C34" s="9">
        <f t="shared" si="0"/>
        <v>0.70710678118654757</v>
      </c>
      <c r="D34" s="9">
        <f t="shared" si="1"/>
        <v>0.78539816339744828</v>
      </c>
      <c r="E34" s="24">
        <f t="shared" si="2"/>
        <v>1.4142135623730949</v>
      </c>
      <c r="F34" s="24">
        <f t="shared" si="3"/>
        <v>0.68615624614231219</v>
      </c>
      <c r="G34" s="24"/>
      <c r="I34" s="21" t="e">
        <f t="shared" si="4"/>
        <v>#DIV/0!</v>
      </c>
      <c r="J34" s="18"/>
      <c r="K34" s="32"/>
      <c r="O34" s="30" t="e">
        <f t="shared" si="8"/>
        <v>#DIV/0!</v>
      </c>
      <c r="P34" s="9" t="e">
        <f t="shared" si="16"/>
        <v>#DIV/0!</v>
      </c>
      <c r="Q34" s="9" t="e">
        <f t="shared" si="9"/>
        <v>#DIV/0!</v>
      </c>
      <c r="R34" s="24" t="e">
        <f t="shared" si="10"/>
        <v>#DIV/0!</v>
      </c>
      <c r="S34" s="24" t="e">
        <f t="shared" si="11"/>
        <v>#DIV/0!</v>
      </c>
      <c r="U34" s="18">
        <v>2.9</v>
      </c>
      <c r="V34" s="9">
        <f t="shared" si="14"/>
        <v>5</v>
      </c>
      <c r="W34" s="15" t="e">
        <f t="shared" si="15"/>
        <v>#NUM!</v>
      </c>
    </row>
    <row r="35" spans="1:24" x14ac:dyDescent="0.2">
      <c r="A35" s="44"/>
      <c r="B35" s="45"/>
      <c r="C35" s="9">
        <f t="shared" si="0"/>
        <v>0.70710678118654757</v>
      </c>
      <c r="D35" s="9">
        <f t="shared" si="1"/>
        <v>0.78539816339744828</v>
      </c>
      <c r="E35" s="24">
        <f t="shared" si="2"/>
        <v>1.4142135623730949</v>
      </c>
      <c r="F35" s="24">
        <f t="shared" si="3"/>
        <v>0.68615624614231219</v>
      </c>
      <c r="G35" s="24"/>
      <c r="I35" s="21" t="e">
        <f t="shared" si="4"/>
        <v>#DIV/0!</v>
      </c>
      <c r="J35" s="18"/>
      <c r="K35" s="32"/>
      <c r="O35" s="30" t="e">
        <f t="shared" si="8"/>
        <v>#DIV/0!</v>
      </c>
      <c r="P35" s="9" t="e">
        <f t="shared" si="16"/>
        <v>#DIV/0!</v>
      </c>
      <c r="Q35" s="9" t="e">
        <f t="shared" si="9"/>
        <v>#DIV/0!</v>
      </c>
      <c r="R35" s="24" t="e">
        <f t="shared" si="10"/>
        <v>#DIV/0!</v>
      </c>
      <c r="S35" s="24" t="e">
        <f t="shared" si="11"/>
        <v>#DIV/0!</v>
      </c>
      <c r="U35" s="18">
        <v>9.8000000000000007</v>
      </c>
      <c r="V35" s="9">
        <f t="shared" si="14"/>
        <v>5</v>
      </c>
      <c r="W35" s="15" t="e">
        <f t="shared" si="15"/>
        <v>#NUM!</v>
      </c>
    </row>
    <row r="36" spans="1:24" x14ac:dyDescent="0.2">
      <c r="A36" s="44"/>
      <c r="B36" s="45"/>
      <c r="C36" s="9">
        <f t="shared" si="0"/>
        <v>0.70710678118654757</v>
      </c>
      <c r="D36" s="9">
        <f t="shared" si="1"/>
        <v>0.78539816339744828</v>
      </c>
      <c r="E36" s="24">
        <f t="shared" si="2"/>
        <v>1.4142135623730949</v>
      </c>
      <c r="F36" s="24">
        <f t="shared" si="3"/>
        <v>0.68615624614231219</v>
      </c>
      <c r="G36" s="24"/>
      <c r="I36" s="21" t="e">
        <f t="shared" si="4"/>
        <v>#DIV/0!</v>
      </c>
      <c r="J36" s="18"/>
      <c r="K36" s="32"/>
      <c r="O36" s="30" t="e">
        <f t="shared" si="8"/>
        <v>#DIV/0!</v>
      </c>
      <c r="P36" s="9" t="e">
        <f t="shared" si="16"/>
        <v>#DIV/0!</v>
      </c>
      <c r="Q36" s="9" t="e">
        <f t="shared" si="9"/>
        <v>#DIV/0!</v>
      </c>
      <c r="R36" s="24" t="e">
        <f t="shared" si="10"/>
        <v>#DIV/0!</v>
      </c>
      <c r="S36" s="24" t="e">
        <f t="shared" si="11"/>
        <v>#DIV/0!</v>
      </c>
      <c r="U36" s="18">
        <v>28.6</v>
      </c>
      <c r="V36" s="9">
        <f t="shared" si="14"/>
        <v>5</v>
      </c>
      <c r="W36" s="15" t="e">
        <f t="shared" si="15"/>
        <v>#NUM!</v>
      </c>
    </row>
    <row r="37" spans="1:24" ht="13.5" thickBot="1" x14ac:dyDescent="0.25">
      <c r="A37" s="44"/>
      <c r="B37" s="45"/>
      <c r="C37" s="9">
        <f t="shared" si="0"/>
        <v>0.70710678118654757</v>
      </c>
      <c r="D37" s="9">
        <f t="shared" si="1"/>
        <v>0.78539816339744828</v>
      </c>
      <c r="E37" s="24">
        <f t="shared" si="2"/>
        <v>1.4142135623730949</v>
      </c>
      <c r="F37" s="24">
        <f t="shared" si="3"/>
        <v>0.68615624614231219</v>
      </c>
      <c r="G37" s="24"/>
      <c r="I37" s="21" t="e">
        <f t="shared" si="4"/>
        <v>#DIV/0!</v>
      </c>
      <c r="J37" s="19"/>
      <c r="K37" s="32"/>
      <c r="O37" s="30" t="e">
        <f t="shared" si="8"/>
        <v>#DIV/0!</v>
      </c>
      <c r="P37" s="9" t="e">
        <f t="shared" si="16"/>
        <v>#DIV/0!</v>
      </c>
      <c r="Q37" s="9" t="e">
        <f t="shared" si="9"/>
        <v>#DIV/0!</v>
      </c>
      <c r="R37" s="24" t="e">
        <f t="shared" si="10"/>
        <v>#DIV/0!</v>
      </c>
      <c r="S37" s="24" t="e">
        <f t="shared" si="11"/>
        <v>#DIV/0!</v>
      </c>
      <c r="U37" s="19"/>
      <c r="V37" s="9">
        <f t="shared" si="14"/>
        <v>5</v>
      </c>
      <c r="W37" s="15" t="e">
        <f t="shared" si="15"/>
        <v>#NUM!</v>
      </c>
    </row>
    <row r="38" spans="1:24" x14ac:dyDescent="0.2">
      <c r="A38" s="44"/>
      <c r="B38" s="45"/>
      <c r="C38" s="9">
        <f t="shared" si="0"/>
        <v>0.70710678118654757</v>
      </c>
      <c r="D38" s="9">
        <f t="shared" si="1"/>
        <v>0.78539816339744828</v>
      </c>
      <c r="E38" s="24">
        <f t="shared" si="2"/>
        <v>1.4142135623730949</v>
      </c>
      <c r="F38" s="24">
        <f t="shared" si="3"/>
        <v>0.68615624614231219</v>
      </c>
      <c r="G38" s="24"/>
      <c r="I38" s="21" t="e">
        <f t="shared" si="4"/>
        <v>#DIV/0!</v>
      </c>
      <c r="O38" s="30" t="e">
        <f t="shared" si="8"/>
        <v>#DIV/0!</v>
      </c>
      <c r="P38" s="9" t="e">
        <f t="shared" si="16"/>
        <v>#DIV/0!</v>
      </c>
      <c r="Q38" s="9" t="e">
        <f t="shared" si="9"/>
        <v>#DIV/0!</v>
      </c>
      <c r="R38" s="24" t="e">
        <f t="shared" si="10"/>
        <v>#DIV/0!</v>
      </c>
      <c r="S38" s="24" t="e">
        <f t="shared" si="11"/>
        <v>#DIV/0!</v>
      </c>
    </row>
    <row r="39" spans="1:24" x14ac:dyDescent="0.2">
      <c r="A39" s="44"/>
      <c r="B39" s="45"/>
      <c r="C39" s="9">
        <f t="shared" si="0"/>
        <v>0.70710678118654757</v>
      </c>
      <c r="D39" s="9">
        <f t="shared" si="1"/>
        <v>0.78539816339744828</v>
      </c>
      <c r="E39" s="24">
        <f t="shared" si="2"/>
        <v>1.4142135623730949</v>
      </c>
      <c r="F39" s="24">
        <f t="shared" si="3"/>
        <v>0.68615624614231219</v>
      </c>
      <c r="G39" s="24"/>
      <c r="I39" s="21" t="e">
        <f t="shared" si="4"/>
        <v>#DIV/0!</v>
      </c>
      <c r="J39" s="4" t="s">
        <v>43</v>
      </c>
      <c r="L39" s="40"/>
      <c r="O39" s="30" t="e">
        <f t="shared" si="8"/>
        <v>#DIV/0!</v>
      </c>
      <c r="P39" s="9" t="e">
        <f t="shared" si="16"/>
        <v>#DIV/0!</v>
      </c>
      <c r="Q39" s="9" t="e">
        <f t="shared" si="9"/>
        <v>#DIV/0!</v>
      </c>
      <c r="R39" s="24" t="e">
        <f t="shared" si="10"/>
        <v>#DIV/0!</v>
      </c>
      <c r="S39" s="24" t="e">
        <f t="shared" si="11"/>
        <v>#DIV/0!</v>
      </c>
      <c r="U39" s="4" t="s">
        <v>43</v>
      </c>
      <c r="V39" s="40"/>
      <c r="X39" s="9"/>
    </row>
    <row r="40" spans="1:24" ht="13.5" thickBot="1" x14ac:dyDescent="0.25">
      <c r="A40" s="44"/>
      <c r="B40" s="45"/>
      <c r="C40" s="9">
        <f t="shared" si="0"/>
        <v>0.70710678118654757</v>
      </c>
      <c r="D40" s="9">
        <f t="shared" si="1"/>
        <v>0.78539816339744828</v>
      </c>
      <c r="E40" s="24">
        <f t="shared" si="2"/>
        <v>1.4142135623730949</v>
      </c>
      <c r="F40" s="24">
        <f t="shared" si="3"/>
        <v>0.68615624614231219</v>
      </c>
      <c r="G40" s="24"/>
      <c r="I40" s="21" t="e">
        <f t="shared" si="4"/>
        <v>#DIV/0!</v>
      </c>
      <c r="J40" s="4" t="s">
        <v>42</v>
      </c>
      <c r="K40" s="2" t="s">
        <v>7</v>
      </c>
      <c r="L40" s="6" t="s">
        <v>3</v>
      </c>
      <c r="M40" s="38" t="s">
        <v>4</v>
      </c>
      <c r="O40" s="30" t="e">
        <f t="shared" si="8"/>
        <v>#DIV/0!</v>
      </c>
      <c r="P40" s="9" t="e">
        <f>SQRT(1/0.7+1/B40+1/Nd+(zeta_se/zeta)^2)</f>
        <v>#DIV/0!</v>
      </c>
      <c r="Q40" s="9" t="e">
        <f t="shared" si="9"/>
        <v>#DIV/0!</v>
      </c>
      <c r="R40" s="24" t="e">
        <f t="shared" si="10"/>
        <v>#DIV/0!</v>
      </c>
      <c r="S40" s="24" t="e">
        <f t="shared" si="11"/>
        <v>#DIV/0!</v>
      </c>
      <c r="U40" s="4" t="s">
        <v>44</v>
      </c>
      <c r="V40" s="38" t="s">
        <v>3</v>
      </c>
      <c r="W40" s="6" t="s">
        <v>4</v>
      </c>
    </row>
    <row r="41" spans="1:24" x14ac:dyDescent="0.2">
      <c r="A41" s="44"/>
      <c r="B41" s="45"/>
      <c r="C41" s="9">
        <f t="shared" si="0"/>
        <v>0.70710678118654757</v>
      </c>
      <c r="D41" s="9">
        <f t="shared" si="1"/>
        <v>0.78539816339744828</v>
      </c>
      <c r="E41" s="24">
        <f t="shared" si="2"/>
        <v>1.4142135623730949</v>
      </c>
      <c r="F41" s="24">
        <f t="shared" si="3"/>
        <v>0.68615624614231219</v>
      </c>
      <c r="G41" s="24"/>
      <c r="I41" s="21" t="e">
        <f t="shared" si="4"/>
        <v>#DIV/0!</v>
      </c>
      <c r="J41" s="14">
        <v>10</v>
      </c>
      <c r="K41" s="9">
        <f t="shared" ref="K41:K48" si="17">0.5*SQRT(1/(J41+0.5))</f>
        <v>0.15430334996209191</v>
      </c>
      <c r="L41" s="9">
        <f t="shared" ref="L41:L48" si="18">1/K41</f>
        <v>6.4807406984078604</v>
      </c>
      <c r="M41" s="15">
        <f t="shared" ref="M41:M48" si="19">min_y_axis</f>
        <v>-15</v>
      </c>
      <c r="O41" s="30" t="e">
        <f t="shared" si="8"/>
        <v>#DIV/0!</v>
      </c>
      <c r="P41" s="9" t="e">
        <f>SQRT(1/A41+1/B41+1/Nd+(zeta_se/zeta)^2)</f>
        <v>#DIV/0!</v>
      </c>
      <c r="Q41" s="9" t="e">
        <f t="shared" si="9"/>
        <v>#DIV/0!</v>
      </c>
      <c r="R41" s="24" t="e">
        <f t="shared" si="10"/>
        <v>#DIV/0!</v>
      </c>
      <c r="S41" s="24" t="e">
        <f t="shared" si="11"/>
        <v>#DIV/0!</v>
      </c>
      <c r="U41" s="14">
        <v>1.3</v>
      </c>
      <c r="V41" s="15">
        <f t="shared" ref="V41:V47" si="20">1/U41</f>
        <v>0.76923076923076916</v>
      </c>
      <c r="W41" s="9">
        <f t="shared" ref="W41:W47" si="21">min_y_r</f>
        <v>-5</v>
      </c>
    </row>
    <row r="42" spans="1:24" x14ac:dyDescent="0.2">
      <c r="A42" s="44"/>
      <c r="B42" s="45"/>
      <c r="C42" s="9">
        <f t="shared" si="0"/>
        <v>0.70710678118654757</v>
      </c>
      <c r="D42" s="9">
        <f t="shared" si="1"/>
        <v>0.78539816339744828</v>
      </c>
      <c r="E42" s="24">
        <f t="shared" si="2"/>
        <v>1.4142135623730949</v>
      </c>
      <c r="F42" s="24">
        <f t="shared" si="3"/>
        <v>0.68615624614231219</v>
      </c>
      <c r="G42" s="24"/>
      <c r="I42" s="21" t="e">
        <f t="shared" si="4"/>
        <v>#DIV/0!</v>
      </c>
      <c r="J42" s="18">
        <v>50</v>
      </c>
      <c r="K42" s="9">
        <f t="shared" si="17"/>
        <v>7.0359754473029182E-2</v>
      </c>
      <c r="L42" s="9">
        <f t="shared" si="18"/>
        <v>14.212670403551897</v>
      </c>
      <c r="M42" s="15">
        <f t="shared" si="19"/>
        <v>-15</v>
      </c>
      <c r="O42" s="30" t="e">
        <f t="shared" si="8"/>
        <v>#DIV/0!</v>
      </c>
      <c r="P42" s="9" t="e">
        <f>SQRT(1/0.7+1/B42+1/Nd+(zeta_se/zeta)^2)</f>
        <v>#DIV/0!</v>
      </c>
      <c r="Q42" s="9" t="e">
        <f t="shared" si="9"/>
        <v>#DIV/0!</v>
      </c>
      <c r="R42" s="24" t="e">
        <f t="shared" si="10"/>
        <v>#DIV/0!</v>
      </c>
      <c r="S42" s="24" t="e">
        <f t="shared" si="11"/>
        <v>#DIV/0!</v>
      </c>
      <c r="U42" s="18">
        <v>1</v>
      </c>
      <c r="V42" s="15">
        <f t="shared" si="20"/>
        <v>1</v>
      </c>
      <c r="W42" s="9">
        <f t="shared" si="21"/>
        <v>-5</v>
      </c>
    </row>
    <row r="43" spans="1:24" x14ac:dyDescent="0.2">
      <c r="A43" s="44"/>
      <c r="B43" s="45"/>
      <c r="C43" s="9">
        <f t="shared" si="0"/>
        <v>0.70710678118654757</v>
      </c>
      <c r="D43" s="9">
        <f t="shared" si="1"/>
        <v>0.78539816339744828</v>
      </c>
      <c r="E43" s="24">
        <f t="shared" si="2"/>
        <v>1.4142135623730949</v>
      </c>
      <c r="F43" s="24">
        <f t="shared" si="3"/>
        <v>0.68615624614231219</v>
      </c>
      <c r="G43" s="24"/>
      <c r="I43" s="21" t="e">
        <f t="shared" si="4"/>
        <v>#DIV/0!</v>
      </c>
      <c r="J43" s="18">
        <v>100</v>
      </c>
      <c r="K43" s="9">
        <f t="shared" si="17"/>
        <v>4.9875466805381644E-2</v>
      </c>
      <c r="L43" s="9">
        <f t="shared" si="18"/>
        <v>20.049937655763422</v>
      </c>
      <c r="M43" s="15">
        <f t="shared" si="19"/>
        <v>-15</v>
      </c>
      <c r="O43" s="30" t="e">
        <f t="shared" si="8"/>
        <v>#DIV/0!</v>
      </c>
      <c r="P43" s="9" t="e">
        <f t="shared" ref="P43:P74" si="22">SQRT(1/A43+1/B43+1/Nd+(zeta_se/zeta)^2)</f>
        <v>#DIV/0!</v>
      </c>
      <c r="Q43" s="9" t="e">
        <f t="shared" si="9"/>
        <v>#DIV/0!</v>
      </c>
      <c r="R43" s="24" t="e">
        <f t="shared" si="10"/>
        <v>#DIV/0!</v>
      </c>
      <c r="S43" s="24" t="e">
        <f t="shared" si="11"/>
        <v>#DIV/0!</v>
      </c>
      <c r="U43" s="18">
        <v>0.5</v>
      </c>
      <c r="V43" s="15">
        <f t="shared" si="20"/>
        <v>2</v>
      </c>
      <c r="W43" s="9">
        <f t="shared" si="21"/>
        <v>-5</v>
      </c>
    </row>
    <row r="44" spans="1:24" x14ac:dyDescent="0.2">
      <c r="A44" s="44"/>
      <c r="B44" s="45"/>
      <c r="C44" s="9">
        <f t="shared" si="0"/>
        <v>0.70710678118654757</v>
      </c>
      <c r="D44" s="9">
        <f t="shared" si="1"/>
        <v>0.78539816339744828</v>
      </c>
      <c r="E44" s="24">
        <f t="shared" si="2"/>
        <v>1.4142135623730949</v>
      </c>
      <c r="F44" s="24">
        <f t="shared" si="3"/>
        <v>0.68615624614231219</v>
      </c>
      <c r="G44" s="24"/>
      <c r="I44" s="21" t="e">
        <f t="shared" si="4"/>
        <v>#DIV/0!</v>
      </c>
      <c r="J44" s="18">
        <v>200</v>
      </c>
      <c r="K44" s="9">
        <f t="shared" si="17"/>
        <v>3.5311227577322434E-2</v>
      </c>
      <c r="L44" s="9">
        <f t="shared" si="18"/>
        <v>28.319604517012593</v>
      </c>
      <c r="M44" s="15">
        <f t="shared" si="19"/>
        <v>-15</v>
      </c>
      <c r="O44" s="30" t="e">
        <f t="shared" si="8"/>
        <v>#DIV/0!</v>
      </c>
      <c r="P44" s="9" t="e">
        <f t="shared" si="22"/>
        <v>#DIV/0!</v>
      </c>
      <c r="Q44" s="9" t="e">
        <f t="shared" si="9"/>
        <v>#DIV/0!</v>
      </c>
      <c r="R44" s="24" t="e">
        <f t="shared" si="10"/>
        <v>#DIV/0!</v>
      </c>
      <c r="S44" s="24" t="e">
        <f t="shared" si="11"/>
        <v>#DIV/0!</v>
      </c>
      <c r="U44" s="18">
        <v>0.4</v>
      </c>
      <c r="V44" s="15">
        <f t="shared" si="20"/>
        <v>2.5</v>
      </c>
      <c r="W44" s="9">
        <f t="shared" si="21"/>
        <v>-5</v>
      </c>
    </row>
    <row r="45" spans="1:24" x14ac:dyDescent="0.2">
      <c r="A45" s="44"/>
      <c r="B45" s="45"/>
      <c r="C45" s="9">
        <f t="shared" si="0"/>
        <v>0.70710678118654757</v>
      </c>
      <c r="D45" s="9">
        <f t="shared" si="1"/>
        <v>0.78539816339744828</v>
      </c>
      <c r="E45" s="24">
        <f t="shared" si="2"/>
        <v>1.4142135623730949</v>
      </c>
      <c r="F45" s="24">
        <f t="shared" si="3"/>
        <v>0.68615624614231219</v>
      </c>
      <c r="G45" s="24"/>
      <c r="I45" s="21" t="e">
        <f t="shared" si="4"/>
        <v>#DIV/0!</v>
      </c>
      <c r="J45" s="18">
        <v>300</v>
      </c>
      <c r="K45" s="9">
        <f t="shared" si="17"/>
        <v>2.8843487226888048E-2</v>
      </c>
      <c r="L45" s="9">
        <f t="shared" si="18"/>
        <v>34.669871646719429</v>
      </c>
      <c r="M45" s="15">
        <f t="shared" si="19"/>
        <v>-15</v>
      </c>
      <c r="O45" s="30" t="e">
        <f t="shared" si="8"/>
        <v>#DIV/0!</v>
      </c>
      <c r="P45" s="9" t="e">
        <f t="shared" si="22"/>
        <v>#DIV/0!</v>
      </c>
      <c r="Q45" s="9" t="e">
        <f t="shared" si="9"/>
        <v>#DIV/0!</v>
      </c>
      <c r="R45" s="24" t="e">
        <f t="shared" si="10"/>
        <v>#DIV/0!</v>
      </c>
      <c r="S45" s="24" t="e">
        <f t="shared" si="11"/>
        <v>#DIV/0!</v>
      </c>
      <c r="U45" s="18">
        <v>0.3</v>
      </c>
      <c r="V45" s="15">
        <f t="shared" si="20"/>
        <v>3.3333333333333335</v>
      </c>
      <c r="W45" s="9">
        <f t="shared" si="21"/>
        <v>-5</v>
      </c>
    </row>
    <row r="46" spans="1:24" x14ac:dyDescent="0.2">
      <c r="A46" s="44"/>
      <c r="B46" s="45"/>
      <c r="C46" s="9">
        <f t="shared" si="0"/>
        <v>0.70710678118654757</v>
      </c>
      <c r="D46" s="9">
        <f t="shared" si="1"/>
        <v>0.78539816339744828</v>
      </c>
      <c r="E46" s="24">
        <f t="shared" si="2"/>
        <v>1.4142135623730949</v>
      </c>
      <c r="F46" s="24">
        <f t="shared" ref="F46:F65" si="23">(D46-Zo_man)/C46</f>
        <v>0.68615624614231219</v>
      </c>
      <c r="G46" s="24"/>
      <c r="I46" s="21" t="e">
        <f t="shared" si="4"/>
        <v>#DIV/0!</v>
      </c>
      <c r="J46" s="18">
        <v>400</v>
      </c>
      <c r="K46" s="9">
        <f t="shared" si="17"/>
        <v>2.4984389633195381E-2</v>
      </c>
      <c r="L46" s="9">
        <f t="shared" si="18"/>
        <v>40.024992192379003</v>
      </c>
      <c r="M46" s="15">
        <f t="shared" si="19"/>
        <v>-15</v>
      </c>
      <c r="O46" s="30" t="e">
        <f t="shared" si="8"/>
        <v>#DIV/0!</v>
      </c>
      <c r="P46" s="9" t="e">
        <f t="shared" si="22"/>
        <v>#DIV/0!</v>
      </c>
      <c r="Q46" s="9" t="e">
        <f t="shared" si="9"/>
        <v>#DIV/0!</v>
      </c>
      <c r="R46" s="24" t="e">
        <f t="shared" si="10"/>
        <v>#DIV/0!</v>
      </c>
      <c r="S46" s="24" t="e">
        <f t="shared" si="11"/>
        <v>#DIV/0!</v>
      </c>
      <c r="U46" s="18">
        <v>0.2</v>
      </c>
      <c r="V46" s="15">
        <f t="shared" si="20"/>
        <v>5</v>
      </c>
      <c r="W46" s="9">
        <f t="shared" si="21"/>
        <v>-5</v>
      </c>
    </row>
    <row r="47" spans="1:24" ht="13.5" thickBot="1" x14ac:dyDescent="0.25">
      <c r="A47" s="44"/>
      <c r="B47" s="45"/>
      <c r="C47" s="9">
        <f t="shared" si="0"/>
        <v>0.70710678118654757</v>
      </c>
      <c r="D47" s="9">
        <f t="shared" si="1"/>
        <v>0.78539816339744828</v>
      </c>
      <c r="E47" s="24">
        <f t="shared" si="2"/>
        <v>1.4142135623730949</v>
      </c>
      <c r="F47" s="24">
        <f t="shared" si="23"/>
        <v>0.68615624614231219</v>
      </c>
      <c r="G47" s="24"/>
      <c r="I47" s="21" t="e">
        <f t="shared" si="4"/>
        <v>#DIV/0!</v>
      </c>
      <c r="J47" s="18">
        <v>500</v>
      </c>
      <c r="K47" s="9">
        <f t="shared" si="17"/>
        <v>2.2349507813383709E-2</v>
      </c>
      <c r="L47" s="9">
        <f t="shared" si="18"/>
        <v>44.743714642394188</v>
      </c>
      <c r="M47" s="15">
        <f t="shared" si="19"/>
        <v>-15</v>
      </c>
      <c r="O47" s="30" t="e">
        <f t="shared" si="8"/>
        <v>#DIV/0!</v>
      </c>
      <c r="P47" s="9" t="e">
        <f t="shared" si="22"/>
        <v>#DIV/0!</v>
      </c>
      <c r="Q47" s="9" t="e">
        <f t="shared" si="9"/>
        <v>#DIV/0!</v>
      </c>
      <c r="R47" s="24" t="e">
        <f t="shared" si="10"/>
        <v>#DIV/0!</v>
      </c>
      <c r="S47" s="24" t="e">
        <f t="shared" si="11"/>
        <v>#DIV/0!</v>
      </c>
      <c r="U47" s="19"/>
      <c r="V47" s="15" t="e">
        <f t="shared" si="20"/>
        <v>#DIV/0!</v>
      </c>
      <c r="W47" s="9">
        <f t="shared" si="21"/>
        <v>-5</v>
      </c>
    </row>
    <row r="48" spans="1:24" ht="13.5" thickBot="1" x14ac:dyDescent="0.25">
      <c r="A48" s="44"/>
      <c r="B48" s="45"/>
      <c r="C48" s="9">
        <f t="shared" si="0"/>
        <v>0.70710678118654757</v>
      </c>
      <c r="D48" s="9">
        <f t="shared" si="1"/>
        <v>0.78539816339744828</v>
      </c>
      <c r="E48" s="24">
        <f t="shared" si="2"/>
        <v>1.4142135623730949</v>
      </c>
      <c r="F48" s="24">
        <f t="shared" si="23"/>
        <v>0.68615624614231219</v>
      </c>
      <c r="G48" s="24"/>
      <c r="I48" s="21" t="e">
        <f t="shared" si="4"/>
        <v>#DIV/0!</v>
      </c>
      <c r="J48" s="19">
        <v>700</v>
      </c>
      <c r="K48" s="9">
        <f t="shared" si="17"/>
        <v>1.8891477898452601E-2</v>
      </c>
      <c r="L48" s="9">
        <f t="shared" si="18"/>
        <v>52.933921071464184</v>
      </c>
      <c r="M48" s="15">
        <f t="shared" si="19"/>
        <v>-15</v>
      </c>
      <c r="O48" s="30" t="e">
        <f t="shared" si="8"/>
        <v>#DIV/0!</v>
      </c>
      <c r="P48" s="9" t="e">
        <f t="shared" si="22"/>
        <v>#DIV/0!</v>
      </c>
      <c r="Q48" s="9" t="e">
        <f t="shared" si="9"/>
        <v>#DIV/0!</v>
      </c>
      <c r="R48" s="24" t="e">
        <f t="shared" si="10"/>
        <v>#DIV/0!</v>
      </c>
      <c r="S48" s="24" t="e">
        <f t="shared" si="11"/>
        <v>#DIV/0!</v>
      </c>
    </row>
    <row r="49" spans="1:19" x14ac:dyDescent="0.2">
      <c r="A49" s="44"/>
      <c r="B49" s="45"/>
      <c r="C49" s="9">
        <f t="shared" si="0"/>
        <v>0.70710678118654757</v>
      </c>
      <c r="D49" s="9">
        <f t="shared" si="1"/>
        <v>0.78539816339744828</v>
      </c>
      <c r="E49" s="24">
        <f t="shared" si="2"/>
        <v>1.4142135623730949</v>
      </c>
      <c r="F49" s="24">
        <f t="shared" si="23"/>
        <v>0.68615624614231219</v>
      </c>
      <c r="G49" s="24"/>
      <c r="I49" s="21" t="e">
        <f t="shared" si="4"/>
        <v>#DIV/0!</v>
      </c>
      <c r="O49" s="30" t="e">
        <f t="shared" si="8"/>
        <v>#DIV/0!</v>
      </c>
      <c r="P49" s="9" t="e">
        <f t="shared" si="22"/>
        <v>#DIV/0!</v>
      </c>
      <c r="Q49" s="9" t="e">
        <f t="shared" si="9"/>
        <v>#DIV/0!</v>
      </c>
      <c r="R49" s="24" t="e">
        <f t="shared" si="10"/>
        <v>#DIV/0!</v>
      </c>
      <c r="S49" s="24" t="e">
        <f t="shared" si="11"/>
        <v>#DIV/0!</v>
      </c>
    </row>
    <row r="50" spans="1:19" x14ac:dyDescent="0.2">
      <c r="A50" s="44"/>
      <c r="B50" s="45"/>
      <c r="C50" s="9">
        <f t="shared" si="0"/>
        <v>0.70710678118654757</v>
      </c>
      <c r="D50" s="9">
        <f t="shared" si="1"/>
        <v>0.78539816339744828</v>
      </c>
      <c r="E50" s="24">
        <f t="shared" si="2"/>
        <v>1.4142135623730949</v>
      </c>
      <c r="F50" s="24">
        <f t="shared" si="23"/>
        <v>0.68615624614231219</v>
      </c>
      <c r="G50" s="24"/>
      <c r="I50" s="21" t="e">
        <f t="shared" si="4"/>
        <v>#DIV/0!</v>
      </c>
      <c r="O50" s="30" t="e">
        <f t="shared" si="8"/>
        <v>#DIV/0!</v>
      </c>
      <c r="P50" s="9" t="e">
        <f t="shared" si="22"/>
        <v>#DIV/0!</v>
      </c>
      <c r="Q50" s="9" t="e">
        <f t="shared" si="9"/>
        <v>#DIV/0!</v>
      </c>
      <c r="R50" s="24" t="e">
        <f t="shared" si="10"/>
        <v>#DIV/0!</v>
      </c>
      <c r="S50" s="24" t="e">
        <f t="shared" si="11"/>
        <v>#DIV/0!</v>
      </c>
    </row>
    <row r="51" spans="1:19" x14ac:dyDescent="0.2">
      <c r="A51" s="44"/>
      <c r="B51" s="45"/>
      <c r="C51" s="9">
        <f t="shared" si="0"/>
        <v>0.70710678118654757</v>
      </c>
      <c r="D51" s="9">
        <f t="shared" si="1"/>
        <v>0.78539816339744828</v>
      </c>
      <c r="E51" s="24">
        <f t="shared" si="2"/>
        <v>1.4142135623730949</v>
      </c>
      <c r="F51" s="24">
        <f t="shared" si="23"/>
        <v>0.68615624614231219</v>
      </c>
      <c r="G51" s="24"/>
      <c r="I51" s="21" t="e">
        <f t="shared" si="4"/>
        <v>#DIV/0!</v>
      </c>
      <c r="O51" s="30" t="e">
        <f t="shared" si="8"/>
        <v>#DIV/0!</v>
      </c>
      <c r="P51" s="9" t="e">
        <f t="shared" si="22"/>
        <v>#DIV/0!</v>
      </c>
      <c r="Q51" s="9" t="e">
        <f t="shared" si="9"/>
        <v>#DIV/0!</v>
      </c>
      <c r="R51" s="24" t="e">
        <f t="shared" si="10"/>
        <v>#DIV/0!</v>
      </c>
      <c r="S51" s="24" t="e">
        <f t="shared" si="11"/>
        <v>#DIV/0!</v>
      </c>
    </row>
    <row r="52" spans="1:19" x14ac:dyDescent="0.2">
      <c r="A52" s="44"/>
      <c r="B52" s="45"/>
      <c r="C52" s="9">
        <f t="shared" si="0"/>
        <v>0.70710678118654757</v>
      </c>
      <c r="D52" s="9">
        <f t="shared" si="1"/>
        <v>0.78539816339744828</v>
      </c>
      <c r="E52" s="24">
        <f t="shared" si="2"/>
        <v>1.4142135623730949</v>
      </c>
      <c r="F52" s="24">
        <f t="shared" si="23"/>
        <v>0.68615624614231219</v>
      </c>
      <c r="G52" s="24"/>
      <c r="I52" s="21" t="e">
        <f t="shared" si="4"/>
        <v>#DIV/0!</v>
      </c>
      <c r="O52" s="30" t="e">
        <f t="shared" si="8"/>
        <v>#DIV/0!</v>
      </c>
      <c r="P52" s="9" t="e">
        <f t="shared" si="22"/>
        <v>#DIV/0!</v>
      </c>
      <c r="Q52" s="9" t="e">
        <f t="shared" si="9"/>
        <v>#DIV/0!</v>
      </c>
      <c r="R52" s="24" t="e">
        <f t="shared" si="10"/>
        <v>#DIV/0!</v>
      </c>
      <c r="S52" s="24" t="e">
        <f t="shared" si="11"/>
        <v>#DIV/0!</v>
      </c>
    </row>
    <row r="53" spans="1:19" x14ac:dyDescent="0.2">
      <c r="A53" s="44"/>
      <c r="B53" s="45"/>
      <c r="C53" s="9">
        <f t="shared" si="0"/>
        <v>0.70710678118654757</v>
      </c>
      <c r="D53" s="9">
        <f t="shared" si="1"/>
        <v>0.78539816339744828</v>
      </c>
      <c r="E53" s="24">
        <f t="shared" si="2"/>
        <v>1.4142135623730949</v>
      </c>
      <c r="F53" s="24">
        <f t="shared" si="23"/>
        <v>0.68615624614231219</v>
      </c>
      <c r="G53" s="24"/>
      <c r="I53" s="21" t="e">
        <f t="shared" si="4"/>
        <v>#DIV/0!</v>
      </c>
      <c r="O53" s="30" t="e">
        <f t="shared" si="8"/>
        <v>#DIV/0!</v>
      </c>
      <c r="P53" s="9" t="e">
        <f t="shared" si="22"/>
        <v>#DIV/0!</v>
      </c>
      <c r="Q53" s="9" t="e">
        <f t="shared" si="9"/>
        <v>#DIV/0!</v>
      </c>
      <c r="R53" s="24" t="e">
        <f t="shared" si="10"/>
        <v>#DIV/0!</v>
      </c>
      <c r="S53" s="24" t="e">
        <f t="shared" si="11"/>
        <v>#DIV/0!</v>
      </c>
    </row>
    <row r="54" spans="1:19" x14ac:dyDescent="0.2">
      <c r="A54" s="44"/>
      <c r="B54" s="45"/>
      <c r="C54" s="9">
        <f t="shared" si="0"/>
        <v>0.70710678118654757</v>
      </c>
      <c r="D54" s="9">
        <f t="shared" si="1"/>
        <v>0.78539816339744828</v>
      </c>
      <c r="E54" s="24">
        <f t="shared" si="2"/>
        <v>1.4142135623730949</v>
      </c>
      <c r="F54" s="24">
        <f t="shared" si="23"/>
        <v>0.68615624614231219</v>
      </c>
      <c r="G54" s="24"/>
      <c r="I54" s="21" t="e">
        <f t="shared" si="4"/>
        <v>#DIV/0!</v>
      </c>
      <c r="O54" s="30" t="e">
        <f t="shared" si="8"/>
        <v>#DIV/0!</v>
      </c>
      <c r="P54" s="9" t="e">
        <f t="shared" si="22"/>
        <v>#DIV/0!</v>
      </c>
      <c r="Q54" s="9" t="e">
        <f t="shared" si="9"/>
        <v>#DIV/0!</v>
      </c>
      <c r="R54" s="24" t="e">
        <f t="shared" si="10"/>
        <v>#DIV/0!</v>
      </c>
      <c r="S54" s="24" t="e">
        <f t="shared" si="11"/>
        <v>#DIV/0!</v>
      </c>
    </row>
    <row r="55" spans="1:19" x14ac:dyDescent="0.2">
      <c r="A55" s="44"/>
      <c r="B55" s="45"/>
      <c r="C55" s="9">
        <f t="shared" si="0"/>
        <v>0.70710678118654757</v>
      </c>
      <c r="D55" s="9">
        <f t="shared" si="1"/>
        <v>0.78539816339744828</v>
      </c>
      <c r="E55" s="24">
        <f t="shared" si="2"/>
        <v>1.4142135623730949</v>
      </c>
      <c r="F55" s="24">
        <f t="shared" si="23"/>
        <v>0.68615624614231219</v>
      </c>
      <c r="G55" s="24"/>
      <c r="I55" s="21" t="e">
        <f t="shared" si="4"/>
        <v>#DIV/0!</v>
      </c>
      <c r="O55" s="30" t="e">
        <f t="shared" si="8"/>
        <v>#DIV/0!</v>
      </c>
      <c r="P55" s="9" t="e">
        <f t="shared" si="22"/>
        <v>#DIV/0!</v>
      </c>
      <c r="Q55" s="9" t="e">
        <f t="shared" si="9"/>
        <v>#DIV/0!</v>
      </c>
      <c r="R55" s="24" t="e">
        <f t="shared" si="10"/>
        <v>#DIV/0!</v>
      </c>
      <c r="S55" s="24" t="e">
        <f t="shared" si="11"/>
        <v>#DIV/0!</v>
      </c>
    </row>
    <row r="56" spans="1:19" x14ac:dyDescent="0.2">
      <c r="A56" s="44"/>
      <c r="B56" s="45"/>
      <c r="C56" s="9">
        <f t="shared" si="0"/>
        <v>0.70710678118654757</v>
      </c>
      <c r="D56" s="9">
        <f t="shared" si="1"/>
        <v>0.78539816339744828</v>
      </c>
      <c r="E56" s="24">
        <f t="shared" si="2"/>
        <v>1.4142135623730949</v>
      </c>
      <c r="F56" s="24">
        <f t="shared" si="23"/>
        <v>0.68615624614231219</v>
      </c>
      <c r="G56" s="24"/>
      <c r="I56" s="21" t="e">
        <f t="shared" si="4"/>
        <v>#DIV/0!</v>
      </c>
      <c r="O56" s="30" t="e">
        <f t="shared" si="8"/>
        <v>#DIV/0!</v>
      </c>
      <c r="P56" s="9" t="e">
        <f t="shared" si="22"/>
        <v>#DIV/0!</v>
      </c>
      <c r="Q56" s="9" t="e">
        <f t="shared" si="9"/>
        <v>#DIV/0!</v>
      </c>
      <c r="R56" s="24" t="e">
        <f t="shared" si="10"/>
        <v>#DIV/0!</v>
      </c>
      <c r="S56" s="24" t="e">
        <f t="shared" si="11"/>
        <v>#DIV/0!</v>
      </c>
    </row>
    <row r="57" spans="1:19" x14ac:dyDescent="0.2">
      <c r="A57" s="44"/>
      <c r="B57" s="45"/>
      <c r="C57" s="9">
        <f t="shared" si="0"/>
        <v>0.70710678118654757</v>
      </c>
      <c r="D57" s="9">
        <f t="shared" si="1"/>
        <v>0.78539816339744828</v>
      </c>
      <c r="E57" s="24">
        <f t="shared" si="2"/>
        <v>1.4142135623730949</v>
      </c>
      <c r="F57" s="24">
        <f t="shared" si="23"/>
        <v>0.68615624614231219</v>
      </c>
      <c r="G57" s="24"/>
      <c r="I57" s="21" t="e">
        <f t="shared" si="4"/>
        <v>#DIV/0!</v>
      </c>
      <c r="O57" s="30" t="e">
        <f t="shared" si="8"/>
        <v>#DIV/0!</v>
      </c>
      <c r="P57" s="9" t="e">
        <f t="shared" si="22"/>
        <v>#DIV/0!</v>
      </c>
      <c r="Q57" s="9" t="e">
        <f t="shared" si="9"/>
        <v>#DIV/0!</v>
      </c>
      <c r="R57" s="24" t="e">
        <f t="shared" si="10"/>
        <v>#DIV/0!</v>
      </c>
      <c r="S57" s="24" t="e">
        <f t="shared" si="11"/>
        <v>#DIV/0!</v>
      </c>
    </row>
    <row r="58" spans="1:19" x14ac:dyDescent="0.2">
      <c r="A58" s="44"/>
      <c r="B58" s="45"/>
      <c r="C58" s="9">
        <f t="shared" si="0"/>
        <v>0.70710678118654757</v>
      </c>
      <c r="D58" s="9">
        <f t="shared" si="1"/>
        <v>0.78539816339744828</v>
      </c>
      <c r="E58" s="24">
        <f t="shared" si="2"/>
        <v>1.4142135623730949</v>
      </c>
      <c r="F58" s="24">
        <f t="shared" si="23"/>
        <v>0.68615624614231219</v>
      </c>
      <c r="G58" s="24"/>
      <c r="I58" s="21" t="e">
        <f t="shared" si="4"/>
        <v>#DIV/0!</v>
      </c>
      <c r="O58" s="30" t="e">
        <f t="shared" si="8"/>
        <v>#DIV/0!</v>
      </c>
      <c r="P58" s="9" t="e">
        <f t="shared" si="22"/>
        <v>#DIV/0!</v>
      </c>
      <c r="Q58" s="9" t="e">
        <f t="shared" si="9"/>
        <v>#DIV/0!</v>
      </c>
      <c r="R58" s="24" t="e">
        <f t="shared" si="10"/>
        <v>#DIV/0!</v>
      </c>
      <c r="S58" s="24" t="e">
        <f t="shared" si="11"/>
        <v>#DIV/0!</v>
      </c>
    </row>
    <row r="59" spans="1:19" x14ac:dyDescent="0.2">
      <c r="A59" s="44"/>
      <c r="B59" s="45"/>
      <c r="C59" s="9">
        <f t="shared" si="0"/>
        <v>0.70710678118654757</v>
      </c>
      <c r="D59" s="9">
        <f t="shared" si="1"/>
        <v>0.78539816339744828</v>
      </c>
      <c r="E59" s="24">
        <f t="shared" si="2"/>
        <v>1.4142135623730949</v>
      </c>
      <c r="F59" s="24">
        <f t="shared" si="23"/>
        <v>0.68615624614231219</v>
      </c>
      <c r="G59" s="24"/>
      <c r="I59" s="21" t="e">
        <f t="shared" si="4"/>
        <v>#DIV/0!</v>
      </c>
      <c r="O59" s="30" t="e">
        <f t="shared" si="8"/>
        <v>#DIV/0!</v>
      </c>
      <c r="P59" s="9" t="e">
        <f t="shared" si="22"/>
        <v>#DIV/0!</v>
      </c>
      <c r="Q59" s="9" t="e">
        <f t="shared" si="9"/>
        <v>#DIV/0!</v>
      </c>
      <c r="R59" s="24" t="e">
        <f t="shared" si="10"/>
        <v>#DIV/0!</v>
      </c>
      <c r="S59" s="24" t="e">
        <f t="shared" si="11"/>
        <v>#DIV/0!</v>
      </c>
    </row>
    <row r="60" spans="1:19" x14ac:dyDescent="0.2">
      <c r="A60" s="44"/>
      <c r="B60" s="45"/>
      <c r="C60" s="9">
        <f t="shared" si="0"/>
        <v>0.70710678118654757</v>
      </c>
      <c r="D60" s="9">
        <f t="shared" si="1"/>
        <v>0.78539816339744828</v>
      </c>
      <c r="E60" s="24">
        <f t="shared" si="2"/>
        <v>1.4142135623730949</v>
      </c>
      <c r="F60" s="24">
        <f t="shared" si="23"/>
        <v>0.68615624614231219</v>
      </c>
      <c r="G60" s="24"/>
      <c r="I60" s="21" t="e">
        <f t="shared" si="4"/>
        <v>#DIV/0!</v>
      </c>
      <c r="O60" s="30" t="e">
        <f t="shared" si="8"/>
        <v>#DIV/0!</v>
      </c>
      <c r="P60" s="9" t="e">
        <f t="shared" si="22"/>
        <v>#DIV/0!</v>
      </c>
      <c r="Q60" s="9" t="e">
        <f t="shared" si="9"/>
        <v>#DIV/0!</v>
      </c>
      <c r="R60" s="24" t="e">
        <f t="shared" si="10"/>
        <v>#DIV/0!</v>
      </c>
      <c r="S60" s="24" t="e">
        <f t="shared" si="11"/>
        <v>#DIV/0!</v>
      </c>
    </row>
    <row r="61" spans="1:19" x14ac:dyDescent="0.2">
      <c r="A61" s="44"/>
      <c r="B61" s="45"/>
      <c r="C61" s="9">
        <f t="shared" si="0"/>
        <v>0.70710678118654757</v>
      </c>
      <c r="D61" s="9">
        <f t="shared" si="1"/>
        <v>0.78539816339744828</v>
      </c>
      <c r="E61" s="24">
        <f t="shared" si="2"/>
        <v>1.4142135623730949</v>
      </c>
      <c r="F61" s="24">
        <f t="shared" si="23"/>
        <v>0.68615624614231219</v>
      </c>
      <c r="G61" s="24"/>
      <c r="I61" s="21" t="e">
        <f t="shared" si="4"/>
        <v>#DIV/0!</v>
      </c>
      <c r="O61" s="30" t="e">
        <f t="shared" si="8"/>
        <v>#DIV/0!</v>
      </c>
      <c r="P61" s="9" t="e">
        <f t="shared" si="22"/>
        <v>#DIV/0!</v>
      </c>
      <c r="Q61" s="9" t="e">
        <f t="shared" si="9"/>
        <v>#DIV/0!</v>
      </c>
      <c r="R61" s="24" t="e">
        <f t="shared" si="10"/>
        <v>#DIV/0!</v>
      </c>
      <c r="S61" s="24" t="e">
        <f t="shared" si="11"/>
        <v>#DIV/0!</v>
      </c>
    </row>
    <row r="62" spans="1:19" x14ac:dyDescent="0.2">
      <c r="A62" s="44"/>
      <c r="B62" s="45"/>
      <c r="C62" s="9">
        <f t="shared" si="0"/>
        <v>0.70710678118654757</v>
      </c>
      <c r="D62" s="9">
        <f t="shared" si="1"/>
        <v>0.78539816339744828</v>
      </c>
      <c r="E62" s="24">
        <f t="shared" si="2"/>
        <v>1.4142135623730949</v>
      </c>
      <c r="F62" s="24">
        <f t="shared" si="23"/>
        <v>0.68615624614231219</v>
      </c>
      <c r="G62" s="24"/>
      <c r="I62" s="21" t="e">
        <f t="shared" si="4"/>
        <v>#DIV/0!</v>
      </c>
      <c r="O62" s="30" t="e">
        <f t="shared" si="8"/>
        <v>#DIV/0!</v>
      </c>
      <c r="P62" s="9" t="e">
        <f t="shared" si="22"/>
        <v>#DIV/0!</v>
      </c>
      <c r="Q62" s="9" t="e">
        <f t="shared" si="9"/>
        <v>#DIV/0!</v>
      </c>
      <c r="R62" s="24" t="e">
        <f t="shared" si="10"/>
        <v>#DIV/0!</v>
      </c>
      <c r="S62" s="24" t="e">
        <f t="shared" si="11"/>
        <v>#DIV/0!</v>
      </c>
    </row>
    <row r="63" spans="1:19" x14ac:dyDescent="0.2">
      <c r="A63" s="44"/>
      <c r="B63" s="45"/>
      <c r="C63" s="9">
        <f t="shared" si="0"/>
        <v>0.70710678118654757</v>
      </c>
      <c r="D63" s="9">
        <f t="shared" si="1"/>
        <v>0.78539816339744828</v>
      </c>
      <c r="E63" s="24">
        <f t="shared" si="2"/>
        <v>1.4142135623730949</v>
      </c>
      <c r="F63" s="24">
        <f t="shared" si="23"/>
        <v>0.68615624614231219</v>
      </c>
      <c r="G63" s="24"/>
      <c r="I63" s="21" t="e">
        <f t="shared" si="4"/>
        <v>#DIV/0!</v>
      </c>
      <c r="O63" s="30" t="e">
        <f t="shared" si="8"/>
        <v>#DIV/0!</v>
      </c>
      <c r="P63" s="9" t="e">
        <f t="shared" si="22"/>
        <v>#DIV/0!</v>
      </c>
      <c r="Q63" s="9" t="e">
        <f t="shared" si="9"/>
        <v>#DIV/0!</v>
      </c>
      <c r="R63" s="24" t="e">
        <f t="shared" si="10"/>
        <v>#DIV/0!</v>
      </c>
      <c r="S63" s="24" t="e">
        <f t="shared" si="11"/>
        <v>#DIV/0!</v>
      </c>
    </row>
    <row r="64" spans="1:19" x14ac:dyDescent="0.2">
      <c r="A64" s="44"/>
      <c r="B64" s="45"/>
      <c r="C64" s="9">
        <f t="shared" si="0"/>
        <v>0.70710678118654757</v>
      </c>
      <c r="D64" s="9">
        <f t="shared" si="1"/>
        <v>0.78539816339744828</v>
      </c>
      <c r="E64" s="24">
        <f t="shared" si="2"/>
        <v>1.4142135623730949</v>
      </c>
      <c r="F64" s="24">
        <f t="shared" si="23"/>
        <v>0.68615624614231219</v>
      </c>
      <c r="G64" s="24"/>
      <c r="I64" s="21" t="e">
        <f t="shared" si="4"/>
        <v>#DIV/0!</v>
      </c>
      <c r="O64" s="30" t="e">
        <f t="shared" si="8"/>
        <v>#DIV/0!</v>
      </c>
      <c r="P64" s="9" t="e">
        <f t="shared" si="22"/>
        <v>#DIV/0!</v>
      </c>
      <c r="Q64" s="9" t="e">
        <f t="shared" si="9"/>
        <v>#DIV/0!</v>
      </c>
      <c r="R64" s="24" t="e">
        <f t="shared" si="10"/>
        <v>#DIV/0!</v>
      </c>
      <c r="S64" s="24" t="e">
        <f t="shared" si="11"/>
        <v>#DIV/0!</v>
      </c>
    </row>
    <row r="65" spans="1:19" x14ac:dyDescent="0.2">
      <c r="A65" s="44"/>
      <c r="B65" s="45"/>
      <c r="C65" s="9">
        <f t="shared" si="0"/>
        <v>0.70710678118654757</v>
      </c>
      <c r="D65" s="9">
        <f t="shared" si="1"/>
        <v>0.78539816339744828</v>
      </c>
      <c r="E65" s="24">
        <f t="shared" si="2"/>
        <v>1.4142135623730949</v>
      </c>
      <c r="F65" s="24">
        <f t="shared" si="23"/>
        <v>0.68615624614231219</v>
      </c>
      <c r="G65" s="24"/>
      <c r="I65" s="21" t="e">
        <f t="shared" si="4"/>
        <v>#DIV/0!</v>
      </c>
      <c r="O65" s="30" t="e">
        <f t="shared" si="8"/>
        <v>#DIV/0!</v>
      </c>
      <c r="P65" s="9" t="e">
        <f t="shared" si="22"/>
        <v>#DIV/0!</v>
      </c>
      <c r="Q65" s="9" t="e">
        <f t="shared" si="9"/>
        <v>#DIV/0!</v>
      </c>
      <c r="R65" s="24" t="e">
        <f t="shared" si="10"/>
        <v>#DIV/0!</v>
      </c>
      <c r="S65" s="24" t="e">
        <f t="shared" si="11"/>
        <v>#DIV/0!</v>
      </c>
    </row>
    <row r="66" spans="1:19" x14ac:dyDescent="0.2">
      <c r="A66" s="44"/>
      <c r="B66" s="45"/>
      <c r="C66" s="9">
        <f t="shared" si="0"/>
        <v>0.70710678118654757</v>
      </c>
      <c r="D66" s="9">
        <f t="shared" si="1"/>
        <v>0.78539816339744828</v>
      </c>
      <c r="E66" s="24">
        <f t="shared" si="2"/>
        <v>1.4142135623730949</v>
      </c>
      <c r="F66" s="24">
        <f t="shared" ref="F66:F97" si="24">(D66-Zo)/C66</f>
        <v>0.61146126208202656</v>
      </c>
      <c r="G66" s="24"/>
      <c r="I66" s="21" t="e">
        <f t="shared" si="4"/>
        <v>#DIV/0!</v>
      </c>
      <c r="O66" s="30" t="e">
        <f t="shared" si="8"/>
        <v>#DIV/0!</v>
      </c>
      <c r="P66" s="9" t="e">
        <f t="shared" si="22"/>
        <v>#DIV/0!</v>
      </c>
      <c r="Q66" s="9" t="e">
        <f t="shared" si="9"/>
        <v>#DIV/0!</v>
      </c>
      <c r="R66" s="24" t="e">
        <f t="shared" si="10"/>
        <v>#DIV/0!</v>
      </c>
      <c r="S66" s="24" t="e">
        <f t="shared" si="11"/>
        <v>#DIV/0!</v>
      </c>
    </row>
    <row r="67" spans="1:19" x14ac:dyDescent="0.2">
      <c r="A67" s="44"/>
      <c r="B67" s="45"/>
      <c r="C67" s="9">
        <f t="shared" si="0"/>
        <v>0.70710678118654757</v>
      </c>
      <c r="D67" s="9">
        <f t="shared" si="1"/>
        <v>0.78539816339744828</v>
      </c>
      <c r="E67" s="24">
        <f t="shared" si="2"/>
        <v>1.4142135623730949</v>
      </c>
      <c r="F67" s="24">
        <f t="shared" si="24"/>
        <v>0.61146126208202656</v>
      </c>
      <c r="G67" s="24"/>
      <c r="I67" s="21" t="e">
        <f t="shared" si="4"/>
        <v>#DIV/0!</v>
      </c>
      <c r="O67" s="30" t="e">
        <f t="shared" si="8"/>
        <v>#DIV/0!</v>
      </c>
      <c r="P67" s="9" t="e">
        <f t="shared" si="22"/>
        <v>#DIV/0!</v>
      </c>
      <c r="Q67" s="9" t="e">
        <f t="shared" si="9"/>
        <v>#DIV/0!</v>
      </c>
      <c r="R67" s="24" t="e">
        <f t="shared" si="10"/>
        <v>#DIV/0!</v>
      </c>
      <c r="S67" s="24" t="e">
        <f t="shared" si="11"/>
        <v>#DIV/0!</v>
      </c>
    </row>
    <row r="68" spans="1:19" x14ac:dyDescent="0.2">
      <c r="A68" s="44"/>
      <c r="B68" s="45"/>
      <c r="C68" s="9">
        <f t="shared" si="0"/>
        <v>0.70710678118654757</v>
      </c>
      <c r="D68" s="9">
        <f t="shared" si="1"/>
        <v>0.78539816339744828</v>
      </c>
      <c r="E68" s="24">
        <f t="shared" si="2"/>
        <v>1.4142135623730949</v>
      </c>
      <c r="F68" s="24">
        <f t="shared" si="24"/>
        <v>0.61146126208202656</v>
      </c>
      <c r="G68" s="24"/>
      <c r="I68" s="21" t="e">
        <f t="shared" si="4"/>
        <v>#DIV/0!</v>
      </c>
      <c r="O68" s="30" t="e">
        <f t="shared" si="8"/>
        <v>#DIV/0!</v>
      </c>
      <c r="P68" s="9" t="e">
        <f t="shared" si="22"/>
        <v>#DIV/0!</v>
      </c>
      <c r="Q68" s="9" t="e">
        <f t="shared" si="9"/>
        <v>#DIV/0!</v>
      </c>
      <c r="R68" s="24" t="e">
        <f t="shared" si="10"/>
        <v>#DIV/0!</v>
      </c>
      <c r="S68" s="24" t="e">
        <f t="shared" si="11"/>
        <v>#DIV/0!</v>
      </c>
    </row>
    <row r="69" spans="1:19" x14ac:dyDescent="0.2">
      <c r="A69" s="44"/>
      <c r="B69" s="45"/>
      <c r="C69" s="9">
        <f t="shared" si="0"/>
        <v>0.70710678118654757</v>
      </c>
      <c r="D69" s="9">
        <f t="shared" si="1"/>
        <v>0.78539816339744828</v>
      </c>
      <c r="E69" s="24">
        <f t="shared" si="2"/>
        <v>1.4142135623730949</v>
      </c>
      <c r="F69" s="24">
        <f t="shared" si="24"/>
        <v>0.61146126208202656</v>
      </c>
      <c r="G69" s="24"/>
      <c r="I69" s="21" t="e">
        <f t="shared" si="4"/>
        <v>#DIV/0!</v>
      </c>
      <c r="O69" s="30" t="e">
        <f t="shared" si="8"/>
        <v>#DIV/0!</v>
      </c>
      <c r="P69" s="9" t="e">
        <f t="shared" si="22"/>
        <v>#DIV/0!</v>
      </c>
      <c r="Q69" s="9" t="e">
        <f t="shared" si="9"/>
        <v>#DIV/0!</v>
      </c>
      <c r="R69" s="24" t="e">
        <f t="shared" si="10"/>
        <v>#DIV/0!</v>
      </c>
      <c r="S69" s="24" t="e">
        <f t="shared" si="11"/>
        <v>#DIV/0!</v>
      </c>
    </row>
    <row r="70" spans="1:19" x14ac:dyDescent="0.2">
      <c r="A70" s="44"/>
      <c r="B70" s="45"/>
      <c r="C70" s="9">
        <f t="shared" si="0"/>
        <v>0.70710678118654757</v>
      </c>
      <c r="D70" s="9">
        <f t="shared" si="1"/>
        <v>0.78539816339744828</v>
      </c>
      <c r="E70" s="24">
        <f t="shared" si="2"/>
        <v>1.4142135623730949</v>
      </c>
      <c r="F70" s="24">
        <f t="shared" si="24"/>
        <v>0.61146126208202656</v>
      </c>
      <c r="G70" s="24"/>
      <c r="I70" s="21" t="e">
        <f t="shared" si="4"/>
        <v>#DIV/0!</v>
      </c>
      <c r="O70" s="30" t="e">
        <f t="shared" si="8"/>
        <v>#DIV/0!</v>
      </c>
      <c r="P70" s="9" t="e">
        <f t="shared" si="22"/>
        <v>#DIV/0!</v>
      </c>
      <c r="Q70" s="9" t="e">
        <f t="shared" si="9"/>
        <v>#DIV/0!</v>
      </c>
      <c r="R70" s="24" t="e">
        <f t="shared" si="10"/>
        <v>#DIV/0!</v>
      </c>
      <c r="S70" s="24" t="e">
        <f t="shared" si="11"/>
        <v>#DIV/0!</v>
      </c>
    </row>
    <row r="71" spans="1:19" x14ac:dyDescent="0.2">
      <c r="A71" s="44"/>
      <c r="B71" s="45"/>
      <c r="C71" s="9">
        <f t="shared" si="0"/>
        <v>0.70710678118654757</v>
      </c>
      <c r="D71" s="9">
        <f t="shared" si="1"/>
        <v>0.78539816339744828</v>
      </c>
      <c r="E71" s="24">
        <f t="shared" si="2"/>
        <v>1.4142135623730949</v>
      </c>
      <c r="F71" s="24">
        <f t="shared" si="24"/>
        <v>0.61146126208202656</v>
      </c>
      <c r="G71" s="24"/>
      <c r="I71" s="21" t="e">
        <f t="shared" si="4"/>
        <v>#DIV/0!</v>
      </c>
      <c r="O71" s="30" t="e">
        <f t="shared" si="8"/>
        <v>#DIV/0!</v>
      </c>
      <c r="P71" s="9" t="e">
        <f t="shared" si="22"/>
        <v>#DIV/0!</v>
      </c>
      <c r="Q71" s="9" t="e">
        <f t="shared" si="9"/>
        <v>#DIV/0!</v>
      </c>
      <c r="R71" s="24" t="e">
        <f t="shared" si="10"/>
        <v>#DIV/0!</v>
      </c>
      <c r="S71" s="24" t="e">
        <f t="shared" si="11"/>
        <v>#DIV/0!</v>
      </c>
    </row>
    <row r="72" spans="1:19" x14ac:dyDescent="0.2">
      <c r="A72" s="44"/>
      <c r="B72" s="45"/>
      <c r="C72" s="9">
        <f t="shared" si="0"/>
        <v>0.70710678118654757</v>
      </c>
      <c r="D72" s="9">
        <f t="shared" si="1"/>
        <v>0.78539816339744828</v>
      </c>
      <c r="E72" s="24">
        <f t="shared" si="2"/>
        <v>1.4142135623730949</v>
      </c>
      <c r="F72" s="24">
        <f t="shared" si="24"/>
        <v>0.61146126208202656</v>
      </c>
      <c r="G72" s="24"/>
      <c r="I72" s="21" t="e">
        <f t="shared" si="4"/>
        <v>#DIV/0!</v>
      </c>
      <c r="O72" s="30" t="e">
        <f t="shared" si="8"/>
        <v>#DIV/0!</v>
      </c>
      <c r="P72" s="9" t="e">
        <f t="shared" si="22"/>
        <v>#DIV/0!</v>
      </c>
      <c r="Q72" s="9" t="e">
        <f t="shared" si="9"/>
        <v>#DIV/0!</v>
      </c>
      <c r="R72" s="24" t="e">
        <f t="shared" si="10"/>
        <v>#DIV/0!</v>
      </c>
      <c r="S72" s="24" t="e">
        <f t="shared" si="11"/>
        <v>#DIV/0!</v>
      </c>
    </row>
    <row r="73" spans="1:19" x14ac:dyDescent="0.2">
      <c r="A73" s="44"/>
      <c r="B73" s="45"/>
      <c r="C73" s="9">
        <f t="shared" si="0"/>
        <v>0.70710678118654757</v>
      </c>
      <c r="D73" s="9">
        <f t="shared" si="1"/>
        <v>0.78539816339744828</v>
      </c>
      <c r="E73" s="24">
        <f t="shared" si="2"/>
        <v>1.4142135623730949</v>
      </c>
      <c r="F73" s="24">
        <f t="shared" si="24"/>
        <v>0.61146126208202656</v>
      </c>
      <c r="G73" s="24"/>
      <c r="I73" s="21" t="e">
        <f t="shared" si="4"/>
        <v>#DIV/0!</v>
      </c>
      <c r="O73" s="30" t="e">
        <f t="shared" si="8"/>
        <v>#DIV/0!</v>
      </c>
      <c r="P73" s="9" t="e">
        <f t="shared" si="22"/>
        <v>#DIV/0!</v>
      </c>
      <c r="Q73" s="9" t="e">
        <f t="shared" si="9"/>
        <v>#DIV/0!</v>
      </c>
      <c r="R73" s="24" t="e">
        <f t="shared" si="10"/>
        <v>#DIV/0!</v>
      </c>
      <c r="S73" s="24" t="e">
        <f t="shared" si="11"/>
        <v>#DIV/0!</v>
      </c>
    </row>
    <row r="74" spans="1:19" ht="13.5" thickBot="1" x14ac:dyDescent="0.25">
      <c r="A74" s="27"/>
      <c r="B74" s="28"/>
      <c r="C74" s="9">
        <f t="shared" si="0"/>
        <v>0.70710678118654757</v>
      </c>
      <c r="D74" s="9">
        <f t="shared" si="1"/>
        <v>0.78539816339744828</v>
      </c>
      <c r="E74" s="24">
        <f t="shared" si="2"/>
        <v>1.4142135623730949</v>
      </c>
      <c r="F74" s="24">
        <f t="shared" si="24"/>
        <v>0.61146126208202656</v>
      </c>
      <c r="G74" s="24"/>
      <c r="I74" s="21" t="e">
        <f t="shared" si="4"/>
        <v>#DIV/0!</v>
      </c>
      <c r="O74" s="30" t="e">
        <f t="shared" si="8"/>
        <v>#DIV/0!</v>
      </c>
      <c r="P74" s="9" t="e">
        <f t="shared" si="22"/>
        <v>#DIV/0!</v>
      </c>
      <c r="Q74" s="9" t="e">
        <f t="shared" si="9"/>
        <v>#DIV/0!</v>
      </c>
      <c r="R74" s="24" t="e">
        <f t="shared" si="10"/>
        <v>#DIV/0!</v>
      </c>
      <c r="S74" s="24" t="e">
        <f t="shared" si="11"/>
        <v>#DIV/0!</v>
      </c>
    </row>
    <row r="75" spans="1:19" x14ac:dyDescent="0.2">
      <c r="A75" s="25"/>
      <c r="B75" s="26"/>
      <c r="C75" s="9">
        <f t="shared" si="0"/>
        <v>0.70710678118654757</v>
      </c>
      <c r="D75" s="9">
        <f t="shared" si="1"/>
        <v>0.78539816339744828</v>
      </c>
      <c r="E75" s="24">
        <f t="shared" si="2"/>
        <v>1.4142135623730949</v>
      </c>
      <c r="F75" s="24">
        <f t="shared" si="24"/>
        <v>0.61146126208202656</v>
      </c>
      <c r="G75" s="24"/>
      <c r="I75" s="21" t="e">
        <f t="shared" si="4"/>
        <v>#DIV/0!</v>
      </c>
      <c r="O75" s="30" t="e">
        <f t="shared" si="8"/>
        <v>#DIV/0!</v>
      </c>
      <c r="P75" s="9" t="e">
        <f t="shared" ref="P75:P106" si="25">SQRT(1/A75+1/B75+1/Nd+(zeta_se/zeta)^2)</f>
        <v>#DIV/0!</v>
      </c>
      <c r="Q75" s="9" t="e">
        <f t="shared" si="9"/>
        <v>#DIV/0!</v>
      </c>
      <c r="R75" s="24" t="e">
        <f t="shared" si="10"/>
        <v>#DIV/0!</v>
      </c>
      <c r="S75" s="24" t="e">
        <f t="shared" si="11"/>
        <v>#DIV/0!</v>
      </c>
    </row>
    <row r="76" spans="1:19" x14ac:dyDescent="0.2">
      <c r="A76" s="25"/>
      <c r="B76" s="26"/>
      <c r="C76" s="9">
        <f t="shared" si="0"/>
        <v>0.70710678118654757</v>
      </c>
      <c r="D76" s="9">
        <f t="shared" si="1"/>
        <v>0.78539816339744828</v>
      </c>
      <c r="E76" s="24">
        <f t="shared" si="2"/>
        <v>1.4142135623730949</v>
      </c>
      <c r="F76" s="24">
        <f t="shared" si="24"/>
        <v>0.61146126208202656</v>
      </c>
      <c r="G76" s="24"/>
      <c r="I76" s="21" t="e">
        <f t="shared" si="4"/>
        <v>#DIV/0!</v>
      </c>
      <c r="O76" s="30" t="e">
        <f t="shared" si="8"/>
        <v>#DIV/0!</v>
      </c>
      <c r="P76" s="9" t="e">
        <f t="shared" si="25"/>
        <v>#DIV/0!</v>
      </c>
      <c r="Q76" s="9" t="e">
        <f t="shared" si="9"/>
        <v>#DIV/0!</v>
      </c>
      <c r="R76" s="24" t="e">
        <f t="shared" si="10"/>
        <v>#DIV/0!</v>
      </c>
      <c r="S76" s="24" t="e">
        <f t="shared" si="11"/>
        <v>#DIV/0!</v>
      </c>
    </row>
    <row r="77" spans="1:19" x14ac:dyDescent="0.2">
      <c r="A77" s="25"/>
      <c r="B77" s="26"/>
      <c r="C77" s="9">
        <f t="shared" si="0"/>
        <v>0.70710678118654757</v>
      </c>
      <c r="D77" s="9">
        <f t="shared" si="1"/>
        <v>0.78539816339744828</v>
      </c>
      <c r="E77" s="24">
        <f t="shared" si="2"/>
        <v>1.4142135623730949</v>
      </c>
      <c r="F77" s="24">
        <f t="shared" si="24"/>
        <v>0.61146126208202656</v>
      </c>
      <c r="G77" s="24"/>
      <c r="I77" s="21" t="e">
        <f t="shared" si="4"/>
        <v>#DIV/0!</v>
      </c>
      <c r="O77" s="30" t="e">
        <f t="shared" si="8"/>
        <v>#DIV/0!</v>
      </c>
      <c r="P77" s="9" t="e">
        <f t="shared" si="25"/>
        <v>#DIV/0!</v>
      </c>
      <c r="Q77" s="9" t="e">
        <f t="shared" si="9"/>
        <v>#DIV/0!</v>
      </c>
      <c r="R77" s="24" t="e">
        <f t="shared" si="10"/>
        <v>#DIV/0!</v>
      </c>
      <c r="S77" s="24" t="e">
        <f t="shared" si="11"/>
        <v>#DIV/0!</v>
      </c>
    </row>
    <row r="78" spans="1:19" x14ac:dyDescent="0.2">
      <c r="A78" s="25"/>
      <c r="B78" s="26"/>
      <c r="C78" s="9">
        <f t="shared" ref="C78:C141" si="26">0.5*(1/(A78+B78+0.5))^0.5</f>
        <v>0.70710678118654757</v>
      </c>
      <c r="D78" s="9">
        <f t="shared" ref="D78:D141" si="27">ATAN(SQRT((A78+3/8)/(B78+3/8)))</f>
        <v>0.78539816339744828</v>
      </c>
      <c r="E78" s="24">
        <f t="shared" ref="E78:E141" si="28">1/C78</f>
        <v>1.4142135623730949</v>
      </c>
      <c r="F78" s="24">
        <f t="shared" si="24"/>
        <v>0.61146126208202656</v>
      </c>
      <c r="G78" s="24"/>
      <c r="I78" s="21" t="e">
        <f t="shared" ref="I78:I141" si="29">1/lamD*LN(1+0.5*lamD*Z*rho_std*A78/B78)</f>
        <v>#DIV/0!</v>
      </c>
      <c r="O78" s="30" t="e">
        <f t="shared" ref="O78:O141" si="30">I78</f>
        <v>#DIV/0!</v>
      </c>
      <c r="P78" s="9" t="e">
        <f t="shared" si="25"/>
        <v>#DIV/0!</v>
      </c>
      <c r="Q78" s="9" t="e">
        <f t="shared" ref="Q78:Q141" si="31">O78*P78</f>
        <v>#DIV/0!</v>
      </c>
      <c r="R78" s="24" t="e">
        <f t="shared" ref="R78:R141" si="32">1/P78</f>
        <v>#DIV/0!</v>
      </c>
      <c r="S78" s="24" t="e">
        <f t="shared" ref="S78:S141" si="33">(LN(O78)-LN(center_age))/P78</f>
        <v>#DIV/0!</v>
      </c>
    </row>
    <row r="79" spans="1:19" x14ac:dyDescent="0.2">
      <c r="A79" s="25"/>
      <c r="B79" s="26"/>
      <c r="C79" s="9">
        <f t="shared" si="26"/>
        <v>0.70710678118654757</v>
      </c>
      <c r="D79" s="9">
        <f t="shared" si="27"/>
        <v>0.78539816339744828</v>
      </c>
      <c r="E79" s="24">
        <f t="shared" si="28"/>
        <v>1.4142135623730949</v>
      </c>
      <c r="F79" s="24">
        <f t="shared" si="24"/>
        <v>0.61146126208202656</v>
      </c>
      <c r="G79" s="24"/>
      <c r="I79" s="21" t="e">
        <f t="shared" si="29"/>
        <v>#DIV/0!</v>
      </c>
      <c r="O79" s="30" t="e">
        <f t="shared" si="30"/>
        <v>#DIV/0!</v>
      </c>
      <c r="P79" s="9" t="e">
        <f t="shared" si="25"/>
        <v>#DIV/0!</v>
      </c>
      <c r="Q79" s="9" t="e">
        <f t="shared" si="31"/>
        <v>#DIV/0!</v>
      </c>
      <c r="R79" s="24" t="e">
        <f t="shared" si="32"/>
        <v>#DIV/0!</v>
      </c>
      <c r="S79" s="24" t="e">
        <f t="shared" si="33"/>
        <v>#DIV/0!</v>
      </c>
    </row>
    <row r="80" spans="1:19" x14ac:dyDescent="0.2">
      <c r="A80" s="25"/>
      <c r="B80" s="26"/>
      <c r="C80" s="9">
        <f t="shared" si="26"/>
        <v>0.70710678118654757</v>
      </c>
      <c r="D80" s="9">
        <f t="shared" si="27"/>
        <v>0.78539816339744828</v>
      </c>
      <c r="E80" s="24">
        <f t="shared" si="28"/>
        <v>1.4142135623730949</v>
      </c>
      <c r="F80" s="24">
        <f t="shared" si="24"/>
        <v>0.61146126208202656</v>
      </c>
      <c r="G80" s="24"/>
      <c r="I80" s="21" t="e">
        <f t="shared" si="29"/>
        <v>#DIV/0!</v>
      </c>
      <c r="O80" s="30" t="e">
        <f t="shared" si="30"/>
        <v>#DIV/0!</v>
      </c>
      <c r="P80" s="9" t="e">
        <f t="shared" si="25"/>
        <v>#DIV/0!</v>
      </c>
      <c r="Q80" s="9" t="e">
        <f t="shared" si="31"/>
        <v>#DIV/0!</v>
      </c>
      <c r="R80" s="24" t="e">
        <f t="shared" si="32"/>
        <v>#DIV/0!</v>
      </c>
      <c r="S80" s="24" t="e">
        <f t="shared" si="33"/>
        <v>#DIV/0!</v>
      </c>
    </row>
    <row r="81" spans="1:19" x14ac:dyDescent="0.2">
      <c r="A81" s="25"/>
      <c r="B81" s="26"/>
      <c r="C81" s="9">
        <f t="shared" si="26"/>
        <v>0.70710678118654757</v>
      </c>
      <c r="D81" s="9">
        <f t="shared" si="27"/>
        <v>0.78539816339744828</v>
      </c>
      <c r="E81" s="24">
        <f t="shared" si="28"/>
        <v>1.4142135623730949</v>
      </c>
      <c r="F81" s="24">
        <f t="shared" si="24"/>
        <v>0.61146126208202656</v>
      </c>
      <c r="G81" s="24"/>
      <c r="I81" s="21" t="e">
        <f t="shared" si="29"/>
        <v>#DIV/0!</v>
      </c>
      <c r="O81" s="30" t="e">
        <f t="shared" si="30"/>
        <v>#DIV/0!</v>
      </c>
      <c r="P81" s="9" t="e">
        <f t="shared" si="25"/>
        <v>#DIV/0!</v>
      </c>
      <c r="Q81" s="9" t="e">
        <f t="shared" si="31"/>
        <v>#DIV/0!</v>
      </c>
      <c r="R81" s="24" t="e">
        <f t="shared" si="32"/>
        <v>#DIV/0!</v>
      </c>
      <c r="S81" s="24" t="e">
        <f t="shared" si="33"/>
        <v>#DIV/0!</v>
      </c>
    </row>
    <row r="82" spans="1:19" x14ac:dyDescent="0.2">
      <c r="A82" s="25"/>
      <c r="B82" s="26"/>
      <c r="C82" s="9">
        <f t="shared" si="26"/>
        <v>0.70710678118654757</v>
      </c>
      <c r="D82" s="9">
        <f t="shared" si="27"/>
        <v>0.78539816339744828</v>
      </c>
      <c r="E82" s="24">
        <f t="shared" si="28"/>
        <v>1.4142135623730949</v>
      </c>
      <c r="F82" s="24">
        <f t="shared" si="24"/>
        <v>0.61146126208202656</v>
      </c>
      <c r="G82" s="24"/>
      <c r="I82" s="21" t="e">
        <f t="shared" si="29"/>
        <v>#DIV/0!</v>
      </c>
      <c r="O82" s="30" t="e">
        <f t="shared" si="30"/>
        <v>#DIV/0!</v>
      </c>
      <c r="P82" s="9" t="e">
        <f t="shared" si="25"/>
        <v>#DIV/0!</v>
      </c>
      <c r="Q82" s="9" t="e">
        <f t="shared" si="31"/>
        <v>#DIV/0!</v>
      </c>
      <c r="R82" s="24" t="e">
        <f t="shared" si="32"/>
        <v>#DIV/0!</v>
      </c>
      <c r="S82" s="24" t="e">
        <f t="shared" si="33"/>
        <v>#DIV/0!</v>
      </c>
    </row>
    <row r="83" spans="1:19" x14ac:dyDescent="0.2">
      <c r="A83" s="25"/>
      <c r="B83" s="26"/>
      <c r="C83" s="9">
        <f t="shared" si="26"/>
        <v>0.70710678118654757</v>
      </c>
      <c r="D83" s="9">
        <f t="shared" si="27"/>
        <v>0.78539816339744828</v>
      </c>
      <c r="E83" s="24">
        <f t="shared" si="28"/>
        <v>1.4142135623730949</v>
      </c>
      <c r="F83" s="24">
        <f t="shared" si="24"/>
        <v>0.61146126208202656</v>
      </c>
      <c r="G83" s="24"/>
      <c r="I83" s="21" t="e">
        <f t="shared" si="29"/>
        <v>#DIV/0!</v>
      </c>
      <c r="O83" s="30" t="e">
        <f t="shared" si="30"/>
        <v>#DIV/0!</v>
      </c>
      <c r="P83" s="9" t="e">
        <f t="shared" si="25"/>
        <v>#DIV/0!</v>
      </c>
      <c r="Q83" s="9" t="e">
        <f t="shared" si="31"/>
        <v>#DIV/0!</v>
      </c>
      <c r="R83" s="24" t="e">
        <f t="shared" si="32"/>
        <v>#DIV/0!</v>
      </c>
      <c r="S83" s="24" t="e">
        <f t="shared" si="33"/>
        <v>#DIV/0!</v>
      </c>
    </row>
    <row r="84" spans="1:19" x14ac:dyDescent="0.2">
      <c r="A84" s="25"/>
      <c r="B84" s="26"/>
      <c r="C84" s="9">
        <f t="shared" si="26"/>
        <v>0.70710678118654757</v>
      </c>
      <c r="D84" s="9">
        <f t="shared" si="27"/>
        <v>0.78539816339744828</v>
      </c>
      <c r="E84" s="24">
        <f t="shared" si="28"/>
        <v>1.4142135623730949</v>
      </c>
      <c r="F84" s="24">
        <f t="shared" si="24"/>
        <v>0.61146126208202656</v>
      </c>
      <c r="G84" s="24"/>
      <c r="I84" s="21" t="e">
        <f t="shared" si="29"/>
        <v>#DIV/0!</v>
      </c>
      <c r="O84" s="30" t="e">
        <f t="shared" si="30"/>
        <v>#DIV/0!</v>
      </c>
      <c r="P84" s="9" t="e">
        <f t="shared" si="25"/>
        <v>#DIV/0!</v>
      </c>
      <c r="Q84" s="9" t="e">
        <f t="shared" si="31"/>
        <v>#DIV/0!</v>
      </c>
      <c r="R84" s="24" t="e">
        <f t="shared" si="32"/>
        <v>#DIV/0!</v>
      </c>
      <c r="S84" s="24" t="e">
        <f t="shared" si="33"/>
        <v>#DIV/0!</v>
      </c>
    </row>
    <row r="85" spans="1:19" x14ac:dyDescent="0.2">
      <c r="A85" s="25"/>
      <c r="B85" s="26"/>
      <c r="C85" s="9">
        <f t="shared" si="26"/>
        <v>0.70710678118654757</v>
      </c>
      <c r="D85" s="9">
        <f t="shared" si="27"/>
        <v>0.78539816339744828</v>
      </c>
      <c r="E85" s="24">
        <f t="shared" si="28"/>
        <v>1.4142135623730949</v>
      </c>
      <c r="F85" s="24">
        <f t="shared" si="24"/>
        <v>0.61146126208202656</v>
      </c>
      <c r="G85" s="24"/>
      <c r="I85" s="21" t="e">
        <f t="shared" si="29"/>
        <v>#DIV/0!</v>
      </c>
      <c r="O85" s="30" t="e">
        <f t="shared" si="30"/>
        <v>#DIV/0!</v>
      </c>
      <c r="P85" s="9" t="e">
        <f t="shared" si="25"/>
        <v>#DIV/0!</v>
      </c>
      <c r="Q85" s="9" t="e">
        <f t="shared" si="31"/>
        <v>#DIV/0!</v>
      </c>
      <c r="R85" s="24" t="e">
        <f t="shared" si="32"/>
        <v>#DIV/0!</v>
      </c>
      <c r="S85" s="24" t="e">
        <f t="shared" si="33"/>
        <v>#DIV/0!</v>
      </c>
    </row>
    <row r="86" spans="1:19" x14ac:dyDescent="0.2">
      <c r="A86" s="25"/>
      <c r="B86" s="26"/>
      <c r="C86" s="9">
        <f t="shared" si="26"/>
        <v>0.70710678118654757</v>
      </c>
      <c r="D86" s="9">
        <f t="shared" si="27"/>
        <v>0.78539816339744828</v>
      </c>
      <c r="E86" s="24">
        <f t="shared" si="28"/>
        <v>1.4142135623730949</v>
      </c>
      <c r="F86" s="24">
        <f t="shared" si="24"/>
        <v>0.61146126208202656</v>
      </c>
      <c r="G86" s="24"/>
      <c r="I86" s="21" t="e">
        <f t="shared" si="29"/>
        <v>#DIV/0!</v>
      </c>
      <c r="O86" s="30" t="e">
        <f t="shared" si="30"/>
        <v>#DIV/0!</v>
      </c>
      <c r="P86" s="9" t="e">
        <f t="shared" si="25"/>
        <v>#DIV/0!</v>
      </c>
      <c r="Q86" s="9" t="e">
        <f t="shared" si="31"/>
        <v>#DIV/0!</v>
      </c>
      <c r="R86" s="24" t="e">
        <f t="shared" si="32"/>
        <v>#DIV/0!</v>
      </c>
      <c r="S86" s="24" t="e">
        <f t="shared" si="33"/>
        <v>#DIV/0!</v>
      </c>
    </row>
    <row r="87" spans="1:19" x14ac:dyDescent="0.2">
      <c r="A87" s="25"/>
      <c r="B87" s="26"/>
      <c r="C87" s="9">
        <f t="shared" si="26"/>
        <v>0.70710678118654757</v>
      </c>
      <c r="D87" s="9">
        <f t="shared" si="27"/>
        <v>0.78539816339744828</v>
      </c>
      <c r="E87" s="24">
        <f t="shared" si="28"/>
        <v>1.4142135623730949</v>
      </c>
      <c r="F87" s="24">
        <f t="shared" si="24"/>
        <v>0.61146126208202656</v>
      </c>
      <c r="G87" s="24"/>
      <c r="I87" s="21" t="e">
        <f t="shared" si="29"/>
        <v>#DIV/0!</v>
      </c>
      <c r="O87" s="30" t="e">
        <f t="shared" si="30"/>
        <v>#DIV/0!</v>
      </c>
      <c r="P87" s="9" t="e">
        <f t="shared" si="25"/>
        <v>#DIV/0!</v>
      </c>
      <c r="Q87" s="9" t="e">
        <f t="shared" si="31"/>
        <v>#DIV/0!</v>
      </c>
      <c r="R87" s="24" t="e">
        <f t="shared" si="32"/>
        <v>#DIV/0!</v>
      </c>
      <c r="S87" s="24" t="e">
        <f t="shared" si="33"/>
        <v>#DIV/0!</v>
      </c>
    </row>
    <row r="88" spans="1:19" x14ac:dyDescent="0.2">
      <c r="A88" s="25"/>
      <c r="B88" s="26"/>
      <c r="C88" s="9">
        <f t="shared" si="26"/>
        <v>0.70710678118654757</v>
      </c>
      <c r="D88" s="9">
        <f t="shared" si="27"/>
        <v>0.78539816339744828</v>
      </c>
      <c r="E88" s="24">
        <f t="shared" si="28"/>
        <v>1.4142135623730949</v>
      </c>
      <c r="F88" s="24">
        <f t="shared" si="24"/>
        <v>0.61146126208202656</v>
      </c>
      <c r="G88" s="24"/>
      <c r="I88" s="21" t="e">
        <f t="shared" si="29"/>
        <v>#DIV/0!</v>
      </c>
      <c r="O88" s="30" t="e">
        <f t="shared" si="30"/>
        <v>#DIV/0!</v>
      </c>
      <c r="P88" s="9" t="e">
        <f t="shared" si="25"/>
        <v>#DIV/0!</v>
      </c>
      <c r="Q88" s="9" t="e">
        <f t="shared" si="31"/>
        <v>#DIV/0!</v>
      </c>
      <c r="R88" s="24" t="e">
        <f t="shared" si="32"/>
        <v>#DIV/0!</v>
      </c>
      <c r="S88" s="24" t="e">
        <f t="shared" si="33"/>
        <v>#DIV/0!</v>
      </c>
    </row>
    <row r="89" spans="1:19" x14ac:dyDescent="0.2">
      <c r="A89" s="25"/>
      <c r="B89" s="26"/>
      <c r="C89" s="9">
        <f t="shared" si="26"/>
        <v>0.70710678118654757</v>
      </c>
      <c r="D89" s="9">
        <f t="shared" si="27"/>
        <v>0.78539816339744828</v>
      </c>
      <c r="E89" s="24">
        <f t="shared" si="28"/>
        <v>1.4142135623730949</v>
      </c>
      <c r="F89" s="24">
        <f t="shared" si="24"/>
        <v>0.61146126208202656</v>
      </c>
      <c r="G89" s="24"/>
      <c r="I89" s="21" t="e">
        <f t="shared" si="29"/>
        <v>#DIV/0!</v>
      </c>
      <c r="O89" s="30" t="e">
        <f t="shared" si="30"/>
        <v>#DIV/0!</v>
      </c>
      <c r="P89" s="9" t="e">
        <f t="shared" si="25"/>
        <v>#DIV/0!</v>
      </c>
      <c r="Q89" s="9" t="e">
        <f t="shared" si="31"/>
        <v>#DIV/0!</v>
      </c>
      <c r="R89" s="24" t="e">
        <f t="shared" si="32"/>
        <v>#DIV/0!</v>
      </c>
      <c r="S89" s="24" t="e">
        <f t="shared" si="33"/>
        <v>#DIV/0!</v>
      </c>
    </row>
    <row r="90" spans="1:19" x14ac:dyDescent="0.2">
      <c r="A90" s="25"/>
      <c r="B90" s="26"/>
      <c r="C90" s="9">
        <f t="shared" si="26"/>
        <v>0.70710678118654757</v>
      </c>
      <c r="D90" s="9">
        <f t="shared" si="27"/>
        <v>0.78539816339744828</v>
      </c>
      <c r="E90" s="24">
        <f t="shared" si="28"/>
        <v>1.4142135623730949</v>
      </c>
      <c r="F90" s="24">
        <f t="shared" si="24"/>
        <v>0.61146126208202656</v>
      </c>
      <c r="G90" s="24"/>
      <c r="I90" s="21" t="e">
        <f t="shared" si="29"/>
        <v>#DIV/0!</v>
      </c>
      <c r="O90" s="30" t="e">
        <f t="shared" si="30"/>
        <v>#DIV/0!</v>
      </c>
      <c r="P90" s="9" t="e">
        <f t="shared" si="25"/>
        <v>#DIV/0!</v>
      </c>
      <c r="Q90" s="9" t="e">
        <f t="shared" si="31"/>
        <v>#DIV/0!</v>
      </c>
      <c r="R90" s="24" t="e">
        <f t="shared" si="32"/>
        <v>#DIV/0!</v>
      </c>
      <c r="S90" s="24" t="e">
        <f t="shared" si="33"/>
        <v>#DIV/0!</v>
      </c>
    </row>
    <row r="91" spans="1:19" x14ac:dyDescent="0.2">
      <c r="A91" s="25"/>
      <c r="B91" s="26"/>
      <c r="C91" s="9">
        <f t="shared" si="26"/>
        <v>0.70710678118654757</v>
      </c>
      <c r="D91" s="9">
        <f t="shared" si="27"/>
        <v>0.78539816339744828</v>
      </c>
      <c r="E91" s="24">
        <f t="shared" si="28"/>
        <v>1.4142135623730949</v>
      </c>
      <c r="F91" s="24">
        <f t="shared" si="24"/>
        <v>0.61146126208202656</v>
      </c>
      <c r="G91" s="24"/>
      <c r="I91" s="21" t="e">
        <f t="shared" si="29"/>
        <v>#DIV/0!</v>
      </c>
      <c r="O91" s="30" t="e">
        <f t="shared" si="30"/>
        <v>#DIV/0!</v>
      </c>
      <c r="P91" s="9" t="e">
        <f t="shared" si="25"/>
        <v>#DIV/0!</v>
      </c>
      <c r="Q91" s="9" t="e">
        <f t="shared" si="31"/>
        <v>#DIV/0!</v>
      </c>
      <c r="R91" s="24" t="e">
        <f t="shared" si="32"/>
        <v>#DIV/0!</v>
      </c>
      <c r="S91" s="24" t="e">
        <f t="shared" si="33"/>
        <v>#DIV/0!</v>
      </c>
    </row>
    <row r="92" spans="1:19" x14ac:dyDescent="0.2">
      <c r="A92" s="25"/>
      <c r="B92" s="26"/>
      <c r="C92" s="9">
        <f t="shared" si="26"/>
        <v>0.70710678118654757</v>
      </c>
      <c r="D92" s="9">
        <f t="shared" si="27"/>
        <v>0.78539816339744828</v>
      </c>
      <c r="E92" s="24">
        <f t="shared" si="28"/>
        <v>1.4142135623730949</v>
      </c>
      <c r="F92" s="24">
        <f t="shared" si="24"/>
        <v>0.61146126208202656</v>
      </c>
      <c r="G92" s="24"/>
      <c r="I92" s="21" t="e">
        <f t="shared" si="29"/>
        <v>#DIV/0!</v>
      </c>
      <c r="O92" s="30" t="e">
        <f t="shared" si="30"/>
        <v>#DIV/0!</v>
      </c>
      <c r="P92" s="9" t="e">
        <f t="shared" si="25"/>
        <v>#DIV/0!</v>
      </c>
      <c r="Q92" s="9" t="e">
        <f t="shared" si="31"/>
        <v>#DIV/0!</v>
      </c>
      <c r="R92" s="24" t="e">
        <f t="shared" si="32"/>
        <v>#DIV/0!</v>
      </c>
      <c r="S92" s="24" t="e">
        <f t="shared" si="33"/>
        <v>#DIV/0!</v>
      </c>
    </row>
    <row r="93" spans="1:19" x14ac:dyDescent="0.2">
      <c r="A93" s="25"/>
      <c r="B93" s="26"/>
      <c r="C93" s="9">
        <f t="shared" si="26"/>
        <v>0.70710678118654757</v>
      </c>
      <c r="D93" s="9">
        <f t="shared" si="27"/>
        <v>0.78539816339744828</v>
      </c>
      <c r="E93" s="24">
        <f t="shared" si="28"/>
        <v>1.4142135623730949</v>
      </c>
      <c r="F93" s="24">
        <f t="shared" si="24"/>
        <v>0.61146126208202656</v>
      </c>
      <c r="G93" s="24"/>
      <c r="I93" s="21" t="e">
        <f t="shared" si="29"/>
        <v>#DIV/0!</v>
      </c>
      <c r="O93" s="30" t="e">
        <f t="shared" si="30"/>
        <v>#DIV/0!</v>
      </c>
      <c r="P93" s="9" t="e">
        <f t="shared" si="25"/>
        <v>#DIV/0!</v>
      </c>
      <c r="Q93" s="9" t="e">
        <f t="shared" si="31"/>
        <v>#DIV/0!</v>
      </c>
      <c r="R93" s="24" t="e">
        <f t="shared" si="32"/>
        <v>#DIV/0!</v>
      </c>
      <c r="S93" s="24" t="e">
        <f t="shared" si="33"/>
        <v>#DIV/0!</v>
      </c>
    </row>
    <row r="94" spans="1:19" x14ac:dyDescent="0.2">
      <c r="A94" s="25"/>
      <c r="B94" s="26"/>
      <c r="C94" s="9">
        <f t="shared" si="26"/>
        <v>0.70710678118654757</v>
      </c>
      <c r="D94" s="9">
        <f t="shared" si="27"/>
        <v>0.78539816339744828</v>
      </c>
      <c r="E94" s="24">
        <f t="shared" si="28"/>
        <v>1.4142135623730949</v>
      </c>
      <c r="F94" s="24">
        <f t="shared" si="24"/>
        <v>0.61146126208202656</v>
      </c>
      <c r="G94" s="24"/>
      <c r="I94" s="21" t="e">
        <f t="shared" si="29"/>
        <v>#DIV/0!</v>
      </c>
      <c r="O94" s="30" t="e">
        <f t="shared" si="30"/>
        <v>#DIV/0!</v>
      </c>
      <c r="P94" s="9" t="e">
        <f t="shared" si="25"/>
        <v>#DIV/0!</v>
      </c>
      <c r="Q94" s="9" t="e">
        <f t="shared" si="31"/>
        <v>#DIV/0!</v>
      </c>
      <c r="R94" s="24" t="e">
        <f t="shared" si="32"/>
        <v>#DIV/0!</v>
      </c>
      <c r="S94" s="24" t="e">
        <f t="shared" si="33"/>
        <v>#DIV/0!</v>
      </c>
    </row>
    <row r="95" spans="1:19" x14ac:dyDescent="0.2">
      <c r="A95" s="25"/>
      <c r="B95" s="26"/>
      <c r="C95" s="9">
        <f t="shared" si="26"/>
        <v>0.70710678118654757</v>
      </c>
      <c r="D95" s="9">
        <f t="shared" si="27"/>
        <v>0.78539816339744828</v>
      </c>
      <c r="E95" s="24">
        <f t="shared" si="28"/>
        <v>1.4142135623730949</v>
      </c>
      <c r="F95" s="24">
        <f t="shared" si="24"/>
        <v>0.61146126208202656</v>
      </c>
      <c r="G95" s="24"/>
      <c r="I95" s="21" t="e">
        <f t="shared" si="29"/>
        <v>#DIV/0!</v>
      </c>
      <c r="O95" s="30" t="e">
        <f t="shared" si="30"/>
        <v>#DIV/0!</v>
      </c>
      <c r="P95" s="9" t="e">
        <f t="shared" si="25"/>
        <v>#DIV/0!</v>
      </c>
      <c r="Q95" s="9" t="e">
        <f t="shared" si="31"/>
        <v>#DIV/0!</v>
      </c>
      <c r="R95" s="24" t="e">
        <f t="shared" si="32"/>
        <v>#DIV/0!</v>
      </c>
      <c r="S95" s="24" t="e">
        <f t="shared" si="33"/>
        <v>#DIV/0!</v>
      </c>
    </row>
    <row r="96" spans="1:19" x14ac:dyDescent="0.2">
      <c r="A96" s="25"/>
      <c r="B96" s="26"/>
      <c r="C96" s="9">
        <f t="shared" si="26"/>
        <v>0.70710678118654757</v>
      </c>
      <c r="D96" s="9">
        <f t="shared" si="27"/>
        <v>0.78539816339744828</v>
      </c>
      <c r="E96" s="24">
        <f t="shared" si="28"/>
        <v>1.4142135623730949</v>
      </c>
      <c r="F96" s="24">
        <f t="shared" si="24"/>
        <v>0.61146126208202656</v>
      </c>
      <c r="G96" s="24"/>
      <c r="I96" s="21" t="e">
        <f t="shared" si="29"/>
        <v>#DIV/0!</v>
      </c>
      <c r="O96" s="30" t="e">
        <f t="shared" si="30"/>
        <v>#DIV/0!</v>
      </c>
      <c r="P96" s="9" t="e">
        <f t="shared" si="25"/>
        <v>#DIV/0!</v>
      </c>
      <c r="Q96" s="9" t="e">
        <f t="shared" si="31"/>
        <v>#DIV/0!</v>
      </c>
      <c r="R96" s="24" t="e">
        <f t="shared" si="32"/>
        <v>#DIV/0!</v>
      </c>
      <c r="S96" s="24" t="e">
        <f t="shared" si="33"/>
        <v>#DIV/0!</v>
      </c>
    </row>
    <row r="97" spans="1:19" x14ac:dyDescent="0.2">
      <c r="A97" s="25"/>
      <c r="B97" s="26"/>
      <c r="C97" s="9">
        <f t="shared" si="26"/>
        <v>0.70710678118654757</v>
      </c>
      <c r="D97" s="9">
        <f t="shared" si="27"/>
        <v>0.78539816339744828</v>
      </c>
      <c r="E97" s="24">
        <f t="shared" si="28"/>
        <v>1.4142135623730949</v>
      </c>
      <c r="F97" s="24">
        <f t="shared" si="24"/>
        <v>0.61146126208202656</v>
      </c>
      <c r="G97" s="24"/>
      <c r="I97" s="21" t="e">
        <f t="shared" si="29"/>
        <v>#DIV/0!</v>
      </c>
      <c r="O97" s="30" t="e">
        <f t="shared" si="30"/>
        <v>#DIV/0!</v>
      </c>
      <c r="P97" s="9" t="e">
        <f t="shared" si="25"/>
        <v>#DIV/0!</v>
      </c>
      <c r="Q97" s="9" t="e">
        <f t="shared" si="31"/>
        <v>#DIV/0!</v>
      </c>
      <c r="R97" s="24" t="e">
        <f t="shared" si="32"/>
        <v>#DIV/0!</v>
      </c>
      <c r="S97" s="24" t="e">
        <f t="shared" si="33"/>
        <v>#DIV/0!</v>
      </c>
    </row>
    <row r="98" spans="1:19" x14ac:dyDescent="0.2">
      <c r="A98" s="25"/>
      <c r="B98" s="26"/>
      <c r="C98" s="9">
        <f t="shared" si="26"/>
        <v>0.70710678118654757</v>
      </c>
      <c r="D98" s="9">
        <f t="shared" si="27"/>
        <v>0.78539816339744828</v>
      </c>
      <c r="E98" s="24">
        <f t="shared" si="28"/>
        <v>1.4142135623730949</v>
      </c>
      <c r="F98" s="24">
        <f t="shared" ref="F98:F129" si="34">(D98-Zo)/C98</f>
        <v>0.61146126208202656</v>
      </c>
      <c r="G98" s="24"/>
      <c r="I98" s="21" t="e">
        <f t="shared" si="29"/>
        <v>#DIV/0!</v>
      </c>
      <c r="O98" s="30" t="e">
        <f t="shared" si="30"/>
        <v>#DIV/0!</v>
      </c>
      <c r="P98" s="9" t="e">
        <f t="shared" si="25"/>
        <v>#DIV/0!</v>
      </c>
      <c r="Q98" s="9" t="e">
        <f t="shared" si="31"/>
        <v>#DIV/0!</v>
      </c>
      <c r="R98" s="24" t="e">
        <f t="shared" si="32"/>
        <v>#DIV/0!</v>
      </c>
      <c r="S98" s="24" t="e">
        <f t="shared" si="33"/>
        <v>#DIV/0!</v>
      </c>
    </row>
    <row r="99" spans="1:19" x14ac:dyDescent="0.2">
      <c r="A99" s="25"/>
      <c r="B99" s="26"/>
      <c r="C99" s="9">
        <f t="shared" si="26"/>
        <v>0.70710678118654757</v>
      </c>
      <c r="D99" s="9">
        <f t="shared" si="27"/>
        <v>0.78539816339744828</v>
      </c>
      <c r="E99" s="24">
        <f t="shared" si="28"/>
        <v>1.4142135623730949</v>
      </c>
      <c r="F99" s="24">
        <f t="shared" si="34"/>
        <v>0.61146126208202656</v>
      </c>
      <c r="G99" s="24"/>
      <c r="I99" s="21" t="e">
        <f t="shared" si="29"/>
        <v>#DIV/0!</v>
      </c>
      <c r="O99" s="30" t="e">
        <f t="shared" si="30"/>
        <v>#DIV/0!</v>
      </c>
      <c r="P99" s="9" t="e">
        <f t="shared" si="25"/>
        <v>#DIV/0!</v>
      </c>
      <c r="Q99" s="9" t="e">
        <f t="shared" si="31"/>
        <v>#DIV/0!</v>
      </c>
      <c r="R99" s="24" t="e">
        <f t="shared" si="32"/>
        <v>#DIV/0!</v>
      </c>
      <c r="S99" s="24" t="e">
        <f t="shared" si="33"/>
        <v>#DIV/0!</v>
      </c>
    </row>
    <row r="100" spans="1:19" x14ac:dyDescent="0.2">
      <c r="A100" s="25"/>
      <c r="B100" s="26"/>
      <c r="C100" s="9">
        <f t="shared" si="26"/>
        <v>0.70710678118654757</v>
      </c>
      <c r="D100" s="9">
        <f t="shared" si="27"/>
        <v>0.78539816339744828</v>
      </c>
      <c r="E100" s="24">
        <f t="shared" si="28"/>
        <v>1.4142135623730949</v>
      </c>
      <c r="F100" s="24">
        <f t="shared" si="34"/>
        <v>0.61146126208202656</v>
      </c>
      <c r="G100" s="24"/>
      <c r="I100" s="21" t="e">
        <f t="shared" si="29"/>
        <v>#DIV/0!</v>
      </c>
      <c r="O100" s="30" t="e">
        <f t="shared" si="30"/>
        <v>#DIV/0!</v>
      </c>
      <c r="P100" s="9" t="e">
        <f t="shared" si="25"/>
        <v>#DIV/0!</v>
      </c>
      <c r="Q100" s="9" t="e">
        <f t="shared" si="31"/>
        <v>#DIV/0!</v>
      </c>
      <c r="R100" s="24" t="e">
        <f t="shared" si="32"/>
        <v>#DIV/0!</v>
      </c>
      <c r="S100" s="24" t="e">
        <f t="shared" si="33"/>
        <v>#DIV/0!</v>
      </c>
    </row>
    <row r="101" spans="1:19" x14ac:dyDescent="0.2">
      <c r="A101" s="25"/>
      <c r="B101" s="26"/>
      <c r="C101" s="9">
        <f t="shared" si="26"/>
        <v>0.70710678118654757</v>
      </c>
      <c r="D101" s="9">
        <f t="shared" si="27"/>
        <v>0.78539816339744828</v>
      </c>
      <c r="E101" s="24">
        <f t="shared" si="28"/>
        <v>1.4142135623730949</v>
      </c>
      <c r="F101" s="24">
        <f t="shared" si="34"/>
        <v>0.61146126208202656</v>
      </c>
      <c r="G101" s="24"/>
      <c r="I101" s="21" t="e">
        <f t="shared" si="29"/>
        <v>#DIV/0!</v>
      </c>
      <c r="O101" s="30" t="e">
        <f t="shared" si="30"/>
        <v>#DIV/0!</v>
      </c>
      <c r="P101" s="9" t="e">
        <f t="shared" si="25"/>
        <v>#DIV/0!</v>
      </c>
      <c r="Q101" s="9" t="e">
        <f t="shared" si="31"/>
        <v>#DIV/0!</v>
      </c>
      <c r="R101" s="24" t="e">
        <f t="shared" si="32"/>
        <v>#DIV/0!</v>
      </c>
      <c r="S101" s="24" t="e">
        <f t="shared" si="33"/>
        <v>#DIV/0!</v>
      </c>
    </row>
    <row r="102" spans="1:19" x14ac:dyDescent="0.2">
      <c r="A102" s="25"/>
      <c r="B102" s="26"/>
      <c r="C102" s="9">
        <f t="shared" si="26"/>
        <v>0.70710678118654757</v>
      </c>
      <c r="D102" s="9">
        <f t="shared" si="27"/>
        <v>0.78539816339744828</v>
      </c>
      <c r="E102" s="24">
        <f t="shared" si="28"/>
        <v>1.4142135623730949</v>
      </c>
      <c r="F102" s="24">
        <f t="shared" si="34"/>
        <v>0.61146126208202656</v>
      </c>
      <c r="G102" s="24"/>
      <c r="I102" s="21" t="e">
        <f t="shared" si="29"/>
        <v>#DIV/0!</v>
      </c>
      <c r="O102" s="30" t="e">
        <f t="shared" si="30"/>
        <v>#DIV/0!</v>
      </c>
      <c r="P102" s="9" t="e">
        <f t="shared" si="25"/>
        <v>#DIV/0!</v>
      </c>
      <c r="Q102" s="9" t="e">
        <f t="shared" si="31"/>
        <v>#DIV/0!</v>
      </c>
      <c r="R102" s="24" t="e">
        <f t="shared" si="32"/>
        <v>#DIV/0!</v>
      </c>
      <c r="S102" s="24" t="e">
        <f t="shared" si="33"/>
        <v>#DIV/0!</v>
      </c>
    </row>
    <row r="103" spans="1:19" x14ac:dyDescent="0.2">
      <c r="A103" s="25"/>
      <c r="B103" s="26"/>
      <c r="C103" s="9">
        <f t="shared" si="26"/>
        <v>0.70710678118654757</v>
      </c>
      <c r="D103" s="9">
        <f t="shared" si="27"/>
        <v>0.78539816339744828</v>
      </c>
      <c r="E103" s="24">
        <f t="shared" si="28"/>
        <v>1.4142135623730949</v>
      </c>
      <c r="F103" s="24">
        <f t="shared" si="34"/>
        <v>0.61146126208202656</v>
      </c>
      <c r="G103" s="24"/>
      <c r="I103" s="21" t="e">
        <f t="shared" si="29"/>
        <v>#DIV/0!</v>
      </c>
      <c r="O103" s="30" t="e">
        <f t="shared" si="30"/>
        <v>#DIV/0!</v>
      </c>
      <c r="P103" s="9" t="e">
        <f t="shared" si="25"/>
        <v>#DIV/0!</v>
      </c>
      <c r="Q103" s="9" t="e">
        <f t="shared" si="31"/>
        <v>#DIV/0!</v>
      </c>
      <c r="R103" s="24" t="e">
        <f t="shared" si="32"/>
        <v>#DIV/0!</v>
      </c>
      <c r="S103" s="24" t="e">
        <f t="shared" si="33"/>
        <v>#DIV/0!</v>
      </c>
    </row>
    <row r="104" spans="1:19" x14ac:dyDescent="0.2">
      <c r="A104" s="25"/>
      <c r="B104" s="26"/>
      <c r="C104" s="9">
        <f t="shared" si="26"/>
        <v>0.70710678118654757</v>
      </c>
      <c r="D104" s="9">
        <f t="shared" si="27"/>
        <v>0.78539816339744828</v>
      </c>
      <c r="E104" s="24">
        <f t="shared" si="28"/>
        <v>1.4142135623730949</v>
      </c>
      <c r="F104" s="24">
        <f t="shared" si="34"/>
        <v>0.61146126208202656</v>
      </c>
      <c r="G104" s="24"/>
      <c r="I104" s="21" t="e">
        <f t="shared" si="29"/>
        <v>#DIV/0!</v>
      </c>
      <c r="O104" s="30" t="e">
        <f t="shared" si="30"/>
        <v>#DIV/0!</v>
      </c>
      <c r="P104" s="9" t="e">
        <f t="shared" si="25"/>
        <v>#DIV/0!</v>
      </c>
      <c r="Q104" s="9" t="e">
        <f t="shared" si="31"/>
        <v>#DIV/0!</v>
      </c>
      <c r="R104" s="24" t="e">
        <f t="shared" si="32"/>
        <v>#DIV/0!</v>
      </c>
      <c r="S104" s="24" t="e">
        <f t="shared" si="33"/>
        <v>#DIV/0!</v>
      </c>
    </row>
    <row r="105" spans="1:19" x14ac:dyDescent="0.2">
      <c r="A105" s="25"/>
      <c r="B105" s="26"/>
      <c r="C105" s="9">
        <f t="shared" si="26"/>
        <v>0.70710678118654757</v>
      </c>
      <c r="D105" s="9">
        <f t="shared" si="27"/>
        <v>0.78539816339744828</v>
      </c>
      <c r="E105" s="24">
        <f t="shared" si="28"/>
        <v>1.4142135623730949</v>
      </c>
      <c r="F105" s="24">
        <f t="shared" si="34"/>
        <v>0.61146126208202656</v>
      </c>
      <c r="G105" s="24"/>
      <c r="I105" s="21" t="e">
        <f t="shared" si="29"/>
        <v>#DIV/0!</v>
      </c>
      <c r="O105" s="30" t="e">
        <f t="shared" si="30"/>
        <v>#DIV/0!</v>
      </c>
      <c r="P105" s="9" t="e">
        <f t="shared" si="25"/>
        <v>#DIV/0!</v>
      </c>
      <c r="Q105" s="9" t="e">
        <f t="shared" si="31"/>
        <v>#DIV/0!</v>
      </c>
      <c r="R105" s="24" t="e">
        <f t="shared" si="32"/>
        <v>#DIV/0!</v>
      </c>
      <c r="S105" s="24" t="e">
        <f t="shared" si="33"/>
        <v>#DIV/0!</v>
      </c>
    </row>
    <row r="106" spans="1:19" x14ac:dyDescent="0.2">
      <c r="A106" s="25"/>
      <c r="B106" s="26"/>
      <c r="C106" s="9">
        <f t="shared" si="26"/>
        <v>0.70710678118654757</v>
      </c>
      <c r="D106" s="9">
        <f t="shared" si="27"/>
        <v>0.78539816339744828</v>
      </c>
      <c r="E106" s="24">
        <f t="shared" si="28"/>
        <v>1.4142135623730949</v>
      </c>
      <c r="F106" s="24">
        <f t="shared" si="34"/>
        <v>0.61146126208202656</v>
      </c>
      <c r="G106" s="24"/>
      <c r="I106" s="21" t="e">
        <f t="shared" si="29"/>
        <v>#DIV/0!</v>
      </c>
      <c r="O106" s="30" t="e">
        <f t="shared" si="30"/>
        <v>#DIV/0!</v>
      </c>
      <c r="P106" s="9" t="e">
        <f t="shared" si="25"/>
        <v>#DIV/0!</v>
      </c>
      <c r="Q106" s="9" t="e">
        <f t="shared" si="31"/>
        <v>#DIV/0!</v>
      </c>
      <c r="R106" s="24" t="e">
        <f t="shared" si="32"/>
        <v>#DIV/0!</v>
      </c>
      <c r="S106" s="24" t="e">
        <f t="shared" si="33"/>
        <v>#DIV/0!</v>
      </c>
    </row>
    <row r="107" spans="1:19" x14ac:dyDescent="0.2">
      <c r="A107" s="25"/>
      <c r="B107" s="26"/>
      <c r="C107" s="9">
        <f t="shared" si="26"/>
        <v>0.70710678118654757</v>
      </c>
      <c r="D107" s="9">
        <f t="shared" si="27"/>
        <v>0.78539816339744828</v>
      </c>
      <c r="E107" s="24">
        <f t="shared" si="28"/>
        <v>1.4142135623730949</v>
      </c>
      <c r="F107" s="24">
        <f t="shared" si="34"/>
        <v>0.61146126208202656</v>
      </c>
      <c r="G107" s="24"/>
      <c r="I107" s="21" t="e">
        <f t="shared" si="29"/>
        <v>#DIV/0!</v>
      </c>
      <c r="O107" s="30" t="e">
        <f t="shared" si="30"/>
        <v>#DIV/0!</v>
      </c>
      <c r="P107" s="9" t="e">
        <f t="shared" ref="P107:P138" si="35">SQRT(1/A107+1/B107+1/Nd+(zeta_se/zeta)^2)</f>
        <v>#DIV/0!</v>
      </c>
      <c r="Q107" s="9" t="e">
        <f t="shared" si="31"/>
        <v>#DIV/0!</v>
      </c>
      <c r="R107" s="24" t="e">
        <f t="shared" si="32"/>
        <v>#DIV/0!</v>
      </c>
      <c r="S107" s="24" t="e">
        <f t="shared" si="33"/>
        <v>#DIV/0!</v>
      </c>
    </row>
    <row r="108" spans="1:19" x14ac:dyDescent="0.2">
      <c r="A108" s="25"/>
      <c r="B108" s="26"/>
      <c r="C108" s="9">
        <f t="shared" si="26"/>
        <v>0.70710678118654757</v>
      </c>
      <c r="D108" s="9">
        <f t="shared" si="27"/>
        <v>0.78539816339744828</v>
      </c>
      <c r="E108" s="24">
        <f t="shared" si="28"/>
        <v>1.4142135623730949</v>
      </c>
      <c r="F108" s="24">
        <f t="shared" si="34"/>
        <v>0.61146126208202656</v>
      </c>
      <c r="G108" s="24"/>
      <c r="I108" s="21" t="e">
        <f t="shared" si="29"/>
        <v>#DIV/0!</v>
      </c>
      <c r="O108" s="30" t="e">
        <f t="shared" si="30"/>
        <v>#DIV/0!</v>
      </c>
      <c r="P108" s="9" t="e">
        <f t="shared" si="35"/>
        <v>#DIV/0!</v>
      </c>
      <c r="Q108" s="9" t="e">
        <f t="shared" si="31"/>
        <v>#DIV/0!</v>
      </c>
      <c r="R108" s="24" t="e">
        <f t="shared" si="32"/>
        <v>#DIV/0!</v>
      </c>
      <c r="S108" s="24" t="e">
        <f t="shared" si="33"/>
        <v>#DIV/0!</v>
      </c>
    </row>
    <row r="109" spans="1:19" x14ac:dyDescent="0.2">
      <c r="A109" s="25"/>
      <c r="B109" s="26"/>
      <c r="C109" s="9">
        <f t="shared" si="26"/>
        <v>0.70710678118654757</v>
      </c>
      <c r="D109" s="9">
        <f t="shared" si="27"/>
        <v>0.78539816339744828</v>
      </c>
      <c r="E109" s="24">
        <f t="shared" si="28"/>
        <v>1.4142135623730949</v>
      </c>
      <c r="F109" s="24">
        <f t="shared" si="34"/>
        <v>0.61146126208202656</v>
      </c>
      <c r="G109" s="24"/>
      <c r="I109" s="21" t="e">
        <f t="shared" si="29"/>
        <v>#DIV/0!</v>
      </c>
      <c r="O109" s="30" t="e">
        <f t="shared" si="30"/>
        <v>#DIV/0!</v>
      </c>
      <c r="P109" s="9" t="e">
        <f t="shared" si="35"/>
        <v>#DIV/0!</v>
      </c>
      <c r="Q109" s="9" t="e">
        <f t="shared" si="31"/>
        <v>#DIV/0!</v>
      </c>
      <c r="R109" s="24" t="e">
        <f t="shared" si="32"/>
        <v>#DIV/0!</v>
      </c>
      <c r="S109" s="24" t="e">
        <f t="shared" si="33"/>
        <v>#DIV/0!</v>
      </c>
    </row>
    <row r="110" spans="1:19" x14ac:dyDescent="0.2">
      <c r="A110" s="25"/>
      <c r="B110" s="26"/>
      <c r="C110" s="9">
        <f t="shared" si="26"/>
        <v>0.70710678118654757</v>
      </c>
      <c r="D110" s="9">
        <f t="shared" si="27"/>
        <v>0.78539816339744828</v>
      </c>
      <c r="E110" s="24">
        <f t="shared" si="28"/>
        <v>1.4142135623730949</v>
      </c>
      <c r="F110" s="24">
        <f t="shared" si="34"/>
        <v>0.61146126208202656</v>
      </c>
      <c r="G110" s="24"/>
      <c r="I110" s="21" t="e">
        <f t="shared" si="29"/>
        <v>#DIV/0!</v>
      </c>
      <c r="O110" s="30" t="e">
        <f t="shared" si="30"/>
        <v>#DIV/0!</v>
      </c>
      <c r="P110" s="9" t="e">
        <f t="shared" si="35"/>
        <v>#DIV/0!</v>
      </c>
      <c r="Q110" s="9" t="e">
        <f t="shared" si="31"/>
        <v>#DIV/0!</v>
      </c>
      <c r="R110" s="24" t="e">
        <f t="shared" si="32"/>
        <v>#DIV/0!</v>
      </c>
      <c r="S110" s="24" t="e">
        <f t="shared" si="33"/>
        <v>#DIV/0!</v>
      </c>
    </row>
    <row r="111" spans="1:19" x14ac:dyDescent="0.2">
      <c r="A111" s="25"/>
      <c r="B111" s="26"/>
      <c r="C111" s="9">
        <f t="shared" si="26"/>
        <v>0.70710678118654757</v>
      </c>
      <c r="D111" s="9">
        <f t="shared" si="27"/>
        <v>0.78539816339744828</v>
      </c>
      <c r="E111" s="24">
        <f t="shared" si="28"/>
        <v>1.4142135623730949</v>
      </c>
      <c r="F111" s="24">
        <f t="shared" si="34"/>
        <v>0.61146126208202656</v>
      </c>
      <c r="G111" s="24"/>
      <c r="I111" s="21" t="e">
        <f t="shared" si="29"/>
        <v>#DIV/0!</v>
      </c>
      <c r="O111" s="30" t="e">
        <f t="shared" si="30"/>
        <v>#DIV/0!</v>
      </c>
      <c r="P111" s="9" t="e">
        <f t="shared" si="35"/>
        <v>#DIV/0!</v>
      </c>
      <c r="Q111" s="9" t="e">
        <f t="shared" si="31"/>
        <v>#DIV/0!</v>
      </c>
      <c r="R111" s="24" t="e">
        <f t="shared" si="32"/>
        <v>#DIV/0!</v>
      </c>
      <c r="S111" s="24" t="e">
        <f t="shared" si="33"/>
        <v>#DIV/0!</v>
      </c>
    </row>
    <row r="112" spans="1:19" x14ac:dyDescent="0.2">
      <c r="A112" s="25"/>
      <c r="B112" s="26"/>
      <c r="C112" s="9">
        <f t="shared" si="26"/>
        <v>0.70710678118654757</v>
      </c>
      <c r="D112" s="9">
        <f t="shared" si="27"/>
        <v>0.78539816339744828</v>
      </c>
      <c r="E112" s="24">
        <f t="shared" si="28"/>
        <v>1.4142135623730949</v>
      </c>
      <c r="F112" s="24">
        <f t="shared" si="34"/>
        <v>0.61146126208202656</v>
      </c>
      <c r="G112" s="24"/>
      <c r="I112" s="21" t="e">
        <f t="shared" si="29"/>
        <v>#DIV/0!</v>
      </c>
      <c r="O112" s="30" t="e">
        <f t="shared" si="30"/>
        <v>#DIV/0!</v>
      </c>
      <c r="P112" s="9" t="e">
        <f t="shared" si="35"/>
        <v>#DIV/0!</v>
      </c>
      <c r="Q112" s="9" t="e">
        <f t="shared" si="31"/>
        <v>#DIV/0!</v>
      </c>
      <c r="R112" s="24" t="e">
        <f t="shared" si="32"/>
        <v>#DIV/0!</v>
      </c>
      <c r="S112" s="24" t="e">
        <f t="shared" si="33"/>
        <v>#DIV/0!</v>
      </c>
    </row>
    <row r="113" spans="1:19" x14ac:dyDescent="0.2">
      <c r="A113" s="25"/>
      <c r="B113" s="26"/>
      <c r="C113" s="9">
        <f t="shared" si="26"/>
        <v>0.70710678118654757</v>
      </c>
      <c r="D113" s="9">
        <f t="shared" si="27"/>
        <v>0.78539816339744828</v>
      </c>
      <c r="E113" s="24">
        <f t="shared" si="28"/>
        <v>1.4142135623730949</v>
      </c>
      <c r="F113" s="24">
        <f t="shared" si="34"/>
        <v>0.61146126208202656</v>
      </c>
      <c r="G113" s="24"/>
      <c r="I113" s="21" t="e">
        <f t="shared" si="29"/>
        <v>#DIV/0!</v>
      </c>
      <c r="O113" s="30" t="e">
        <f t="shared" si="30"/>
        <v>#DIV/0!</v>
      </c>
      <c r="P113" s="9" t="e">
        <f t="shared" si="35"/>
        <v>#DIV/0!</v>
      </c>
      <c r="Q113" s="9" t="e">
        <f t="shared" si="31"/>
        <v>#DIV/0!</v>
      </c>
      <c r="R113" s="24" t="e">
        <f t="shared" si="32"/>
        <v>#DIV/0!</v>
      </c>
      <c r="S113" s="24" t="e">
        <f t="shared" si="33"/>
        <v>#DIV/0!</v>
      </c>
    </row>
    <row r="114" spans="1:19" x14ac:dyDescent="0.2">
      <c r="A114" s="25"/>
      <c r="B114" s="26"/>
      <c r="C114" s="9">
        <f t="shared" si="26"/>
        <v>0.70710678118654757</v>
      </c>
      <c r="D114" s="9">
        <f t="shared" si="27"/>
        <v>0.78539816339744828</v>
      </c>
      <c r="E114" s="24">
        <f t="shared" si="28"/>
        <v>1.4142135623730949</v>
      </c>
      <c r="F114" s="24">
        <f t="shared" si="34"/>
        <v>0.61146126208202656</v>
      </c>
      <c r="G114" s="24"/>
      <c r="I114" s="21" t="e">
        <f t="shared" si="29"/>
        <v>#DIV/0!</v>
      </c>
      <c r="O114" s="30" t="e">
        <f t="shared" si="30"/>
        <v>#DIV/0!</v>
      </c>
      <c r="P114" s="9" t="e">
        <f t="shared" si="35"/>
        <v>#DIV/0!</v>
      </c>
      <c r="Q114" s="9" t="e">
        <f t="shared" si="31"/>
        <v>#DIV/0!</v>
      </c>
      <c r="R114" s="24" t="e">
        <f t="shared" si="32"/>
        <v>#DIV/0!</v>
      </c>
      <c r="S114" s="24" t="e">
        <f t="shared" si="33"/>
        <v>#DIV/0!</v>
      </c>
    </row>
    <row r="115" spans="1:19" x14ac:dyDescent="0.2">
      <c r="A115" s="25"/>
      <c r="B115" s="26"/>
      <c r="C115" s="9">
        <f t="shared" si="26"/>
        <v>0.70710678118654757</v>
      </c>
      <c r="D115" s="9">
        <f t="shared" si="27"/>
        <v>0.78539816339744828</v>
      </c>
      <c r="E115" s="24">
        <f t="shared" si="28"/>
        <v>1.4142135623730949</v>
      </c>
      <c r="F115" s="24">
        <f t="shared" si="34"/>
        <v>0.61146126208202656</v>
      </c>
      <c r="G115" s="24"/>
      <c r="I115" s="21" t="e">
        <f t="shared" si="29"/>
        <v>#DIV/0!</v>
      </c>
      <c r="O115" s="30" t="e">
        <f t="shared" si="30"/>
        <v>#DIV/0!</v>
      </c>
      <c r="P115" s="9" t="e">
        <f t="shared" si="35"/>
        <v>#DIV/0!</v>
      </c>
      <c r="Q115" s="9" t="e">
        <f t="shared" si="31"/>
        <v>#DIV/0!</v>
      </c>
      <c r="R115" s="24" t="e">
        <f t="shared" si="32"/>
        <v>#DIV/0!</v>
      </c>
      <c r="S115" s="24" t="e">
        <f t="shared" si="33"/>
        <v>#DIV/0!</v>
      </c>
    </row>
    <row r="116" spans="1:19" x14ac:dyDescent="0.2">
      <c r="A116" s="25"/>
      <c r="B116" s="26"/>
      <c r="C116" s="9">
        <f t="shared" si="26"/>
        <v>0.70710678118654757</v>
      </c>
      <c r="D116" s="9">
        <f t="shared" si="27"/>
        <v>0.78539816339744828</v>
      </c>
      <c r="E116" s="24">
        <f t="shared" si="28"/>
        <v>1.4142135623730949</v>
      </c>
      <c r="F116" s="24">
        <f t="shared" si="34"/>
        <v>0.61146126208202656</v>
      </c>
      <c r="G116" s="24"/>
      <c r="I116" s="21" t="e">
        <f t="shared" si="29"/>
        <v>#DIV/0!</v>
      </c>
      <c r="O116" s="30" t="e">
        <f t="shared" si="30"/>
        <v>#DIV/0!</v>
      </c>
      <c r="P116" s="9" t="e">
        <f t="shared" si="35"/>
        <v>#DIV/0!</v>
      </c>
      <c r="Q116" s="9" t="e">
        <f t="shared" si="31"/>
        <v>#DIV/0!</v>
      </c>
      <c r="R116" s="24" t="e">
        <f t="shared" si="32"/>
        <v>#DIV/0!</v>
      </c>
      <c r="S116" s="24" t="e">
        <f t="shared" si="33"/>
        <v>#DIV/0!</v>
      </c>
    </row>
    <row r="117" spans="1:19" x14ac:dyDescent="0.2">
      <c r="A117" s="25"/>
      <c r="B117" s="26"/>
      <c r="C117" s="9">
        <f t="shared" si="26"/>
        <v>0.70710678118654757</v>
      </c>
      <c r="D117" s="9">
        <f t="shared" si="27"/>
        <v>0.78539816339744828</v>
      </c>
      <c r="E117" s="24">
        <f t="shared" si="28"/>
        <v>1.4142135623730949</v>
      </c>
      <c r="F117" s="24">
        <f t="shared" si="34"/>
        <v>0.61146126208202656</v>
      </c>
      <c r="G117" s="24"/>
      <c r="I117" s="21" t="e">
        <f t="shared" si="29"/>
        <v>#DIV/0!</v>
      </c>
      <c r="O117" s="30" t="e">
        <f t="shared" si="30"/>
        <v>#DIV/0!</v>
      </c>
      <c r="P117" s="9" t="e">
        <f t="shared" si="35"/>
        <v>#DIV/0!</v>
      </c>
      <c r="Q117" s="9" t="e">
        <f t="shared" si="31"/>
        <v>#DIV/0!</v>
      </c>
      <c r="R117" s="24" t="e">
        <f t="shared" si="32"/>
        <v>#DIV/0!</v>
      </c>
      <c r="S117" s="24" t="e">
        <f t="shared" si="33"/>
        <v>#DIV/0!</v>
      </c>
    </row>
    <row r="118" spans="1:19" x14ac:dyDescent="0.2">
      <c r="A118" s="25"/>
      <c r="B118" s="26"/>
      <c r="C118" s="9">
        <f t="shared" si="26"/>
        <v>0.70710678118654757</v>
      </c>
      <c r="D118" s="9">
        <f t="shared" si="27"/>
        <v>0.78539816339744828</v>
      </c>
      <c r="E118" s="24">
        <f t="shared" si="28"/>
        <v>1.4142135623730949</v>
      </c>
      <c r="F118" s="24">
        <f t="shared" si="34"/>
        <v>0.61146126208202656</v>
      </c>
      <c r="G118" s="24"/>
      <c r="I118" s="21" t="e">
        <f t="shared" si="29"/>
        <v>#DIV/0!</v>
      </c>
      <c r="O118" s="30" t="e">
        <f t="shared" si="30"/>
        <v>#DIV/0!</v>
      </c>
      <c r="P118" s="9" t="e">
        <f t="shared" si="35"/>
        <v>#DIV/0!</v>
      </c>
      <c r="Q118" s="9" t="e">
        <f t="shared" si="31"/>
        <v>#DIV/0!</v>
      </c>
      <c r="R118" s="24" t="e">
        <f t="shared" si="32"/>
        <v>#DIV/0!</v>
      </c>
      <c r="S118" s="24" t="e">
        <f t="shared" si="33"/>
        <v>#DIV/0!</v>
      </c>
    </row>
    <row r="119" spans="1:19" x14ac:dyDescent="0.2">
      <c r="A119" s="25"/>
      <c r="B119" s="26"/>
      <c r="C119" s="9">
        <f t="shared" si="26"/>
        <v>0.70710678118654757</v>
      </c>
      <c r="D119" s="9">
        <f t="shared" si="27"/>
        <v>0.78539816339744828</v>
      </c>
      <c r="E119" s="24">
        <f t="shared" si="28"/>
        <v>1.4142135623730949</v>
      </c>
      <c r="F119" s="24">
        <f t="shared" si="34"/>
        <v>0.61146126208202656</v>
      </c>
      <c r="G119" s="24"/>
      <c r="I119" s="21" t="e">
        <f t="shared" si="29"/>
        <v>#DIV/0!</v>
      </c>
      <c r="O119" s="30" t="e">
        <f t="shared" si="30"/>
        <v>#DIV/0!</v>
      </c>
      <c r="P119" s="9" t="e">
        <f t="shared" si="35"/>
        <v>#DIV/0!</v>
      </c>
      <c r="Q119" s="9" t="e">
        <f t="shared" si="31"/>
        <v>#DIV/0!</v>
      </c>
      <c r="R119" s="24" t="e">
        <f t="shared" si="32"/>
        <v>#DIV/0!</v>
      </c>
      <c r="S119" s="24" t="e">
        <f t="shared" si="33"/>
        <v>#DIV/0!</v>
      </c>
    </row>
    <row r="120" spans="1:19" x14ac:dyDescent="0.2">
      <c r="A120" s="25"/>
      <c r="B120" s="26"/>
      <c r="C120" s="9">
        <f t="shared" si="26"/>
        <v>0.70710678118654757</v>
      </c>
      <c r="D120" s="9">
        <f t="shared" si="27"/>
        <v>0.78539816339744828</v>
      </c>
      <c r="E120" s="24">
        <f t="shared" si="28"/>
        <v>1.4142135623730949</v>
      </c>
      <c r="F120" s="24">
        <f t="shared" si="34"/>
        <v>0.61146126208202656</v>
      </c>
      <c r="G120" s="24"/>
      <c r="I120" s="21" t="e">
        <f t="shared" si="29"/>
        <v>#DIV/0!</v>
      </c>
      <c r="O120" s="30" t="e">
        <f t="shared" si="30"/>
        <v>#DIV/0!</v>
      </c>
      <c r="P120" s="9" t="e">
        <f t="shared" si="35"/>
        <v>#DIV/0!</v>
      </c>
      <c r="Q120" s="9" t="e">
        <f t="shared" si="31"/>
        <v>#DIV/0!</v>
      </c>
      <c r="R120" s="24" t="e">
        <f t="shared" si="32"/>
        <v>#DIV/0!</v>
      </c>
      <c r="S120" s="24" t="e">
        <f t="shared" si="33"/>
        <v>#DIV/0!</v>
      </c>
    </row>
    <row r="121" spans="1:19" x14ac:dyDescent="0.2">
      <c r="A121" s="25"/>
      <c r="B121" s="26"/>
      <c r="C121" s="9">
        <f t="shared" si="26"/>
        <v>0.70710678118654757</v>
      </c>
      <c r="D121" s="9">
        <f t="shared" si="27"/>
        <v>0.78539816339744828</v>
      </c>
      <c r="E121" s="24">
        <f t="shared" si="28"/>
        <v>1.4142135623730949</v>
      </c>
      <c r="F121" s="24">
        <f t="shared" si="34"/>
        <v>0.61146126208202656</v>
      </c>
      <c r="G121" s="24"/>
      <c r="I121" s="21" t="e">
        <f t="shared" si="29"/>
        <v>#DIV/0!</v>
      </c>
      <c r="O121" s="30" t="e">
        <f t="shared" si="30"/>
        <v>#DIV/0!</v>
      </c>
      <c r="P121" s="9" t="e">
        <f t="shared" si="35"/>
        <v>#DIV/0!</v>
      </c>
      <c r="Q121" s="9" t="e">
        <f t="shared" si="31"/>
        <v>#DIV/0!</v>
      </c>
      <c r="R121" s="24" t="e">
        <f t="shared" si="32"/>
        <v>#DIV/0!</v>
      </c>
      <c r="S121" s="24" t="e">
        <f t="shared" si="33"/>
        <v>#DIV/0!</v>
      </c>
    </row>
    <row r="122" spans="1:19" x14ac:dyDescent="0.2">
      <c r="A122" s="25"/>
      <c r="B122" s="26"/>
      <c r="C122" s="9">
        <f t="shared" si="26"/>
        <v>0.70710678118654757</v>
      </c>
      <c r="D122" s="9">
        <f t="shared" si="27"/>
        <v>0.78539816339744828</v>
      </c>
      <c r="E122" s="24">
        <f t="shared" si="28"/>
        <v>1.4142135623730949</v>
      </c>
      <c r="F122" s="24">
        <f t="shared" si="34"/>
        <v>0.61146126208202656</v>
      </c>
      <c r="G122" s="24"/>
      <c r="I122" s="21" t="e">
        <f t="shared" si="29"/>
        <v>#DIV/0!</v>
      </c>
      <c r="O122" s="30" t="e">
        <f t="shared" si="30"/>
        <v>#DIV/0!</v>
      </c>
      <c r="P122" s="9" t="e">
        <f t="shared" si="35"/>
        <v>#DIV/0!</v>
      </c>
      <c r="Q122" s="9" t="e">
        <f t="shared" si="31"/>
        <v>#DIV/0!</v>
      </c>
      <c r="R122" s="24" t="e">
        <f t="shared" si="32"/>
        <v>#DIV/0!</v>
      </c>
      <c r="S122" s="24" t="e">
        <f t="shared" si="33"/>
        <v>#DIV/0!</v>
      </c>
    </row>
    <row r="123" spans="1:19" x14ac:dyDescent="0.2">
      <c r="A123" s="25"/>
      <c r="B123" s="26"/>
      <c r="C123" s="9">
        <f t="shared" si="26"/>
        <v>0.70710678118654757</v>
      </c>
      <c r="D123" s="9">
        <f t="shared" si="27"/>
        <v>0.78539816339744828</v>
      </c>
      <c r="E123" s="24">
        <f t="shared" si="28"/>
        <v>1.4142135623730949</v>
      </c>
      <c r="F123" s="24">
        <f t="shared" si="34"/>
        <v>0.61146126208202656</v>
      </c>
      <c r="G123" s="24"/>
      <c r="I123" s="21" t="e">
        <f t="shared" si="29"/>
        <v>#DIV/0!</v>
      </c>
      <c r="O123" s="30" t="e">
        <f t="shared" si="30"/>
        <v>#DIV/0!</v>
      </c>
      <c r="P123" s="9" t="e">
        <f t="shared" si="35"/>
        <v>#DIV/0!</v>
      </c>
      <c r="Q123" s="9" t="e">
        <f t="shared" si="31"/>
        <v>#DIV/0!</v>
      </c>
      <c r="R123" s="24" t="e">
        <f t="shared" si="32"/>
        <v>#DIV/0!</v>
      </c>
      <c r="S123" s="24" t="e">
        <f t="shared" si="33"/>
        <v>#DIV/0!</v>
      </c>
    </row>
    <row r="124" spans="1:19" x14ac:dyDescent="0.2">
      <c r="A124" s="25"/>
      <c r="B124" s="26"/>
      <c r="C124" s="9">
        <f t="shared" si="26"/>
        <v>0.70710678118654757</v>
      </c>
      <c r="D124" s="9">
        <f t="shared" si="27"/>
        <v>0.78539816339744828</v>
      </c>
      <c r="E124" s="24">
        <f t="shared" si="28"/>
        <v>1.4142135623730949</v>
      </c>
      <c r="F124" s="24">
        <f t="shared" si="34"/>
        <v>0.61146126208202656</v>
      </c>
      <c r="G124" s="24"/>
      <c r="I124" s="21" t="e">
        <f t="shared" si="29"/>
        <v>#DIV/0!</v>
      </c>
      <c r="O124" s="30" t="e">
        <f t="shared" si="30"/>
        <v>#DIV/0!</v>
      </c>
      <c r="P124" s="9" t="e">
        <f t="shared" si="35"/>
        <v>#DIV/0!</v>
      </c>
      <c r="Q124" s="9" t="e">
        <f t="shared" si="31"/>
        <v>#DIV/0!</v>
      </c>
      <c r="R124" s="24" t="e">
        <f t="shared" si="32"/>
        <v>#DIV/0!</v>
      </c>
      <c r="S124" s="24" t="e">
        <f t="shared" si="33"/>
        <v>#DIV/0!</v>
      </c>
    </row>
    <row r="125" spans="1:19" x14ac:dyDescent="0.2">
      <c r="A125" s="25"/>
      <c r="B125" s="26"/>
      <c r="C125" s="9">
        <f t="shared" si="26"/>
        <v>0.70710678118654757</v>
      </c>
      <c r="D125" s="9">
        <f t="shared" si="27"/>
        <v>0.78539816339744828</v>
      </c>
      <c r="E125" s="24">
        <f t="shared" si="28"/>
        <v>1.4142135623730949</v>
      </c>
      <c r="F125" s="24">
        <f t="shared" si="34"/>
        <v>0.61146126208202656</v>
      </c>
      <c r="G125" s="24"/>
      <c r="I125" s="21" t="e">
        <f t="shared" si="29"/>
        <v>#DIV/0!</v>
      </c>
      <c r="O125" s="30" t="e">
        <f t="shared" si="30"/>
        <v>#DIV/0!</v>
      </c>
      <c r="P125" s="9" t="e">
        <f t="shared" si="35"/>
        <v>#DIV/0!</v>
      </c>
      <c r="Q125" s="9" t="e">
        <f t="shared" si="31"/>
        <v>#DIV/0!</v>
      </c>
      <c r="R125" s="24" t="e">
        <f t="shared" si="32"/>
        <v>#DIV/0!</v>
      </c>
      <c r="S125" s="24" t="e">
        <f t="shared" si="33"/>
        <v>#DIV/0!</v>
      </c>
    </row>
    <row r="126" spans="1:19" x14ac:dyDescent="0.2">
      <c r="A126" s="25"/>
      <c r="B126" s="26"/>
      <c r="C126" s="9">
        <f t="shared" si="26"/>
        <v>0.70710678118654757</v>
      </c>
      <c r="D126" s="9">
        <f t="shared" si="27"/>
        <v>0.78539816339744828</v>
      </c>
      <c r="E126" s="24">
        <f t="shared" si="28"/>
        <v>1.4142135623730949</v>
      </c>
      <c r="F126" s="24">
        <f t="shared" si="34"/>
        <v>0.61146126208202656</v>
      </c>
      <c r="G126" s="24"/>
      <c r="I126" s="21" t="e">
        <f t="shared" si="29"/>
        <v>#DIV/0!</v>
      </c>
      <c r="O126" s="30" t="e">
        <f t="shared" si="30"/>
        <v>#DIV/0!</v>
      </c>
      <c r="P126" s="9" t="e">
        <f t="shared" si="35"/>
        <v>#DIV/0!</v>
      </c>
      <c r="Q126" s="9" t="e">
        <f t="shared" si="31"/>
        <v>#DIV/0!</v>
      </c>
      <c r="R126" s="24" t="e">
        <f t="shared" si="32"/>
        <v>#DIV/0!</v>
      </c>
      <c r="S126" s="24" t="e">
        <f t="shared" si="33"/>
        <v>#DIV/0!</v>
      </c>
    </row>
    <row r="127" spans="1:19" x14ac:dyDescent="0.2">
      <c r="A127" s="25"/>
      <c r="B127" s="26"/>
      <c r="C127" s="9">
        <f t="shared" si="26"/>
        <v>0.70710678118654757</v>
      </c>
      <c r="D127" s="9">
        <f t="shared" si="27"/>
        <v>0.78539816339744828</v>
      </c>
      <c r="E127" s="24">
        <f t="shared" si="28"/>
        <v>1.4142135623730949</v>
      </c>
      <c r="F127" s="24">
        <f t="shared" si="34"/>
        <v>0.61146126208202656</v>
      </c>
      <c r="G127" s="24"/>
      <c r="I127" s="21" t="e">
        <f t="shared" si="29"/>
        <v>#DIV/0!</v>
      </c>
      <c r="O127" s="30" t="e">
        <f t="shared" si="30"/>
        <v>#DIV/0!</v>
      </c>
      <c r="P127" s="9" t="e">
        <f t="shared" si="35"/>
        <v>#DIV/0!</v>
      </c>
      <c r="Q127" s="9" t="e">
        <f t="shared" si="31"/>
        <v>#DIV/0!</v>
      </c>
      <c r="R127" s="24" t="e">
        <f t="shared" si="32"/>
        <v>#DIV/0!</v>
      </c>
      <c r="S127" s="24" t="e">
        <f t="shared" si="33"/>
        <v>#DIV/0!</v>
      </c>
    </row>
    <row r="128" spans="1:19" x14ac:dyDescent="0.2">
      <c r="A128" s="25"/>
      <c r="B128" s="26"/>
      <c r="C128" s="9">
        <f t="shared" si="26"/>
        <v>0.70710678118654757</v>
      </c>
      <c r="D128" s="9">
        <f t="shared" si="27"/>
        <v>0.78539816339744828</v>
      </c>
      <c r="E128" s="24">
        <f t="shared" si="28"/>
        <v>1.4142135623730949</v>
      </c>
      <c r="F128" s="24">
        <f t="shared" si="34"/>
        <v>0.61146126208202656</v>
      </c>
      <c r="G128" s="24"/>
      <c r="I128" s="21" t="e">
        <f t="shared" si="29"/>
        <v>#DIV/0!</v>
      </c>
      <c r="O128" s="30" t="e">
        <f t="shared" si="30"/>
        <v>#DIV/0!</v>
      </c>
      <c r="P128" s="9" t="e">
        <f t="shared" si="35"/>
        <v>#DIV/0!</v>
      </c>
      <c r="Q128" s="9" t="e">
        <f t="shared" si="31"/>
        <v>#DIV/0!</v>
      </c>
      <c r="R128" s="24" t="e">
        <f t="shared" si="32"/>
        <v>#DIV/0!</v>
      </c>
      <c r="S128" s="24" t="e">
        <f t="shared" si="33"/>
        <v>#DIV/0!</v>
      </c>
    </row>
    <row r="129" spans="1:19" x14ac:dyDescent="0.2">
      <c r="A129" s="25"/>
      <c r="B129" s="26"/>
      <c r="C129" s="9">
        <f t="shared" si="26"/>
        <v>0.70710678118654757</v>
      </c>
      <c r="D129" s="9">
        <f t="shared" si="27"/>
        <v>0.78539816339744828</v>
      </c>
      <c r="E129" s="24">
        <f t="shared" si="28"/>
        <v>1.4142135623730949</v>
      </c>
      <c r="F129" s="24">
        <f t="shared" si="34"/>
        <v>0.61146126208202656</v>
      </c>
      <c r="G129" s="24"/>
      <c r="I129" s="21" t="e">
        <f t="shared" si="29"/>
        <v>#DIV/0!</v>
      </c>
      <c r="O129" s="30" t="e">
        <f t="shared" si="30"/>
        <v>#DIV/0!</v>
      </c>
      <c r="P129" s="9" t="e">
        <f t="shared" si="35"/>
        <v>#DIV/0!</v>
      </c>
      <c r="Q129" s="9" t="e">
        <f t="shared" si="31"/>
        <v>#DIV/0!</v>
      </c>
      <c r="R129" s="24" t="e">
        <f t="shared" si="32"/>
        <v>#DIV/0!</v>
      </c>
      <c r="S129" s="24" t="e">
        <f t="shared" si="33"/>
        <v>#DIV/0!</v>
      </c>
    </row>
    <row r="130" spans="1:19" x14ac:dyDescent="0.2">
      <c r="A130" s="25"/>
      <c r="B130" s="26"/>
      <c r="C130" s="9">
        <f t="shared" si="26"/>
        <v>0.70710678118654757</v>
      </c>
      <c r="D130" s="9">
        <f t="shared" si="27"/>
        <v>0.78539816339744828</v>
      </c>
      <c r="E130" s="24">
        <f t="shared" si="28"/>
        <v>1.4142135623730949</v>
      </c>
      <c r="F130" s="24">
        <f t="shared" ref="F130:F161" si="36">(D130-Zo)/C130</f>
        <v>0.61146126208202656</v>
      </c>
      <c r="G130" s="24"/>
      <c r="I130" s="21" t="e">
        <f t="shared" si="29"/>
        <v>#DIV/0!</v>
      </c>
      <c r="O130" s="30" t="e">
        <f t="shared" si="30"/>
        <v>#DIV/0!</v>
      </c>
      <c r="P130" s="9" t="e">
        <f t="shared" si="35"/>
        <v>#DIV/0!</v>
      </c>
      <c r="Q130" s="9" t="e">
        <f t="shared" si="31"/>
        <v>#DIV/0!</v>
      </c>
      <c r="R130" s="24" t="e">
        <f t="shared" si="32"/>
        <v>#DIV/0!</v>
      </c>
      <c r="S130" s="24" t="e">
        <f t="shared" si="33"/>
        <v>#DIV/0!</v>
      </c>
    </row>
    <row r="131" spans="1:19" x14ac:dyDescent="0.2">
      <c r="A131" s="25"/>
      <c r="B131" s="26"/>
      <c r="C131" s="9">
        <f t="shared" si="26"/>
        <v>0.70710678118654757</v>
      </c>
      <c r="D131" s="9">
        <f t="shared" si="27"/>
        <v>0.78539816339744828</v>
      </c>
      <c r="E131" s="24">
        <f t="shared" si="28"/>
        <v>1.4142135623730949</v>
      </c>
      <c r="F131" s="24">
        <f t="shared" si="36"/>
        <v>0.61146126208202656</v>
      </c>
      <c r="G131" s="24"/>
      <c r="I131" s="21" t="e">
        <f t="shared" si="29"/>
        <v>#DIV/0!</v>
      </c>
      <c r="O131" s="30" t="e">
        <f t="shared" si="30"/>
        <v>#DIV/0!</v>
      </c>
      <c r="P131" s="9" t="e">
        <f t="shared" si="35"/>
        <v>#DIV/0!</v>
      </c>
      <c r="Q131" s="9" t="e">
        <f t="shared" si="31"/>
        <v>#DIV/0!</v>
      </c>
      <c r="R131" s="24" t="e">
        <f t="shared" si="32"/>
        <v>#DIV/0!</v>
      </c>
      <c r="S131" s="24" t="e">
        <f t="shared" si="33"/>
        <v>#DIV/0!</v>
      </c>
    </row>
    <row r="132" spans="1:19" x14ac:dyDescent="0.2">
      <c r="A132" s="25"/>
      <c r="B132" s="26"/>
      <c r="C132" s="9">
        <f t="shared" si="26"/>
        <v>0.70710678118654757</v>
      </c>
      <c r="D132" s="9">
        <f t="shared" si="27"/>
        <v>0.78539816339744828</v>
      </c>
      <c r="E132" s="24">
        <f t="shared" si="28"/>
        <v>1.4142135623730949</v>
      </c>
      <c r="F132" s="24">
        <f t="shared" si="36"/>
        <v>0.61146126208202656</v>
      </c>
      <c r="G132" s="24"/>
      <c r="I132" s="21" t="e">
        <f t="shared" si="29"/>
        <v>#DIV/0!</v>
      </c>
      <c r="O132" s="30" t="e">
        <f t="shared" si="30"/>
        <v>#DIV/0!</v>
      </c>
      <c r="P132" s="9" t="e">
        <f t="shared" si="35"/>
        <v>#DIV/0!</v>
      </c>
      <c r="Q132" s="9" t="e">
        <f t="shared" si="31"/>
        <v>#DIV/0!</v>
      </c>
      <c r="R132" s="24" t="e">
        <f t="shared" si="32"/>
        <v>#DIV/0!</v>
      </c>
      <c r="S132" s="24" t="e">
        <f t="shared" si="33"/>
        <v>#DIV/0!</v>
      </c>
    </row>
    <row r="133" spans="1:19" x14ac:dyDescent="0.2">
      <c r="A133" s="25"/>
      <c r="B133" s="26"/>
      <c r="C133" s="9">
        <f t="shared" si="26"/>
        <v>0.70710678118654757</v>
      </c>
      <c r="D133" s="9">
        <f t="shared" si="27"/>
        <v>0.78539816339744828</v>
      </c>
      <c r="E133" s="24">
        <f t="shared" si="28"/>
        <v>1.4142135623730949</v>
      </c>
      <c r="F133" s="24">
        <f t="shared" si="36"/>
        <v>0.61146126208202656</v>
      </c>
      <c r="G133" s="24"/>
      <c r="I133" s="21" t="e">
        <f t="shared" si="29"/>
        <v>#DIV/0!</v>
      </c>
      <c r="O133" s="30" t="e">
        <f t="shared" si="30"/>
        <v>#DIV/0!</v>
      </c>
      <c r="P133" s="9" t="e">
        <f t="shared" si="35"/>
        <v>#DIV/0!</v>
      </c>
      <c r="Q133" s="9" t="e">
        <f t="shared" si="31"/>
        <v>#DIV/0!</v>
      </c>
      <c r="R133" s="24" t="e">
        <f t="shared" si="32"/>
        <v>#DIV/0!</v>
      </c>
      <c r="S133" s="24" t="e">
        <f t="shared" si="33"/>
        <v>#DIV/0!</v>
      </c>
    </row>
    <row r="134" spans="1:19" x14ac:dyDescent="0.2">
      <c r="A134" s="25"/>
      <c r="B134" s="26"/>
      <c r="C134" s="9">
        <f t="shared" si="26"/>
        <v>0.70710678118654757</v>
      </c>
      <c r="D134" s="9">
        <f t="shared" si="27"/>
        <v>0.78539816339744828</v>
      </c>
      <c r="E134" s="24">
        <f t="shared" si="28"/>
        <v>1.4142135623730949</v>
      </c>
      <c r="F134" s="24">
        <f t="shared" si="36"/>
        <v>0.61146126208202656</v>
      </c>
      <c r="G134" s="24"/>
      <c r="I134" s="21" t="e">
        <f t="shared" si="29"/>
        <v>#DIV/0!</v>
      </c>
      <c r="O134" s="30" t="e">
        <f t="shared" si="30"/>
        <v>#DIV/0!</v>
      </c>
      <c r="P134" s="9" t="e">
        <f t="shared" si="35"/>
        <v>#DIV/0!</v>
      </c>
      <c r="Q134" s="9" t="e">
        <f t="shared" si="31"/>
        <v>#DIV/0!</v>
      </c>
      <c r="R134" s="24" t="e">
        <f t="shared" si="32"/>
        <v>#DIV/0!</v>
      </c>
      <c r="S134" s="24" t="e">
        <f t="shared" si="33"/>
        <v>#DIV/0!</v>
      </c>
    </row>
    <row r="135" spans="1:19" x14ac:dyDescent="0.2">
      <c r="A135" s="25"/>
      <c r="B135" s="26"/>
      <c r="C135" s="9">
        <f t="shared" si="26"/>
        <v>0.70710678118654757</v>
      </c>
      <c r="D135" s="9">
        <f t="shared" si="27"/>
        <v>0.78539816339744828</v>
      </c>
      <c r="E135" s="24">
        <f t="shared" si="28"/>
        <v>1.4142135623730949</v>
      </c>
      <c r="F135" s="24">
        <f t="shared" si="36"/>
        <v>0.61146126208202656</v>
      </c>
      <c r="G135" s="24"/>
      <c r="I135" s="21" t="e">
        <f t="shared" si="29"/>
        <v>#DIV/0!</v>
      </c>
      <c r="O135" s="30" t="e">
        <f t="shared" si="30"/>
        <v>#DIV/0!</v>
      </c>
      <c r="P135" s="9" t="e">
        <f t="shared" si="35"/>
        <v>#DIV/0!</v>
      </c>
      <c r="Q135" s="9" t="e">
        <f t="shared" si="31"/>
        <v>#DIV/0!</v>
      </c>
      <c r="R135" s="24" t="e">
        <f t="shared" si="32"/>
        <v>#DIV/0!</v>
      </c>
      <c r="S135" s="24" t="e">
        <f t="shared" si="33"/>
        <v>#DIV/0!</v>
      </c>
    </row>
    <row r="136" spans="1:19" x14ac:dyDescent="0.2">
      <c r="A136" s="25"/>
      <c r="B136" s="26"/>
      <c r="C136" s="9">
        <f t="shared" si="26"/>
        <v>0.70710678118654757</v>
      </c>
      <c r="D136" s="9">
        <f t="shared" si="27"/>
        <v>0.78539816339744828</v>
      </c>
      <c r="E136" s="24">
        <f t="shared" si="28"/>
        <v>1.4142135623730949</v>
      </c>
      <c r="F136" s="24">
        <f t="shared" si="36"/>
        <v>0.61146126208202656</v>
      </c>
      <c r="G136" s="24"/>
      <c r="I136" s="21" t="e">
        <f t="shared" si="29"/>
        <v>#DIV/0!</v>
      </c>
      <c r="O136" s="30" t="e">
        <f t="shared" si="30"/>
        <v>#DIV/0!</v>
      </c>
      <c r="P136" s="9" t="e">
        <f t="shared" si="35"/>
        <v>#DIV/0!</v>
      </c>
      <c r="Q136" s="9" t="e">
        <f t="shared" si="31"/>
        <v>#DIV/0!</v>
      </c>
      <c r="R136" s="24" t="e">
        <f t="shared" si="32"/>
        <v>#DIV/0!</v>
      </c>
      <c r="S136" s="24" t="e">
        <f t="shared" si="33"/>
        <v>#DIV/0!</v>
      </c>
    </row>
    <row r="137" spans="1:19" x14ac:dyDescent="0.2">
      <c r="A137" s="25"/>
      <c r="B137" s="26"/>
      <c r="C137" s="9">
        <f t="shared" si="26"/>
        <v>0.70710678118654757</v>
      </c>
      <c r="D137" s="9">
        <f t="shared" si="27"/>
        <v>0.78539816339744828</v>
      </c>
      <c r="E137" s="24">
        <f t="shared" si="28"/>
        <v>1.4142135623730949</v>
      </c>
      <c r="F137" s="24">
        <f t="shared" si="36"/>
        <v>0.61146126208202656</v>
      </c>
      <c r="G137" s="24"/>
      <c r="I137" s="21" t="e">
        <f t="shared" si="29"/>
        <v>#DIV/0!</v>
      </c>
      <c r="O137" s="30" t="e">
        <f t="shared" si="30"/>
        <v>#DIV/0!</v>
      </c>
      <c r="P137" s="9" t="e">
        <f t="shared" si="35"/>
        <v>#DIV/0!</v>
      </c>
      <c r="Q137" s="9" t="e">
        <f t="shared" si="31"/>
        <v>#DIV/0!</v>
      </c>
      <c r="R137" s="24" t="e">
        <f t="shared" si="32"/>
        <v>#DIV/0!</v>
      </c>
      <c r="S137" s="24" t="e">
        <f t="shared" si="33"/>
        <v>#DIV/0!</v>
      </c>
    </row>
    <row r="138" spans="1:19" x14ac:dyDescent="0.2">
      <c r="A138" s="25"/>
      <c r="B138" s="26"/>
      <c r="C138" s="9">
        <f t="shared" si="26"/>
        <v>0.70710678118654757</v>
      </c>
      <c r="D138" s="9">
        <f t="shared" si="27"/>
        <v>0.78539816339744828</v>
      </c>
      <c r="E138" s="24">
        <f t="shared" si="28"/>
        <v>1.4142135623730949</v>
      </c>
      <c r="F138" s="24">
        <f t="shared" si="36"/>
        <v>0.61146126208202656</v>
      </c>
      <c r="G138" s="24"/>
      <c r="I138" s="21" t="e">
        <f t="shared" si="29"/>
        <v>#DIV/0!</v>
      </c>
      <c r="O138" s="30" t="e">
        <f t="shared" si="30"/>
        <v>#DIV/0!</v>
      </c>
      <c r="P138" s="9" t="e">
        <f t="shared" si="35"/>
        <v>#DIV/0!</v>
      </c>
      <c r="Q138" s="9" t="e">
        <f t="shared" si="31"/>
        <v>#DIV/0!</v>
      </c>
      <c r="R138" s="24" t="e">
        <f t="shared" si="32"/>
        <v>#DIV/0!</v>
      </c>
      <c r="S138" s="24" t="e">
        <f t="shared" si="33"/>
        <v>#DIV/0!</v>
      </c>
    </row>
    <row r="139" spans="1:19" x14ac:dyDescent="0.2">
      <c r="A139" s="25"/>
      <c r="B139" s="26"/>
      <c r="C139" s="9">
        <f t="shared" si="26"/>
        <v>0.70710678118654757</v>
      </c>
      <c r="D139" s="9">
        <f t="shared" si="27"/>
        <v>0.78539816339744828</v>
      </c>
      <c r="E139" s="24">
        <f t="shared" si="28"/>
        <v>1.4142135623730949</v>
      </c>
      <c r="F139" s="24">
        <f t="shared" si="36"/>
        <v>0.61146126208202656</v>
      </c>
      <c r="G139" s="24"/>
      <c r="I139" s="21" t="e">
        <f t="shared" si="29"/>
        <v>#DIV/0!</v>
      </c>
      <c r="O139" s="30" t="e">
        <f t="shared" si="30"/>
        <v>#DIV/0!</v>
      </c>
      <c r="P139" s="9" t="e">
        <f t="shared" ref="P139:P170" si="37">SQRT(1/A139+1/B139+1/Nd+(zeta_se/zeta)^2)</f>
        <v>#DIV/0!</v>
      </c>
      <c r="Q139" s="9" t="e">
        <f t="shared" si="31"/>
        <v>#DIV/0!</v>
      </c>
      <c r="R139" s="24" t="e">
        <f t="shared" si="32"/>
        <v>#DIV/0!</v>
      </c>
      <c r="S139" s="24" t="e">
        <f t="shared" si="33"/>
        <v>#DIV/0!</v>
      </c>
    </row>
    <row r="140" spans="1:19" x14ac:dyDescent="0.2">
      <c r="A140" s="25"/>
      <c r="B140" s="26"/>
      <c r="C140" s="9">
        <f t="shared" si="26"/>
        <v>0.70710678118654757</v>
      </c>
      <c r="D140" s="9">
        <f t="shared" si="27"/>
        <v>0.78539816339744828</v>
      </c>
      <c r="E140" s="24">
        <f t="shared" si="28"/>
        <v>1.4142135623730949</v>
      </c>
      <c r="F140" s="24">
        <f t="shared" si="36"/>
        <v>0.61146126208202656</v>
      </c>
      <c r="G140" s="24"/>
      <c r="I140" s="21" t="e">
        <f t="shared" si="29"/>
        <v>#DIV/0!</v>
      </c>
      <c r="O140" s="30" t="e">
        <f t="shared" si="30"/>
        <v>#DIV/0!</v>
      </c>
      <c r="P140" s="9" t="e">
        <f t="shared" si="37"/>
        <v>#DIV/0!</v>
      </c>
      <c r="Q140" s="9" t="e">
        <f t="shared" si="31"/>
        <v>#DIV/0!</v>
      </c>
      <c r="R140" s="24" t="e">
        <f t="shared" si="32"/>
        <v>#DIV/0!</v>
      </c>
      <c r="S140" s="24" t="e">
        <f t="shared" si="33"/>
        <v>#DIV/0!</v>
      </c>
    </row>
    <row r="141" spans="1:19" x14ac:dyDescent="0.2">
      <c r="A141" s="25"/>
      <c r="B141" s="26"/>
      <c r="C141" s="9">
        <f t="shared" si="26"/>
        <v>0.70710678118654757</v>
      </c>
      <c r="D141" s="9">
        <f t="shared" si="27"/>
        <v>0.78539816339744828</v>
      </c>
      <c r="E141" s="24">
        <f t="shared" si="28"/>
        <v>1.4142135623730949</v>
      </c>
      <c r="F141" s="24">
        <f t="shared" si="36"/>
        <v>0.61146126208202656</v>
      </c>
      <c r="G141" s="24"/>
      <c r="I141" s="21" t="e">
        <f t="shared" si="29"/>
        <v>#DIV/0!</v>
      </c>
      <c r="O141" s="30" t="e">
        <f t="shared" si="30"/>
        <v>#DIV/0!</v>
      </c>
      <c r="P141" s="9" t="e">
        <f t="shared" si="37"/>
        <v>#DIV/0!</v>
      </c>
      <c r="Q141" s="9" t="e">
        <f t="shared" si="31"/>
        <v>#DIV/0!</v>
      </c>
      <c r="R141" s="24" t="e">
        <f t="shared" si="32"/>
        <v>#DIV/0!</v>
      </c>
      <c r="S141" s="24" t="e">
        <f t="shared" si="33"/>
        <v>#DIV/0!</v>
      </c>
    </row>
    <row r="142" spans="1:19" x14ac:dyDescent="0.2">
      <c r="A142" s="25"/>
      <c r="B142" s="26"/>
      <c r="C142" s="9">
        <f t="shared" ref="C142:C205" si="38">0.5*(1/(A142+B142+0.5))^0.5</f>
        <v>0.70710678118654757</v>
      </c>
      <c r="D142" s="9">
        <f t="shared" ref="D142:D205" si="39">ATAN(SQRT((A142+3/8)/(B142+3/8)))</f>
        <v>0.78539816339744828</v>
      </c>
      <c r="E142" s="24">
        <f t="shared" ref="E142:E205" si="40">1/C142</f>
        <v>1.4142135623730949</v>
      </c>
      <c r="F142" s="24">
        <f t="shared" si="36"/>
        <v>0.61146126208202656</v>
      </c>
      <c r="G142" s="24"/>
      <c r="I142" s="21" t="e">
        <f t="shared" ref="I142:I205" si="41">1/lamD*LN(1+0.5*lamD*Z*rho_std*A142/B142)</f>
        <v>#DIV/0!</v>
      </c>
      <c r="O142" s="30" t="e">
        <f t="shared" ref="O142:O205" si="42">I142</f>
        <v>#DIV/0!</v>
      </c>
      <c r="P142" s="9" t="e">
        <f t="shared" si="37"/>
        <v>#DIV/0!</v>
      </c>
      <c r="Q142" s="9" t="e">
        <f t="shared" ref="Q142:Q205" si="43">O142*P142</f>
        <v>#DIV/0!</v>
      </c>
      <c r="R142" s="24" t="e">
        <f t="shared" ref="R142:R205" si="44">1/P142</f>
        <v>#DIV/0!</v>
      </c>
      <c r="S142" s="24" t="e">
        <f t="shared" ref="S142:S205" si="45">(LN(O142)-LN(center_age))/P142</f>
        <v>#DIV/0!</v>
      </c>
    </row>
    <row r="143" spans="1:19" x14ac:dyDescent="0.2">
      <c r="A143" s="25"/>
      <c r="B143" s="26"/>
      <c r="C143" s="9">
        <f t="shared" si="38"/>
        <v>0.70710678118654757</v>
      </c>
      <c r="D143" s="9">
        <f t="shared" si="39"/>
        <v>0.78539816339744828</v>
      </c>
      <c r="E143" s="24">
        <f t="shared" si="40"/>
        <v>1.4142135623730949</v>
      </c>
      <c r="F143" s="24">
        <f t="shared" si="36"/>
        <v>0.61146126208202656</v>
      </c>
      <c r="G143" s="24"/>
      <c r="I143" s="21" t="e">
        <f t="shared" si="41"/>
        <v>#DIV/0!</v>
      </c>
      <c r="O143" s="30" t="e">
        <f t="shared" si="42"/>
        <v>#DIV/0!</v>
      </c>
      <c r="P143" s="9" t="e">
        <f t="shared" si="37"/>
        <v>#DIV/0!</v>
      </c>
      <c r="Q143" s="9" t="e">
        <f t="shared" si="43"/>
        <v>#DIV/0!</v>
      </c>
      <c r="R143" s="24" t="e">
        <f t="shared" si="44"/>
        <v>#DIV/0!</v>
      </c>
      <c r="S143" s="24" t="e">
        <f t="shared" si="45"/>
        <v>#DIV/0!</v>
      </c>
    </row>
    <row r="144" spans="1:19" x14ac:dyDescent="0.2">
      <c r="A144" s="25"/>
      <c r="B144" s="26"/>
      <c r="C144" s="9">
        <f t="shared" si="38"/>
        <v>0.70710678118654757</v>
      </c>
      <c r="D144" s="9">
        <f t="shared" si="39"/>
        <v>0.78539816339744828</v>
      </c>
      <c r="E144" s="24">
        <f t="shared" si="40"/>
        <v>1.4142135623730949</v>
      </c>
      <c r="F144" s="24">
        <f t="shared" si="36"/>
        <v>0.61146126208202656</v>
      </c>
      <c r="G144" s="24"/>
      <c r="I144" s="21" t="e">
        <f t="shared" si="41"/>
        <v>#DIV/0!</v>
      </c>
      <c r="O144" s="30" t="e">
        <f t="shared" si="42"/>
        <v>#DIV/0!</v>
      </c>
      <c r="P144" s="9" t="e">
        <f t="shared" si="37"/>
        <v>#DIV/0!</v>
      </c>
      <c r="Q144" s="9" t="e">
        <f t="shared" si="43"/>
        <v>#DIV/0!</v>
      </c>
      <c r="R144" s="24" t="e">
        <f t="shared" si="44"/>
        <v>#DIV/0!</v>
      </c>
      <c r="S144" s="24" t="e">
        <f t="shared" si="45"/>
        <v>#DIV/0!</v>
      </c>
    </row>
    <row r="145" spans="1:19" x14ac:dyDescent="0.2">
      <c r="A145" s="25"/>
      <c r="B145" s="26"/>
      <c r="C145" s="9">
        <f t="shared" si="38"/>
        <v>0.70710678118654757</v>
      </c>
      <c r="D145" s="9">
        <f t="shared" si="39"/>
        <v>0.78539816339744828</v>
      </c>
      <c r="E145" s="24">
        <f t="shared" si="40"/>
        <v>1.4142135623730949</v>
      </c>
      <c r="F145" s="24">
        <f t="shared" si="36"/>
        <v>0.61146126208202656</v>
      </c>
      <c r="G145" s="24"/>
      <c r="I145" s="21" t="e">
        <f t="shared" si="41"/>
        <v>#DIV/0!</v>
      </c>
      <c r="O145" s="30" t="e">
        <f t="shared" si="42"/>
        <v>#DIV/0!</v>
      </c>
      <c r="P145" s="9" t="e">
        <f t="shared" si="37"/>
        <v>#DIV/0!</v>
      </c>
      <c r="Q145" s="9" t="e">
        <f t="shared" si="43"/>
        <v>#DIV/0!</v>
      </c>
      <c r="R145" s="24" t="e">
        <f t="shared" si="44"/>
        <v>#DIV/0!</v>
      </c>
      <c r="S145" s="24" t="e">
        <f t="shared" si="45"/>
        <v>#DIV/0!</v>
      </c>
    </row>
    <row r="146" spans="1:19" x14ac:dyDescent="0.2">
      <c r="A146" s="25"/>
      <c r="B146" s="26"/>
      <c r="C146" s="9">
        <f t="shared" si="38"/>
        <v>0.70710678118654757</v>
      </c>
      <c r="D146" s="9">
        <f t="shared" si="39"/>
        <v>0.78539816339744828</v>
      </c>
      <c r="E146" s="24">
        <f t="shared" si="40"/>
        <v>1.4142135623730949</v>
      </c>
      <c r="F146" s="24">
        <f t="shared" si="36"/>
        <v>0.61146126208202656</v>
      </c>
      <c r="G146" s="24"/>
      <c r="I146" s="21" t="e">
        <f t="shared" si="41"/>
        <v>#DIV/0!</v>
      </c>
      <c r="O146" s="30" t="e">
        <f t="shared" si="42"/>
        <v>#DIV/0!</v>
      </c>
      <c r="P146" s="9" t="e">
        <f t="shared" si="37"/>
        <v>#DIV/0!</v>
      </c>
      <c r="Q146" s="9" t="e">
        <f t="shared" si="43"/>
        <v>#DIV/0!</v>
      </c>
      <c r="R146" s="24" t="e">
        <f t="shared" si="44"/>
        <v>#DIV/0!</v>
      </c>
      <c r="S146" s="24" t="e">
        <f t="shared" si="45"/>
        <v>#DIV/0!</v>
      </c>
    </row>
    <row r="147" spans="1:19" x14ac:dyDescent="0.2">
      <c r="A147" s="25"/>
      <c r="B147" s="26"/>
      <c r="C147" s="9">
        <f t="shared" si="38"/>
        <v>0.70710678118654757</v>
      </c>
      <c r="D147" s="9">
        <f t="shared" si="39"/>
        <v>0.78539816339744828</v>
      </c>
      <c r="E147" s="24">
        <f t="shared" si="40"/>
        <v>1.4142135623730949</v>
      </c>
      <c r="F147" s="24">
        <f t="shared" si="36"/>
        <v>0.61146126208202656</v>
      </c>
      <c r="G147" s="24"/>
      <c r="I147" s="21" t="e">
        <f t="shared" si="41"/>
        <v>#DIV/0!</v>
      </c>
      <c r="O147" s="30" t="e">
        <f t="shared" si="42"/>
        <v>#DIV/0!</v>
      </c>
      <c r="P147" s="9" t="e">
        <f t="shared" si="37"/>
        <v>#DIV/0!</v>
      </c>
      <c r="Q147" s="9" t="e">
        <f t="shared" si="43"/>
        <v>#DIV/0!</v>
      </c>
      <c r="R147" s="24" t="e">
        <f t="shared" si="44"/>
        <v>#DIV/0!</v>
      </c>
      <c r="S147" s="24" t="e">
        <f t="shared" si="45"/>
        <v>#DIV/0!</v>
      </c>
    </row>
    <row r="148" spans="1:19" x14ac:dyDescent="0.2">
      <c r="A148" s="25"/>
      <c r="B148" s="26"/>
      <c r="C148" s="9">
        <f t="shared" si="38"/>
        <v>0.70710678118654757</v>
      </c>
      <c r="D148" s="9">
        <f t="shared" si="39"/>
        <v>0.78539816339744828</v>
      </c>
      <c r="E148" s="24">
        <f t="shared" si="40"/>
        <v>1.4142135623730949</v>
      </c>
      <c r="F148" s="24">
        <f t="shared" si="36"/>
        <v>0.61146126208202656</v>
      </c>
      <c r="G148" s="24"/>
      <c r="I148" s="21" t="e">
        <f t="shared" si="41"/>
        <v>#DIV/0!</v>
      </c>
      <c r="O148" s="30" t="e">
        <f t="shared" si="42"/>
        <v>#DIV/0!</v>
      </c>
      <c r="P148" s="9" t="e">
        <f t="shared" si="37"/>
        <v>#DIV/0!</v>
      </c>
      <c r="Q148" s="9" t="e">
        <f t="shared" si="43"/>
        <v>#DIV/0!</v>
      </c>
      <c r="R148" s="24" t="e">
        <f t="shared" si="44"/>
        <v>#DIV/0!</v>
      </c>
      <c r="S148" s="24" t="e">
        <f t="shared" si="45"/>
        <v>#DIV/0!</v>
      </c>
    </row>
    <row r="149" spans="1:19" x14ac:dyDescent="0.2">
      <c r="A149" s="25"/>
      <c r="B149" s="26"/>
      <c r="C149" s="9">
        <f t="shared" si="38"/>
        <v>0.70710678118654757</v>
      </c>
      <c r="D149" s="9">
        <f t="shared" si="39"/>
        <v>0.78539816339744828</v>
      </c>
      <c r="E149" s="24">
        <f t="shared" si="40"/>
        <v>1.4142135623730949</v>
      </c>
      <c r="F149" s="24">
        <f t="shared" si="36"/>
        <v>0.61146126208202656</v>
      </c>
      <c r="G149" s="24"/>
      <c r="I149" s="21" t="e">
        <f t="shared" si="41"/>
        <v>#DIV/0!</v>
      </c>
      <c r="O149" s="30" t="e">
        <f t="shared" si="42"/>
        <v>#DIV/0!</v>
      </c>
      <c r="P149" s="9" t="e">
        <f t="shared" si="37"/>
        <v>#DIV/0!</v>
      </c>
      <c r="Q149" s="9" t="e">
        <f t="shared" si="43"/>
        <v>#DIV/0!</v>
      </c>
      <c r="R149" s="24" t="e">
        <f t="shared" si="44"/>
        <v>#DIV/0!</v>
      </c>
      <c r="S149" s="24" t="e">
        <f t="shared" si="45"/>
        <v>#DIV/0!</v>
      </c>
    </row>
    <row r="150" spans="1:19" x14ac:dyDescent="0.2">
      <c r="A150" s="25"/>
      <c r="B150" s="26"/>
      <c r="C150" s="9">
        <f t="shared" si="38"/>
        <v>0.70710678118654757</v>
      </c>
      <c r="D150" s="9">
        <f t="shared" si="39"/>
        <v>0.78539816339744828</v>
      </c>
      <c r="E150" s="24">
        <f t="shared" si="40"/>
        <v>1.4142135623730949</v>
      </c>
      <c r="F150" s="24">
        <f t="shared" si="36"/>
        <v>0.61146126208202656</v>
      </c>
      <c r="G150" s="24"/>
      <c r="I150" s="21" t="e">
        <f t="shared" si="41"/>
        <v>#DIV/0!</v>
      </c>
      <c r="O150" s="30" t="e">
        <f t="shared" si="42"/>
        <v>#DIV/0!</v>
      </c>
      <c r="P150" s="9" t="e">
        <f t="shared" si="37"/>
        <v>#DIV/0!</v>
      </c>
      <c r="Q150" s="9" t="e">
        <f t="shared" si="43"/>
        <v>#DIV/0!</v>
      </c>
      <c r="R150" s="24" t="e">
        <f t="shared" si="44"/>
        <v>#DIV/0!</v>
      </c>
      <c r="S150" s="24" t="e">
        <f t="shared" si="45"/>
        <v>#DIV/0!</v>
      </c>
    </row>
    <row r="151" spans="1:19" x14ac:dyDescent="0.2">
      <c r="A151" s="25"/>
      <c r="B151" s="26"/>
      <c r="C151" s="9">
        <f t="shared" si="38"/>
        <v>0.70710678118654757</v>
      </c>
      <c r="D151" s="9">
        <f t="shared" si="39"/>
        <v>0.78539816339744828</v>
      </c>
      <c r="E151" s="24">
        <f t="shared" si="40"/>
        <v>1.4142135623730949</v>
      </c>
      <c r="F151" s="24">
        <f t="shared" si="36"/>
        <v>0.61146126208202656</v>
      </c>
      <c r="G151" s="24"/>
      <c r="I151" s="21" t="e">
        <f t="shared" si="41"/>
        <v>#DIV/0!</v>
      </c>
      <c r="O151" s="30" t="e">
        <f t="shared" si="42"/>
        <v>#DIV/0!</v>
      </c>
      <c r="P151" s="9" t="e">
        <f t="shared" si="37"/>
        <v>#DIV/0!</v>
      </c>
      <c r="Q151" s="9" t="e">
        <f t="shared" si="43"/>
        <v>#DIV/0!</v>
      </c>
      <c r="R151" s="24" t="e">
        <f t="shared" si="44"/>
        <v>#DIV/0!</v>
      </c>
      <c r="S151" s="24" t="e">
        <f t="shared" si="45"/>
        <v>#DIV/0!</v>
      </c>
    </row>
    <row r="152" spans="1:19" x14ac:dyDescent="0.2">
      <c r="A152" s="25"/>
      <c r="B152" s="26"/>
      <c r="C152" s="9">
        <f t="shared" si="38"/>
        <v>0.70710678118654757</v>
      </c>
      <c r="D152" s="9">
        <f t="shared" si="39"/>
        <v>0.78539816339744828</v>
      </c>
      <c r="E152" s="24">
        <f t="shared" si="40"/>
        <v>1.4142135623730949</v>
      </c>
      <c r="F152" s="24">
        <f t="shared" si="36"/>
        <v>0.61146126208202656</v>
      </c>
      <c r="G152" s="24"/>
      <c r="I152" s="21" t="e">
        <f t="shared" si="41"/>
        <v>#DIV/0!</v>
      </c>
      <c r="O152" s="30" t="e">
        <f t="shared" si="42"/>
        <v>#DIV/0!</v>
      </c>
      <c r="P152" s="9" t="e">
        <f t="shared" si="37"/>
        <v>#DIV/0!</v>
      </c>
      <c r="Q152" s="9" t="e">
        <f t="shared" si="43"/>
        <v>#DIV/0!</v>
      </c>
      <c r="R152" s="24" t="e">
        <f t="shared" si="44"/>
        <v>#DIV/0!</v>
      </c>
      <c r="S152" s="24" t="e">
        <f t="shared" si="45"/>
        <v>#DIV/0!</v>
      </c>
    </row>
    <row r="153" spans="1:19" x14ac:dyDescent="0.2">
      <c r="A153" s="25"/>
      <c r="B153" s="26"/>
      <c r="C153" s="9">
        <f t="shared" si="38"/>
        <v>0.70710678118654757</v>
      </c>
      <c r="D153" s="9">
        <f t="shared" si="39"/>
        <v>0.78539816339744828</v>
      </c>
      <c r="E153" s="24">
        <f t="shared" si="40"/>
        <v>1.4142135623730949</v>
      </c>
      <c r="F153" s="24">
        <f t="shared" si="36"/>
        <v>0.61146126208202656</v>
      </c>
      <c r="G153" s="24"/>
      <c r="I153" s="21" t="e">
        <f t="shared" si="41"/>
        <v>#DIV/0!</v>
      </c>
      <c r="O153" s="30" t="e">
        <f t="shared" si="42"/>
        <v>#DIV/0!</v>
      </c>
      <c r="P153" s="9" t="e">
        <f t="shared" si="37"/>
        <v>#DIV/0!</v>
      </c>
      <c r="Q153" s="9" t="e">
        <f t="shared" si="43"/>
        <v>#DIV/0!</v>
      </c>
      <c r="R153" s="24" t="e">
        <f t="shared" si="44"/>
        <v>#DIV/0!</v>
      </c>
      <c r="S153" s="24" t="e">
        <f t="shared" si="45"/>
        <v>#DIV/0!</v>
      </c>
    </row>
    <row r="154" spans="1:19" x14ac:dyDescent="0.2">
      <c r="A154" s="25"/>
      <c r="B154" s="26"/>
      <c r="C154" s="9">
        <f t="shared" si="38"/>
        <v>0.70710678118654757</v>
      </c>
      <c r="D154" s="9">
        <f t="shared" si="39"/>
        <v>0.78539816339744828</v>
      </c>
      <c r="E154" s="24">
        <f t="shared" si="40"/>
        <v>1.4142135623730949</v>
      </c>
      <c r="F154" s="24">
        <f t="shared" si="36"/>
        <v>0.61146126208202656</v>
      </c>
      <c r="G154" s="24"/>
      <c r="I154" s="21" t="e">
        <f t="shared" si="41"/>
        <v>#DIV/0!</v>
      </c>
      <c r="O154" s="30" t="e">
        <f t="shared" si="42"/>
        <v>#DIV/0!</v>
      </c>
      <c r="P154" s="9" t="e">
        <f t="shared" si="37"/>
        <v>#DIV/0!</v>
      </c>
      <c r="Q154" s="9" t="e">
        <f t="shared" si="43"/>
        <v>#DIV/0!</v>
      </c>
      <c r="R154" s="24" t="e">
        <f t="shared" si="44"/>
        <v>#DIV/0!</v>
      </c>
      <c r="S154" s="24" t="e">
        <f t="shared" si="45"/>
        <v>#DIV/0!</v>
      </c>
    </row>
    <row r="155" spans="1:19" x14ac:dyDescent="0.2">
      <c r="A155" s="25"/>
      <c r="B155" s="26"/>
      <c r="C155" s="9">
        <f t="shared" si="38"/>
        <v>0.70710678118654757</v>
      </c>
      <c r="D155" s="9">
        <f t="shared" si="39"/>
        <v>0.78539816339744828</v>
      </c>
      <c r="E155" s="24">
        <f t="shared" si="40"/>
        <v>1.4142135623730949</v>
      </c>
      <c r="F155" s="24">
        <f t="shared" si="36"/>
        <v>0.61146126208202656</v>
      </c>
      <c r="G155" s="24"/>
      <c r="I155" s="21" t="e">
        <f t="shared" si="41"/>
        <v>#DIV/0!</v>
      </c>
      <c r="O155" s="30" t="e">
        <f t="shared" si="42"/>
        <v>#DIV/0!</v>
      </c>
      <c r="P155" s="9" t="e">
        <f t="shared" si="37"/>
        <v>#DIV/0!</v>
      </c>
      <c r="Q155" s="9" t="e">
        <f t="shared" si="43"/>
        <v>#DIV/0!</v>
      </c>
      <c r="R155" s="24" t="e">
        <f t="shared" si="44"/>
        <v>#DIV/0!</v>
      </c>
      <c r="S155" s="24" t="e">
        <f t="shared" si="45"/>
        <v>#DIV/0!</v>
      </c>
    </row>
    <row r="156" spans="1:19" x14ac:dyDescent="0.2">
      <c r="A156" s="25"/>
      <c r="B156" s="26"/>
      <c r="C156" s="9">
        <f t="shared" si="38"/>
        <v>0.70710678118654757</v>
      </c>
      <c r="D156" s="9">
        <f t="shared" si="39"/>
        <v>0.78539816339744828</v>
      </c>
      <c r="E156" s="24">
        <f t="shared" si="40"/>
        <v>1.4142135623730949</v>
      </c>
      <c r="F156" s="24">
        <f t="shared" si="36"/>
        <v>0.61146126208202656</v>
      </c>
      <c r="G156" s="24"/>
      <c r="I156" s="21" t="e">
        <f t="shared" si="41"/>
        <v>#DIV/0!</v>
      </c>
      <c r="O156" s="30" t="e">
        <f t="shared" si="42"/>
        <v>#DIV/0!</v>
      </c>
      <c r="P156" s="9" t="e">
        <f t="shared" si="37"/>
        <v>#DIV/0!</v>
      </c>
      <c r="Q156" s="9" t="e">
        <f t="shared" si="43"/>
        <v>#DIV/0!</v>
      </c>
      <c r="R156" s="24" t="e">
        <f t="shared" si="44"/>
        <v>#DIV/0!</v>
      </c>
      <c r="S156" s="24" t="e">
        <f t="shared" si="45"/>
        <v>#DIV/0!</v>
      </c>
    </row>
    <row r="157" spans="1:19" x14ac:dyDescent="0.2">
      <c r="A157" s="25"/>
      <c r="B157" s="26"/>
      <c r="C157" s="9">
        <f t="shared" si="38"/>
        <v>0.70710678118654757</v>
      </c>
      <c r="D157" s="9">
        <f t="shared" si="39"/>
        <v>0.78539816339744828</v>
      </c>
      <c r="E157" s="24">
        <f t="shared" si="40"/>
        <v>1.4142135623730949</v>
      </c>
      <c r="F157" s="24">
        <f t="shared" si="36"/>
        <v>0.61146126208202656</v>
      </c>
      <c r="G157" s="24"/>
      <c r="I157" s="21" t="e">
        <f t="shared" si="41"/>
        <v>#DIV/0!</v>
      </c>
      <c r="O157" s="30" t="e">
        <f t="shared" si="42"/>
        <v>#DIV/0!</v>
      </c>
      <c r="P157" s="9" t="e">
        <f t="shared" si="37"/>
        <v>#DIV/0!</v>
      </c>
      <c r="Q157" s="9" t="e">
        <f t="shared" si="43"/>
        <v>#DIV/0!</v>
      </c>
      <c r="R157" s="24" t="e">
        <f t="shared" si="44"/>
        <v>#DIV/0!</v>
      </c>
      <c r="S157" s="24" t="e">
        <f t="shared" si="45"/>
        <v>#DIV/0!</v>
      </c>
    </row>
    <row r="158" spans="1:19" x14ac:dyDescent="0.2">
      <c r="A158" s="25"/>
      <c r="B158" s="26"/>
      <c r="C158" s="9">
        <f t="shared" si="38"/>
        <v>0.70710678118654757</v>
      </c>
      <c r="D158" s="9">
        <f t="shared" si="39"/>
        <v>0.78539816339744828</v>
      </c>
      <c r="E158" s="24">
        <f t="shared" si="40"/>
        <v>1.4142135623730949</v>
      </c>
      <c r="F158" s="24">
        <f t="shared" si="36"/>
        <v>0.61146126208202656</v>
      </c>
      <c r="G158" s="24"/>
      <c r="I158" s="21" t="e">
        <f t="shared" si="41"/>
        <v>#DIV/0!</v>
      </c>
      <c r="O158" s="30" t="e">
        <f t="shared" si="42"/>
        <v>#DIV/0!</v>
      </c>
      <c r="P158" s="9" t="e">
        <f t="shared" si="37"/>
        <v>#DIV/0!</v>
      </c>
      <c r="Q158" s="9" t="e">
        <f t="shared" si="43"/>
        <v>#DIV/0!</v>
      </c>
      <c r="R158" s="24" t="e">
        <f t="shared" si="44"/>
        <v>#DIV/0!</v>
      </c>
      <c r="S158" s="24" t="e">
        <f t="shared" si="45"/>
        <v>#DIV/0!</v>
      </c>
    </row>
    <row r="159" spans="1:19" x14ac:dyDescent="0.2">
      <c r="A159" s="25"/>
      <c r="B159" s="26"/>
      <c r="C159" s="9">
        <f t="shared" si="38"/>
        <v>0.70710678118654757</v>
      </c>
      <c r="D159" s="9">
        <f t="shared" si="39"/>
        <v>0.78539816339744828</v>
      </c>
      <c r="E159" s="24">
        <f t="shared" si="40"/>
        <v>1.4142135623730949</v>
      </c>
      <c r="F159" s="24">
        <f t="shared" si="36"/>
        <v>0.61146126208202656</v>
      </c>
      <c r="G159" s="24"/>
      <c r="I159" s="21" t="e">
        <f t="shared" si="41"/>
        <v>#DIV/0!</v>
      </c>
      <c r="O159" s="30" t="e">
        <f t="shared" si="42"/>
        <v>#DIV/0!</v>
      </c>
      <c r="P159" s="9" t="e">
        <f t="shared" si="37"/>
        <v>#DIV/0!</v>
      </c>
      <c r="Q159" s="9" t="e">
        <f t="shared" si="43"/>
        <v>#DIV/0!</v>
      </c>
      <c r="R159" s="24" t="e">
        <f t="shared" si="44"/>
        <v>#DIV/0!</v>
      </c>
      <c r="S159" s="24" t="e">
        <f t="shared" si="45"/>
        <v>#DIV/0!</v>
      </c>
    </row>
    <row r="160" spans="1:19" x14ac:dyDescent="0.2">
      <c r="A160" s="25"/>
      <c r="B160" s="26"/>
      <c r="C160" s="9">
        <f t="shared" si="38"/>
        <v>0.70710678118654757</v>
      </c>
      <c r="D160" s="9">
        <f t="shared" si="39"/>
        <v>0.78539816339744828</v>
      </c>
      <c r="E160" s="24">
        <f t="shared" si="40"/>
        <v>1.4142135623730949</v>
      </c>
      <c r="F160" s="24">
        <f t="shared" si="36"/>
        <v>0.61146126208202656</v>
      </c>
      <c r="G160" s="24"/>
      <c r="I160" s="21" t="e">
        <f t="shared" si="41"/>
        <v>#DIV/0!</v>
      </c>
      <c r="O160" s="30" t="e">
        <f t="shared" si="42"/>
        <v>#DIV/0!</v>
      </c>
      <c r="P160" s="9" t="e">
        <f t="shared" si="37"/>
        <v>#DIV/0!</v>
      </c>
      <c r="Q160" s="9" t="e">
        <f t="shared" si="43"/>
        <v>#DIV/0!</v>
      </c>
      <c r="R160" s="24" t="e">
        <f t="shared" si="44"/>
        <v>#DIV/0!</v>
      </c>
      <c r="S160" s="24" t="e">
        <f t="shared" si="45"/>
        <v>#DIV/0!</v>
      </c>
    </row>
    <row r="161" spans="1:19" x14ac:dyDescent="0.2">
      <c r="A161" s="25"/>
      <c r="B161" s="26"/>
      <c r="C161" s="9">
        <f t="shared" si="38"/>
        <v>0.70710678118654757</v>
      </c>
      <c r="D161" s="9">
        <f t="shared" si="39"/>
        <v>0.78539816339744828</v>
      </c>
      <c r="E161" s="24">
        <f t="shared" si="40"/>
        <v>1.4142135623730949</v>
      </c>
      <c r="F161" s="24">
        <f t="shared" si="36"/>
        <v>0.61146126208202656</v>
      </c>
      <c r="G161" s="24"/>
      <c r="I161" s="21" t="e">
        <f t="shared" si="41"/>
        <v>#DIV/0!</v>
      </c>
      <c r="O161" s="30" t="e">
        <f t="shared" si="42"/>
        <v>#DIV/0!</v>
      </c>
      <c r="P161" s="9" t="e">
        <f t="shared" si="37"/>
        <v>#DIV/0!</v>
      </c>
      <c r="Q161" s="9" t="e">
        <f t="shared" si="43"/>
        <v>#DIV/0!</v>
      </c>
      <c r="R161" s="24" t="e">
        <f t="shared" si="44"/>
        <v>#DIV/0!</v>
      </c>
      <c r="S161" s="24" t="e">
        <f t="shared" si="45"/>
        <v>#DIV/0!</v>
      </c>
    </row>
    <row r="162" spans="1:19" x14ac:dyDescent="0.2">
      <c r="A162" s="25"/>
      <c r="B162" s="26"/>
      <c r="C162" s="9">
        <f t="shared" si="38"/>
        <v>0.70710678118654757</v>
      </c>
      <c r="D162" s="9">
        <f t="shared" si="39"/>
        <v>0.78539816339744828</v>
      </c>
      <c r="E162" s="24">
        <f t="shared" si="40"/>
        <v>1.4142135623730949</v>
      </c>
      <c r="F162" s="24">
        <f t="shared" ref="F162:F193" si="46">(D162-Zo)/C162</f>
        <v>0.61146126208202656</v>
      </c>
      <c r="G162" s="24"/>
      <c r="I162" s="21" t="e">
        <f t="shared" si="41"/>
        <v>#DIV/0!</v>
      </c>
      <c r="O162" s="30" t="e">
        <f t="shared" si="42"/>
        <v>#DIV/0!</v>
      </c>
      <c r="P162" s="9" t="e">
        <f t="shared" si="37"/>
        <v>#DIV/0!</v>
      </c>
      <c r="Q162" s="9" t="e">
        <f t="shared" si="43"/>
        <v>#DIV/0!</v>
      </c>
      <c r="R162" s="24" t="e">
        <f t="shared" si="44"/>
        <v>#DIV/0!</v>
      </c>
      <c r="S162" s="24" t="e">
        <f t="shared" si="45"/>
        <v>#DIV/0!</v>
      </c>
    </row>
    <row r="163" spans="1:19" x14ac:dyDescent="0.2">
      <c r="A163" s="25"/>
      <c r="B163" s="26"/>
      <c r="C163" s="9">
        <f t="shared" si="38"/>
        <v>0.70710678118654757</v>
      </c>
      <c r="D163" s="9">
        <f t="shared" si="39"/>
        <v>0.78539816339744828</v>
      </c>
      <c r="E163" s="24">
        <f t="shared" si="40"/>
        <v>1.4142135623730949</v>
      </c>
      <c r="F163" s="24">
        <f t="shared" si="46"/>
        <v>0.61146126208202656</v>
      </c>
      <c r="G163" s="24"/>
      <c r="I163" s="21" t="e">
        <f t="shared" si="41"/>
        <v>#DIV/0!</v>
      </c>
      <c r="O163" s="30" t="e">
        <f t="shared" si="42"/>
        <v>#DIV/0!</v>
      </c>
      <c r="P163" s="9" t="e">
        <f t="shared" si="37"/>
        <v>#DIV/0!</v>
      </c>
      <c r="Q163" s="9" t="e">
        <f t="shared" si="43"/>
        <v>#DIV/0!</v>
      </c>
      <c r="R163" s="24" t="e">
        <f t="shared" si="44"/>
        <v>#DIV/0!</v>
      </c>
      <c r="S163" s="24" t="e">
        <f t="shared" si="45"/>
        <v>#DIV/0!</v>
      </c>
    </row>
    <row r="164" spans="1:19" x14ac:dyDescent="0.2">
      <c r="A164" s="25"/>
      <c r="B164" s="26"/>
      <c r="C164" s="9">
        <f t="shared" si="38"/>
        <v>0.70710678118654757</v>
      </c>
      <c r="D164" s="9">
        <f t="shared" si="39"/>
        <v>0.78539816339744828</v>
      </c>
      <c r="E164" s="24">
        <f t="shared" si="40"/>
        <v>1.4142135623730949</v>
      </c>
      <c r="F164" s="24">
        <f t="shared" si="46"/>
        <v>0.61146126208202656</v>
      </c>
      <c r="G164" s="24"/>
      <c r="I164" s="21" t="e">
        <f t="shared" si="41"/>
        <v>#DIV/0!</v>
      </c>
      <c r="O164" s="30" t="e">
        <f t="shared" si="42"/>
        <v>#DIV/0!</v>
      </c>
      <c r="P164" s="9" t="e">
        <f t="shared" si="37"/>
        <v>#DIV/0!</v>
      </c>
      <c r="Q164" s="9" t="e">
        <f t="shared" si="43"/>
        <v>#DIV/0!</v>
      </c>
      <c r="R164" s="24" t="e">
        <f t="shared" si="44"/>
        <v>#DIV/0!</v>
      </c>
      <c r="S164" s="24" t="e">
        <f t="shared" si="45"/>
        <v>#DIV/0!</v>
      </c>
    </row>
    <row r="165" spans="1:19" x14ac:dyDescent="0.2">
      <c r="A165" s="25"/>
      <c r="B165" s="26"/>
      <c r="C165" s="9">
        <f t="shared" si="38"/>
        <v>0.70710678118654757</v>
      </c>
      <c r="D165" s="9">
        <f t="shared" si="39"/>
        <v>0.78539816339744828</v>
      </c>
      <c r="E165" s="24">
        <f t="shared" si="40"/>
        <v>1.4142135623730949</v>
      </c>
      <c r="F165" s="24">
        <f t="shared" si="46"/>
        <v>0.61146126208202656</v>
      </c>
      <c r="G165" s="24"/>
      <c r="I165" s="21" t="e">
        <f t="shared" si="41"/>
        <v>#DIV/0!</v>
      </c>
      <c r="O165" s="30" t="e">
        <f t="shared" si="42"/>
        <v>#DIV/0!</v>
      </c>
      <c r="P165" s="9" t="e">
        <f t="shared" si="37"/>
        <v>#DIV/0!</v>
      </c>
      <c r="Q165" s="9" t="e">
        <f t="shared" si="43"/>
        <v>#DIV/0!</v>
      </c>
      <c r="R165" s="24" t="e">
        <f t="shared" si="44"/>
        <v>#DIV/0!</v>
      </c>
      <c r="S165" s="24" t="e">
        <f t="shared" si="45"/>
        <v>#DIV/0!</v>
      </c>
    </row>
    <row r="166" spans="1:19" x14ac:dyDescent="0.2">
      <c r="A166" s="25"/>
      <c r="B166" s="26"/>
      <c r="C166" s="9">
        <f t="shared" si="38"/>
        <v>0.70710678118654757</v>
      </c>
      <c r="D166" s="9">
        <f t="shared" si="39"/>
        <v>0.78539816339744828</v>
      </c>
      <c r="E166" s="24">
        <f t="shared" si="40"/>
        <v>1.4142135623730949</v>
      </c>
      <c r="F166" s="24">
        <f t="shared" si="46"/>
        <v>0.61146126208202656</v>
      </c>
      <c r="G166" s="24"/>
      <c r="I166" s="21" t="e">
        <f t="shared" si="41"/>
        <v>#DIV/0!</v>
      </c>
      <c r="O166" s="30" t="e">
        <f t="shared" si="42"/>
        <v>#DIV/0!</v>
      </c>
      <c r="P166" s="9" t="e">
        <f t="shared" si="37"/>
        <v>#DIV/0!</v>
      </c>
      <c r="Q166" s="9" t="e">
        <f t="shared" si="43"/>
        <v>#DIV/0!</v>
      </c>
      <c r="R166" s="24" t="e">
        <f t="shared" si="44"/>
        <v>#DIV/0!</v>
      </c>
      <c r="S166" s="24" t="e">
        <f t="shared" si="45"/>
        <v>#DIV/0!</v>
      </c>
    </row>
    <row r="167" spans="1:19" x14ac:dyDescent="0.2">
      <c r="A167" s="25"/>
      <c r="B167" s="26"/>
      <c r="C167" s="9">
        <f t="shared" si="38"/>
        <v>0.70710678118654757</v>
      </c>
      <c r="D167" s="9">
        <f t="shared" si="39"/>
        <v>0.78539816339744828</v>
      </c>
      <c r="E167" s="24">
        <f t="shared" si="40"/>
        <v>1.4142135623730949</v>
      </c>
      <c r="F167" s="24">
        <f t="shared" si="46"/>
        <v>0.61146126208202656</v>
      </c>
      <c r="G167" s="24"/>
      <c r="I167" s="21" t="e">
        <f t="shared" si="41"/>
        <v>#DIV/0!</v>
      </c>
      <c r="O167" s="30" t="e">
        <f t="shared" si="42"/>
        <v>#DIV/0!</v>
      </c>
      <c r="P167" s="9" t="e">
        <f t="shared" si="37"/>
        <v>#DIV/0!</v>
      </c>
      <c r="Q167" s="9" t="e">
        <f t="shared" si="43"/>
        <v>#DIV/0!</v>
      </c>
      <c r="R167" s="24" t="e">
        <f t="shared" si="44"/>
        <v>#DIV/0!</v>
      </c>
      <c r="S167" s="24" t="e">
        <f t="shared" si="45"/>
        <v>#DIV/0!</v>
      </c>
    </row>
    <row r="168" spans="1:19" x14ac:dyDescent="0.2">
      <c r="A168" s="25"/>
      <c r="B168" s="26"/>
      <c r="C168" s="9">
        <f t="shared" si="38"/>
        <v>0.70710678118654757</v>
      </c>
      <c r="D168" s="9">
        <f t="shared" si="39"/>
        <v>0.78539816339744828</v>
      </c>
      <c r="E168" s="24">
        <f t="shared" si="40"/>
        <v>1.4142135623730949</v>
      </c>
      <c r="F168" s="24">
        <f t="shared" si="46"/>
        <v>0.61146126208202656</v>
      </c>
      <c r="G168" s="24"/>
      <c r="I168" s="21" t="e">
        <f t="shared" si="41"/>
        <v>#DIV/0!</v>
      </c>
      <c r="O168" s="30" t="e">
        <f t="shared" si="42"/>
        <v>#DIV/0!</v>
      </c>
      <c r="P168" s="9" t="e">
        <f t="shared" si="37"/>
        <v>#DIV/0!</v>
      </c>
      <c r="Q168" s="9" t="e">
        <f t="shared" si="43"/>
        <v>#DIV/0!</v>
      </c>
      <c r="R168" s="24" t="e">
        <f t="shared" si="44"/>
        <v>#DIV/0!</v>
      </c>
      <c r="S168" s="24" t="e">
        <f t="shared" si="45"/>
        <v>#DIV/0!</v>
      </c>
    </row>
    <row r="169" spans="1:19" x14ac:dyDescent="0.2">
      <c r="A169" s="25"/>
      <c r="B169" s="26"/>
      <c r="C169" s="9">
        <f t="shared" si="38"/>
        <v>0.70710678118654757</v>
      </c>
      <c r="D169" s="9">
        <f t="shared" si="39"/>
        <v>0.78539816339744828</v>
      </c>
      <c r="E169" s="24">
        <f t="shared" si="40"/>
        <v>1.4142135623730949</v>
      </c>
      <c r="F169" s="24">
        <f t="shared" si="46"/>
        <v>0.61146126208202656</v>
      </c>
      <c r="G169" s="24"/>
      <c r="I169" s="21" t="e">
        <f t="shared" si="41"/>
        <v>#DIV/0!</v>
      </c>
      <c r="O169" s="30" t="e">
        <f t="shared" si="42"/>
        <v>#DIV/0!</v>
      </c>
      <c r="P169" s="9" t="e">
        <f t="shared" si="37"/>
        <v>#DIV/0!</v>
      </c>
      <c r="Q169" s="9" t="e">
        <f t="shared" si="43"/>
        <v>#DIV/0!</v>
      </c>
      <c r="R169" s="24" t="e">
        <f t="shared" si="44"/>
        <v>#DIV/0!</v>
      </c>
      <c r="S169" s="24" t="e">
        <f t="shared" si="45"/>
        <v>#DIV/0!</v>
      </c>
    </row>
    <row r="170" spans="1:19" x14ac:dyDescent="0.2">
      <c r="A170" s="25"/>
      <c r="B170" s="26"/>
      <c r="C170" s="9">
        <f t="shared" si="38"/>
        <v>0.70710678118654757</v>
      </c>
      <c r="D170" s="9">
        <f t="shared" si="39"/>
        <v>0.78539816339744828</v>
      </c>
      <c r="E170" s="24">
        <f t="shared" si="40"/>
        <v>1.4142135623730949</v>
      </c>
      <c r="F170" s="24">
        <f t="shared" si="46"/>
        <v>0.61146126208202656</v>
      </c>
      <c r="G170" s="24"/>
      <c r="I170" s="21" t="e">
        <f t="shared" si="41"/>
        <v>#DIV/0!</v>
      </c>
      <c r="O170" s="30" t="e">
        <f t="shared" si="42"/>
        <v>#DIV/0!</v>
      </c>
      <c r="P170" s="9" t="e">
        <f t="shared" si="37"/>
        <v>#DIV/0!</v>
      </c>
      <c r="Q170" s="9" t="e">
        <f t="shared" si="43"/>
        <v>#DIV/0!</v>
      </c>
      <c r="R170" s="24" t="e">
        <f t="shared" si="44"/>
        <v>#DIV/0!</v>
      </c>
      <c r="S170" s="24" t="e">
        <f t="shared" si="45"/>
        <v>#DIV/0!</v>
      </c>
    </row>
    <row r="171" spans="1:19" x14ac:dyDescent="0.2">
      <c r="A171" s="25"/>
      <c r="B171" s="26"/>
      <c r="C171" s="9">
        <f t="shared" si="38"/>
        <v>0.70710678118654757</v>
      </c>
      <c r="D171" s="9">
        <f t="shared" si="39"/>
        <v>0.78539816339744828</v>
      </c>
      <c r="E171" s="24">
        <f t="shared" si="40"/>
        <v>1.4142135623730949</v>
      </c>
      <c r="F171" s="24">
        <f t="shared" si="46"/>
        <v>0.61146126208202656</v>
      </c>
      <c r="G171" s="24"/>
      <c r="I171" s="21" t="e">
        <f t="shared" si="41"/>
        <v>#DIV/0!</v>
      </c>
      <c r="O171" s="30" t="e">
        <f t="shared" si="42"/>
        <v>#DIV/0!</v>
      </c>
      <c r="P171" s="9" t="e">
        <f t="shared" ref="P171:P202" si="47">SQRT(1/A171+1/B171+1/Nd+(zeta_se/zeta)^2)</f>
        <v>#DIV/0!</v>
      </c>
      <c r="Q171" s="9" t="e">
        <f t="shared" si="43"/>
        <v>#DIV/0!</v>
      </c>
      <c r="R171" s="24" t="e">
        <f t="shared" si="44"/>
        <v>#DIV/0!</v>
      </c>
      <c r="S171" s="24" t="e">
        <f t="shared" si="45"/>
        <v>#DIV/0!</v>
      </c>
    </row>
    <row r="172" spans="1:19" x14ac:dyDescent="0.2">
      <c r="A172" s="25"/>
      <c r="B172" s="26"/>
      <c r="C172" s="9">
        <f t="shared" si="38"/>
        <v>0.70710678118654757</v>
      </c>
      <c r="D172" s="9">
        <f t="shared" si="39"/>
        <v>0.78539816339744828</v>
      </c>
      <c r="E172" s="24">
        <f t="shared" si="40"/>
        <v>1.4142135623730949</v>
      </c>
      <c r="F172" s="24">
        <f t="shared" si="46"/>
        <v>0.61146126208202656</v>
      </c>
      <c r="G172" s="24"/>
      <c r="I172" s="21" t="e">
        <f t="shared" si="41"/>
        <v>#DIV/0!</v>
      </c>
      <c r="O172" s="30" t="e">
        <f t="shared" si="42"/>
        <v>#DIV/0!</v>
      </c>
      <c r="P172" s="9" t="e">
        <f t="shared" si="47"/>
        <v>#DIV/0!</v>
      </c>
      <c r="Q172" s="9" t="e">
        <f t="shared" si="43"/>
        <v>#DIV/0!</v>
      </c>
      <c r="R172" s="24" t="e">
        <f t="shared" si="44"/>
        <v>#DIV/0!</v>
      </c>
      <c r="S172" s="24" t="e">
        <f t="shared" si="45"/>
        <v>#DIV/0!</v>
      </c>
    </row>
    <row r="173" spans="1:19" x14ac:dyDescent="0.2">
      <c r="A173" s="25"/>
      <c r="B173" s="26"/>
      <c r="C173" s="9">
        <f t="shared" si="38"/>
        <v>0.70710678118654757</v>
      </c>
      <c r="D173" s="9">
        <f t="shared" si="39"/>
        <v>0.78539816339744828</v>
      </c>
      <c r="E173" s="24">
        <f t="shared" si="40"/>
        <v>1.4142135623730949</v>
      </c>
      <c r="F173" s="24">
        <f t="shared" si="46"/>
        <v>0.61146126208202656</v>
      </c>
      <c r="G173" s="24"/>
      <c r="I173" s="21" t="e">
        <f t="shared" si="41"/>
        <v>#DIV/0!</v>
      </c>
      <c r="O173" s="30" t="e">
        <f t="shared" si="42"/>
        <v>#DIV/0!</v>
      </c>
      <c r="P173" s="9" t="e">
        <f t="shared" si="47"/>
        <v>#DIV/0!</v>
      </c>
      <c r="Q173" s="9" t="e">
        <f t="shared" si="43"/>
        <v>#DIV/0!</v>
      </c>
      <c r="R173" s="24" t="e">
        <f t="shared" si="44"/>
        <v>#DIV/0!</v>
      </c>
      <c r="S173" s="24" t="e">
        <f t="shared" si="45"/>
        <v>#DIV/0!</v>
      </c>
    </row>
    <row r="174" spans="1:19" x14ac:dyDescent="0.2">
      <c r="A174" s="25"/>
      <c r="B174" s="26"/>
      <c r="C174" s="9">
        <f t="shared" si="38"/>
        <v>0.70710678118654757</v>
      </c>
      <c r="D174" s="9">
        <f t="shared" si="39"/>
        <v>0.78539816339744828</v>
      </c>
      <c r="E174" s="24">
        <f t="shared" si="40"/>
        <v>1.4142135623730949</v>
      </c>
      <c r="F174" s="24">
        <f t="shared" si="46"/>
        <v>0.61146126208202656</v>
      </c>
      <c r="G174" s="24"/>
      <c r="I174" s="21" t="e">
        <f t="shared" si="41"/>
        <v>#DIV/0!</v>
      </c>
      <c r="O174" s="30" t="e">
        <f t="shared" si="42"/>
        <v>#DIV/0!</v>
      </c>
      <c r="P174" s="9" t="e">
        <f t="shared" si="47"/>
        <v>#DIV/0!</v>
      </c>
      <c r="Q174" s="9" t="e">
        <f t="shared" si="43"/>
        <v>#DIV/0!</v>
      </c>
      <c r="R174" s="24" t="e">
        <f t="shared" si="44"/>
        <v>#DIV/0!</v>
      </c>
      <c r="S174" s="24" t="e">
        <f t="shared" si="45"/>
        <v>#DIV/0!</v>
      </c>
    </row>
    <row r="175" spans="1:19" x14ac:dyDescent="0.2">
      <c r="A175" s="25"/>
      <c r="B175" s="26"/>
      <c r="C175" s="9">
        <f t="shared" si="38"/>
        <v>0.70710678118654757</v>
      </c>
      <c r="D175" s="9">
        <f t="shared" si="39"/>
        <v>0.78539816339744828</v>
      </c>
      <c r="E175" s="24">
        <f t="shared" si="40"/>
        <v>1.4142135623730949</v>
      </c>
      <c r="F175" s="24">
        <f t="shared" si="46"/>
        <v>0.61146126208202656</v>
      </c>
      <c r="G175" s="24"/>
      <c r="I175" s="21" t="e">
        <f t="shared" si="41"/>
        <v>#DIV/0!</v>
      </c>
      <c r="O175" s="30" t="e">
        <f t="shared" si="42"/>
        <v>#DIV/0!</v>
      </c>
      <c r="P175" s="9" t="e">
        <f t="shared" si="47"/>
        <v>#DIV/0!</v>
      </c>
      <c r="Q175" s="9" t="e">
        <f t="shared" si="43"/>
        <v>#DIV/0!</v>
      </c>
      <c r="R175" s="24" t="e">
        <f t="shared" si="44"/>
        <v>#DIV/0!</v>
      </c>
      <c r="S175" s="24" t="e">
        <f t="shared" si="45"/>
        <v>#DIV/0!</v>
      </c>
    </row>
    <row r="176" spans="1:19" x14ac:dyDescent="0.2">
      <c r="A176" s="25"/>
      <c r="B176" s="26"/>
      <c r="C176" s="9">
        <f t="shared" si="38"/>
        <v>0.70710678118654757</v>
      </c>
      <c r="D176" s="9">
        <f t="shared" si="39"/>
        <v>0.78539816339744828</v>
      </c>
      <c r="E176" s="24">
        <f t="shared" si="40"/>
        <v>1.4142135623730949</v>
      </c>
      <c r="F176" s="24">
        <f t="shared" si="46"/>
        <v>0.61146126208202656</v>
      </c>
      <c r="G176" s="24"/>
      <c r="I176" s="21" t="e">
        <f t="shared" si="41"/>
        <v>#DIV/0!</v>
      </c>
      <c r="O176" s="30" t="e">
        <f t="shared" si="42"/>
        <v>#DIV/0!</v>
      </c>
      <c r="P176" s="9" t="e">
        <f t="shared" si="47"/>
        <v>#DIV/0!</v>
      </c>
      <c r="Q176" s="9" t="e">
        <f t="shared" si="43"/>
        <v>#DIV/0!</v>
      </c>
      <c r="R176" s="24" t="e">
        <f t="shared" si="44"/>
        <v>#DIV/0!</v>
      </c>
      <c r="S176" s="24" t="e">
        <f t="shared" si="45"/>
        <v>#DIV/0!</v>
      </c>
    </row>
    <row r="177" spans="1:19" x14ac:dyDescent="0.2">
      <c r="A177" s="25"/>
      <c r="B177" s="26"/>
      <c r="C177" s="9">
        <f t="shared" si="38"/>
        <v>0.70710678118654757</v>
      </c>
      <c r="D177" s="9">
        <f t="shared" si="39"/>
        <v>0.78539816339744828</v>
      </c>
      <c r="E177" s="24">
        <f t="shared" si="40"/>
        <v>1.4142135623730949</v>
      </c>
      <c r="F177" s="24">
        <f t="shared" si="46"/>
        <v>0.61146126208202656</v>
      </c>
      <c r="G177" s="24"/>
      <c r="I177" s="21" t="e">
        <f t="shared" si="41"/>
        <v>#DIV/0!</v>
      </c>
      <c r="O177" s="30" t="e">
        <f t="shared" si="42"/>
        <v>#DIV/0!</v>
      </c>
      <c r="P177" s="9" t="e">
        <f t="shared" si="47"/>
        <v>#DIV/0!</v>
      </c>
      <c r="Q177" s="9" t="e">
        <f t="shared" si="43"/>
        <v>#DIV/0!</v>
      </c>
      <c r="R177" s="24" t="e">
        <f t="shared" si="44"/>
        <v>#DIV/0!</v>
      </c>
      <c r="S177" s="24" t="e">
        <f t="shared" si="45"/>
        <v>#DIV/0!</v>
      </c>
    </row>
    <row r="178" spans="1:19" x14ac:dyDescent="0.2">
      <c r="A178" s="25"/>
      <c r="B178" s="26"/>
      <c r="C178" s="9">
        <f t="shared" si="38"/>
        <v>0.70710678118654757</v>
      </c>
      <c r="D178" s="9">
        <f t="shared" si="39"/>
        <v>0.78539816339744828</v>
      </c>
      <c r="E178" s="24">
        <f t="shared" si="40"/>
        <v>1.4142135623730949</v>
      </c>
      <c r="F178" s="24">
        <f t="shared" si="46"/>
        <v>0.61146126208202656</v>
      </c>
      <c r="G178" s="24"/>
      <c r="I178" s="21" t="e">
        <f t="shared" si="41"/>
        <v>#DIV/0!</v>
      </c>
      <c r="O178" s="30" t="e">
        <f t="shared" si="42"/>
        <v>#DIV/0!</v>
      </c>
      <c r="P178" s="9" t="e">
        <f t="shared" si="47"/>
        <v>#DIV/0!</v>
      </c>
      <c r="Q178" s="9" t="e">
        <f t="shared" si="43"/>
        <v>#DIV/0!</v>
      </c>
      <c r="R178" s="24" t="e">
        <f t="shared" si="44"/>
        <v>#DIV/0!</v>
      </c>
      <c r="S178" s="24" t="e">
        <f t="shared" si="45"/>
        <v>#DIV/0!</v>
      </c>
    </row>
    <row r="179" spans="1:19" x14ac:dyDescent="0.2">
      <c r="A179" s="25"/>
      <c r="B179" s="26"/>
      <c r="C179" s="9">
        <f t="shared" si="38"/>
        <v>0.70710678118654757</v>
      </c>
      <c r="D179" s="9">
        <f t="shared" si="39"/>
        <v>0.78539816339744828</v>
      </c>
      <c r="E179" s="24">
        <f t="shared" si="40"/>
        <v>1.4142135623730949</v>
      </c>
      <c r="F179" s="24">
        <f t="shared" si="46"/>
        <v>0.61146126208202656</v>
      </c>
      <c r="G179" s="24"/>
      <c r="I179" s="21" t="e">
        <f t="shared" si="41"/>
        <v>#DIV/0!</v>
      </c>
      <c r="O179" s="30" t="e">
        <f t="shared" si="42"/>
        <v>#DIV/0!</v>
      </c>
      <c r="P179" s="9" t="e">
        <f t="shared" si="47"/>
        <v>#DIV/0!</v>
      </c>
      <c r="Q179" s="9" t="e">
        <f t="shared" si="43"/>
        <v>#DIV/0!</v>
      </c>
      <c r="R179" s="24" t="e">
        <f t="shared" si="44"/>
        <v>#DIV/0!</v>
      </c>
      <c r="S179" s="24" t="e">
        <f t="shared" si="45"/>
        <v>#DIV/0!</v>
      </c>
    </row>
    <row r="180" spans="1:19" x14ac:dyDescent="0.2">
      <c r="A180" s="25"/>
      <c r="B180" s="26"/>
      <c r="C180" s="9">
        <f t="shared" si="38"/>
        <v>0.70710678118654757</v>
      </c>
      <c r="D180" s="9">
        <f t="shared" si="39"/>
        <v>0.78539816339744828</v>
      </c>
      <c r="E180" s="24">
        <f t="shared" si="40"/>
        <v>1.4142135623730949</v>
      </c>
      <c r="F180" s="24">
        <f t="shared" si="46"/>
        <v>0.61146126208202656</v>
      </c>
      <c r="G180" s="24"/>
      <c r="I180" s="21" t="e">
        <f t="shared" si="41"/>
        <v>#DIV/0!</v>
      </c>
      <c r="O180" s="30" t="e">
        <f t="shared" si="42"/>
        <v>#DIV/0!</v>
      </c>
      <c r="P180" s="9" t="e">
        <f t="shared" si="47"/>
        <v>#DIV/0!</v>
      </c>
      <c r="Q180" s="9" t="e">
        <f t="shared" si="43"/>
        <v>#DIV/0!</v>
      </c>
      <c r="R180" s="24" t="e">
        <f t="shared" si="44"/>
        <v>#DIV/0!</v>
      </c>
      <c r="S180" s="24" t="e">
        <f t="shared" si="45"/>
        <v>#DIV/0!</v>
      </c>
    </row>
    <row r="181" spans="1:19" x14ac:dyDescent="0.2">
      <c r="A181" s="25"/>
      <c r="B181" s="26"/>
      <c r="C181" s="9">
        <f t="shared" si="38"/>
        <v>0.70710678118654757</v>
      </c>
      <c r="D181" s="9">
        <f t="shared" si="39"/>
        <v>0.78539816339744828</v>
      </c>
      <c r="E181" s="24">
        <f t="shared" si="40"/>
        <v>1.4142135623730949</v>
      </c>
      <c r="F181" s="24">
        <f t="shared" si="46"/>
        <v>0.61146126208202656</v>
      </c>
      <c r="G181" s="24"/>
      <c r="I181" s="21" t="e">
        <f t="shared" si="41"/>
        <v>#DIV/0!</v>
      </c>
      <c r="O181" s="30" t="e">
        <f t="shared" si="42"/>
        <v>#DIV/0!</v>
      </c>
      <c r="P181" s="9" t="e">
        <f t="shared" si="47"/>
        <v>#DIV/0!</v>
      </c>
      <c r="Q181" s="9" t="e">
        <f t="shared" si="43"/>
        <v>#DIV/0!</v>
      </c>
      <c r="R181" s="24" t="e">
        <f t="shared" si="44"/>
        <v>#DIV/0!</v>
      </c>
      <c r="S181" s="24" t="e">
        <f t="shared" si="45"/>
        <v>#DIV/0!</v>
      </c>
    </row>
    <row r="182" spans="1:19" x14ac:dyDescent="0.2">
      <c r="A182" s="25"/>
      <c r="B182" s="26"/>
      <c r="C182" s="9">
        <f t="shared" si="38"/>
        <v>0.70710678118654757</v>
      </c>
      <c r="D182" s="9">
        <f t="shared" si="39"/>
        <v>0.78539816339744828</v>
      </c>
      <c r="E182" s="24">
        <f t="shared" si="40"/>
        <v>1.4142135623730949</v>
      </c>
      <c r="F182" s="24">
        <f t="shared" si="46"/>
        <v>0.61146126208202656</v>
      </c>
      <c r="G182" s="24"/>
      <c r="I182" s="21" t="e">
        <f t="shared" si="41"/>
        <v>#DIV/0!</v>
      </c>
      <c r="O182" s="30" t="e">
        <f t="shared" si="42"/>
        <v>#DIV/0!</v>
      </c>
      <c r="P182" s="9" t="e">
        <f t="shared" si="47"/>
        <v>#DIV/0!</v>
      </c>
      <c r="Q182" s="9" t="e">
        <f t="shared" si="43"/>
        <v>#DIV/0!</v>
      </c>
      <c r="R182" s="24" t="e">
        <f t="shared" si="44"/>
        <v>#DIV/0!</v>
      </c>
      <c r="S182" s="24" t="e">
        <f t="shared" si="45"/>
        <v>#DIV/0!</v>
      </c>
    </row>
    <row r="183" spans="1:19" x14ac:dyDescent="0.2">
      <c r="A183" s="25"/>
      <c r="B183" s="26"/>
      <c r="C183" s="9">
        <f t="shared" si="38"/>
        <v>0.70710678118654757</v>
      </c>
      <c r="D183" s="9">
        <f t="shared" si="39"/>
        <v>0.78539816339744828</v>
      </c>
      <c r="E183" s="24">
        <f t="shared" si="40"/>
        <v>1.4142135623730949</v>
      </c>
      <c r="F183" s="24">
        <f t="shared" si="46"/>
        <v>0.61146126208202656</v>
      </c>
      <c r="G183" s="24"/>
      <c r="I183" s="21" t="e">
        <f t="shared" si="41"/>
        <v>#DIV/0!</v>
      </c>
      <c r="O183" s="30" t="e">
        <f t="shared" si="42"/>
        <v>#DIV/0!</v>
      </c>
      <c r="P183" s="9" t="e">
        <f t="shared" si="47"/>
        <v>#DIV/0!</v>
      </c>
      <c r="Q183" s="9" t="e">
        <f t="shared" si="43"/>
        <v>#DIV/0!</v>
      </c>
      <c r="R183" s="24" t="e">
        <f t="shared" si="44"/>
        <v>#DIV/0!</v>
      </c>
      <c r="S183" s="24" t="e">
        <f t="shared" si="45"/>
        <v>#DIV/0!</v>
      </c>
    </row>
    <row r="184" spans="1:19" x14ac:dyDescent="0.2">
      <c r="A184" s="25"/>
      <c r="B184" s="26"/>
      <c r="C184" s="9">
        <f t="shared" si="38"/>
        <v>0.70710678118654757</v>
      </c>
      <c r="D184" s="9">
        <f t="shared" si="39"/>
        <v>0.78539816339744828</v>
      </c>
      <c r="E184" s="24">
        <f t="shared" si="40"/>
        <v>1.4142135623730949</v>
      </c>
      <c r="F184" s="24">
        <f t="shared" si="46"/>
        <v>0.61146126208202656</v>
      </c>
      <c r="G184" s="24"/>
      <c r="I184" s="21" t="e">
        <f t="shared" si="41"/>
        <v>#DIV/0!</v>
      </c>
      <c r="O184" s="30" t="e">
        <f t="shared" si="42"/>
        <v>#DIV/0!</v>
      </c>
      <c r="P184" s="9" t="e">
        <f t="shared" si="47"/>
        <v>#DIV/0!</v>
      </c>
      <c r="Q184" s="9" t="e">
        <f t="shared" si="43"/>
        <v>#DIV/0!</v>
      </c>
      <c r="R184" s="24" t="e">
        <f t="shared" si="44"/>
        <v>#DIV/0!</v>
      </c>
      <c r="S184" s="24" t="e">
        <f t="shared" si="45"/>
        <v>#DIV/0!</v>
      </c>
    </row>
    <row r="185" spans="1:19" x14ac:dyDescent="0.2">
      <c r="A185" s="25"/>
      <c r="B185" s="26"/>
      <c r="C185" s="9">
        <f t="shared" si="38"/>
        <v>0.70710678118654757</v>
      </c>
      <c r="D185" s="9">
        <f t="shared" si="39"/>
        <v>0.78539816339744828</v>
      </c>
      <c r="E185" s="24">
        <f t="shared" si="40"/>
        <v>1.4142135623730949</v>
      </c>
      <c r="F185" s="24">
        <f t="shared" si="46"/>
        <v>0.61146126208202656</v>
      </c>
      <c r="G185" s="24"/>
      <c r="I185" s="21" t="e">
        <f t="shared" si="41"/>
        <v>#DIV/0!</v>
      </c>
      <c r="O185" s="30" t="e">
        <f t="shared" si="42"/>
        <v>#DIV/0!</v>
      </c>
      <c r="P185" s="9" t="e">
        <f t="shared" si="47"/>
        <v>#DIV/0!</v>
      </c>
      <c r="Q185" s="9" t="e">
        <f t="shared" si="43"/>
        <v>#DIV/0!</v>
      </c>
      <c r="R185" s="24" t="e">
        <f t="shared" si="44"/>
        <v>#DIV/0!</v>
      </c>
      <c r="S185" s="24" t="e">
        <f t="shared" si="45"/>
        <v>#DIV/0!</v>
      </c>
    </row>
    <row r="186" spans="1:19" x14ac:dyDescent="0.2">
      <c r="A186" s="25"/>
      <c r="B186" s="26"/>
      <c r="C186" s="9">
        <f t="shared" si="38"/>
        <v>0.70710678118654757</v>
      </c>
      <c r="D186" s="9">
        <f t="shared" si="39"/>
        <v>0.78539816339744828</v>
      </c>
      <c r="E186" s="24">
        <f t="shared" si="40"/>
        <v>1.4142135623730949</v>
      </c>
      <c r="F186" s="24">
        <f t="shared" si="46"/>
        <v>0.61146126208202656</v>
      </c>
      <c r="G186" s="24"/>
      <c r="I186" s="21" t="e">
        <f t="shared" si="41"/>
        <v>#DIV/0!</v>
      </c>
      <c r="O186" s="30" t="e">
        <f t="shared" si="42"/>
        <v>#DIV/0!</v>
      </c>
      <c r="P186" s="9" t="e">
        <f t="shared" si="47"/>
        <v>#DIV/0!</v>
      </c>
      <c r="Q186" s="9" t="e">
        <f t="shared" si="43"/>
        <v>#DIV/0!</v>
      </c>
      <c r="R186" s="24" t="e">
        <f t="shared" si="44"/>
        <v>#DIV/0!</v>
      </c>
      <c r="S186" s="24" t="e">
        <f t="shared" si="45"/>
        <v>#DIV/0!</v>
      </c>
    </row>
    <row r="187" spans="1:19" x14ac:dyDescent="0.2">
      <c r="A187" s="25"/>
      <c r="B187" s="26"/>
      <c r="C187" s="9">
        <f t="shared" si="38"/>
        <v>0.70710678118654757</v>
      </c>
      <c r="D187" s="9">
        <f t="shared" si="39"/>
        <v>0.78539816339744828</v>
      </c>
      <c r="E187" s="24">
        <f t="shared" si="40"/>
        <v>1.4142135623730949</v>
      </c>
      <c r="F187" s="24">
        <f t="shared" si="46"/>
        <v>0.61146126208202656</v>
      </c>
      <c r="G187" s="24"/>
      <c r="I187" s="21" t="e">
        <f t="shared" si="41"/>
        <v>#DIV/0!</v>
      </c>
      <c r="O187" s="30" t="e">
        <f t="shared" si="42"/>
        <v>#DIV/0!</v>
      </c>
      <c r="P187" s="9" t="e">
        <f t="shared" si="47"/>
        <v>#DIV/0!</v>
      </c>
      <c r="Q187" s="9" t="e">
        <f t="shared" si="43"/>
        <v>#DIV/0!</v>
      </c>
      <c r="R187" s="24" t="e">
        <f t="shared" si="44"/>
        <v>#DIV/0!</v>
      </c>
      <c r="S187" s="24" t="e">
        <f t="shared" si="45"/>
        <v>#DIV/0!</v>
      </c>
    </row>
    <row r="188" spans="1:19" x14ac:dyDescent="0.2">
      <c r="A188" s="25"/>
      <c r="B188" s="26"/>
      <c r="C188" s="9">
        <f t="shared" si="38"/>
        <v>0.70710678118654757</v>
      </c>
      <c r="D188" s="9">
        <f t="shared" si="39"/>
        <v>0.78539816339744828</v>
      </c>
      <c r="E188" s="24">
        <f t="shared" si="40"/>
        <v>1.4142135623730949</v>
      </c>
      <c r="F188" s="24">
        <f t="shared" si="46"/>
        <v>0.61146126208202656</v>
      </c>
      <c r="G188" s="24"/>
      <c r="I188" s="21" t="e">
        <f t="shared" si="41"/>
        <v>#DIV/0!</v>
      </c>
      <c r="O188" s="30" t="e">
        <f t="shared" si="42"/>
        <v>#DIV/0!</v>
      </c>
      <c r="P188" s="9" t="e">
        <f t="shared" si="47"/>
        <v>#DIV/0!</v>
      </c>
      <c r="Q188" s="9" t="e">
        <f t="shared" si="43"/>
        <v>#DIV/0!</v>
      </c>
      <c r="R188" s="24" t="e">
        <f t="shared" si="44"/>
        <v>#DIV/0!</v>
      </c>
      <c r="S188" s="24" t="e">
        <f t="shared" si="45"/>
        <v>#DIV/0!</v>
      </c>
    </row>
    <row r="189" spans="1:19" x14ac:dyDescent="0.2">
      <c r="A189" s="25"/>
      <c r="B189" s="26"/>
      <c r="C189" s="9">
        <f t="shared" si="38"/>
        <v>0.70710678118654757</v>
      </c>
      <c r="D189" s="9">
        <f t="shared" si="39"/>
        <v>0.78539816339744828</v>
      </c>
      <c r="E189" s="24">
        <f t="shared" si="40"/>
        <v>1.4142135623730949</v>
      </c>
      <c r="F189" s="24">
        <f t="shared" si="46"/>
        <v>0.61146126208202656</v>
      </c>
      <c r="G189" s="24"/>
      <c r="I189" s="21" t="e">
        <f t="shared" si="41"/>
        <v>#DIV/0!</v>
      </c>
      <c r="O189" s="30" t="e">
        <f t="shared" si="42"/>
        <v>#DIV/0!</v>
      </c>
      <c r="P189" s="9" t="e">
        <f t="shared" si="47"/>
        <v>#DIV/0!</v>
      </c>
      <c r="Q189" s="9" t="e">
        <f t="shared" si="43"/>
        <v>#DIV/0!</v>
      </c>
      <c r="R189" s="24" t="e">
        <f t="shared" si="44"/>
        <v>#DIV/0!</v>
      </c>
      <c r="S189" s="24" t="e">
        <f t="shared" si="45"/>
        <v>#DIV/0!</v>
      </c>
    </row>
    <row r="190" spans="1:19" x14ac:dyDescent="0.2">
      <c r="A190" s="25"/>
      <c r="B190" s="26"/>
      <c r="C190" s="9">
        <f t="shared" si="38"/>
        <v>0.70710678118654757</v>
      </c>
      <c r="D190" s="9">
        <f t="shared" si="39"/>
        <v>0.78539816339744828</v>
      </c>
      <c r="E190" s="24">
        <f t="shared" si="40"/>
        <v>1.4142135623730949</v>
      </c>
      <c r="F190" s="24">
        <f t="shared" si="46"/>
        <v>0.61146126208202656</v>
      </c>
      <c r="G190" s="24"/>
      <c r="I190" s="21" t="e">
        <f t="shared" si="41"/>
        <v>#DIV/0!</v>
      </c>
      <c r="O190" s="30" t="e">
        <f t="shared" si="42"/>
        <v>#DIV/0!</v>
      </c>
      <c r="P190" s="9" t="e">
        <f t="shared" si="47"/>
        <v>#DIV/0!</v>
      </c>
      <c r="Q190" s="9" t="e">
        <f t="shared" si="43"/>
        <v>#DIV/0!</v>
      </c>
      <c r="R190" s="24" t="e">
        <f t="shared" si="44"/>
        <v>#DIV/0!</v>
      </c>
      <c r="S190" s="24" t="e">
        <f t="shared" si="45"/>
        <v>#DIV/0!</v>
      </c>
    </row>
    <row r="191" spans="1:19" x14ac:dyDescent="0.2">
      <c r="A191" s="25"/>
      <c r="B191" s="26"/>
      <c r="C191" s="9">
        <f t="shared" si="38"/>
        <v>0.70710678118654757</v>
      </c>
      <c r="D191" s="9">
        <f t="shared" si="39"/>
        <v>0.78539816339744828</v>
      </c>
      <c r="E191" s="24">
        <f t="shared" si="40"/>
        <v>1.4142135623730949</v>
      </c>
      <c r="F191" s="24">
        <f t="shared" si="46"/>
        <v>0.61146126208202656</v>
      </c>
      <c r="G191" s="24"/>
      <c r="I191" s="21" t="e">
        <f t="shared" si="41"/>
        <v>#DIV/0!</v>
      </c>
      <c r="O191" s="30" t="e">
        <f t="shared" si="42"/>
        <v>#DIV/0!</v>
      </c>
      <c r="P191" s="9" t="e">
        <f t="shared" si="47"/>
        <v>#DIV/0!</v>
      </c>
      <c r="Q191" s="9" t="e">
        <f t="shared" si="43"/>
        <v>#DIV/0!</v>
      </c>
      <c r="R191" s="24" t="e">
        <f t="shared" si="44"/>
        <v>#DIV/0!</v>
      </c>
      <c r="S191" s="24" t="e">
        <f t="shared" si="45"/>
        <v>#DIV/0!</v>
      </c>
    </row>
    <row r="192" spans="1:19" x14ac:dyDescent="0.2">
      <c r="A192" s="25"/>
      <c r="B192" s="26"/>
      <c r="C192" s="9">
        <f t="shared" si="38"/>
        <v>0.70710678118654757</v>
      </c>
      <c r="D192" s="9">
        <f t="shared" si="39"/>
        <v>0.78539816339744828</v>
      </c>
      <c r="E192" s="24">
        <f t="shared" si="40"/>
        <v>1.4142135623730949</v>
      </c>
      <c r="F192" s="24">
        <f t="shared" si="46"/>
        <v>0.61146126208202656</v>
      </c>
      <c r="G192" s="24"/>
      <c r="I192" s="21" t="e">
        <f t="shared" si="41"/>
        <v>#DIV/0!</v>
      </c>
      <c r="O192" s="30" t="e">
        <f t="shared" si="42"/>
        <v>#DIV/0!</v>
      </c>
      <c r="P192" s="9" t="e">
        <f t="shared" si="47"/>
        <v>#DIV/0!</v>
      </c>
      <c r="Q192" s="9" t="e">
        <f t="shared" si="43"/>
        <v>#DIV/0!</v>
      </c>
      <c r="R192" s="24" t="e">
        <f t="shared" si="44"/>
        <v>#DIV/0!</v>
      </c>
      <c r="S192" s="24" t="e">
        <f t="shared" si="45"/>
        <v>#DIV/0!</v>
      </c>
    </row>
    <row r="193" spans="1:19" x14ac:dyDescent="0.2">
      <c r="A193" s="25"/>
      <c r="B193" s="26"/>
      <c r="C193" s="9">
        <f t="shared" si="38"/>
        <v>0.70710678118654757</v>
      </c>
      <c r="D193" s="9">
        <f t="shared" si="39"/>
        <v>0.78539816339744828</v>
      </c>
      <c r="E193" s="24">
        <f t="shared" si="40"/>
        <v>1.4142135623730949</v>
      </c>
      <c r="F193" s="24">
        <f t="shared" si="46"/>
        <v>0.61146126208202656</v>
      </c>
      <c r="G193" s="24"/>
      <c r="I193" s="21" t="e">
        <f t="shared" si="41"/>
        <v>#DIV/0!</v>
      </c>
      <c r="O193" s="30" t="e">
        <f t="shared" si="42"/>
        <v>#DIV/0!</v>
      </c>
      <c r="P193" s="9" t="e">
        <f t="shared" si="47"/>
        <v>#DIV/0!</v>
      </c>
      <c r="Q193" s="9" t="e">
        <f t="shared" si="43"/>
        <v>#DIV/0!</v>
      </c>
      <c r="R193" s="24" t="e">
        <f t="shared" si="44"/>
        <v>#DIV/0!</v>
      </c>
      <c r="S193" s="24" t="e">
        <f t="shared" si="45"/>
        <v>#DIV/0!</v>
      </c>
    </row>
    <row r="194" spans="1:19" x14ac:dyDescent="0.2">
      <c r="A194" s="25"/>
      <c r="B194" s="26"/>
      <c r="C194" s="9">
        <f t="shared" si="38"/>
        <v>0.70710678118654757</v>
      </c>
      <c r="D194" s="9">
        <f t="shared" si="39"/>
        <v>0.78539816339744828</v>
      </c>
      <c r="E194" s="24">
        <f t="shared" si="40"/>
        <v>1.4142135623730949</v>
      </c>
      <c r="F194" s="24">
        <f t="shared" ref="F194:F225" si="48">(D194-Zo)/C194</f>
        <v>0.61146126208202656</v>
      </c>
      <c r="G194" s="24"/>
      <c r="I194" s="21" t="e">
        <f t="shared" si="41"/>
        <v>#DIV/0!</v>
      </c>
      <c r="O194" s="30" t="e">
        <f t="shared" si="42"/>
        <v>#DIV/0!</v>
      </c>
      <c r="P194" s="9" t="e">
        <f t="shared" si="47"/>
        <v>#DIV/0!</v>
      </c>
      <c r="Q194" s="9" t="e">
        <f t="shared" si="43"/>
        <v>#DIV/0!</v>
      </c>
      <c r="R194" s="24" t="e">
        <f t="shared" si="44"/>
        <v>#DIV/0!</v>
      </c>
      <c r="S194" s="24" t="e">
        <f t="shared" si="45"/>
        <v>#DIV/0!</v>
      </c>
    </row>
    <row r="195" spans="1:19" x14ac:dyDescent="0.2">
      <c r="A195" s="25"/>
      <c r="B195" s="26"/>
      <c r="C195" s="9">
        <f t="shared" si="38"/>
        <v>0.70710678118654757</v>
      </c>
      <c r="D195" s="9">
        <f t="shared" si="39"/>
        <v>0.78539816339744828</v>
      </c>
      <c r="E195" s="24">
        <f t="shared" si="40"/>
        <v>1.4142135623730949</v>
      </c>
      <c r="F195" s="24">
        <f t="shared" si="48"/>
        <v>0.61146126208202656</v>
      </c>
      <c r="G195" s="24"/>
      <c r="I195" s="21" t="e">
        <f t="shared" si="41"/>
        <v>#DIV/0!</v>
      </c>
      <c r="O195" s="30" t="e">
        <f t="shared" si="42"/>
        <v>#DIV/0!</v>
      </c>
      <c r="P195" s="9" t="e">
        <f t="shared" si="47"/>
        <v>#DIV/0!</v>
      </c>
      <c r="Q195" s="9" t="e">
        <f t="shared" si="43"/>
        <v>#DIV/0!</v>
      </c>
      <c r="R195" s="24" t="e">
        <f t="shared" si="44"/>
        <v>#DIV/0!</v>
      </c>
      <c r="S195" s="24" t="e">
        <f t="shared" si="45"/>
        <v>#DIV/0!</v>
      </c>
    </row>
    <row r="196" spans="1:19" x14ac:dyDescent="0.2">
      <c r="A196" s="25"/>
      <c r="B196" s="26"/>
      <c r="C196" s="9">
        <f t="shared" si="38"/>
        <v>0.70710678118654757</v>
      </c>
      <c r="D196" s="9">
        <f t="shared" si="39"/>
        <v>0.78539816339744828</v>
      </c>
      <c r="E196" s="24">
        <f t="shared" si="40"/>
        <v>1.4142135623730949</v>
      </c>
      <c r="F196" s="24">
        <f t="shared" si="48"/>
        <v>0.61146126208202656</v>
      </c>
      <c r="G196" s="24"/>
      <c r="I196" s="21" t="e">
        <f t="shared" si="41"/>
        <v>#DIV/0!</v>
      </c>
      <c r="O196" s="30" t="e">
        <f t="shared" si="42"/>
        <v>#DIV/0!</v>
      </c>
      <c r="P196" s="9" t="e">
        <f t="shared" si="47"/>
        <v>#DIV/0!</v>
      </c>
      <c r="Q196" s="9" t="e">
        <f t="shared" si="43"/>
        <v>#DIV/0!</v>
      </c>
      <c r="R196" s="24" t="e">
        <f t="shared" si="44"/>
        <v>#DIV/0!</v>
      </c>
      <c r="S196" s="24" t="e">
        <f t="shared" si="45"/>
        <v>#DIV/0!</v>
      </c>
    </row>
    <row r="197" spans="1:19" x14ac:dyDescent="0.2">
      <c r="A197" s="25"/>
      <c r="B197" s="26"/>
      <c r="C197" s="9">
        <f t="shared" si="38"/>
        <v>0.70710678118654757</v>
      </c>
      <c r="D197" s="9">
        <f t="shared" si="39"/>
        <v>0.78539816339744828</v>
      </c>
      <c r="E197" s="24">
        <f t="shared" si="40"/>
        <v>1.4142135623730949</v>
      </c>
      <c r="F197" s="24">
        <f t="shared" si="48"/>
        <v>0.61146126208202656</v>
      </c>
      <c r="G197" s="24"/>
      <c r="I197" s="21" t="e">
        <f t="shared" si="41"/>
        <v>#DIV/0!</v>
      </c>
      <c r="O197" s="30" t="e">
        <f t="shared" si="42"/>
        <v>#DIV/0!</v>
      </c>
      <c r="P197" s="9" t="e">
        <f t="shared" si="47"/>
        <v>#DIV/0!</v>
      </c>
      <c r="Q197" s="9" t="e">
        <f t="shared" si="43"/>
        <v>#DIV/0!</v>
      </c>
      <c r="R197" s="24" t="e">
        <f t="shared" si="44"/>
        <v>#DIV/0!</v>
      </c>
      <c r="S197" s="24" t="e">
        <f t="shared" si="45"/>
        <v>#DIV/0!</v>
      </c>
    </row>
    <row r="198" spans="1:19" x14ac:dyDescent="0.2">
      <c r="A198" s="25"/>
      <c r="B198" s="26"/>
      <c r="C198" s="9">
        <f t="shared" si="38"/>
        <v>0.70710678118654757</v>
      </c>
      <c r="D198" s="9">
        <f t="shared" si="39"/>
        <v>0.78539816339744828</v>
      </c>
      <c r="E198" s="24">
        <f t="shared" si="40"/>
        <v>1.4142135623730949</v>
      </c>
      <c r="F198" s="24">
        <f t="shared" si="48"/>
        <v>0.61146126208202656</v>
      </c>
      <c r="G198" s="24"/>
      <c r="I198" s="21" t="e">
        <f t="shared" si="41"/>
        <v>#DIV/0!</v>
      </c>
      <c r="O198" s="30" t="e">
        <f t="shared" si="42"/>
        <v>#DIV/0!</v>
      </c>
      <c r="P198" s="9" t="e">
        <f t="shared" si="47"/>
        <v>#DIV/0!</v>
      </c>
      <c r="Q198" s="9" t="e">
        <f t="shared" si="43"/>
        <v>#DIV/0!</v>
      </c>
      <c r="R198" s="24" t="e">
        <f t="shared" si="44"/>
        <v>#DIV/0!</v>
      </c>
      <c r="S198" s="24" t="e">
        <f t="shared" si="45"/>
        <v>#DIV/0!</v>
      </c>
    </row>
    <row r="199" spans="1:19" x14ac:dyDescent="0.2">
      <c r="A199" s="25"/>
      <c r="B199" s="26"/>
      <c r="C199" s="9">
        <f t="shared" si="38"/>
        <v>0.70710678118654757</v>
      </c>
      <c r="D199" s="9">
        <f t="shared" si="39"/>
        <v>0.78539816339744828</v>
      </c>
      <c r="E199" s="24">
        <f t="shared" si="40"/>
        <v>1.4142135623730949</v>
      </c>
      <c r="F199" s="24">
        <f t="shared" si="48"/>
        <v>0.61146126208202656</v>
      </c>
      <c r="G199" s="24"/>
      <c r="I199" s="21" t="e">
        <f t="shared" si="41"/>
        <v>#DIV/0!</v>
      </c>
      <c r="O199" s="30" t="e">
        <f t="shared" si="42"/>
        <v>#DIV/0!</v>
      </c>
      <c r="P199" s="9" t="e">
        <f t="shared" si="47"/>
        <v>#DIV/0!</v>
      </c>
      <c r="Q199" s="9" t="e">
        <f t="shared" si="43"/>
        <v>#DIV/0!</v>
      </c>
      <c r="R199" s="24" t="e">
        <f t="shared" si="44"/>
        <v>#DIV/0!</v>
      </c>
      <c r="S199" s="24" t="e">
        <f t="shared" si="45"/>
        <v>#DIV/0!</v>
      </c>
    </row>
    <row r="200" spans="1:19" x14ac:dyDescent="0.2">
      <c r="A200" s="25"/>
      <c r="B200" s="26"/>
      <c r="C200" s="9">
        <f t="shared" si="38"/>
        <v>0.70710678118654757</v>
      </c>
      <c r="D200" s="9">
        <f t="shared" si="39"/>
        <v>0.78539816339744828</v>
      </c>
      <c r="E200" s="24">
        <f t="shared" si="40"/>
        <v>1.4142135623730949</v>
      </c>
      <c r="F200" s="24">
        <f t="shared" si="48"/>
        <v>0.61146126208202656</v>
      </c>
      <c r="G200" s="24"/>
      <c r="I200" s="21" t="e">
        <f t="shared" si="41"/>
        <v>#DIV/0!</v>
      </c>
      <c r="O200" s="30" t="e">
        <f t="shared" si="42"/>
        <v>#DIV/0!</v>
      </c>
      <c r="P200" s="9" t="e">
        <f t="shared" si="47"/>
        <v>#DIV/0!</v>
      </c>
      <c r="Q200" s="9" t="e">
        <f t="shared" si="43"/>
        <v>#DIV/0!</v>
      </c>
      <c r="R200" s="24" t="e">
        <f t="shared" si="44"/>
        <v>#DIV/0!</v>
      </c>
      <c r="S200" s="24" t="e">
        <f t="shared" si="45"/>
        <v>#DIV/0!</v>
      </c>
    </row>
    <row r="201" spans="1:19" x14ac:dyDescent="0.2">
      <c r="A201" s="25"/>
      <c r="B201" s="26"/>
      <c r="C201" s="9">
        <f t="shared" si="38"/>
        <v>0.70710678118654757</v>
      </c>
      <c r="D201" s="9">
        <f t="shared" si="39"/>
        <v>0.78539816339744828</v>
      </c>
      <c r="E201" s="24">
        <f t="shared" si="40"/>
        <v>1.4142135623730949</v>
      </c>
      <c r="F201" s="24">
        <f t="shared" si="48"/>
        <v>0.61146126208202656</v>
      </c>
      <c r="G201" s="24"/>
      <c r="I201" s="21" t="e">
        <f t="shared" si="41"/>
        <v>#DIV/0!</v>
      </c>
      <c r="O201" s="30" t="e">
        <f t="shared" si="42"/>
        <v>#DIV/0!</v>
      </c>
      <c r="P201" s="9" t="e">
        <f t="shared" si="47"/>
        <v>#DIV/0!</v>
      </c>
      <c r="Q201" s="9" t="e">
        <f t="shared" si="43"/>
        <v>#DIV/0!</v>
      </c>
      <c r="R201" s="24" t="e">
        <f t="shared" si="44"/>
        <v>#DIV/0!</v>
      </c>
      <c r="S201" s="24" t="e">
        <f t="shared" si="45"/>
        <v>#DIV/0!</v>
      </c>
    </row>
    <row r="202" spans="1:19" x14ac:dyDescent="0.2">
      <c r="A202" s="25"/>
      <c r="B202" s="26"/>
      <c r="C202" s="9">
        <f t="shared" si="38"/>
        <v>0.70710678118654757</v>
      </c>
      <c r="D202" s="9">
        <f t="shared" si="39"/>
        <v>0.78539816339744828</v>
      </c>
      <c r="E202" s="24">
        <f t="shared" si="40"/>
        <v>1.4142135623730949</v>
      </c>
      <c r="F202" s="24">
        <f t="shared" si="48"/>
        <v>0.61146126208202656</v>
      </c>
      <c r="G202" s="24"/>
      <c r="I202" s="21" t="e">
        <f t="shared" si="41"/>
        <v>#DIV/0!</v>
      </c>
      <c r="O202" s="30" t="e">
        <f t="shared" si="42"/>
        <v>#DIV/0!</v>
      </c>
      <c r="P202" s="9" t="e">
        <f t="shared" si="47"/>
        <v>#DIV/0!</v>
      </c>
      <c r="Q202" s="9" t="e">
        <f t="shared" si="43"/>
        <v>#DIV/0!</v>
      </c>
      <c r="R202" s="24" t="e">
        <f t="shared" si="44"/>
        <v>#DIV/0!</v>
      </c>
      <c r="S202" s="24" t="e">
        <f t="shared" si="45"/>
        <v>#DIV/0!</v>
      </c>
    </row>
    <row r="203" spans="1:19" x14ac:dyDescent="0.2">
      <c r="A203" s="25"/>
      <c r="B203" s="26"/>
      <c r="C203" s="9">
        <f t="shared" si="38"/>
        <v>0.70710678118654757</v>
      </c>
      <c r="D203" s="9">
        <f t="shared" si="39"/>
        <v>0.78539816339744828</v>
      </c>
      <c r="E203" s="24">
        <f t="shared" si="40"/>
        <v>1.4142135623730949</v>
      </c>
      <c r="F203" s="24">
        <f t="shared" si="48"/>
        <v>0.61146126208202656</v>
      </c>
      <c r="G203" s="24"/>
      <c r="I203" s="21" t="e">
        <f t="shared" si="41"/>
        <v>#DIV/0!</v>
      </c>
      <c r="O203" s="30" t="e">
        <f t="shared" si="42"/>
        <v>#DIV/0!</v>
      </c>
      <c r="P203" s="9" t="e">
        <f t="shared" ref="P203:P234" si="49">SQRT(1/A203+1/B203+1/Nd+(zeta_se/zeta)^2)</f>
        <v>#DIV/0!</v>
      </c>
      <c r="Q203" s="9" t="e">
        <f t="shared" si="43"/>
        <v>#DIV/0!</v>
      </c>
      <c r="R203" s="24" t="e">
        <f t="shared" si="44"/>
        <v>#DIV/0!</v>
      </c>
      <c r="S203" s="24" t="e">
        <f t="shared" si="45"/>
        <v>#DIV/0!</v>
      </c>
    </row>
    <row r="204" spans="1:19" x14ac:dyDescent="0.2">
      <c r="A204" s="25"/>
      <c r="B204" s="26"/>
      <c r="C204" s="9">
        <f t="shared" si="38"/>
        <v>0.70710678118654757</v>
      </c>
      <c r="D204" s="9">
        <f t="shared" si="39"/>
        <v>0.78539816339744828</v>
      </c>
      <c r="E204" s="24">
        <f t="shared" si="40"/>
        <v>1.4142135623730949</v>
      </c>
      <c r="F204" s="24">
        <f t="shared" si="48"/>
        <v>0.61146126208202656</v>
      </c>
      <c r="G204" s="24"/>
      <c r="I204" s="21" t="e">
        <f t="shared" si="41"/>
        <v>#DIV/0!</v>
      </c>
      <c r="O204" s="30" t="e">
        <f t="shared" si="42"/>
        <v>#DIV/0!</v>
      </c>
      <c r="P204" s="9" t="e">
        <f t="shared" si="49"/>
        <v>#DIV/0!</v>
      </c>
      <c r="Q204" s="9" t="e">
        <f t="shared" si="43"/>
        <v>#DIV/0!</v>
      </c>
      <c r="R204" s="24" t="e">
        <f t="shared" si="44"/>
        <v>#DIV/0!</v>
      </c>
      <c r="S204" s="24" t="e">
        <f t="shared" si="45"/>
        <v>#DIV/0!</v>
      </c>
    </row>
    <row r="205" spans="1:19" x14ac:dyDescent="0.2">
      <c r="A205" s="25"/>
      <c r="B205" s="26"/>
      <c r="C205" s="9">
        <f t="shared" si="38"/>
        <v>0.70710678118654757</v>
      </c>
      <c r="D205" s="9">
        <f t="shared" si="39"/>
        <v>0.78539816339744828</v>
      </c>
      <c r="E205" s="24">
        <f t="shared" si="40"/>
        <v>1.4142135623730949</v>
      </c>
      <c r="F205" s="24">
        <f t="shared" si="48"/>
        <v>0.61146126208202656</v>
      </c>
      <c r="G205" s="24"/>
      <c r="I205" s="21" t="e">
        <f t="shared" si="41"/>
        <v>#DIV/0!</v>
      </c>
      <c r="O205" s="30" t="e">
        <f t="shared" si="42"/>
        <v>#DIV/0!</v>
      </c>
      <c r="P205" s="9" t="e">
        <f t="shared" si="49"/>
        <v>#DIV/0!</v>
      </c>
      <c r="Q205" s="9" t="e">
        <f t="shared" si="43"/>
        <v>#DIV/0!</v>
      </c>
      <c r="R205" s="24" t="e">
        <f t="shared" si="44"/>
        <v>#DIV/0!</v>
      </c>
      <c r="S205" s="24" t="e">
        <f t="shared" si="45"/>
        <v>#DIV/0!</v>
      </c>
    </row>
    <row r="206" spans="1:19" x14ac:dyDescent="0.2">
      <c r="A206" s="25"/>
      <c r="B206" s="26"/>
      <c r="C206" s="9">
        <f t="shared" ref="C206:C240" si="50">0.5*(1/(A206+B206+0.5))^0.5</f>
        <v>0.70710678118654757</v>
      </c>
      <c r="D206" s="9">
        <f t="shared" ref="D206:D240" si="51">ATAN(SQRT((A206+3/8)/(B206+3/8)))</f>
        <v>0.78539816339744828</v>
      </c>
      <c r="E206" s="24">
        <f t="shared" ref="E206:E240" si="52">1/C206</f>
        <v>1.4142135623730949</v>
      </c>
      <c r="F206" s="24">
        <f t="shared" si="48"/>
        <v>0.61146126208202656</v>
      </c>
      <c r="G206" s="24"/>
      <c r="I206" s="21" t="e">
        <f t="shared" ref="I206:I240" si="53">1/lamD*LN(1+0.5*lamD*Z*rho_std*A206/B206)</f>
        <v>#DIV/0!</v>
      </c>
      <c r="O206" s="30" t="e">
        <f t="shared" ref="O206:O240" si="54">I206</f>
        <v>#DIV/0!</v>
      </c>
      <c r="P206" s="9" t="e">
        <f t="shared" si="49"/>
        <v>#DIV/0!</v>
      </c>
      <c r="Q206" s="9" t="e">
        <f t="shared" ref="Q206:Q240" si="55">O206*P206</f>
        <v>#DIV/0!</v>
      </c>
      <c r="R206" s="24" t="e">
        <f t="shared" ref="R206:R240" si="56">1/P206</f>
        <v>#DIV/0!</v>
      </c>
      <c r="S206" s="24" t="e">
        <f t="shared" ref="S206:S240" si="57">(LN(O206)-LN(center_age))/P206</f>
        <v>#DIV/0!</v>
      </c>
    </row>
    <row r="207" spans="1:19" x14ac:dyDescent="0.2">
      <c r="A207" s="25"/>
      <c r="B207" s="26"/>
      <c r="C207" s="9">
        <f t="shared" si="50"/>
        <v>0.70710678118654757</v>
      </c>
      <c r="D207" s="9">
        <f t="shared" si="51"/>
        <v>0.78539816339744828</v>
      </c>
      <c r="E207" s="24">
        <f t="shared" si="52"/>
        <v>1.4142135623730949</v>
      </c>
      <c r="F207" s="24">
        <f t="shared" si="48"/>
        <v>0.61146126208202656</v>
      </c>
      <c r="G207" s="24"/>
      <c r="I207" s="21" t="e">
        <f t="shared" si="53"/>
        <v>#DIV/0!</v>
      </c>
      <c r="O207" s="30" t="e">
        <f t="shared" si="54"/>
        <v>#DIV/0!</v>
      </c>
      <c r="P207" s="9" t="e">
        <f t="shared" si="49"/>
        <v>#DIV/0!</v>
      </c>
      <c r="Q207" s="9" t="e">
        <f t="shared" si="55"/>
        <v>#DIV/0!</v>
      </c>
      <c r="R207" s="24" t="e">
        <f t="shared" si="56"/>
        <v>#DIV/0!</v>
      </c>
      <c r="S207" s="24" t="e">
        <f t="shared" si="57"/>
        <v>#DIV/0!</v>
      </c>
    </row>
    <row r="208" spans="1:19" x14ac:dyDescent="0.2">
      <c r="A208" s="25"/>
      <c r="B208" s="26"/>
      <c r="C208" s="9">
        <f t="shared" si="50"/>
        <v>0.70710678118654757</v>
      </c>
      <c r="D208" s="9">
        <f t="shared" si="51"/>
        <v>0.78539816339744828</v>
      </c>
      <c r="E208" s="24">
        <f t="shared" si="52"/>
        <v>1.4142135623730949</v>
      </c>
      <c r="F208" s="24">
        <f t="shared" si="48"/>
        <v>0.61146126208202656</v>
      </c>
      <c r="G208" s="24"/>
      <c r="I208" s="21" t="e">
        <f t="shared" si="53"/>
        <v>#DIV/0!</v>
      </c>
      <c r="O208" s="30" t="e">
        <f t="shared" si="54"/>
        <v>#DIV/0!</v>
      </c>
      <c r="P208" s="9" t="e">
        <f t="shared" si="49"/>
        <v>#DIV/0!</v>
      </c>
      <c r="Q208" s="9" t="e">
        <f t="shared" si="55"/>
        <v>#DIV/0!</v>
      </c>
      <c r="R208" s="24" t="e">
        <f t="shared" si="56"/>
        <v>#DIV/0!</v>
      </c>
      <c r="S208" s="24" t="e">
        <f t="shared" si="57"/>
        <v>#DIV/0!</v>
      </c>
    </row>
    <row r="209" spans="1:19" x14ac:dyDescent="0.2">
      <c r="A209" s="25"/>
      <c r="B209" s="26"/>
      <c r="C209" s="9">
        <f t="shared" si="50"/>
        <v>0.70710678118654757</v>
      </c>
      <c r="D209" s="9">
        <f t="shared" si="51"/>
        <v>0.78539816339744828</v>
      </c>
      <c r="E209" s="24">
        <f t="shared" si="52"/>
        <v>1.4142135623730949</v>
      </c>
      <c r="F209" s="24">
        <f t="shared" si="48"/>
        <v>0.61146126208202656</v>
      </c>
      <c r="G209" s="24"/>
      <c r="I209" s="21" t="e">
        <f t="shared" si="53"/>
        <v>#DIV/0!</v>
      </c>
      <c r="O209" s="30" t="e">
        <f t="shared" si="54"/>
        <v>#DIV/0!</v>
      </c>
      <c r="P209" s="9" t="e">
        <f t="shared" si="49"/>
        <v>#DIV/0!</v>
      </c>
      <c r="Q209" s="9" t="e">
        <f t="shared" si="55"/>
        <v>#DIV/0!</v>
      </c>
      <c r="R209" s="24" t="e">
        <f t="shared" si="56"/>
        <v>#DIV/0!</v>
      </c>
      <c r="S209" s="24" t="e">
        <f t="shared" si="57"/>
        <v>#DIV/0!</v>
      </c>
    </row>
    <row r="210" spans="1:19" x14ac:dyDescent="0.2">
      <c r="A210" s="25"/>
      <c r="B210" s="26"/>
      <c r="C210" s="9">
        <f t="shared" si="50"/>
        <v>0.70710678118654757</v>
      </c>
      <c r="D210" s="9">
        <f t="shared" si="51"/>
        <v>0.78539816339744828</v>
      </c>
      <c r="E210" s="24">
        <f t="shared" si="52"/>
        <v>1.4142135623730949</v>
      </c>
      <c r="F210" s="24">
        <f t="shared" si="48"/>
        <v>0.61146126208202656</v>
      </c>
      <c r="G210" s="24"/>
      <c r="I210" s="21" t="e">
        <f t="shared" si="53"/>
        <v>#DIV/0!</v>
      </c>
      <c r="O210" s="30" t="e">
        <f t="shared" si="54"/>
        <v>#DIV/0!</v>
      </c>
      <c r="P210" s="9" t="e">
        <f t="shared" si="49"/>
        <v>#DIV/0!</v>
      </c>
      <c r="Q210" s="9" t="e">
        <f t="shared" si="55"/>
        <v>#DIV/0!</v>
      </c>
      <c r="R210" s="24" t="e">
        <f t="shared" si="56"/>
        <v>#DIV/0!</v>
      </c>
      <c r="S210" s="24" t="e">
        <f t="shared" si="57"/>
        <v>#DIV/0!</v>
      </c>
    </row>
    <row r="211" spans="1:19" x14ac:dyDescent="0.2">
      <c r="A211" s="25"/>
      <c r="B211" s="26"/>
      <c r="C211" s="9">
        <f t="shared" si="50"/>
        <v>0.70710678118654757</v>
      </c>
      <c r="D211" s="9">
        <f t="shared" si="51"/>
        <v>0.78539816339744828</v>
      </c>
      <c r="E211" s="24">
        <f t="shared" si="52"/>
        <v>1.4142135623730949</v>
      </c>
      <c r="F211" s="24">
        <f t="shared" si="48"/>
        <v>0.61146126208202656</v>
      </c>
      <c r="G211" s="24"/>
      <c r="I211" s="21" t="e">
        <f t="shared" si="53"/>
        <v>#DIV/0!</v>
      </c>
      <c r="O211" s="30" t="e">
        <f t="shared" si="54"/>
        <v>#DIV/0!</v>
      </c>
      <c r="P211" s="9" t="e">
        <f t="shared" si="49"/>
        <v>#DIV/0!</v>
      </c>
      <c r="Q211" s="9" t="e">
        <f t="shared" si="55"/>
        <v>#DIV/0!</v>
      </c>
      <c r="R211" s="24" t="e">
        <f t="shared" si="56"/>
        <v>#DIV/0!</v>
      </c>
      <c r="S211" s="24" t="e">
        <f t="shared" si="57"/>
        <v>#DIV/0!</v>
      </c>
    </row>
    <row r="212" spans="1:19" x14ac:dyDescent="0.2">
      <c r="A212" s="25"/>
      <c r="B212" s="26"/>
      <c r="C212" s="9">
        <f t="shared" si="50"/>
        <v>0.70710678118654757</v>
      </c>
      <c r="D212" s="9">
        <f t="shared" si="51"/>
        <v>0.78539816339744828</v>
      </c>
      <c r="E212" s="24">
        <f t="shared" si="52"/>
        <v>1.4142135623730949</v>
      </c>
      <c r="F212" s="24">
        <f t="shared" si="48"/>
        <v>0.61146126208202656</v>
      </c>
      <c r="G212" s="24"/>
      <c r="I212" s="21" t="e">
        <f t="shared" si="53"/>
        <v>#DIV/0!</v>
      </c>
      <c r="O212" s="30" t="e">
        <f t="shared" si="54"/>
        <v>#DIV/0!</v>
      </c>
      <c r="P212" s="9" t="e">
        <f t="shared" si="49"/>
        <v>#DIV/0!</v>
      </c>
      <c r="Q212" s="9" t="e">
        <f t="shared" si="55"/>
        <v>#DIV/0!</v>
      </c>
      <c r="R212" s="24" t="e">
        <f t="shared" si="56"/>
        <v>#DIV/0!</v>
      </c>
      <c r="S212" s="24" t="e">
        <f t="shared" si="57"/>
        <v>#DIV/0!</v>
      </c>
    </row>
    <row r="213" spans="1:19" x14ac:dyDescent="0.2">
      <c r="A213" s="25"/>
      <c r="B213" s="26"/>
      <c r="C213" s="9">
        <f t="shared" si="50"/>
        <v>0.70710678118654757</v>
      </c>
      <c r="D213" s="9">
        <f t="shared" si="51"/>
        <v>0.78539816339744828</v>
      </c>
      <c r="E213" s="24">
        <f t="shared" si="52"/>
        <v>1.4142135623730949</v>
      </c>
      <c r="F213" s="24">
        <f t="shared" si="48"/>
        <v>0.61146126208202656</v>
      </c>
      <c r="G213" s="24"/>
      <c r="I213" s="21" t="e">
        <f t="shared" si="53"/>
        <v>#DIV/0!</v>
      </c>
      <c r="O213" s="30" t="e">
        <f t="shared" si="54"/>
        <v>#DIV/0!</v>
      </c>
      <c r="P213" s="9" t="e">
        <f t="shared" si="49"/>
        <v>#DIV/0!</v>
      </c>
      <c r="Q213" s="9" t="e">
        <f t="shared" si="55"/>
        <v>#DIV/0!</v>
      </c>
      <c r="R213" s="24" t="e">
        <f t="shared" si="56"/>
        <v>#DIV/0!</v>
      </c>
      <c r="S213" s="24" t="e">
        <f t="shared" si="57"/>
        <v>#DIV/0!</v>
      </c>
    </row>
    <row r="214" spans="1:19" x14ac:dyDescent="0.2">
      <c r="A214" s="25"/>
      <c r="B214" s="26"/>
      <c r="C214" s="9">
        <f t="shared" si="50"/>
        <v>0.70710678118654757</v>
      </c>
      <c r="D214" s="9">
        <f t="shared" si="51"/>
        <v>0.78539816339744828</v>
      </c>
      <c r="E214" s="24">
        <f t="shared" si="52"/>
        <v>1.4142135623730949</v>
      </c>
      <c r="F214" s="24">
        <f t="shared" si="48"/>
        <v>0.61146126208202656</v>
      </c>
      <c r="G214" s="24"/>
      <c r="I214" s="21" t="e">
        <f t="shared" si="53"/>
        <v>#DIV/0!</v>
      </c>
      <c r="O214" s="30" t="e">
        <f t="shared" si="54"/>
        <v>#DIV/0!</v>
      </c>
      <c r="P214" s="9" t="e">
        <f t="shared" si="49"/>
        <v>#DIV/0!</v>
      </c>
      <c r="Q214" s="9" t="e">
        <f t="shared" si="55"/>
        <v>#DIV/0!</v>
      </c>
      <c r="R214" s="24" t="e">
        <f t="shared" si="56"/>
        <v>#DIV/0!</v>
      </c>
      <c r="S214" s="24" t="e">
        <f t="shared" si="57"/>
        <v>#DIV/0!</v>
      </c>
    </row>
    <row r="215" spans="1:19" x14ac:dyDescent="0.2">
      <c r="A215" s="25"/>
      <c r="B215" s="26"/>
      <c r="C215" s="9">
        <f t="shared" si="50"/>
        <v>0.70710678118654757</v>
      </c>
      <c r="D215" s="9">
        <f t="shared" si="51"/>
        <v>0.78539816339744828</v>
      </c>
      <c r="E215" s="24">
        <f t="shared" si="52"/>
        <v>1.4142135623730949</v>
      </c>
      <c r="F215" s="24">
        <f t="shared" si="48"/>
        <v>0.61146126208202656</v>
      </c>
      <c r="G215" s="24"/>
      <c r="I215" s="21" t="e">
        <f t="shared" si="53"/>
        <v>#DIV/0!</v>
      </c>
      <c r="O215" s="30" t="e">
        <f t="shared" si="54"/>
        <v>#DIV/0!</v>
      </c>
      <c r="P215" s="9" t="e">
        <f t="shared" si="49"/>
        <v>#DIV/0!</v>
      </c>
      <c r="Q215" s="9" t="e">
        <f t="shared" si="55"/>
        <v>#DIV/0!</v>
      </c>
      <c r="R215" s="24" t="e">
        <f t="shared" si="56"/>
        <v>#DIV/0!</v>
      </c>
      <c r="S215" s="24" t="e">
        <f t="shared" si="57"/>
        <v>#DIV/0!</v>
      </c>
    </row>
    <row r="216" spans="1:19" x14ac:dyDescent="0.2">
      <c r="A216" s="25"/>
      <c r="B216" s="26"/>
      <c r="C216" s="9">
        <f t="shared" si="50"/>
        <v>0.70710678118654757</v>
      </c>
      <c r="D216" s="9">
        <f t="shared" si="51"/>
        <v>0.78539816339744828</v>
      </c>
      <c r="E216" s="24">
        <f t="shared" si="52"/>
        <v>1.4142135623730949</v>
      </c>
      <c r="F216" s="24">
        <f t="shared" si="48"/>
        <v>0.61146126208202656</v>
      </c>
      <c r="G216" s="24"/>
      <c r="I216" s="21" t="e">
        <f t="shared" si="53"/>
        <v>#DIV/0!</v>
      </c>
      <c r="O216" s="30" t="e">
        <f t="shared" si="54"/>
        <v>#DIV/0!</v>
      </c>
      <c r="P216" s="9" t="e">
        <f t="shared" si="49"/>
        <v>#DIV/0!</v>
      </c>
      <c r="Q216" s="9" t="e">
        <f t="shared" si="55"/>
        <v>#DIV/0!</v>
      </c>
      <c r="R216" s="24" t="e">
        <f t="shared" si="56"/>
        <v>#DIV/0!</v>
      </c>
      <c r="S216" s="24" t="e">
        <f t="shared" si="57"/>
        <v>#DIV/0!</v>
      </c>
    </row>
    <row r="217" spans="1:19" x14ac:dyDescent="0.2">
      <c r="A217" s="25"/>
      <c r="B217" s="26"/>
      <c r="C217" s="9">
        <f t="shared" si="50"/>
        <v>0.70710678118654757</v>
      </c>
      <c r="D217" s="9">
        <f t="shared" si="51"/>
        <v>0.78539816339744828</v>
      </c>
      <c r="E217" s="24">
        <f t="shared" si="52"/>
        <v>1.4142135623730949</v>
      </c>
      <c r="F217" s="24">
        <f t="shared" si="48"/>
        <v>0.61146126208202656</v>
      </c>
      <c r="G217" s="24"/>
      <c r="I217" s="21" t="e">
        <f t="shared" si="53"/>
        <v>#DIV/0!</v>
      </c>
      <c r="O217" s="30" t="e">
        <f t="shared" si="54"/>
        <v>#DIV/0!</v>
      </c>
      <c r="P217" s="9" t="e">
        <f t="shared" si="49"/>
        <v>#DIV/0!</v>
      </c>
      <c r="Q217" s="9" t="e">
        <f t="shared" si="55"/>
        <v>#DIV/0!</v>
      </c>
      <c r="R217" s="24" t="e">
        <f t="shared" si="56"/>
        <v>#DIV/0!</v>
      </c>
      <c r="S217" s="24" t="e">
        <f t="shared" si="57"/>
        <v>#DIV/0!</v>
      </c>
    </row>
    <row r="218" spans="1:19" x14ac:dyDescent="0.2">
      <c r="A218" s="25"/>
      <c r="B218" s="26"/>
      <c r="C218" s="9">
        <f t="shared" si="50"/>
        <v>0.70710678118654757</v>
      </c>
      <c r="D218" s="9">
        <f t="shared" si="51"/>
        <v>0.78539816339744828</v>
      </c>
      <c r="E218" s="24">
        <f t="shared" si="52"/>
        <v>1.4142135623730949</v>
      </c>
      <c r="F218" s="24">
        <f t="shared" si="48"/>
        <v>0.61146126208202656</v>
      </c>
      <c r="G218" s="24"/>
      <c r="I218" s="21" t="e">
        <f t="shared" si="53"/>
        <v>#DIV/0!</v>
      </c>
      <c r="O218" s="30" t="e">
        <f t="shared" si="54"/>
        <v>#DIV/0!</v>
      </c>
      <c r="P218" s="9" t="e">
        <f t="shared" si="49"/>
        <v>#DIV/0!</v>
      </c>
      <c r="Q218" s="9" t="e">
        <f t="shared" si="55"/>
        <v>#DIV/0!</v>
      </c>
      <c r="R218" s="24" t="e">
        <f t="shared" si="56"/>
        <v>#DIV/0!</v>
      </c>
      <c r="S218" s="24" t="e">
        <f t="shared" si="57"/>
        <v>#DIV/0!</v>
      </c>
    </row>
    <row r="219" spans="1:19" x14ac:dyDescent="0.2">
      <c r="A219" s="25"/>
      <c r="B219" s="26"/>
      <c r="C219" s="9">
        <f t="shared" si="50"/>
        <v>0.70710678118654757</v>
      </c>
      <c r="D219" s="9">
        <f t="shared" si="51"/>
        <v>0.78539816339744828</v>
      </c>
      <c r="E219" s="24">
        <f t="shared" si="52"/>
        <v>1.4142135623730949</v>
      </c>
      <c r="F219" s="24">
        <f t="shared" si="48"/>
        <v>0.61146126208202656</v>
      </c>
      <c r="G219" s="24"/>
      <c r="I219" s="21" t="e">
        <f t="shared" si="53"/>
        <v>#DIV/0!</v>
      </c>
      <c r="O219" s="30" t="e">
        <f t="shared" si="54"/>
        <v>#DIV/0!</v>
      </c>
      <c r="P219" s="9" t="e">
        <f t="shared" si="49"/>
        <v>#DIV/0!</v>
      </c>
      <c r="Q219" s="9" t="e">
        <f t="shared" si="55"/>
        <v>#DIV/0!</v>
      </c>
      <c r="R219" s="24" t="e">
        <f t="shared" si="56"/>
        <v>#DIV/0!</v>
      </c>
      <c r="S219" s="24" t="e">
        <f t="shared" si="57"/>
        <v>#DIV/0!</v>
      </c>
    </row>
    <row r="220" spans="1:19" x14ac:dyDescent="0.2">
      <c r="A220" s="25"/>
      <c r="B220" s="26"/>
      <c r="C220" s="9">
        <f t="shared" si="50"/>
        <v>0.70710678118654757</v>
      </c>
      <c r="D220" s="9">
        <f t="shared" si="51"/>
        <v>0.78539816339744828</v>
      </c>
      <c r="E220" s="24">
        <f t="shared" si="52"/>
        <v>1.4142135623730949</v>
      </c>
      <c r="F220" s="24">
        <f t="shared" si="48"/>
        <v>0.61146126208202656</v>
      </c>
      <c r="G220" s="24"/>
      <c r="I220" s="21" t="e">
        <f t="shared" si="53"/>
        <v>#DIV/0!</v>
      </c>
      <c r="O220" s="30" t="e">
        <f t="shared" si="54"/>
        <v>#DIV/0!</v>
      </c>
      <c r="P220" s="9" t="e">
        <f t="shared" si="49"/>
        <v>#DIV/0!</v>
      </c>
      <c r="Q220" s="9" t="e">
        <f t="shared" si="55"/>
        <v>#DIV/0!</v>
      </c>
      <c r="R220" s="24" t="e">
        <f t="shared" si="56"/>
        <v>#DIV/0!</v>
      </c>
      <c r="S220" s="24" t="e">
        <f t="shared" si="57"/>
        <v>#DIV/0!</v>
      </c>
    </row>
    <row r="221" spans="1:19" x14ac:dyDescent="0.2">
      <c r="A221" s="25"/>
      <c r="B221" s="26"/>
      <c r="C221" s="9">
        <f t="shared" si="50"/>
        <v>0.70710678118654757</v>
      </c>
      <c r="D221" s="9">
        <f t="shared" si="51"/>
        <v>0.78539816339744828</v>
      </c>
      <c r="E221" s="24">
        <f t="shared" si="52"/>
        <v>1.4142135623730949</v>
      </c>
      <c r="F221" s="24">
        <f t="shared" si="48"/>
        <v>0.61146126208202656</v>
      </c>
      <c r="G221" s="24"/>
      <c r="I221" s="21" t="e">
        <f t="shared" si="53"/>
        <v>#DIV/0!</v>
      </c>
      <c r="O221" s="30" t="e">
        <f t="shared" si="54"/>
        <v>#DIV/0!</v>
      </c>
      <c r="P221" s="9" t="e">
        <f t="shared" si="49"/>
        <v>#DIV/0!</v>
      </c>
      <c r="Q221" s="9" t="e">
        <f t="shared" si="55"/>
        <v>#DIV/0!</v>
      </c>
      <c r="R221" s="24" t="e">
        <f t="shared" si="56"/>
        <v>#DIV/0!</v>
      </c>
      <c r="S221" s="24" t="e">
        <f t="shared" si="57"/>
        <v>#DIV/0!</v>
      </c>
    </row>
    <row r="222" spans="1:19" x14ac:dyDescent="0.2">
      <c r="A222" s="25"/>
      <c r="B222" s="26"/>
      <c r="C222" s="9">
        <f t="shared" si="50"/>
        <v>0.70710678118654757</v>
      </c>
      <c r="D222" s="9">
        <f t="shared" si="51"/>
        <v>0.78539816339744828</v>
      </c>
      <c r="E222" s="24">
        <f t="shared" si="52"/>
        <v>1.4142135623730949</v>
      </c>
      <c r="F222" s="24">
        <f t="shared" si="48"/>
        <v>0.61146126208202656</v>
      </c>
      <c r="G222" s="24"/>
      <c r="I222" s="21" t="e">
        <f t="shared" si="53"/>
        <v>#DIV/0!</v>
      </c>
      <c r="O222" s="30" t="e">
        <f t="shared" si="54"/>
        <v>#DIV/0!</v>
      </c>
      <c r="P222" s="9" t="e">
        <f t="shared" si="49"/>
        <v>#DIV/0!</v>
      </c>
      <c r="Q222" s="9" t="e">
        <f t="shared" si="55"/>
        <v>#DIV/0!</v>
      </c>
      <c r="R222" s="24" t="e">
        <f t="shared" si="56"/>
        <v>#DIV/0!</v>
      </c>
      <c r="S222" s="24" t="e">
        <f t="shared" si="57"/>
        <v>#DIV/0!</v>
      </c>
    </row>
    <row r="223" spans="1:19" x14ac:dyDescent="0.2">
      <c r="A223" s="25"/>
      <c r="B223" s="26"/>
      <c r="C223" s="9">
        <f t="shared" si="50"/>
        <v>0.70710678118654757</v>
      </c>
      <c r="D223" s="9">
        <f t="shared" si="51"/>
        <v>0.78539816339744828</v>
      </c>
      <c r="E223" s="24">
        <f t="shared" si="52"/>
        <v>1.4142135623730949</v>
      </c>
      <c r="F223" s="24">
        <f t="shared" si="48"/>
        <v>0.61146126208202656</v>
      </c>
      <c r="G223" s="24"/>
      <c r="I223" s="21" t="e">
        <f t="shared" si="53"/>
        <v>#DIV/0!</v>
      </c>
      <c r="O223" s="30" t="e">
        <f t="shared" si="54"/>
        <v>#DIV/0!</v>
      </c>
      <c r="P223" s="9" t="e">
        <f t="shared" si="49"/>
        <v>#DIV/0!</v>
      </c>
      <c r="Q223" s="9" t="e">
        <f t="shared" si="55"/>
        <v>#DIV/0!</v>
      </c>
      <c r="R223" s="24" t="e">
        <f t="shared" si="56"/>
        <v>#DIV/0!</v>
      </c>
      <c r="S223" s="24" t="e">
        <f t="shared" si="57"/>
        <v>#DIV/0!</v>
      </c>
    </row>
    <row r="224" spans="1:19" x14ac:dyDescent="0.2">
      <c r="A224" s="25"/>
      <c r="B224" s="26"/>
      <c r="C224" s="9">
        <f t="shared" si="50"/>
        <v>0.70710678118654757</v>
      </c>
      <c r="D224" s="9">
        <f t="shared" si="51"/>
        <v>0.78539816339744828</v>
      </c>
      <c r="E224" s="24">
        <f t="shared" si="52"/>
        <v>1.4142135623730949</v>
      </c>
      <c r="F224" s="24">
        <f t="shared" si="48"/>
        <v>0.61146126208202656</v>
      </c>
      <c r="G224" s="24"/>
      <c r="I224" s="21" t="e">
        <f t="shared" si="53"/>
        <v>#DIV/0!</v>
      </c>
      <c r="O224" s="30" t="e">
        <f t="shared" si="54"/>
        <v>#DIV/0!</v>
      </c>
      <c r="P224" s="9" t="e">
        <f t="shared" si="49"/>
        <v>#DIV/0!</v>
      </c>
      <c r="Q224" s="9" t="e">
        <f t="shared" si="55"/>
        <v>#DIV/0!</v>
      </c>
      <c r="R224" s="24" t="e">
        <f t="shared" si="56"/>
        <v>#DIV/0!</v>
      </c>
      <c r="S224" s="24" t="e">
        <f t="shared" si="57"/>
        <v>#DIV/0!</v>
      </c>
    </row>
    <row r="225" spans="1:19" x14ac:dyDescent="0.2">
      <c r="A225" s="25"/>
      <c r="B225" s="26"/>
      <c r="C225" s="9">
        <f t="shared" si="50"/>
        <v>0.70710678118654757</v>
      </c>
      <c r="D225" s="9">
        <f t="shared" si="51"/>
        <v>0.78539816339744828</v>
      </c>
      <c r="E225" s="24">
        <f t="shared" si="52"/>
        <v>1.4142135623730949</v>
      </c>
      <c r="F225" s="24">
        <f t="shared" si="48"/>
        <v>0.61146126208202656</v>
      </c>
      <c r="G225" s="24"/>
      <c r="I225" s="21" t="e">
        <f t="shared" si="53"/>
        <v>#DIV/0!</v>
      </c>
      <c r="O225" s="30" t="e">
        <f t="shared" si="54"/>
        <v>#DIV/0!</v>
      </c>
      <c r="P225" s="9" t="e">
        <f t="shared" si="49"/>
        <v>#DIV/0!</v>
      </c>
      <c r="Q225" s="9" t="e">
        <f t="shared" si="55"/>
        <v>#DIV/0!</v>
      </c>
      <c r="R225" s="24" t="e">
        <f t="shared" si="56"/>
        <v>#DIV/0!</v>
      </c>
      <c r="S225" s="24" t="e">
        <f t="shared" si="57"/>
        <v>#DIV/0!</v>
      </c>
    </row>
    <row r="226" spans="1:19" x14ac:dyDescent="0.2">
      <c r="A226" s="25"/>
      <c r="B226" s="26"/>
      <c r="C226" s="9">
        <f t="shared" si="50"/>
        <v>0.70710678118654757</v>
      </c>
      <c r="D226" s="9">
        <f t="shared" si="51"/>
        <v>0.78539816339744828</v>
      </c>
      <c r="E226" s="24">
        <f t="shared" si="52"/>
        <v>1.4142135623730949</v>
      </c>
      <c r="F226" s="24">
        <f t="shared" ref="F226:F240" si="58">(D226-Zo)/C226</f>
        <v>0.61146126208202656</v>
      </c>
      <c r="G226" s="24"/>
      <c r="I226" s="21" t="e">
        <f t="shared" si="53"/>
        <v>#DIV/0!</v>
      </c>
      <c r="O226" s="30" t="e">
        <f t="shared" si="54"/>
        <v>#DIV/0!</v>
      </c>
      <c r="P226" s="9" t="e">
        <f t="shared" si="49"/>
        <v>#DIV/0!</v>
      </c>
      <c r="Q226" s="9" t="e">
        <f t="shared" si="55"/>
        <v>#DIV/0!</v>
      </c>
      <c r="R226" s="24" t="e">
        <f t="shared" si="56"/>
        <v>#DIV/0!</v>
      </c>
      <c r="S226" s="24" t="e">
        <f t="shared" si="57"/>
        <v>#DIV/0!</v>
      </c>
    </row>
    <row r="227" spans="1:19" x14ac:dyDescent="0.2">
      <c r="A227" s="25"/>
      <c r="B227" s="26"/>
      <c r="C227" s="9">
        <f t="shared" si="50"/>
        <v>0.70710678118654757</v>
      </c>
      <c r="D227" s="9">
        <f t="shared" si="51"/>
        <v>0.78539816339744828</v>
      </c>
      <c r="E227" s="24">
        <f t="shared" si="52"/>
        <v>1.4142135623730949</v>
      </c>
      <c r="F227" s="24">
        <f t="shared" si="58"/>
        <v>0.61146126208202656</v>
      </c>
      <c r="G227" s="24"/>
      <c r="I227" s="21" t="e">
        <f t="shared" si="53"/>
        <v>#DIV/0!</v>
      </c>
      <c r="O227" s="30" t="e">
        <f t="shared" si="54"/>
        <v>#DIV/0!</v>
      </c>
      <c r="P227" s="9" t="e">
        <f t="shared" si="49"/>
        <v>#DIV/0!</v>
      </c>
      <c r="Q227" s="9" t="e">
        <f t="shared" si="55"/>
        <v>#DIV/0!</v>
      </c>
      <c r="R227" s="24" t="e">
        <f t="shared" si="56"/>
        <v>#DIV/0!</v>
      </c>
      <c r="S227" s="24" t="e">
        <f t="shared" si="57"/>
        <v>#DIV/0!</v>
      </c>
    </row>
    <row r="228" spans="1:19" x14ac:dyDescent="0.2">
      <c r="A228" s="25"/>
      <c r="B228" s="26"/>
      <c r="C228" s="9">
        <f t="shared" si="50"/>
        <v>0.70710678118654757</v>
      </c>
      <c r="D228" s="9">
        <f t="shared" si="51"/>
        <v>0.78539816339744828</v>
      </c>
      <c r="E228" s="24">
        <f t="shared" si="52"/>
        <v>1.4142135623730949</v>
      </c>
      <c r="F228" s="24">
        <f t="shared" si="58"/>
        <v>0.61146126208202656</v>
      </c>
      <c r="G228" s="24"/>
      <c r="I228" s="21" t="e">
        <f t="shared" si="53"/>
        <v>#DIV/0!</v>
      </c>
      <c r="O228" s="30" t="e">
        <f t="shared" si="54"/>
        <v>#DIV/0!</v>
      </c>
      <c r="P228" s="9" t="e">
        <f t="shared" si="49"/>
        <v>#DIV/0!</v>
      </c>
      <c r="Q228" s="9" t="e">
        <f t="shared" si="55"/>
        <v>#DIV/0!</v>
      </c>
      <c r="R228" s="24" t="e">
        <f t="shared" si="56"/>
        <v>#DIV/0!</v>
      </c>
      <c r="S228" s="24" t="e">
        <f t="shared" si="57"/>
        <v>#DIV/0!</v>
      </c>
    </row>
    <row r="229" spans="1:19" x14ac:dyDescent="0.2">
      <c r="A229" s="25"/>
      <c r="B229" s="26"/>
      <c r="C229" s="9">
        <f t="shared" si="50"/>
        <v>0.70710678118654757</v>
      </c>
      <c r="D229" s="9">
        <f t="shared" si="51"/>
        <v>0.78539816339744828</v>
      </c>
      <c r="E229" s="24">
        <f t="shared" si="52"/>
        <v>1.4142135623730949</v>
      </c>
      <c r="F229" s="24">
        <f t="shared" si="58"/>
        <v>0.61146126208202656</v>
      </c>
      <c r="G229" s="24"/>
      <c r="I229" s="21" t="e">
        <f t="shared" si="53"/>
        <v>#DIV/0!</v>
      </c>
      <c r="O229" s="30" t="e">
        <f t="shared" si="54"/>
        <v>#DIV/0!</v>
      </c>
      <c r="P229" s="9" t="e">
        <f t="shared" si="49"/>
        <v>#DIV/0!</v>
      </c>
      <c r="Q229" s="9" t="e">
        <f t="shared" si="55"/>
        <v>#DIV/0!</v>
      </c>
      <c r="R229" s="24" t="e">
        <f t="shared" si="56"/>
        <v>#DIV/0!</v>
      </c>
      <c r="S229" s="24" t="e">
        <f t="shared" si="57"/>
        <v>#DIV/0!</v>
      </c>
    </row>
    <row r="230" spans="1:19" x14ac:dyDescent="0.2">
      <c r="A230" s="25"/>
      <c r="B230" s="26"/>
      <c r="C230" s="9">
        <f t="shared" si="50"/>
        <v>0.70710678118654757</v>
      </c>
      <c r="D230" s="9">
        <f t="shared" si="51"/>
        <v>0.78539816339744828</v>
      </c>
      <c r="E230" s="24">
        <f t="shared" si="52"/>
        <v>1.4142135623730949</v>
      </c>
      <c r="F230" s="24">
        <f t="shared" si="58"/>
        <v>0.61146126208202656</v>
      </c>
      <c r="G230" s="24"/>
      <c r="I230" s="21" t="e">
        <f t="shared" si="53"/>
        <v>#DIV/0!</v>
      </c>
      <c r="O230" s="30" t="e">
        <f t="shared" si="54"/>
        <v>#DIV/0!</v>
      </c>
      <c r="P230" s="9" t="e">
        <f t="shared" si="49"/>
        <v>#DIV/0!</v>
      </c>
      <c r="Q230" s="9" t="e">
        <f t="shared" si="55"/>
        <v>#DIV/0!</v>
      </c>
      <c r="R230" s="24" t="e">
        <f t="shared" si="56"/>
        <v>#DIV/0!</v>
      </c>
      <c r="S230" s="24" t="e">
        <f t="shared" si="57"/>
        <v>#DIV/0!</v>
      </c>
    </row>
    <row r="231" spans="1:19" x14ac:dyDescent="0.2">
      <c r="A231" s="25"/>
      <c r="B231" s="26"/>
      <c r="C231" s="9">
        <f t="shared" si="50"/>
        <v>0.70710678118654757</v>
      </c>
      <c r="D231" s="9">
        <f t="shared" si="51"/>
        <v>0.78539816339744828</v>
      </c>
      <c r="E231" s="24">
        <f t="shared" si="52"/>
        <v>1.4142135623730949</v>
      </c>
      <c r="F231" s="24">
        <f t="shared" si="58"/>
        <v>0.61146126208202656</v>
      </c>
      <c r="G231" s="24"/>
      <c r="I231" s="21" t="e">
        <f t="shared" si="53"/>
        <v>#DIV/0!</v>
      </c>
      <c r="O231" s="30" t="e">
        <f t="shared" si="54"/>
        <v>#DIV/0!</v>
      </c>
      <c r="P231" s="9" t="e">
        <f t="shared" si="49"/>
        <v>#DIV/0!</v>
      </c>
      <c r="Q231" s="9" t="e">
        <f t="shared" si="55"/>
        <v>#DIV/0!</v>
      </c>
      <c r="R231" s="24" t="e">
        <f t="shared" si="56"/>
        <v>#DIV/0!</v>
      </c>
      <c r="S231" s="24" t="e">
        <f t="shared" si="57"/>
        <v>#DIV/0!</v>
      </c>
    </row>
    <row r="232" spans="1:19" x14ac:dyDescent="0.2">
      <c r="A232" s="25"/>
      <c r="B232" s="26"/>
      <c r="C232" s="9">
        <f t="shared" si="50"/>
        <v>0.70710678118654757</v>
      </c>
      <c r="D232" s="9">
        <f t="shared" si="51"/>
        <v>0.78539816339744828</v>
      </c>
      <c r="E232" s="24">
        <f t="shared" si="52"/>
        <v>1.4142135623730949</v>
      </c>
      <c r="F232" s="24">
        <f t="shared" si="58"/>
        <v>0.61146126208202656</v>
      </c>
      <c r="G232" s="24"/>
      <c r="I232" s="21" t="e">
        <f t="shared" si="53"/>
        <v>#DIV/0!</v>
      </c>
      <c r="O232" s="30" t="e">
        <f t="shared" si="54"/>
        <v>#DIV/0!</v>
      </c>
      <c r="P232" s="9" t="e">
        <f t="shared" si="49"/>
        <v>#DIV/0!</v>
      </c>
      <c r="Q232" s="9" t="e">
        <f t="shared" si="55"/>
        <v>#DIV/0!</v>
      </c>
      <c r="R232" s="24" t="e">
        <f t="shared" si="56"/>
        <v>#DIV/0!</v>
      </c>
      <c r="S232" s="24" t="e">
        <f t="shared" si="57"/>
        <v>#DIV/0!</v>
      </c>
    </row>
    <row r="233" spans="1:19" x14ac:dyDescent="0.2">
      <c r="A233" s="25"/>
      <c r="B233" s="26"/>
      <c r="C233" s="9">
        <f t="shared" si="50"/>
        <v>0.70710678118654757</v>
      </c>
      <c r="D233" s="9">
        <f t="shared" si="51"/>
        <v>0.78539816339744828</v>
      </c>
      <c r="E233" s="24">
        <f t="shared" si="52"/>
        <v>1.4142135623730949</v>
      </c>
      <c r="F233" s="24">
        <f t="shared" si="58"/>
        <v>0.61146126208202656</v>
      </c>
      <c r="G233" s="24"/>
      <c r="I233" s="21" t="e">
        <f t="shared" si="53"/>
        <v>#DIV/0!</v>
      </c>
      <c r="O233" s="30" t="e">
        <f t="shared" si="54"/>
        <v>#DIV/0!</v>
      </c>
      <c r="P233" s="9" t="e">
        <f t="shared" si="49"/>
        <v>#DIV/0!</v>
      </c>
      <c r="Q233" s="9" t="e">
        <f t="shared" si="55"/>
        <v>#DIV/0!</v>
      </c>
      <c r="R233" s="24" t="e">
        <f t="shared" si="56"/>
        <v>#DIV/0!</v>
      </c>
      <c r="S233" s="24" t="e">
        <f t="shared" si="57"/>
        <v>#DIV/0!</v>
      </c>
    </row>
    <row r="234" spans="1:19" x14ac:dyDescent="0.2">
      <c r="A234" s="25"/>
      <c r="B234" s="26"/>
      <c r="C234" s="9">
        <f t="shared" si="50"/>
        <v>0.70710678118654757</v>
      </c>
      <c r="D234" s="9">
        <f t="shared" si="51"/>
        <v>0.78539816339744828</v>
      </c>
      <c r="E234" s="24">
        <f t="shared" si="52"/>
        <v>1.4142135623730949</v>
      </c>
      <c r="F234" s="24">
        <f t="shared" si="58"/>
        <v>0.61146126208202656</v>
      </c>
      <c r="G234" s="24"/>
      <c r="I234" s="21" t="e">
        <f t="shared" si="53"/>
        <v>#DIV/0!</v>
      </c>
      <c r="O234" s="30" t="e">
        <f t="shared" si="54"/>
        <v>#DIV/0!</v>
      </c>
      <c r="P234" s="9" t="e">
        <f t="shared" si="49"/>
        <v>#DIV/0!</v>
      </c>
      <c r="Q234" s="9" t="e">
        <f t="shared" si="55"/>
        <v>#DIV/0!</v>
      </c>
      <c r="R234" s="24" t="e">
        <f t="shared" si="56"/>
        <v>#DIV/0!</v>
      </c>
      <c r="S234" s="24" t="e">
        <f t="shared" si="57"/>
        <v>#DIV/0!</v>
      </c>
    </row>
    <row r="235" spans="1:19" x14ac:dyDescent="0.2">
      <c r="A235" s="25"/>
      <c r="B235" s="26"/>
      <c r="C235" s="9">
        <f t="shared" si="50"/>
        <v>0.70710678118654757</v>
      </c>
      <c r="D235" s="9">
        <f t="shared" si="51"/>
        <v>0.78539816339744828</v>
      </c>
      <c r="E235" s="24">
        <f t="shared" si="52"/>
        <v>1.4142135623730949</v>
      </c>
      <c r="F235" s="24">
        <f t="shared" si="58"/>
        <v>0.61146126208202656</v>
      </c>
      <c r="G235" s="24"/>
      <c r="I235" s="21" t="e">
        <f t="shared" si="53"/>
        <v>#DIV/0!</v>
      </c>
      <c r="O235" s="30" t="e">
        <f t="shared" si="54"/>
        <v>#DIV/0!</v>
      </c>
      <c r="P235" s="9" t="e">
        <f t="shared" ref="P235:P240" si="59">SQRT(1/A235+1/B235+1/Nd+(zeta_se/zeta)^2)</f>
        <v>#DIV/0!</v>
      </c>
      <c r="Q235" s="9" t="e">
        <f t="shared" si="55"/>
        <v>#DIV/0!</v>
      </c>
      <c r="R235" s="24" t="e">
        <f t="shared" si="56"/>
        <v>#DIV/0!</v>
      </c>
      <c r="S235" s="24" t="e">
        <f t="shared" si="57"/>
        <v>#DIV/0!</v>
      </c>
    </row>
    <row r="236" spans="1:19" x14ac:dyDescent="0.2">
      <c r="A236" s="25"/>
      <c r="B236" s="26"/>
      <c r="C236" s="9">
        <f t="shared" si="50"/>
        <v>0.70710678118654757</v>
      </c>
      <c r="D236" s="9">
        <f t="shared" si="51"/>
        <v>0.78539816339744828</v>
      </c>
      <c r="E236" s="24">
        <f t="shared" si="52"/>
        <v>1.4142135623730949</v>
      </c>
      <c r="F236" s="24">
        <f t="shared" si="58"/>
        <v>0.61146126208202656</v>
      </c>
      <c r="G236" s="24"/>
      <c r="I236" s="21" t="e">
        <f t="shared" si="53"/>
        <v>#DIV/0!</v>
      </c>
      <c r="O236" s="30" t="e">
        <f t="shared" si="54"/>
        <v>#DIV/0!</v>
      </c>
      <c r="P236" s="9" t="e">
        <f t="shared" si="59"/>
        <v>#DIV/0!</v>
      </c>
      <c r="Q236" s="9" t="e">
        <f t="shared" si="55"/>
        <v>#DIV/0!</v>
      </c>
      <c r="R236" s="24" t="e">
        <f t="shared" si="56"/>
        <v>#DIV/0!</v>
      </c>
      <c r="S236" s="24" t="e">
        <f t="shared" si="57"/>
        <v>#DIV/0!</v>
      </c>
    </row>
    <row r="237" spans="1:19" x14ac:dyDescent="0.2">
      <c r="A237" s="25"/>
      <c r="B237" s="26"/>
      <c r="C237" s="9">
        <f t="shared" si="50"/>
        <v>0.70710678118654757</v>
      </c>
      <c r="D237" s="9">
        <f t="shared" si="51"/>
        <v>0.78539816339744828</v>
      </c>
      <c r="E237" s="24">
        <f t="shared" si="52"/>
        <v>1.4142135623730949</v>
      </c>
      <c r="F237" s="24">
        <f t="shared" si="58"/>
        <v>0.61146126208202656</v>
      </c>
      <c r="G237" s="24"/>
      <c r="I237" s="21" t="e">
        <f t="shared" si="53"/>
        <v>#DIV/0!</v>
      </c>
      <c r="O237" s="30" t="e">
        <f t="shared" si="54"/>
        <v>#DIV/0!</v>
      </c>
      <c r="P237" s="9" t="e">
        <f t="shared" si="59"/>
        <v>#DIV/0!</v>
      </c>
      <c r="Q237" s="9" t="e">
        <f t="shared" si="55"/>
        <v>#DIV/0!</v>
      </c>
      <c r="R237" s="24" t="e">
        <f t="shared" si="56"/>
        <v>#DIV/0!</v>
      </c>
      <c r="S237" s="24" t="e">
        <f t="shared" si="57"/>
        <v>#DIV/0!</v>
      </c>
    </row>
    <row r="238" spans="1:19" x14ac:dyDescent="0.2">
      <c r="A238" s="25"/>
      <c r="B238" s="26"/>
      <c r="C238" s="9">
        <f t="shared" si="50"/>
        <v>0.70710678118654757</v>
      </c>
      <c r="D238" s="9">
        <f t="shared" si="51"/>
        <v>0.78539816339744828</v>
      </c>
      <c r="E238" s="24">
        <f t="shared" si="52"/>
        <v>1.4142135623730949</v>
      </c>
      <c r="F238" s="24">
        <f t="shared" si="58"/>
        <v>0.61146126208202656</v>
      </c>
      <c r="G238" s="24"/>
      <c r="I238" s="21" t="e">
        <f t="shared" si="53"/>
        <v>#DIV/0!</v>
      </c>
      <c r="O238" s="30" t="e">
        <f t="shared" si="54"/>
        <v>#DIV/0!</v>
      </c>
      <c r="P238" s="9" t="e">
        <f t="shared" si="59"/>
        <v>#DIV/0!</v>
      </c>
      <c r="Q238" s="9" t="e">
        <f t="shared" si="55"/>
        <v>#DIV/0!</v>
      </c>
      <c r="R238" s="24" t="e">
        <f t="shared" si="56"/>
        <v>#DIV/0!</v>
      </c>
      <c r="S238" s="24" t="e">
        <f t="shared" si="57"/>
        <v>#DIV/0!</v>
      </c>
    </row>
    <row r="239" spans="1:19" x14ac:dyDescent="0.2">
      <c r="A239" s="25"/>
      <c r="B239" s="26"/>
      <c r="C239" s="9">
        <f t="shared" si="50"/>
        <v>0.70710678118654757</v>
      </c>
      <c r="D239" s="9">
        <f t="shared" si="51"/>
        <v>0.78539816339744828</v>
      </c>
      <c r="E239" s="24">
        <f t="shared" si="52"/>
        <v>1.4142135623730949</v>
      </c>
      <c r="F239" s="24">
        <f t="shared" si="58"/>
        <v>0.61146126208202656</v>
      </c>
      <c r="G239" s="24"/>
      <c r="I239" s="21" t="e">
        <f t="shared" si="53"/>
        <v>#DIV/0!</v>
      </c>
      <c r="O239" s="30" t="e">
        <f t="shared" si="54"/>
        <v>#DIV/0!</v>
      </c>
      <c r="P239" s="9" t="e">
        <f t="shared" si="59"/>
        <v>#DIV/0!</v>
      </c>
      <c r="Q239" s="9" t="e">
        <f t="shared" si="55"/>
        <v>#DIV/0!</v>
      </c>
      <c r="R239" s="24" t="e">
        <f t="shared" si="56"/>
        <v>#DIV/0!</v>
      </c>
      <c r="S239" s="24" t="e">
        <f t="shared" si="57"/>
        <v>#DIV/0!</v>
      </c>
    </row>
    <row r="240" spans="1:19" ht="13.5" thickBot="1" x14ac:dyDescent="0.25">
      <c r="A240" s="27"/>
      <c r="B240" s="28"/>
      <c r="C240" s="9">
        <f t="shared" si="50"/>
        <v>0.70710678118654757</v>
      </c>
      <c r="D240" s="9">
        <f t="shared" si="51"/>
        <v>0.78539816339744828</v>
      </c>
      <c r="E240" s="24">
        <f t="shared" si="52"/>
        <v>1.4142135623730949</v>
      </c>
      <c r="F240" s="24">
        <f t="shared" si="58"/>
        <v>0.61146126208202656</v>
      </c>
      <c r="G240" s="24"/>
      <c r="I240" s="21" t="e">
        <f t="shared" si="53"/>
        <v>#DIV/0!</v>
      </c>
      <c r="O240" s="30" t="e">
        <f t="shared" si="54"/>
        <v>#DIV/0!</v>
      </c>
      <c r="P240" s="9" t="e">
        <f t="shared" si="59"/>
        <v>#DIV/0!</v>
      </c>
      <c r="Q240" s="9" t="e">
        <f t="shared" si="55"/>
        <v>#DIV/0!</v>
      </c>
      <c r="R240" s="24" t="e">
        <f t="shared" si="56"/>
        <v>#DIV/0!</v>
      </c>
      <c r="S240" s="24" t="e">
        <f t="shared" si="57"/>
        <v>#DIV/0!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306</vt:i4>
      </vt:variant>
    </vt:vector>
  </HeadingPairs>
  <TitlesOfParts>
    <vt:vector size="325" baseType="lpstr">
      <vt:lpstr>raw sheet</vt:lpstr>
      <vt:lpstr>Ns_Ni</vt:lpstr>
      <vt:lpstr>A193</vt:lpstr>
      <vt:lpstr>A956</vt:lpstr>
      <vt:lpstr>A1190</vt:lpstr>
      <vt:lpstr>A1281</vt:lpstr>
      <vt:lpstr>B9rec</vt:lpstr>
      <vt:lpstr>Ch1</vt:lpstr>
      <vt:lpstr>Ch3</vt:lpstr>
      <vt:lpstr>Ch5</vt:lpstr>
      <vt:lpstr>Ch6</vt:lpstr>
      <vt:lpstr>E8</vt:lpstr>
      <vt:lpstr>E20</vt:lpstr>
      <vt:lpstr>E26</vt:lpstr>
      <vt:lpstr>E32</vt:lpstr>
      <vt:lpstr>E36</vt:lpstr>
      <vt:lpstr>E42</vt:lpstr>
      <vt:lpstr>E2-1</vt:lpstr>
      <vt:lpstr>E2-2</vt:lpstr>
      <vt:lpstr>'A1190'!center_age</vt:lpstr>
      <vt:lpstr>'A1281'!center_age</vt:lpstr>
      <vt:lpstr>'A193'!center_age</vt:lpstr>
      <vt:lpstr>'A956'!center_age</vt:lpstr>
      <vt:lpstr>B9rec!center_age</vt:lpstr>
      <vt:lpstr>'Ch1'!center_age</vt:lpstr>
      <vt:lpstr>'Ch3'!center_age</vt:lpstr>
      <vt:lpstr>'Ch5'!center_age</vt:lpstr>
      <vt:lpstr>'Ch6'!center_age</vt:lpstr>
      <vt:lpstr>'E20'!center_age</vt:lpstr>
      <vt:lpstr>'E2-1'!center_age</vt:lpstr>
      <vt:lpstr>'E2-2'!center_age</vt:lpstr>
      <vt:lpstr>'E26'!center_age</vt:lpstr>
      <vt:lpstr>'E32'!center_age</vt:lpstr>
      <vt:lpstr>'E36'!center_age</vt:lpstr>
      <vt:lpstr>'E42'!center_age</vt:lpstr>
      <vt:lpstr>'E8'!center_age</vt:lpstr>
      <vt:lpstr>'raw sheet'!center_age</vt:lpstr>
      <vt:lpstr>'A1190'!g_age_min</vt:lpstr>
      <vt:lpstr>'A1281'!g_age_min</vt:lpstr>
      <vt:lpstr>'A193'!g_age_min</vt:lpstr>
      <vt:lpstr>'A956'!g_age_min</vt:lpstr>
      <vt:lpstr>B9rec!g_age_min</vt:lpstr>
      <vt:lpstr>'Ch1'!g_age_min</vt:lpstr>
      <vt:lpstr>'Ch3'!g_age_min</vt:lpstr>
      <vt:lpstr>'Ch5'!g_age_min</vt:lpstr>
      <vt:lpstr>'Ch6'!g_age_min</vt:lpstr>
      <vt:lpstr>'E20'!g_age_min</vt:lpstr>
      <vt:lpstr>'E2-1'!g_age_min</vt:lpstr>
      <vt:lpstr>'E2-2'!g_age_min</vt:lpstr>
      <vt:lpstr>'E26'!g_age_min</vt:lpstr>
      <vt:lpstr>'E32'!g_age_min</vt:lpstr>
      <vt:lpstr>'E36'!g_age_min</vt:lpstr>
      <vt:lpstr>'E42'!g_age_min</vt:lpstr>
      <vt:lpstr>'E8'!g_age_min</vt:lpstr>
      <vt:lpstr>'raw sheet'!g_age_min</vt:lpstr>
      <vt:lpstr>'A1190'!lamD</vt:lpstr>
      <vt:lpstr>'A1281'!lamD</vt:lpstr>
      <vt:lpstr>'A193'!lamD</vt:lpstr>
      <vt:lpstr>'A956'!lamD</vt:lpstr>
      <vt:lpstr>B9rec!lamD</vt:lpstr>
      <vt:lpstr>'Ch1'!lamD</vt:lpstr>
      <vt:lpstr>'Ch3'!lamD</vt:lpstr>
      <vt:lpstr>'Ch5'!lamD</vt:lpstr>
      <vt:lpstr>'Ch6'!lamD</vt:lpstr>
      <vt:lpstr>'E20'!lamD</vt:lpstr>
      <vt:lpstr>'E2-1'!lamD</vt:lpstr>
      <vt:lpstr>'E2-2'!lamD</vt:lpstr>
      <vt:lpstr>'E26'!lamD</vt:lpstr>
      <vt:lpstr>'E32'!lamD</vt:lpstr>
      <vt:lpstr>'E36'!lamD</vt:lpstr>
      <vt:lpstr>'E42'!lamD</vt:lpstr>
      <vt:lpstr>'E8'!lamD</vt:lpstr>
      <vt:lpstr>'raw sheet'!lamD</vt:lpstr>
      <vt:lpstr>'A1190'!max_x_axis</vt:lpstr>
      <vt:lpstr>'A1281'!max_x_axis</vt:lpstr>
      <vt:lpstr>'A193'!max_x_axis</vt:lpstr>
      <vt:lpstr>'A956'!max_x_axis</vt:lpstr>
      <vt:lpstr>B9rec!max_x_axis</vt:lpstr>
      <vt:lpstr>'Ch1'!max_x_axis</vt:lpstr>
      <vt:lpstr>'Ch3'!max_x_axis</vt:lpstr>
      <vt:lpstr>'Ch5'!max_x_axis</vt:lpstr>
      <vt:lpstr>'Ch6'!max_x_axis</vt:lpstr>
      <vt:lpstr>'E20'!max_x_axis</vt:lpstr>
      <vt:lpstr>'E2-1'!max_x_axis</vt:lpstr>
      <vt:lpstr>'E2-2'!max_x_axis</vt:lpstr>
      <vt:lpstr>'E26'!max_x_axis</vt:lpstr>
      <vt:lpstr>'E32'!max_x_axis</vt:lpstr>
      <vt:lpstr>'E36'!max_x_axis</vt:lpstr>
      <vt:lpstr>'E42'!max_x_axis</vt:lpstr>
      <vt:lpstr>'E8'!max_x_axis</vt:lpstr>
      <vt:lpstr>'raw sheet'!max_x_axis</vt:lpstr>
      <vt:lpstr>'A1190'!max_x_r</vt:lpstr>
      <vt:lpstr>'A1281'!max_x_r</vt:lpstr>
      <vt:lpstr>'A193'!max_x_r</vt:lpstr>
      <vt:lpstr>'A956'!max_x_r</vt:lpstr>
      <vt:lpstr>B9rec!max_x_r</vt:lpstr>
      <vt:lpstr>'Ch1'!max_x_r</vt:lpstr>
      <vt:lpstr>'Ch3'!max_x_r</vt:lpstr>
      <vt:lpstr>'Ch5'!max_x_r</vt:lpstr>
      <vt:lpstr>'Ch6'!max_x_r</vt:lpstr>
      <vt:lpstr>'E20'!max_x_r</vt:lpstr>
      <vt:lpstr>'E2-1'!max_x_r</vt:lpstr>
      <vt:lpstr>'E2-2'!max_x_r</vt:lpstr>
      <vt:lpstr>'E26'!max_x_r</vt:lpstr>
      <vt:lpstr>'E32'!max_x_r</vt:lpstr>
      <vt:lpstr>'E36'!max_x_r</vt:lpstr>
      <vt:lpstr>'E42'!max_x_r</vt:lpstr>
      <vt:lpstr>'E8'!max_x_r</vt:lpstr>
      <vt:lpstr>'raw sheet'!max_x_r</vt:lpstr>
      <vt:lpstr>'A1190'!min_y_axis</vt:lpstr>
      <vt:lpstr>'A1281'!min_y_axis</vt:lpstr>
      <vt:lpstr>'A193'!min_y_axis</vt:lpstr>
      <vt:lpstr>'A956'!min_y_axis</vt:lpstr>
      <vt:lpstr>B9rec!min_y_axis</vt:lpstr>
      <vt:lpstr>'Ch1'!min_y_axis</vt:lpstr>
      <vt:lpstr>'Ch3'!min_y_axis</vt:lpstr>
      <vt:lpstr>'Ch5'!min_y_axis</vt:lpstr>
      <vt:lpstr>'Ch6'!min_y_axis</vt:lpstr>
      <vt:lpstr>'E20'!min_y_axis</vt:lpstr>
      <vt:lpstr>'E2-1'!min_y_axis</vt:lpstr>
      <vt:lpstr>'E2-2'!min_y_axis</vt:lpstr>
      <vt:lpstr>'E26'!min_y_axis</vt:lpstr>
      <vt:lpstr>'E32'!min_y_axis</vt:lpstr>
      <vt:lpstr>'E36'!min_y_axis</vt:lpstr>
      <vt:lpstr>'E42'!min_y_axis</vt:lpstr>
      <vt:lpstr>'E8'!min_y_axis</vt:lpstr>
      <vt:lpstr>'raw sheet'!min_y_axis</vt:lpstr>
      <vt:lpstr>'A1190'!min_y_r</vt:lpstr>
      <vt:lpstr>'A1281'!min_y_r</vt:lpstr>
      <vt:lpstr>'A193'!min_y_r</vt:lpstr>
      <vt:lpstr>'A956'!min_y_r</vt:lpstr>
      <vt:lpstr>B9rec!min_y_r</vt:lpstr>
      <vt:lpstr>'Ch1'!min_y_r</vt:lpstr>
      <vt:lpstr>'Ch3'!min_y_r</vt:lpstr>
      <vt:lpstr>'Ch5'!min_y_r</vt:lpstr>
      <vt:lpstr>'Ch6'!min_y_r</vt:lpstr>
      <vt:lpstr>'E20'!min_y_r</vt:lpstr>
      <vt:lpstr>'E2-1'!min_y_r</vt:lpstr>
      <vt:lpstr>'E2-2'!min_y_r</vt:lpstr>
      <vt:lpstr>'E26'!min_y_r</vt:lpstr>
      <vt:lpstr>'E32'!min_y_r</vt:lpstr>
      <vt:lpstr>'E36'!min_y_r</vt:lpstr>
      <vt:lpstr>'E42'!min_y_r</vt:lpstr>
      <vt:lpstr>'E8'!min_y_r</vt:lpstr>
      <vt:lpstr>'raw sheet'!min_y_r</vt:lpstr>
      <vt:lpstr>'A1190'!Nd</vt:lpstr>
      <vt:lpstr>'A1281'!Nd</vt:lpstr>
      <vt:lpstr>'A193'!Nd</vt:lpstr>
      <vt:lpstr>'A956'!Nd</vt:lpstr>
      <vt:lpstr>B9rec!Nd</vt:lpstr>
      <vt:lpstr>'Ch1'!Nd</vt:lpstr>
      <vt:lpstr>'Ch3'!Nd</vt:lpstr>
      <vt:lpstr>'Ch5'!Nd</vt:lpstr>
      <vt:lpstr>'Ch6'!Nd</vt:lpstr>
      <vt:lpstr>'E20'!Nd</vt:lpstr>
      <vt:lpstr>'E2-1'!Nd</vt:lpstr>
      <vt:lpstr>'E2-2'!Nd</vt:lpstr>
      <vt:lpstr>'E26'!Nd</vt:lpstr>
      <vt:lpstr>'E32'!Nd</vt:lpstr>
      <vt:lpstr>'E36'!Nd</vt:lpstr>
      <vt:lpstr>'E42'!Nd</vt:lpstr>
      <vt:lpstr>'E8'!Nd</vt:lpstr>
      <vt:lpstr>'raw sheet'!Nd</vt:lpstr>
      <vt:lpstr>'A1190'!pooled</vt:lpstr>
      <vt:lpstr>'A1281'!pooled</vt:lpstr>
      <vt:lpstr>'A193'!pooled</vt:lpstr>
      <vt:lpstr>'A956'!pooled</vt:lpstr>
      <vt:lpstr>B9rec!pooled</vt:lpstr>
      <vt:lpstr>'Ch1'!pooled</vt:lpstr>
      <vt:lpstr>'Ch3'!pooled</vt:lpstr>
      <vt:lpstr>'Ch5'!pooled</vt:lpstr>
      <vt:lpstr>'Ch6'!pooled</vt:lpstr>
      <vt:lpstr>'E20'!pooled</vt:lpstr>
      <vt:lpstr>'E2-1'!pooled</vt:lpstr>
      <vt:lpstr>'E2-2'!pooled</vt:lpstr>
      <vt:lpstr>'E26'!pooled</vt:lpstr>
      <vt:lpstr>'E32'!pooled</vt:lpstr>
      <vt:lpstr>'E36'!pooled</vt:lpstr>
      <vt:lpstr>'E42'!pooled</vt:lpstr>
      <vt:lpstr>'E8'!pooled</vt:lpstr>
      <vt:lpstr>'raw sheet'!pooled</vt:lpstr>
      <vt:lpstr>'A1190'!rho_std</vt:lpstr>
      <vt:lpstr>'A1281'!rho_std</vt:lpstr>
      <vt:lpstr>'A193'!rho_std</vt:lpstr>
      <vt:lpstr>'A956'!rho_std</vt:lpstr>
      <vt:lpstr>B9rec!rho_std</vt:lpstr>
      <vt:lpstr>'Ch1'!rho_std</vt:lpstr>
      <vt:lpstr>'Ch3'!rho_std</vt:lpstr>
      <vt:lpstr>'Ch5'!rho_std</vt:lpstr>
      <vt:lpstr>'Ch6'!rho_std</vt:lpstr>
      <vt:lpstr>'E20'!rho_std</vt:lpstr>
      <vt:lpstr>'E2-1'!rho_std</vt:lpstr>
      <vt:lpstr>'E2-2'!rho_std</vt:lpstr>
      <vt:lpstr>'E26'!rho_std</vt:lpstr>
      <vt:lpstr>'E32'!rho_std</vt:lpstr>
      <vt:lpstr>'E36'!rho_std</vt:lpstr>
      <vt:lpstr>'E42'!rho_std</vt:lpstr>
      <vt:lpstr>'E8'!rho_std</vt:lpstr>
      <vt:lpstr>'raw sheet'!rho_std</vt:lpstr>
      <vt:lpstr>'A1190'!totalNi</vt:lpstr>
      <vt:lpstr>'A1281'!totalNi</vt:lpstr>
      <vt:lpstr>'A193'!totalNi</vt:lpstr>
      <vt:lpstr>'A956'!totalNi</vt:lpstr>
      <vt:lpstr>B9rec!totalNi</vt:lpstr>
      <vt:lpstr>'Ch1'!totalNi</vt:lpstr>
      <vt:lpstr>'Ch3'!totalNi</vt:lpstr>
      <vt:lpstr>'Ch5'!totalNi</vt:lpstr>
      <vt:lpstr>'Ch6'!totalNi</vt:lpstr>
      <vt:lpstr>'E20'!totalNi</vt:lpstr>
      <vt:lpstr>'E2-1'!totalNi</vt:lpstr>
      <vt:lpstr>'E2-2'!totalNi</vt:lpstr>
      <vt:lpstr>'E26'!totalNi</vt:lpstr>
      <vt:lpstr>'E32'!totalNi</vt:lpstr>
      <vt:lpstr>'E36'!totalNi</vt:lpstr>
      <vt:lpstr>'E42'!totalNi</vt:lpstr>
      <vt:lpstr>'E8'!totalNi</vt:lpstr>
      <vt:lpstr>'raw sheet'!totalNi</vt:lpstr>
      <vt:lpstr>'A1190'!totalNs</vt:lpstr>
      <vt:lpstr>'A1281'!totalNs</vt:lpstr>
      <vt:lpstr>'A193'!totalNs</vt:lpstr>
      <vt:lpstr>'A956'!totalNs</vt:lpstr>
      <vt:lpstr>B9rec!totalNs</vt:lpstr>
      <vt:lpstr>'Ch1'!totalNs</vt:lpstr>
      <vt:lpstr>'Ch3'!totalNs</vt:lpstr>
      <vt:lpstr>'Ch5'!totalNs</vt:lpstr>
      <vt:lpstr>'Ch6'!totalNs</vt:lpstr>
      <vt:lpstr>'E20'!totalNs</vt:lpstr>
      <vt:lpstr>'E2-1'!totalNs</vt:lpstr>
      <vt:lpstr>'E2-2'!totalNs</vt:lpstr>
      <vt:lpstr>'E26'!totalNs</vt:lpstr>
      <vt:lpstr>'E32'!totalNs</vt:lpstr>
      <vt:lpstr>'E36'!totalNs</vt:lpstr>
      <vt:lpstr>'E42'!totalNs</vt:lpstr>
      <vt:lpstr>'E8'!totalNs</vt:lpstr>
      <vt:lpstr>'raw sheet'!totalNs</vt:lpstr>
      <vt:lpstr>'A1190'!Z</vt:lpstr>
      <vt:lpstr>'A1281'!Z</vt:lpstr>
      <vt:lpstr>'A193'!Z</vt:lpstr>
      <vt:lpstr>'A956'!Z</vt:lpstr>
      <vt:lpstr>B9rec!Z</vt:lpstr>
      <vt:lpstr>'Ch1'!Z</vt:lpstr>
      <vt:lpstr>'Ch3'!Z</vt:lpstr>
      <vt:lpstr>'Ch5'!Z</vt:lpstr>
      <vt:lpstr>'Ch6'!Z</vt:lpstr>
      <vt:lpstr>'E20'!Z</vt:lpstr>
      <vt:lpstr>'E2-1'!Z</vt:lpstr>
      <vt:lpstr>'E2-2'!Z</vt:lpstr>
      <vt:lpstr>'E26'!Z</vt:lpstr>
      <vt:lpstr>'E32'!Z</vt:lpstr>
      <vt:lpstr>'E36'!Z</vt:lpstr>
      <vt:lpstr>'E42'!Z</vt:lpstr>
      <vt:lpstr>'E8'!Z</vt:lpstr>
      <vt:lpstr>'raw sheet'!Z</vt:lpstr>
      <vt:lpstr>'A1190'!zeta</vt:lpstr>
      <vt:lpstr>'A1281'!zeta</vt:lpstr>
      <vt:lpstr>'A193'!zeta</vt:lpstr>
      <vt:lpstr>'A956'!zeta</vt:lpstr>
      <vt:lpstr>B9rec!zeta</vt:lpstr>
      <vt:lpstr>'Ch1'!zeta</vt:lpstr>
      <vt:lpstr>'Ch3'!zeta</vt:lpstr>
      <vt:lpstr>'Ch5'!zeta</vt:lpstr>
      <vt:lpstr>'Ch6'!zeta</vt:lpstr>
      <vt:lpstr>'E20'!zeta</vt:lpstr>
      <vt:lpstr>'E2-1'!zeta</vt:lpstr>
      <vt:lpstr>'E2-2'!zeta</vt:lpstr>
      <vt:lpstr>'E26'!zeta</vt:lpstr>
      <vt:lpstr>'E32'!zeta</vt:lpstr>
      <vt:lpstr>'E36'!zeta</vt:lpstr>
      <vt:lpstr>'E42'!zeta</vt:lpstr>
      <vt:lpstr>'E8'!zeta</vt:lpstr>
      <vt:lpstr>'raw sheet'!zeta</vt:lpstr>
      <vt:lpstr>'A1190'!zeta_se</vt:lpstr>
      <vt:lpstr>'A1281'!zeta_se</vt:lpstr>
      <vt:lpstr>'A193'!zeta_se</vt:lpstr>
      <vt:lpstr>'A956'!zeta_se</vt:lpstr>
      <vt:lpstr>B9rec!zeta_se</vt:lpstr>
      <vt:lpstr>'Ch1'!zeta_se</vt:lpstr>
      <vt:lpstr>'Ch3'!zeta_se</vt:lpstr>
      <vt:lpstr>'Ch5'!zeta_se</vt:lpstr>
      <vt:lpstr>'Ch6'!zeta_se</vt:lpstr>
      <vt:lpstr>'E20'!zeta_se</vt:lpstr>
      <vt:lpstr>'E2-1'!zeta_se</vt:lpstr>
      <vt:lpstr>'E2-2'!zeta_se</vt:lpstr>
      <vt:lpstr>'E26'!zeta_se</vt:lpstr>
      <vt:lpstr>'E32'!zeta_se</vt:lpstr>
      <vt:lpstr>'E36'!zeta_se</vt:lpstr>
      <vt:lpstr>'E42'!zeta_se</vt:lpstr>
      <vt:lpstr>'E8'!zeta_se</vt:lpstr>
      <vt:lpstr>'raw sheet'!zeta_se</vt:lpstr>
      <vt:lpstr>'A1190'!Zo</vt:lpstr>
      <vt:lpstr>'A1281'!Zo</vt:lpstr>
      <vt:lpstr>'A193'!Zo</vt:lpstr>
      <vt:lpstr>'A956'!Zo</vt:lpstr>
      <vt:lpstr>B9rec!Zo</vt:lpstr>
      <vt:lpstr>'Ch1'!Zo</vt:lpstr>
      <vt:lpstr>'Ch3'!Zo</vt:lpstr>
      <vt:lpstr>'Ch5'!Zo</vt:lpstr>
      <vt:lpstr>'Ch6'!Zo</vt:lpstr>
      <vt:lpstr>'E20'!Zo</vt:lpstr>
      <vt:lpstr>'E2-1'!Zo</vt:lpstr>
      <vt:lpstr>'E2-2'!Zo</vt:lpstr>
      <vt:lpstr>'E26'!Zo</vt:lpstr>
      <vt:lpstr>'E32'!Zo</vt:lpstr>
      <vt:lpstr>'E36'!Zo</vt:lpstr>
      <vt:lpstr>'E42'!Zo</vt:lpstr>
      <vt:lpstr>'E8'!Zo</vt:lpstr>
      <vt:lpstr>'raw sheet'!Zo</vt:lpstr>
      <vt:lpstr>'A1190'!Zo_man</vt:lpstr>
      <vt:lpstr>'A1281'!Zo_man</vt:lpstr>
      <vt:lpstr>'A193'!Zo_man</vt:lpstr>
      <vt:lpstr>'A956'!Zo_man</vt:lpstr>
      <vt:lpstr>B9rec!Zo_man</vt:lpstr>
      <vt:lpstr>'Ch1'!Zo_man</vt:lpstr>
      <vt:lpstr>'Ch3'!Zo_man</vt:lpstr>
      <vt:lpstr>'Ch5'!Zo_man</vt:lpstr>
      <vt:lpstr>'Ch6'!Zo_man</vt:lpstr>
      <vt:lpstr>'E20'!Zo_man</vt:lpstr>
      <vt:lpstr>'E2-1'!Zo_man</vt:lpstr>
      <vt:lpstr>'E2-2'!Zo_man</vt:lpstr>
      <vt:lpstr>'E26'!Zo_man</vt:lpstr>
      <vt:lpstr>'E32'!Zo_man</vt:lpstr>
      <vt:lpstr>'E36'!Zo_man</vt:lpstr>
      <vt:lpstr>'E42'!Zo_man</vt:lpstr>
      <vt:lpstr>'E8'!Zo_man</vt:lpstr>
      <vt:lpstr>'raw sheet'!Zo_man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cvh</dc:creator>
  <cp:lastModifiedBy>cvh</cp:lastModifiedBy>
  <dcterms:created xsi:type="dcterms:W3CDTF">2006-07-26T08:21:44Z</dcterms:created>
  <dcterms:modified xsi:type="dcterms:W3CDTF">2015-02-11T11:16:16Z</dcterms:modified>
</cp:coreProperties>
</file>