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<sst xmlns="http://schemas.openxmlformats.org/spreadsheetml/2006/main" uniqueCount="44">
  <si>
    <t>unit</t>
  </si>
  <si>
    <t>stage</t>
  </si>
  <si>
    <t>age_start_Kemp1999</t>
  </si>
  <si>
    <t>age_end_Kemp1999</t>
  </si>
  <si>
    <t>Altishofen</t>
  </si>
  <si>
    <t>Boswil</t>
  </si>
  <si>
    <t>Entlebuch</t>
  </si>
  <si>
    <t>Herdern</t>
  </si>
  <si>
    <t>Linden</t>
  </si>
  <si>
    <t>Huenenberg</t>
  </si>
  <si>
    <t>Lindau</t>
  </si>
  <si>
    <t>Rigi</t>
  </si>
  <si>
    <t>Savigny</t>
  </si>
  <si>
    <t>Thun</t>
  </si>
  <si>
    <t>Tuggen</t>
  </si>
  <si>
    <t>Weggis</t>
  </si>
  <si>
    <t>Romanens</t>
  </si>
  <si>
    <t>OSM-II</t>
  </si>
  <si>
    <t>Burdigalian_Laghian</t>
  </si>
  <si>
    <t>&gt;330</t>
  </si>
  <si>
    <t>&gt;490</t>
  </si>
  <si>
    <t>&gt;370</t>
  </si>
  <si>
    <t>&gt;400</t>
  </si>
  <si>
    <t>OMM/OSM-I</t>
  </si>
  <si>
    <t>Burdigalian</t>
  </si>
  <si>
    <t>&gt;307</t>
  </si>
  <si>
    <t>&gt;861.3</t>
  </si>
  <si>
    <t>USM-III</t>
  </si>
  <si>
    <t>USM-II</t>
  </si>
  <si>
    <t>Aquitanian</t>
  </si>
  <si>
    <t>&gt;428</t>
  </si>
  <si>
    <t>&gt;1412</t>
  </si>
  <si>
    <t>USM-I</t>
  </si>
  <si>
    <t>upper_Rupelian-Chattian</t>
  </si>
  <si>
    <t>&gt;2000</t>
  </si>
  <si>
    <t>&gt;998</t>
  </si>
  <si>
    <t>&gt;4767</t>
  </si>
  <si>
    <t>&gt;162</t>
  </si>
  <si>
    <t>UMM</t>
  </si>
  <si>
    <t>Rupelian</t>
  </si>
  <si>
    <t>USM-I-II</t>
  </si>
  <si>
    <t>&gt;2793.5</t>
  </si>
  <si>
    <t>&gt;1919</t>
  </si>
  <si>
    <t>&gt;1185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</si>
</sst>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0"/>
      <color indexed="8"/>
      <name val="Sans"/>
    </font>
    <font>
      <sz val="0"/>
      <color indexed="8"/>
      <name val="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10"/>
  <sheetViews>
    <sheetView workbookViewId="0" showGridLines="0" defaultGridColor="1">
      <pane topLeftCell="B2" xSplit="1" ySplit="1" activePane="bottomRight" state="frozenSplit"/>
    </sheetView>
  </sheetViews>
  <sheetFormatPr defaultColWidth="7.625" defaultRowHeight="12.75" customHeight="1" outlineLevelRow="0" outlineLevelCol="0"/>
  <cols>
    <col min="1" max="1" width="8" style="1" customWidth="1"/>
    <col min="2" max="2" width="20.625" style="1" customWidth="1"/>
    <col min="3" max="3" width="17.75" style="1" customWidth="1"/>
    <col min="4" max="4" width="8" style="1" customWidth="1"/>
    <col min="5" max="5" width="8" style="1" customWidth="1"/>
    <col min="6" max="6" width="8" style="1" customWidth="1"/>
    <col min="7" max="7" width="8" style="1" customWidth="1"/>
    <col min="8" max="8" width="8" style="1" customWidth="1"/>
    <col min="9" max="9" width="8" style="1" customWidth="1"/>
    <col min="10" max="10" width="8" style="1" customWidth="1"/>
    <col min="11" max="11" width="8" style="1" customWidth="1"/>
    <col min="12" max="12" width="8" style="1" customWidth="1"/>
    <col min="13" max="13" width="8" style="1" customWidth="1"/>
    <col min="14" max="14" width="8" style="1" customWidth="1"/>
    <col min="15" max="15" width="8" style="1" customWidth="1"/>
    <col min="16" max="16" width="8" style="1" customWidth="1"/>
    <col min="17" max="17" width="8" style="1" customWidth="1"/>
    <col min="18" max="18" width="8" style="1" customWidth="1"/>
    <col min="19" max="19" width="8" style="1" customWidth="1"/>
    <col min="20" max="256" width="7.625" style="1" customWidth="1"/>
  </cols>
  <sheetData>
    <row r="1" ht="19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s="3"/>
      <c r="I1" t="s" s="2">
        <v>7</v>
      </c>
      <c r="J1" t="s" s="2">
        <v>8</v>
      </c>
      <c r="K1" t="s" s="2">
        <v>9</v>
      </c>
      <c r="L1" t="s" s="2">
        <v>10</v>
      </c>
      <c r="M1" t="s" s="2">
        <v>8</v>
      </c>
      <c r="N1" t="s" s="2">
        <v>11</v>
      </c>
      <c r="O1" t="s" s="2">
        <v>12</v>
      </c>
      <c r="P1" t="s" s="2">
        <v>13</v>
      </c>
      <c r="Q1" t="s" s="2">
        <v>14</v>
      </c>
      <c r="R1" t="s" s="2">
        <v>15</v>
      </c>
      <c r="S1" t="s" s="2">
        <v>16</v>
      </c>
    </row>
    <row r="2" ht="19" customHeight="1">
      <c r="A2" t="s" s="2">
        <v>17</v>
      </c>
      <c r="B2" t="s" s="2">
        <v>18</v>
      </c>
      <c r="C2" s="2">
        <v>17.25</v>
      </c>
      <c r="D2" s="2">
        <v>13</v>
      </c>
      <c r="E2" s="3"/>
      <c r="F2" t="s" s="2">
        <v>19</v>
      </c>
      <c r="G2" s="3"/>
      <c r="H2" s="3"/>
      <c r="I2" t="s" s="2">
        <v>20</v>
      </c>
      <c r="J2" s="3"/>
      <c r="K2" t="s" s="2">
        <v>21</v>
      </c>
      <c r="L2" t="s" s="2">
        <v>22</v>
      </c>
      <c r="M2" s="3"/>
      <c r="N2" s="3"/>
      <c r="O2" s="3"/>
      <c r="P2" s="3"/>
      <c r="Q2" s="3"/>
      <c r="R2" s="3"/>
      <c r="S2" s="3"/>
    </row>
    <row r="3" ht="19" customHeight="1">
      <c r="A3" t="s" s="2">
        <v>23</v>
      </c>
      <c r="B3" t="s" s="2">
        <v>24</v>
      </c>
      <c r="C3" s="2">
        <v>19</v>
      </c>
      <c r="D3" s="2">
        <v>17.25</v>
      </c>
      <c r="E3" t="s" s="2">
        <v>25</v>
      </c>
      <c r="F3" s="3"/>
      <c r="G3" s="3"/>
      <c r="H3" s="3"/>
      <c r="I3" s="2">
        <f>697-490</f>
        <v>207</v>
      </c>
      <c r="J3" s="2">
        <f>888-26.7</f>
        <v>861.3</v>
      </c>
      <c r="K3" s="2">
        <f>1340-372</f>
        <v>968</v>
      </c>
      <c r="L3" s="2">
        <f>515-400</f>
        <v>115</v>
      </c>
      <c r="M3" t="s" s="2">
        <v>26</v>
      </c>
      <c r="N3" s="3"/>
      <c r="O3" s="3"/>
      <c r="P3" s="3"/>
      <c r="Q3" s="3"/>
      <c r="R3" s="3"/>
      <c r="S3" s="3"/>
    </row>
    <row r="4" ht="19" customHeight="1">
      <c r="A4" t="s" s="2">
        <v>27</v>
      </c>
      <c r="B4" t="s" s="2">
        <v>24</v>
      </c>
      <c r="C4" s="2">
        <v>20</v>
      </c>
      <c r="D4" s="2">
        <v>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9" customHeight="1">
      <c r="A5" t="s" s="2">
        <v>28</v>
      </c>
      <c r="B5" t="s" s="2">
        <v>29</v>
      </c>
      <c r="C5" s="2">
        <v>23.75</v>
      </c>
      <c r="D5" s="2">
        <v>20</v>
      </c>
      <c r="E5" s="2">
        <f>842-322</f>
        <v>520</v>
      </c>
      <c r="F5" s="3"/>
      <c r="G5" s="3"/>
      <c r="H5" s="3"/>
      <c r="I5" s="3"/>
      <c r="J5" s="3"/>
      <c r="K5" s="3"/>
      <c r="L5" s="3"/>
      <c r="M5" s="3"/>
      <c r="N5" s="3"/>
      <c r="O5" t="s" s="2">
        <v>30</v>
      </c>
      <c r="P5" s="3"/>
      <c r="Q5" t="s" s="2">
        <v>31</v>
      </c>
      <c r="R5" s="3"/>
      <c r="S5" s="3"/>
    </row>
    <row r="6" ht="19" customHeight="1">
      <c r="A6" t="s" s="2">
        <v>32</v>
      </c>
      <c r="B6" t="s" s="2">
        <v>33</v>
      </c>
      <c r="C6" s="2">
        <v>31</v>
      </c>
      <c r="D6" s="2">
        <v>23.75</v>
      </c>
      <c r="E6" s="2">
        <f>1302-1030</f>
        <v>272</v>
      </c>
      <c r="F6" s="3"/>
      <c r="G6" s="3"/>
      <c r="H6" s="3"/>
      <c r="I6" s="3"/>
      <c r="J6" s="3"/>
      <c r="K6" s="3"/>
      <c r="L6" s="3"/>
      <c r="M6" s="3"/>
      <c r="N6" t="s" s="2">
        <v>34</v>
      </c>
      <c r="O6" t="s" s="2">
        <v>35</v>
      </c>
      <c r="P6" t="s" s="2">
        <v>36</v>
      </c>
      <c r="Q6" s="3"/>
      <c r="R6" t="s" s="2">
        <v>37</v>
      </c>
      <c r="S6" s="3"/>
    </row>
    <row r="7" ht="19" customHeight="1">
      <c r="A7" t="s" s="2">
        <v>38</v>
      </c>
      <c r="B7" t="s" s="2">
        <v>39</v>
      </c>
      <c r="C7" s="2">
        <v>33</v>
      </c>
      <c r="D7" s="2">
        <v>31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2">
        <v>8</v>
      </c>
    </row>
    <row r="8" ht="19" customHeight="1">
      <c r="A8" t="s" s="2">
        <v>40</v>
      </c>
      <c r="B8" s="3"/>
      <c r="C8" s="3"/>
      <c r="D8" s="3"/>
      <c r="E8" s="3"/>
      <c r="F8" s="2">
        <f>1822.5-345</f>
        <v>1477.5</v>
      </c>
      <c r="G8" t="s" s="2">
        <v>41</v>
      </c>
      <c r="H8" s="3"/>
      <c r="I8" s="2">
        <f>1297-697</f>
        <v>600</v>
      </c>
      <c r="J8" s="3"/>
      <c r="K8" t="s" s="2">
        <v>42</v>
      </c>
      <c r="L8" t="s" s="2">
        <v>43</v>
      </c>
      <c r="M8" s="2">
        <f>4248-888</f>
        <v>3360</v>
      </c>
      <c r="N8" s="3"/>
      <c r="O8" s="3"/>
      <c r="P8" s="3"/>
      <c r="Q8" s="3"/>
      <c r="R8" s="3"/>
      <c r="S8" s="2">
        <f>2849-366.5</f>
        <v>2482.5</v>
      </c>
    </row>
    <row r="9" ht="19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9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