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Summary" sheetId="1" r:id="rId1"/>
    <sheet name="Report" sheetId="2" r:id="rId2"/>
    <sheet name="Result" sheetId="3" r:id="rId3"/>
    <sheet name="Devices" sheetId="4" r:id="rId4"/>
    <sheet name="Test" sheetId="5" state="hidden" r:id="rId5"/>
    <sheet name="swire1" sheetId="6" r:id="rId6"/>
    <sheet name="swire2" sheetId="7" r:id="rId7"/>
    <sheet name="swire3" sheetId="8" r:id="rId8"/>
    <sheet name="swire4" sheetId="9" r:id="rId9"/>
    <sheet name="swire6" sheetId="10" r:id="rId10"/>
    <sheet name="swire7" sheetId="11" r:id="rId11"/>
    <sheet name="swire9" sheetId="12" r:id="rId12"/>
    <sheet name="swire11" sheetId="13" r:id="rId13"/>
    <sheet name="swire12" sheetId="14" r:id="rId14"/>
    <sheet name="swire13" sheetId="15" r:id="rId15"/>
    <sheet name="swire14" sheetId="16" r:id="rId16"/>
    <sheet name="swire15" sheetId="17" r:id="rId17"/>
  </sheets>
  <calcPr calcId="145621"/>
</workbook>
</file>

<file path=xl/calcChain.xml><?xml version="1.0" encoding="utf-8"?>
<calcChain xmlns="http://schemas.openxmlformats.org/spreadsheetml/2006/main">
  <c r="G4" i="9" l="1"/>
  <c r="F4" i="9"/>
  <c r="F3" i="9"/>
  <c r="G4" i="8"/>
  <c r="F4" i="8"/>
  <c r="F3" i="8"/>
  <c r="AA5" i="3"/>
  <c r="G5" i="3"/>
  <c r="F5" i="3"/>
  <c r="AA4" i="3"/>
  <c r="F4" i="3"/>
  <c r="AA3" i="3"/>
  <c r="G3" i="3"/>
  <c r="F3" i="3"/>
  <c r="AA2" i="3"/>
  <c r="F2" i="3"/>
  <c r="B18" i="2"/>
  <c r="B17" i="2"/>
  <c r="B16" i="2"/>
  <c r="B15" i="2"/>
  <c r="B14" i="2"/>
  <c r="B8" i="2"/>
  <c r="B7" i="2"/>
  <c r="B5" i="2" s="1"/>
  <c r="C17" i="1"/>
  <c r="C16" i="1"/>
  <c r="C15" i="1"/>
  <c r="C12" i="1"/>
  <c r="C11" i="1"/>
  <c r="C9" i="1"/>
  <c r="C6" i="1"/>
</calcChain>
</file>

<file path=xl/sharedStrings.xml><?xml version="1.0" encoding="utf-8"?>
<sst xmlns="http://schemas.openxmlformats.org/spreadsheetml/2006/main" count="655" uniqueCount="219">
  <si>
    <t>Item</t>
  </si>
  <si>
    <t>Case No</t>
  </si>
  <si>
    <t>Execute</t>
  </si>
  <si>
    <t>Module</t>
  </si>
  <si>
    <t>Function</t>
  </si>
  <si>
    <t>Assertion/Input</t>
  </si>
  <si>
    <t>Test level</t>
  </si>
  <si>
    <t>Full</t>
  </si>
  <si>
    <t>Basic</t>
  </si>
  <si>
    <t>User define</t>
  </si>
  <si>
    <t>To do</t>
  </si>
  <si>
    <t>swire1</t>
  </si>
  <si>
    <t>No</t>
  </si>
  <si>
    <t>20. 登录首页</t>
  </si>
  <si>
    <t>页面显示</t>
  </si>
  <si>
    <t>1. LOGO
2. 用户名编辑框底部显示提示“请输入您的工号”
3. 登录按钮默认为淡色，点击无反应
4. 用户名不为空时，登录按钮显示红色，可以点击
5. 点击后提示"正在登录"</t>
  </si>
  <si>
    <t>Yes</t>
  </si>
  <si>
    <t>swire2</t>
  </si>
  <si>
    <t>输入正确的登录账号</t>
  </si>
  <si>
    <t>1. 提示"登录成功"
2. 跳转到登录成功页面</t>
  </si>
  <si>
    <t>swire3</t>
  </si>
  <si>
    <t>输入错误的登录帐号</t>
  </si>
  <si>
    <t>提示用户不存在</t>
  </si>
  <si>
    <t>swire4</t>
  </si>
  <si>
    <t>无效的SEC帐号登录</t>
  </si>
  <si>
    <t>提示“该帐号无效，请确认输入的帐号是否正确”</t>
  </si>
  <si>
    <t>swire5</t>
  </si>
  <si>
    <t>被锁定的帐号登录</t>
  </si>
  <si>
    <t>提示“用户已被锁定，请联系支持人员解锁或30分钟后系统自动解锁”</t>
  </si>
  <si>
    <t>x</t>
  </si>
  <si>
    <t>swire6</t>
  </si>
  <si>
    <t>未登录状态下，点击除登录App外的任意App</t>
  </si>
  <si>
    <t>1. 会跳转到登录App的首页
2. 成功登录并同步后，能正常跳转回对应App首页</t>
  </si>
  <si>
    <t>swire7</t>
  </si>
  <si>
    <t>已登录状态下，点击除登录App外的任意App</t>
  </si>
  <si>
    <t>不需要再次登录</t>
  </si>
  <si>
    <t>swire8</t>
  </si>
  <si>
    <t>在一台设备上成功登录后，会产生有效的Token</t>
  </si>
  <si>
    <t>1. Token信息记录在COMMS_LoginHistory表， api_cache表中， 包括厂房编号， 登录帐号， token值、 登录设备信息、token状态(登录后是Active)
2. token值都是唯一的</t>
  </si>
  <si>
    <t>swire9</t>
  </si>
  <si>
    <t>一台设备上Token有效期为当天</t>
  </si>
  <si>
    <t>1. 有效期内打开Login App或者其它mSFA相关App, 不需再次登录
2. 第二天Token过期，打开任何一个App需要重新登录</t>
  </si>
  <si>
    <t>swire10</t>
  </si>
  <si>
    <t>退出登录后Token失效</t>
  </si>
  <si>
    <t>1. 数据库中两张表Token状态更新为无效
2. 点击相关App, 会跳转到登录首页需要再次登录</t>
  </si>
  <si>
    <t>swire11</t>
  </si>
  <si>
    <t>A设备已登录，用B设备再登录同一帐号</t>
  </si>
  <si>
    <t>B设备可以正常登录，且A设备操作不受影响</t>
  </si>
  <si>
    <t>swire12</t>
  </si>
  <si>
    <t>30. 登录成功页面</t>
  </si>
  <si>
    <t>在登录成功页面点击“退出登录”按钮</t>
  </si>
  <si>
    <t>1. 弹出提示"退出当前登录"
2. 点击确定，退出到登录界面，当前token失效</t>
  </si>
  <si>
    <t>swire13</t>
  </si>
  <si>
    <t>登录成功后会触发Daily Sync</t>
  </si>
  <si>
    <t>1. 下载客户拜访信息， 产品信息等数据， 页面上会有下载进度百分比， 显示“正在同步中: XX%”
2. 如果下载失败，弹出提示“同步失败，请稍后重试当前进度为XX%，请重新同步!”
3. 如果同步成功，弹出提示“同步成功”
4. 如果有过登录成功同步成功的记录， 则退出再登录不需要再次同步
5. 同步抵账后，点击“退出登录”， 提示“是否强行登出”， 点击确定退出</t>
  </si>
  <si>
    <t>swire14</t>
  </si>
  <si>
    <t>点击重新同步按钮</t>
  </si>
  <si>
    <t>1. 如果有数据未上传，则该按钮置灰，点击无反应
2. 如果没有数据未上传则弹出提示“请确认是否强制重新同步”， 点击取消关闭提示， 点击确认按钮时， 会显示同步完成进度百分比， 如果未联网则弹出提示“同步数据失败， 请稍后尝试”， 页面显示“同步失败”， 如果联网则正常同步， 同步完成后， 页面显示“同步成功”</t>
  </si>
  <si>
    <t>swire15</t>
  </si>
  <si>
    <t>上传数据按钮</t>
  </si>
  <si>
    <t>1.没有未上传数据则该按钮置灰，点击无效
2.如果有数据未上传，点击上传数据按钮，如果网络良好则正常上传数据，提示“上传数据成功”，  如果网络信号差， 则上传数据失败提示“上传数据失败，请稍后重试”</t>
  </si>
  <si>
    <t>swire16</t>
  </si>
  <si>
    <t>40. 同步日志</t>
  </si>
  <si>
    <t xml:space="preserve">每完成一次同步 </t>
  </si>
  <si>
    <t>1. 在本地的swire/MSFALog文件夹下会新增一个日志文件_x000D_
2. 如果本地不存在swire文件夹，则完成第一次同步后在本地自动生成swire文件夹</t>
  </si>
  <si>
    <t>Test version</t>
  </si>
  <si>
    <t>Timestamp</t>
  </si>
  <si>
    <t>Total number of case/iteration run</t>
  </si>
  <si>
    <t>Total number of pass</t>
  </si>
  <si>
    <t>Total number of fail</t>
  </si>
  <si>
    <t>Defect closed</t>
  </si>
  <si>
    <t>Defect raised</t>
  </si>
  <si>
    <t>Defect commented</t>
  </si>
  <si>
    <t>Execute datetime</t>
  </si>
  <si>
    <t>Highest</t>
  </si>
  <si>
    <t>High</t>
  </si>
  <si>
    <t>Medium</t>
  </si>
  <si>
    <t>Low</t>
  </si>
  <si>
    <t>Lowest</t>
  </si>
  <si>
    <t>Case no</t>
  </si>
  <si>
    <t>Data Set</t>
  </si>
  <si>
    <t>Description</t>
  </si>
  <si>
    <t>Expected result</t>
  </si>
  <si>
    <t>Result</t>
  </si>
  <si>
    <t>Screen capture</t>
  </si>
  <si>
    <t>Bug URL</t>
  </si>
  <si>
    <t>Executed</t>
  </si>
  <si>
    <t>Severity</t>
  </si>
  <si>
    <t>Start time</t>
  </si>
  <si>
    <t>End time</t>
  </si>
  <si>
    <t>Duration (Sec)</t>
  </si>
  <si>
    <t>Reserved</t>
  </si>
  <si>
    <t>pass</t>
  </si>
  <si>
    <t>done</t>
  </si>
  <si>
    <t>16:31:17</t>
  </si>
  <si>
    <t>16:31:52</t>
  </si>
  <si>
    <t>fail</t>
  </si>
  <si>
    <t>16:32:08</t>
  </si>
  <si>
    <t>16:32:39</t>
  </si>
  <si>
    <t>deviceName</t>
  </si>
  <si>
    <t>udid</t>
  </si>
  <si>
    <t>platformVersion</t>
  </si>
  <si>
    <t>p</t>
  </si>
  <si>
    <t>bp</t>
  </si>
  <si>
    <t>app</t>
  </si>
  <si>
    <t>Nexus</t>
  </si>
  <si>
    <t>ZX1G22LNSV</t>
  </si>
  <si>
    <t>6.0.1</t>
  </si>
  <si>
    <t>UAT</t>
  </si>
  <si>
    <t>Nexus5</t>
  </si>
  <si>
    <t>039e5ed4215fd8fa</t>
  </si>
  <si>
    <t>4725</t>
  </si>
  <si>
    <t>4726</t>
  </si>
  <si>
    <t>Samsung</t>
  </si>
  <si>
    <t>8034968d</t>
  </si>
  <si>
    <t>4728</t>
  </si>
  <si>
    <t>NewAppium8.1</t>
  </si>
  <si>
    <t>emulator-5556</t>
  </si>
  <si>
    <t>NewAppium7.1.1</t>
  </si>
  <si>
    <t>emulator-5554</t>
  </si>
  <si>
    <t>7.1.1</t>
  </si>
  <si>
    <t>Step 1</t>
  </si>
  <si>
    <t>Step 2</t>
  </si>
  <si>
    <t>Step 3</t>
  </si>
  <si>
    <t>Assertion image 1</t>
  </si>
  <si>
    <t>Assertion image 2</t>
  </si>
  <si>
    <t>Username</t>
  </si>
  <si>
    <t>Password</t>
  </si>
  <si>
    <t>Assertion login</t>
  </si>
  <si>
    <t>Log out</t>
  </si>
  <si>
    <t>Assertion logout</t>
  </si>
  <si>
    <t>Test</t>
  </si>
  <si>
    <t>Login and logout</t>
  </si>
  <si>
    <t>Able to login and logout</t>
  </si>
  <si>
    <t>Not yet</t>
  </si>
  <si>
    <t>step1image1.png</t>
  </si>
  <si>
    <t>step1image2.png</t>
  </si>
  <si>
    <t>gavin.cheung@wesoft.com</t>
  </si>
  <si>
    <t>Aucoasia1</t>
  </si>
  <si>
    <t>gavin cheung</t>
  </si>
  <si>
    <t>Hello, Login?</t>
  </si>
  <si>
    <t>Skip</t>
  </si>
  <si>
    <t>Step3</t>
  </si>
  <si>
    <t>Step4</t>
  </si>
  <si>
    <t>Assert Image logo</t>
  </si>
  <si>
    <t>Assert text</t>
  </si>
  <si>
    <t>Assert icon gray</t>
  </si>
  <si>
    <t>userid</t>
  </si>
  <si>
    <t>Assert icon red</t>
  </si>
  <si>
    <t>\add \edit \remove</t>
  </si>
  <si>
    <t>swire1step1image1</t>
  </si>
  <si>
    <t>abc</t>
  </si>
  <si>
    <t>swire1step3image1</t>
  </si>
  <si>
    <t>swire1step4image1</t>
  </si>
  <si>
    <t>Step 4</t>
  </si>
  <si>
    <t>Assert text in EditText field</t>
  </si>
  <si>
    <t>Assert Login button clickable</t>
  </si>
  <si>
    <t>Assert Showing Login Success</t>
  </si>
  <si>
    <t>Assert Redirect Success</t>
  </si>
  <si>
    <t>请输入您的工号</t>
  </si>
  <si>
    <t>登录成功</t>
  </si>
  <si>
    <t>Step 1: Get ready to input</t>
  </si>
  <si>
    <t>Step2: Input Staff NO.</t>
  </si>
  <si>
    <t>Step3: Check prompt message</t>
  </si>
  <si>
    <t>Step4: Check prompt message</t>
  </si>
  <si>
    <t>Invalid userid by other</t>
  </si>
  <si>
    <t>Assert Login button clickable1</t>
  </si>
  <si>
    <t>Invalid userid by number</t>
  </si>
  <si>
    <t>Assert Login button clickable2</t>
  </si>
  <si>
    <t>Assert label text</t>
  </si>
  <si>
    <t>abcdefg</t>
  </si>
  <si>
    <t>网络异常，登录失败:帐号或密码不正确</t>
  </si>
  <si>
    <t>16:32:57</t>
  </si>
  <si>
    <t>16:33:05</t>
  </si>
  <si>
    <t>网络异常，登录失败:该帐号无效，请确认输入的帐号是否正确</t>
  </si>
  <si>
    <t>用户不存在</t>
  </si>
  <si>
    <t>Assert Login text</t>
  </si>
  <si>
    <t>wait time</t>
  </si>
  <si>
    <t>Assert Route text</t>
  </si>
  <si>
    <t>我的线路</t>
  </si>
  <si>
    <t>Step 1: Login Login App</t>
  </si>
  <si>
    <t>Step 2: Open Other App</t>
  </si>
  <si>
    <t>Step3: Check No re-login requires</t>
  </si>
  <si>
    <t>App Name</t>
  </si>
  <si>
    <t>Assert No need re-login</t>
  </si>
  <si>
    <t>No Need Re-Login</t>
  </si>
  <si>
    <t>Step2: Try to Login</t>
  </si>
  <si>
    <t>Step3: Check Token Validity period</t>
  </si>
  <si>
    <t>Step4: Check Token default expire time</t>
  </si>
  <si>
    <t>Checking interval(5min - 600min)</t>
  </si>
  <si>
    <t>Assert need login again1</t>
  </si>
  <si>
    <t>Token default expire time(next day)</t>
  </si>
  <si>
    <t>Assert need login again2</t>
  </si>
  <si>
    <t>Not Yet</t>
  </si>
  <si>
    <t>00:00</t>
  </si>
  <si>
    <t>Assert image</t>
  </si>
  <si>
    <t>Assert Action text</t>
  </si>
  <si>
    <t>swire11step3image1</t>
  </si>
  <si>
    <t>取消</t>
  </si>
  <si>
    <t>Step 2: Click Logout Button</t>
  </si>
  <si>
    <t>Step 3 : Quit app</t>
  </si>
  <si>
    <t>Assert prompt message</t>
  </si>
  <si>
    <t>Assert redirect to login page</t>
  </si>
  <si>
    <t>退出当前登录？</t>
  </si>
  <si>
    <t>Step 5</t>
  </si>
  <si>
    <t>Assert tongbu</t>
  </si>
  <si>
    <t>Assert failure</t>
  </si>
  <si>
    <t>Assert alert</t>
  </si>
  <si>
    <t>Assert success</t>
  </si>
  <si>
    <t>Assert no need re-update</t>
  </si>
  <si>
    <t>swire13step1image1</t>
  </si>
  <si>
    <t>同步失败</t>
  </si>
  <si>
    <t>退出当前登录</t>
  </si>
  <si>
    <t>swire13step4image1</t>
  </si>
  <si>
    <t>check clickable</t>
  </si>
  <si>
    <t>同步成功</t>
  </si>
  <si>
    <t>16:33:23</t>
  </si>
  <si>
    <t>16:33:30</t>
  </si>
  <si>
    <t>Execute datetime1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</si>
</sst>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3" xfId="0" applyFill="1" applyBorder="1"/>
    <xf numFmtId="0" fontId="0" fillId="0" borderId="3" xfId="0" applyBorder="1"/>
    <xf numFmtId="0" fontId="1" fillId="0" borderId="0" xfId="0" applyFont="1"/>
    <xf numFmtId="0" fontId="2" fillId="0" borderId="0" xfId="1"/>
    <xf numFmtId="20" fontId="0" fillId="0" borderId="0" xfId="0" applyNumberFormat="1"/>
    <xf numFmtId="0" fontId="0" fillId="0" borderId="0" xfId="0" applyAlignment="1">
      <alignment horizontal="right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avin.cheung@wesoft.com" TargetMode="External"/><Relationship Id="rId1" Type="http://schemas.openxmlformats.org/officeDocument/2006/relationships/hyperlink" Target="mailto:gavin.cheung@we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zoomScale="110" zoomScaleNormal="110" workbookViewId="0">
      <pane ySplit="1" topLeftCell="A2" activePane="bottomLeft" state="frozen"/>
      <selection pane="bottomLeft" activeCell="C9" sqref="C9"/>
    </sheetView>
  </sheetViews>
  <sheetFormatPr defaultColWidth="9.140625" defaultRowHeight="15"/>
  <cols>
    <col min="1" max="1" width="5.140625" style="34" bestFit="1" customWidth="1"/>
    <col min="2" max="2" width="8.140625" style="34" bestFit="1" customWidth="1"/>
    <col min="3" max="3" width="8" style="28" bestFit="1" customWidth="1"/>
    <col min="4" max="4" width="17" style="28" bestFit="1" customWidth="1"/>
    <col min="5" max="5" width="46.28515625" style="28" bestFit="1" customWidth="1"/>
    <col min="6" max="6" width="81.42578125" style="28" bestFit="1" customWidth="1"/>
    <col min="7" max="7" width="11.42578125" style="31" bestFit="1" customWidth="1"/>
    <col min="8" max="8" width="4.28515625" style="31" bestFit="1" customWidth="1"/>
    <col min="9" max="9" width="5.42578125" style="31" bestFit="1" customWidth="1"/>
    <col min="10" max="10" width="10.7109375" style="31" bestFit="1" customWidth="1"/>
    <col min="11" max="11" width="5.85546875" style="28" bestFit="1" customWidth="1"/>
    <col min="12" max="13" width="9.140625" style="28" customWidth="1"/>
    <col min="14" max="16384" width="9.140625" style="28"/>
  </cols>
  <sheetData>
    <row r="1" spans="1:11" s="34" customForma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2" t="s">
        <v>6</v>
      </c>
      <c r="H1" s="31" t="s">
        <v>7</v>
      </c>
      <c r="I1" s="31" t="s">
        <v>8</v>
      </c>
      <c r="J1" s="31" t="s">
        <v>9</v>
      </c>
      <c r="K1" s="31" t="s">
        <v>10</v>
      </c>
    </row>
    <row r="2" spans="1:11" ht="75.75" customHeight="1" thickBot="1">
      <c r="A2" s="34">
        <v>1</v>
      </c>
      <c r="B2" s="34" t="s">
        <v>11</v>
      </c>
      <c r="C2" s="34" t="s">
        <v>12</v>
      </c>
      <c r="D2" s="39" t="s">
        <v>13</v>
      </c>
      <c r="E2" t="s">
        <v>14</v>
      </c>
      <c r="F2" s="3" t="s">
        <v>15</v>
      </c>
      <c r="G2" s="4" t="s">
        <v>9</v>
      </c>
      <c r="H2" s="31" t="s">
        <v>16</v>
      </c>
      <c r="I2" s="31" t="s">
        <v>16</v>
      </c>
      <c r="J2" s="31" t="s">
        <v>16</v>
      </c>
    </row>
    <row r="3" spans="1:11" ht="30" customHeight="1">
      <c r="A3" s="34">
        <v>2</v>
      </c>
      <c r="B3" s="34" t="s">
        <v>17</v>
      </c>
      <c r="C3" s="34" t="s">
        <v>12</v>
      </c>
      <c r="D3" s="40"/>
      <c r="E3" s="28" t="s">
        <v>18</v>
      </c>
      <c r="F3" s="3" t="s">
        <v>19</v>
      </c>
      <c r="H3" s="31" t="s">
        <v>16</v>
      </c>
      <c r="I3" s="31" t="s">
        <v>16</v>
      </c>
    </row>
    <row r="4" spans="1:11">
      <c r="A4" s="34">
        <v>3</v>
      </c>
      <c r="B4" s="34" t="s">
        <v>20</v>
      </c>
      <c r="C4" s="34" t="s">
        <v>16</v>
      </c>
      <c r="D4" s="40"/>
      <c r="E4" s="28" t="s">
        <v>21</v>
      </c>
      <c r="F4" s="28" t="s">
        <v>22</v>
      </c>
      <c r="H4" s="31" t="s">
        <v>16</v>
      </c>
      <c r="I4" s="31" t="s">
        <v>16</v>
      </c>
    </row>
    <row r="5" spans="1:11">
      <c r="A5" s="34">
        <v>4</v>
      </c>
      <c r="B5" s="34" t="s">
        <v>23</v>
      </c>
      <c r="C5" s="34" t="s">
        <v>16</v>
      </c>
      <c r="D5" s="40"/>
      <c r="E5" s="28" t="s">
        <v>24</v>
      </c>
      <c r="F5" t="s">
        <v>25</v>
      </c>
      <c r="H5" s="31" t="s">
        <v>16</v>
      </c>
      <c r="I5" s="31" t="s">
        <v>16</v>
      </c>
    </row>
    <row r="6" spans="1:11">
      <c r="A6" s="34">
        <v>5</v>
      </c>
      <c r="B6" s="34" t="s">
        <v>26</v>
      </c>
      <c r="C6" s="34" t="str">
        <f>IF(EXACT(HLOOKUP($G$2,$H$1:K:K,A6+1,FALSE), "Yes"), "Yes", "No")</f>
        <v>No</v>
      </c>
      <c r="D6" s="40"/>
      <c r="E6" s="28" t="s">
        <v>27</v>
      </c>
      <c r="F6" s="3" t="s">
        <v>28</v>
      </c>
      <c r="K6" s="28" t="s">
        <v>29</v>
      </c>
    </row>
    <row r="7" spans="1:11" ht="30" customHeight="1">
      <c r="A7" s="34">
        <v>6</v>
      </c>
      <c r="B7" s="34" t="s">
        <v>30</v>
      </c>
      <c r="C7" s="34" t="s">
        <v>12</v>
      </c>
      <c r="D7" s="40"/>
      <c r="E7" s="28" t="s">
        <v>31</v>
      </c>
      <c r="F7" s="3" t="s">
        <v>32</v>
      </c>
      <c r="H7" s="31" t="s">
        <v>16</v>
      </c>
      <c r="I7" s="31" t="s">
        <v>16</v>
      </c>
    </row>
    <row r="8" spans="1:11">
      <c r="A8" s="34">
        <v>7</v>
      </c>
      <c r="B8" s="34" t="s">
        <v>33</v>
      </c>
      <c r="C8" s="34" t="s">
        <v>12</v>
      </c>
      <c r="D8" s="40"/>
      <c r="E8" s="28" t="s">
        <v>34</v>
      </c>
      <c r="F8" s="28" t="s">
        <v>35</v>
      </c>
      <c r="H8" s="31" t="s">
        <v>16</v>
      </c>
      <c r="I8" s="31" t="s">
        <v>16</v>
      </c>
    </row>
    <row r="9" spans="1:11" ht="45" customHeight="1">
      <c r="A9" s="34">
        <v>8</v>
      </c>
      <c r="B9" s="34" t="s">
        <v>36</v>
      </c>
      <c r="C9" s="34" t="str">
        <f>IF(EXACT(HLOOKUP($G$2,$H$1:K:K,A9+1,FALSE), "Yes"), "Yes", "No")</f>
        <v>No</v>
      </c>
      <c r="D9" s="40"/>
      <c r="E9" s="28" t="s">
        <v>37</v>
      </c>
      <c r="F9" s="3" t="s">
        <v>38</v>
      </c>
      <c r="K9" s="28" t="s">
        <v>29</v>
      </c>
    </row>
    <row r="10" spans="1:11" ht="30" customHeight="1">
      <c r="A10" s="34">
        <v>9</v>
      </c>
      <c r="B10" s="34" t="s">
        <v>39</v>
      </c>
      <c r="C10" s="34" t="s">
        <v>12</v>
      </c>
      <c r="D10" s="40"/>
      <c r="E10" s="28" t="s">
        <v>40</v>
      </c>
      <c r="F10" s="3" t="s">
        <v>41</v>
      </c>
      <c r="H10" s="31" t="s">
        <v>16</v>
      </c>
    </row>
    <row r="11" spans="1:11" ht="30" customHeight="1">
      <c r="A11" s="34">
        <v>10</v>
      </c>
      <c r="B11" s="34" t="s">
        <v>42</v>
      </c>
      <c r="C11" s="34" t="str">
        <f>IF(EXACT(HLOOKUP($G$2,$H$1:K:K,A11+1,FALSE), "Yes"), "Yes", "No")</f>
        <v>No</v>
      </c>
      <c r="D11" s="40"/>
      <c r="E11" s="28" t="s">
        <v>43</v>
      </c>
      <c r="F11" s="3" t="s">
        <v>44</v>
      </c>
      <c r="K11" s="28" t="s">
        <v>29</v>
      </c>
    </row>
    <row r="12" spans="1:11">
      <c r="A12" s="34">
        <v>11</v>
      </c>
      <c r="B12" s="34" t="s">
        <v>45</v>
      </c>
      <c r="C12" s="34" t="str">
        <f>IF(EXACT(HLOOKUP($G$2,$H$1:K:K,A12+1,FALSE), "Yes"), "Yes", "No")</f>
        <v>No</v>
      </c>
      <c r="D12" s="40"/>
      <c r="E12" s="28" t="s">
        <v>46</v>
      </c>
      <c r="F12" s="3" t="s">
        <v>47</v>
      </c>
      <c r="H12" s="31" t="s">
        <v>16</v>
      </c>
    </row>
    <row r="13" spans="1:11" ht="30" customHeight="1">
      <c r="A13" s="34">
        <v>12</v>
      </c>
      <c r="B13" s="34" t="s">
        <v>48</v>
      </c>
      <c r="C13" s="34" t="s">
        <v>12</v>
      </c>
      <c r="D13" s="39" t="s">
        <v>49</v>
      </c>
      <c r="E13" s="28" t="s">
        <v>50</v>
      </c>
      <c r="F13" s="3" t="s">
        <v>51</v>
      </c>
      <c r="H13" s="31" t="s">
        <v>16</v>
      </c>
    </row>
    <row r="14" spans="1:11" ht="90" customHeight="1">
      <c r="A14" s="34">
        <v>13</v>
      </c>
      <c r="B14" s="34" t="s">
        <v>52</v>
      </c>
      <c r="C14" s="34" t="s">
        <v>12</v>
      </c>
      <c r="D14" s="40"/>
      <c r="E14" s="28" t="s">
        <v>53</v>
      </c>
      <c r="F14" s="3" t="s">
        <v>54</v>
      </c>
      <c r="H14" s="31" t="s">
        <v>16</v>
      </c>
    </row>
    <row r="15" spans="1:11" ht="75" customHeight="1">
      <c r="A15" s="34">
        <v>14</v>
      </c>
      <c r="B15" s="34" t="s">
        <v>55</v>
      </c>
      <c r="C15" s="34" t="str">
        <f>IF(EXACT(HLOOKUP($G$2,$H$1:K:K,A15+1,FALSE), "Yes"), "Yes", "No")</f>
        <v>No</v>
      </c>
      <c r="D15" s="40"/>
      <c r="E15" s="28" t="s">
        <v>56</v>
      </c>
      <c r="F15" s="3" t="s">
        <v>57</v>
      </c>
      <c r="H15" s="31" t="s">
        <v>16</v>
      </c>
    </row>
    <row r="16" spans="1:11" ht="60" customHeight="1">
      <c r="A16" s="34">
        <v>15</v>
      </c>
      <c r="B16" s="34" t="s">
        <v>58</v>
      </c>
      <c r="C16" s="34" t="str">
        <f>IF(EXACT(HLOOKUP($G$2,$H$1:K:K,A16+1,FALSE), "Yes"), "Yes", "No")</f>
        <v>No</v>
      </c>
      <c r="D16" s="40"/>
      <c r="E16" s="28" t="s">
        <v>59</v>
      </c>
      <c r="F16" s="3" t="s">
        <v>60</v>
      </c>
      <c r="H16" s="31" t="s">
        <v>16</v>
      </c>
    </row>
    <row r="17" spans="1:11" ht="30" customHeight="1">
      <c r="A17" s="34">
        <v>16</v>
      </c>
      <c r="B17" s="34" t="s">
        <v>61</v>
      </c>
      <c r="C17" s="34" t="str">
        <f>IF(EXACT(HLOOKUP($G$2,$H$1:K:K,A17+1,FALSE), "Yes"), "Yes", "No")</f>
        <v>No</v>
      </c>
      <c r="D17" s="34" t="s">
        <v>62</v>
      </c>
      <c r="E17" s="28" t="s">
        <v>63</v>
      </c>
      <c r="F17" s="3" t="s">
        <v>64</v>
      </c>
      <c r="K17" s="28" t="s">
        <v>29</v>
      </c>
    </row>
    <row r="18" spans="1:11">
      <c r="C18" s="34"/>
      <c r="K18" s="31"/>
    </row>
    <row r="19" spans="1:11">
      <c r="C19" s="34"/>
      <c r="K19" s="31"/>
    </row>
    <row r="20" spans="1:11">
      <c r="C20" s="34"/>
      <c r="K20" s="31"/>
    </row>
    <row r="21" spans="1:11">
      <c r="C21" s="34"/>
      <c r="K21" s="31"/>
    </row>
    <row r="22" spans="1:11">
      <c r="C22" s="34"/>
      <c r="K22" s="31"/>
    </row>
    <row r="23" spans="1:11">
      <c r="C23" s="34"/>
      <c r="K23" s="31"/>
    </row>
    <row r="24" spans="1:11">
      <c r="C24" s="34"/>
      <c r="K24" s="31"/>
    </row>
    <row r="25" spans="1:11">
      <c r="C25" s="34"/>
      <c r="K25" s="31"/>
    </row>
    <row r="26" spans="1:11">
      <c r="C26" s="34"/>
      <c r="K26" s="31"/>
    </row>
    <row r="27" spans="1:11">
      <c r="C27" s="34"/>
      <c r="K27" s="31"/>
    </row>
    <row r="28" spans="1:11">
      <c r="C28" s="34"/>
      <c r="K28" s="31"/>
    </row>
    <row r="29" spans="1:11">
      <c r="C29" s="34"/>
      <c r="K29" s="31"/>
    </row>
    <row r="30" spans="1:11">
      <c r="C30" s="34"/>
      <c r="K30" s="31"/>
    </row>
    <row r="31" spans="1:11">
      <c r="C31" s="34"/>
      <c r="K31" s="31"/>
    </row>
    <row r="32" spans="1:11">
      <c r="C32" s="34"/>
      <c r="K32" s="31"/>
    </row>
    <row r="33" spans="3:11">
      <c r="C33" s="34"/>
      <c r="K33" s="31"/>
    </row>
    <row r="34" spans="3:11">
      <c r="C34" s="34"/>
      <c r="K34" s="31"/>
    </row>
    <row r="35" spans="3:11">
      <c r="C35" s="34"/>
      <c r="K35" s="31"/>
    </row>
    <row r="36" spans="3:11">
      <c r="C36" s="34"/>
      <c r="K36" s="31"/>
    </row>
    <row r="37" spans="3:11">
      <c r="C37" s="34"/>
      <c r="K37" s="31"/>
    </row>
    <row r="38" spans="3:11">
      <c r="C38" s="34"/>
      <c r="K38" s="31"/>
    </row>
    <row r="39" spans="3:11">
      <c r="C39" s="34"/>
      <c r="K39" s="31"/>
    </row>
    <row r="40" spans="3:11">
      <c r="C40" s="34"/>
      <c r="K40" s="31"/>
    </row>
    <row r="41" spans="3:11">
      <c r="C41" s="34"/>
      <c r="K41" s="31"/>
    </row>
    <row r="42" spans="3:11">
      <c r="C42" s="34"/>
      <c r="K42" s="31"/>
    </row>
    <row r="43" spans="3:11">
      <c r="C43" s="34"/>
      <c r="K43" s="31"/>
    </row>
    <row r="44" spans="3:11">
      <c r="C44" s="34"/>
      <c r="K44" s="31"/>
    </row>
    <row r="45" spans="3:11">
      <c r="C45" s="34"/>
      <c r="K45" s="31"/>
    </row>
    <row r="46" spans="3:11">
      <c r="C46" s="34"/>
      <c r="K46" s="31"/>
    </row>
    <row r="47" spans="3:11">
      <c r="C47" s="34"/>
      <c r="K47" s="31"/>
    </row>
    <row r="48" spans="3:11">
      <c r="C48" s="34"/>
      <c r="K48" s="31"/>
    </row>
    <row r="49" spans="3:11">
      <c r="C49" s="34"/>
      <c r="K49" s="31"/>
    </row>
    <row r="50" spans="3:11">
      <c r="C50" s="34"/>
      <c r="K50" s="31"/>
    </row>
    <row r="51" spans="3:11">
      <c r="C51" s="34"/>
      <c r="K51" s="31"/>
    </row>
    <row r="52" spans="3:11">
      <c r="C52" s="34"/>
      <c r="K52" s="31"/>
    </row>
    <row r="53" spans="3:11">
      <c r="C53" s="34"/>
      <c r="K53" s="31"/>
    </row>
    <row r="54" spans="3:11">
      <c r="C54" s="34"/>
      <c r="K54" s="31"/>
    </row>
    <row r="55" spans="3:11">
      <c r="C55" s="34"/>
      <c r="K55" s="31"/>
    </row>
    <row r="56" spans="3:11">
      <c r="C56" s="34"/>
      <c r="K56" s="31"/>
    </row>
    <row r="57" spans="3:11">
      <c r="C57" s="34"/>
      <c r="K57" s="31"/>
    </row>
    <row r="58" spans="3:11">
      <c r="C58" s="34"/>
      <c r="K58" s="31"/>
    </row>
    <row r="59" spans="3:11">
      <c r="C59" s="34"/>
      <c r="K59" s="31"/>
    </row>
    <row r="60" spans="3:11">
      <c r="C60" s="34"/>
      <c r="K60" s="31"/>
    </row>
    <row r="61" spans="3:11">
      <c r="C61" s="34"/>
      <c r="K61" s="31"/>
    </row>
    <row r="62" spans="3:11">
      <c r="C62" s="34"/>
      <c r="K62" s="31"/>
    </row>
    <row r="63" spans="3:11">
      <c r="C63" s="34"/>
      <c r="K63" s="31"/>
    </row>
    <row r="64" spans="3:11">
      <c r="C64" s="34"/>
      <c r="K64" s="31"/>
    </row>
    <row r="65" spans="3:11">
      <c r="C65" s="34"/>
      <c r="K65" s="31"/>
    </row>
    <row r="66" spans="3:11">
      <c r="C66" s="34"/>
      <c r="K66" s="31"/>
    </row>
    <row r="67" spans="3:11">
      <c r="C67" s="34"/>
      <c r="K67" s="31"/>
    </row>
    <row r="68" spans="3:11">
      <c r="C68" s="34"/>
      <c r="K68" s="31"/>
    </row>
    <row r="69" spans="3:11">
      <c r="C69" s="34"/>
      <c r="K69" s="31"/>
    </row>
    <row r="70" spans="3:11">
      <c r="C70" s="34"/>
      <c r="K70" s="31"/>
    </row>
    <row r="71" spans="3:11">
      <c r="C71" s="34"/>
      <c r="K71" s="31"/>
    </row>
    <row r="72" spans="3:11">
      <c r="C72" s="34"/>
      <c r="K72" s="31"/>
    </row>
    <row r="73" spans="3:11">
      <c r="C73" s="34"/>
      <c r="K73" s="31"/>
    </row>
    <row r="74" spans="3:11">
      <c r="C74" s="34"/>
      <c r="K74" s="31"/>
    </row>
    <row r="75" spans="3:11">
      <c r="C75" s="34"/>
      <c r="K75" s="31"/>
    </row>
    <row r="76" spans="3:11">
      <c r="C76" s="34"/>
      <c r="K76" s="31"/>
    </row>
    <row r="77" spans="3:11">
      <c r="C77" s="34"/>
      <c r="K77" s="31"/>
    </row>
    <row r="78" spans="3:11">
      <c r="C78" s="34"/>
      <c r="K78" s="31"/>
    </row>
    <row r="79" spans="3:11">
      <c r="C79" s="34"/>
      <c r="K79" s="31"/>
    </row>
    <row r="80" spans="3:11">
      <c r="C80" s="34"/>
      <c r="K80" s="31"/>
    </row>
    <row r="81" spans="3:11">
      <c r="C81" s="34"/>
      <c r="K81" s="31"/>
    </row>
    <row r="82" spans="3:11">
      <c r="C82" s="34"/>
      <c r="K82" s="31"/>
    </row>
    <row r="83" spans="3:11">
      <c r="C83" s="34"/>
      <c r="K83" s="31"/>
    </row>
    <row r="84" spans="3:11">
      <c r="C84" s="34"/>
      <c r="K84" s="31"/>
    </row>
    <row r="85" spans="3:11">
      <c r="C85" s="34"/>
      <c r="K85" s="31"/>
    </row>
    <row r="86" spans="3:11">
      <c r="C86" s="34"/>
      <c r="K86" s="31"/>
    </row>
    <row r="87" spans="3:11">
      <c r="C87" s="34"/>
      <c r="K87" s="31"/>
    </row>
    <row r="88" spans="3:11">
      <c r="C88" s="34"/>
      <c r="K88" s="31"/>
    </row>
    <row r="89" spans="3:11">
      <c r="C89" s="34"/>
      <c r="K89" s="31"/>
    </row>
    <row r="90" spans="3:11">
      <c r="C90" s="34"/>
      <c r="K90" s="31"/>
    </row>
    <row r="91" spans="3:11">
      <c r="C91" s="34"/>
      <c r="K91" s="31"/>
    </row>
    <row r="92" spans="3:11">
      <c r="C92" s="34"/>
      <c r="K92" s="31"/>
    </row>
    <row r="93" spans="3:11">
      <c r="C93" s="34"/>
      <c r="K93" s="31"/>
    </row>
    <row r="94" spans="3:11">
      <c r="C94" s="34"/>
      <c r="K94" s="31"/>
    </row>
    <row r="95" spans="3:11">
      <c r="C95" s="34"/>
      <c r="K95" s="31"/>
    </row>
    <row r="96" spans="3:11">
      <c r="C96" s="34"/>
      <c r="K96" s="31"/>
    </row>
    <row r="97" spans="3:11">
      <c r="C97" s="34"/>
      <c r="K97" s="31"/>
    </row>
    <row r="98" spans="3:11">
      <c r="C98" s="34"/>
      <c r="K98" s="31"/>
    </row>
    <row r="99" spans="3:11">
      <c r="C99" s="34"/>
      <c r="K99" s="31"/>
    </row>
    <row r="100" spans="3:11">
      <c r="C100" s="34"/>
      <c r="K100" s="31"/>
    </row>
    <row r="101" spans="3:11">
      <c r="C101" s="34"/>
      <c r="K101" s="31"/>
    </row>
    <row r="102" spans="3:11">
      <c r="C102" s="34"/>
      <c r="K102" s="31"/>
    </row>
    <row r="103" spans="3:11">
      <c r="C103" s="34"/>
      <c r="K103" s="31"/>
    </row>
    <row r="104" spans="3:11">
      <c r="C104" s="34"/>
      <c r="K104" s="31"/>
    </row>
    <row r="105" spans="3:11">
      <c r="C105" s="34"/>
      <c r="K105" s="31"/>
    </row>
    <row r="106" spans="3:11">
      <c r="C106" s="34"/>
      <c r="K106" s="31"/>
    </row>
    <row r="107" spans="3:11">
      <c r="C107" s="34"/>
      <c r="K107" s="31"/>
    </row>
    <row r="108" spans="3:11">
      <c r="C108" s="34"/>
      <c r="K108" s="31"/>
    </row>
    <row r="109" spans="3:11">
      <c r="C109" s="34"/>
      <c r="K109" s="31"/>
    </row>
    <row r="110" spans="3:11">
      <c r="C110" s="34"/>
      <c r="K110" s="31"/>
    </row>
    <row r="111" spans="3:11">
      <c r="C111" s="34"/>
      <c r="K111" s="31"/>
    </row>
    <row r="112" spans="3:11">
      <c r="C112" s="34"/>
      <c r="K112" s="31"/>
    </row>
    <row r="113" spans="3:11">
      <c r="C113" s="34"/>
      <c r="K113" s="31"/>
    </row>
    <row r="114" spans="3:11">
      <c r="C114" s="34"/>
      <c r="K114" s="31"/>
    </row>
    <row r="115" spans="3:11">
      <c r="C115" s="34"/>
      <c r="K115" s="31"/>
    </row>
    <row r="116" spans="3:11">
      <c r="C116" s="34"/>
      <c r="K116" s="31"/>
    </row>
    <row r="117" spans="3:11">
      <c r="C117" s="34"/>
      <c r="K117" s="31"/>
    </row>
    <row r="118" spans="3:11">
      <c r="C118" s="34"/>
      <c r="K118" s="31"/>
    </row>
    <row r="119" spans="3:11">
      <c r="C119" s="34"/>
      <c r="K119" s="31"/>
    </row>
    <row r="120" spans="3:11">
      <c r="C120" s="34"/>
      <c r="K120" s="31"/>
    </row>
    <row r="121" spans="3:11">
      <c r="C121" s="34"/>
      <c r="K121" s="31"/>
    </row>
    <row r="122" spans="3:11">
      <c r="C122" s="34"/>
      <c r="K122" s="31"/>
    </row>
    <row r="123" spans="3:11">
      <c r="C123" s="34"/>
      <c r="K123" s="31"/>
    </row>
    <row r="124" spans="3:11">
      <c r="C124" s="34"/>
      <c r="K124" s="31"/>
    </row>
    <row r="125" spans="3:11">
      <c r="C125" s="34"/>
      <c r="K125" s="31"/>
    </row>
    <row r="126" spans="3:11">
      <c r="C126" s="34"/>
      <c r="K126" s="31"/>
    </row>
    <row r="127" spans="3:11">
      <c r="C127" s="34"/>
      <c r="K127" s="31"/>
    </row>
    <row r="128" spans="3:11">
      <c r="C128" s="34"/>
      <c r="K128" s="31"/>
    </row>
    <row r="129" spans="3:11">
      <c r="C129" s="34"/>
      <c r="K129" s="31"/>
    </row>
    <row r="130" spans="3:11">
      <c r="C130" s="34"/>
      <c r="K130" s="31"/>
    </row>
    <row r="131" spans="3:11">
      <c r="C131" s="34"/>
      <c r="K131" s="31"/>
    </row>
    <row r="132" spans="3:11">
      <c r="C132" s="34"/>
      <c r="K132" s="31"/>
    </row>
    <row r="133" spans="3:11">
      <c r="C133" s="34"/>
      <c r="K133" s="31"/>
    </row>
    <row r="134" spans="3:11">
      <c r="C134" s="34"/>
      <c r="K134" s="31"/>
    </row>
    <row r="135" spans="3:11">
      <c r="C135" s="34"/>
      <c r="K135" s="31"/>
    </row>
  </sheetData>
  <mergeCells count="2">
    <mergeCell ref="D2:D12"/>
    <mergeCell ref="D13:D16"/>
  </mergeCells>
  <dataValidations count="1">
    <dataValidation type="list" showInputMessage="1" showErrorMessage="1" sqref="G2">
      <formula1>"Full, Basic, User define"</formula1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zoomScale="90" zoomScaleNormal="90" workbookViewId="0">
      <selection activeCell="D11" sqref="D11"/>
    </sheetView>
  </sheetViews>
  <sheetFormatPr defaultColWidth="9.140625" defaultRowHeight="15"/>
  <cols>
    <col min="1" max="1" width="7.85546875" style="33" bestFit="1" customWidth="1"/>
    <col min="2" max="2" width="5" style="33" bestFit="1" customWidth="1"/>
    <col min="3" max="3" width="42" style="33" customWidth="1"/>
    <col min="4" max="4" width="53.28515625" style="33" customWidth="1"/>
    <col min="5" max="5" width="6.5703125" style="33" bestFit="1" customWidth="1"/>
    <col min="6" max="6" width="14.28515625" style="33" bestFit="1" customWidth="1"/>
    <col min="7" max="7" width="8" style="33" bestFit="1" customWidth="1"/>
    <col min="8" max="8" width="9.140625" style="33" customWidth="1"/>
    <col min="9" max="9" width="8.28515625" style="33" bestFit="1" customWidth="1"/>
    <col min="10" max="10" width="9.7109375" style="33" bestFit="1" customWidth="1"/>
    <col min="11" max="11" width="8.85546875" style="33" bestFit="1" customWidth="1"/>
    <col min="12" max="12" width="8.7109375" style="33" bestFit="1" customWidth="1"/>
    <col min="13" max="13" width="25.5703125" style="33" bestFit="1" customWidth="1"/>
    <col min="14" max="14" width="21" style="33" customWidth="1"/>
    <col min="15" max="15" width="35.85546875" style="33" customWidth="1"/>
    <col min="16" max="16" width="20.42578125" style="33" customWidth="1"/>
    <col min="17" max="17" width="15.42578125" style="33" customWidth="1"/>
    <col min="18" max="18" width="11.7109375" style="33" customWidth="1"/>
    <col min="19" max="19" width="29.42578125" style="33" bestFit="1" customWidth="1"/>
    <col min="20" max="20" width="4.5703125" style="33" customWidth="1"/>
    <col min="21" max="21" width="5.140625" style="33" customWidth="1"/>
    <col min="22" max="22" width="4.85546875" style="33" customWidth="1"/>
    <col min="23" max="23" width="2.42578125" style="33" customWidth="1"/>
    <col min="24" max="24" width="2.7109375" style="33" customWidth="1"/>
    <col min="25" max="25" width="2.42578125" style="33" customWidth="1"/>
    <col min="26" max="26" width="1.85546875" style="33" customWidth="1"/>
    <col min="27" max="27" width="2.42578125" style="33" customWidth="1"/>
    <col min="28" max="28" width="2.5703125" style="33" customWidth="1"/>
    <col min="29" max="31" width="2.28515625" style="33" customWidth="1"/>
    <col min="32" max="32" width="2.7109375" style="33" customWidth="1"/>
    <col min="33" max="33" width="1.85546875" style="33" customWidth="1"/>
    <col min="34" max="35" width="2.140625" style="33" customWidth="1"/>
    <col min="36" max="36" width="2.42578125" style="33" customWidth="1"/>
    <col min="37" max="37" width="9.140625" style="33" customWidth="1"/>
    <col min="38" max="16384" width="9.140625" style="33"/>
  </cols>
  <sheetData>
    <row r="1" spans="1:36">
      <c r="M1" s="37" t="s">
        <v>121</v>
      </c>
      <c r="N1" s="37" t="s">
        <v>122</v>
      </c>
      <c r="O1" s="37" t="s">
        <v>142</v>
      </c>
      <c r="P1" s="37" t="s">
        <v>154</v>
      </c>
    </row>
    <row r="2" spans="1:36" s="15" customFormat="1" ht="30" customHeight="1">
      <c r="A2" s="15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4" t="s">
        <v>87</v>
      </c>
      <c r="J2" s="5" t="s">
        <v>88</v>
      </c>
      <c r="K2" s="5" t="s">
        <v>89</v>
      </c>
      <c r="L2" s="5" t="s">
        <v>90</v>
      </c>
      <c r="M2" s="27" t="s">
        <v>176</v>
      </c>
      <c r="N2" s="37" t="s">
        <v>147</v>
      </c>
      <c r="O2" s="27" t="s">
        <v>177</v>
      </c>
      <c r="P2" s="37" t="s">
        <v>178</v>
      </c>
    </row>
    <row r="3" spans="1:36" ht="30" customHeight="1">
      <c r="A3" s="28">
        <v>6</v>
      </c>
      <c r="B3" s="28">
        <v>1</v>
      </c>
      <c r="C3" s="28" t="s">
        <v>30</v>
      </c>
      <c r="D3" s="3" t="s">
        <v>32</v>
      </c>
      <c r="E3" s="28"/>
      <c r="F3" s="28"/>
      <c r="G3" s="28"/>
      <c r="H3" s="28" t="s">
        <v>134</v>
      </c>
      <c r="I3" s="28" t="s">
        <v>75</v>
      </c>
      <c r="J3" s="28"/>
      <c r="K3" s="28"/>
      <c r="L3" s="28"/>
      <c r="M3" s="34" t="s">
        <v>159</v>
      </c>
      <c r="N3" s="34">
        <v>21560401</v>
      </c>
      <c r="O3" s="34">
        <v>120</v>
      </c>
      <c r="P3" s="34" t="s">
        <v>179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 ht="30" customHeight="1">
      <c r="A4" s="28">
        <v>6</v>
      </c>
      <c r="B4" s="28">
        <v>2</v>
      </c>
      <c r="C4" s="28" t="s">
        <v>30</v>
      </c>
      <c r="D4" s="3" t="s">
        <v>32</v>
      </c>
      <c r="E4" s="28"/>
      <c r="F4" s="28"/>
      <c r="G4" s="28"/>
      <c r="H4" s="28" t="s">
        <v>134</v>
      </c>
      <c r="I4" s="28" t="s">
        <v>78</v>
      </c>
      <c r="J4" s="28"/>
      <c r="K4" s="28"/>
      <c r="L4" s="28"/>
      <c r="M4" s="34" t="s">
        <v>159</v>
      </c>
      <c r="N4" s="34">
        <v>21560401</v>
      </c>
      <c r="O4" s="34">
        <v>120</v>
      </c>
      <c r="P4" s="34" t="s">
        <v>151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M6" s="11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M7" s="11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opLeftCell="E1" zoomScale="90" zoomScaleNormal="90" workbookViewId="0">
      <selection activeCell="O8" sqref="O8"/>
    </sheetView>
  </sheetViews>
  <sheetFormatPr defaultRowHeight="15"/>
  <cols>
    <col min="1" max="1" width="7.85546875" style="33" bestFit="1" customWidth="1"/>
    <col min="2" max="2" width="6.42578125" style="33" customWidth="1"/>
    <col min="3" max="3" width="40.5703125" style="33" customWidth="1"/>
    <col min="4" max="4" width="43.7109375" style="33" customWidth="1"/>
    <col min="5" max="5" width="9.28515625" style="33" customWidth="1"/>
    <col min="6" max="6" width="12.85546875" style="33" customWidth="1"/>
    <col min="7" max="7" width="40.28515625" style="33" customWidth="1"/>
    <col min="10" max="10" width="15.42578125" style="33" customWidth="1"/>
    <col min="11" max="11" width="15.140625" style="33" customWidth="1"/>
    <col min="12" max="13" width="17" style="33" customWidth="1"/>
    <col min="14" max="14" width="16.42578125" style="33" customWidth="1"/>
    <col min="15" max="15" width="42.7109375" style="33" customWidth="1"/>
    <col min="16" max="16" width="16.28515625" style="33" customWidth="1"/>
    <col min="17" max="17" width="15.28515625" style="33" customWidth="1"/>
  </cols>
  <sheetData>
    <row r="1" spans="1:15" s="15" customFormat="1" ht="30" customHeight="1">
      <c r="M1" s="15" t="s">
        <v>180</v>
      </c>
      <c r="N1" s="15" t="s">
        <v>181</v>
      </c>
      <c r="O1" s="15" t="s">
        <v>182</v>
      </c>
    </row>
    <row r="2" spans="1:15" ht="75" customHeight="1">
      <c r="A2" t="s">
        <v>79</v>
      </c>
      <c r="B2" t="s">
        <v>80</v>
      </c>
      <c r="C2" s="1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s="34" t="s">
        <v>147</v>
      </c>
      <c r="N2" s="34" t="s">
        <v>183</v>
      </c>
      <c r="O2" s="15" t="s">
        <v>184</v>
      </c>
    </row>
    <row r="3" spans="1:15">
      <c r="A3" t="s">
        <v>33</v>
      </c>
      <c r="B3">
        <v>1</v>
      </c>
      <c r="C3" t="s">
        <v>33</v>
      </c>
      <c r="D3" t="s">
        <v>35</v>
      </c>
      <c r="H3" t="s">
        <v>134</v>
      </c>
      <c r="I3" t="s">
        <v>75</v>
      </c>
      <c r="M3" s="34">
        <v>21560401</v>
      </c>
      <c r="N3" s="29" t="s">
        <v>179</v>
      </c>
      <c r="O3" s="34" t="s">
        <v>185</v>
      </c>
    </row>
    <row r="4" spans="1:15">
      <c r="A4" t="s">
        <v>33</v>
      </c>
      <c r="B4">
        <v>2</v>
      </c>
      <c r="C4" t="s">
        <v>33</v>
      </c>
      <c r="D4" t="s">
        <v>35</v>
      </c>
      <c r="H4" t="s">
        <v>134</v>
      </c>
      <c r="I4" t="s">
        <v>75</v>
      </c>
      <c r="M4" s="34">
        <v>21560402</v>
      </c>
      <c r="N4" s="29" t="s">
        <v>179</v>
      </c>
      <c r="O4" s="34" t="s">
        <v>185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activeCell="A4" sqref="A4"/>
    </sheetView>
  </sheetViews>
  <sheetFormatPr defaultColWidth="9.140625" defaultRowHeight="15"/>
  <cols>
    <col min="1" max="1" width="7.85546875" style="33" bestFit="1" customWidth="1"/>
    <col min="2" max="2" width="5" style="33" bestFit="1" customWidth="1"/>
    <col min="3" max="3" width="37.7109375" style="33" bestFit="1" customWidth="1"/>
    <col min="4" max="4" width="62" style="33" customWidth="1"/>
    <col min="5" max="5" width="6.5703125" style="33" bestFit="1" customWidth="1"/>
    <col min="6" max="6" width="14.28515625" style="33" bestFit="1" customWidth="1"/>
    <col min="7" max="7" width="8" style="33" bestFit="1" customWidth="1"/>
    <col min="8" max="8" width="9.140625" style="33" customWidth="1"/>
    <col min="9" max="9" width="8.28515625" style="33" bestFit="1" customWidth="1"/>
    <col min="10" max="10" width="9.7109375" style="33" bestFit="1" customWidth="1"/>
    <col min="11" max="11" width="8.85546875" style="33" bestFit="1" customWidth="1"/>
    <col min="12" max="12" width="8.7109375" style="33" bestFit="1" customWidth="1"/>
    <col min="13" max="13" width="25" style="33" customWidth="1"/>
    <col min="14" max="14" width="19.28515625" style="33" customWidth="1"/>
    <col min="15" max="15" width="21.85546875" style="33" bestFit="1" customWidth="1"/>
    <col min="16" max="16" width="22.5703125" style="33" customWidth="1"/>
    <col min="17" max="17" width="26.28515625" style="33" customWidth="1"/>
    <col min="18" max="18" width="22.85546875" style="33" customWidth="1"/>
    <col min="19" max="19" width="5.140625" style="33" customWidth="1"/>
    <col min="20" max="20" width="4.85546875" style="33" customWidth="1"/>
    <col min="21" max="21" width="2.42578125" style="33" customWidth="1"/>
    <col min="22" max="22" width="2.7109375" style="33" customWidth="1"/>
    <col min="23" max="23" width="2.42578125" style="33" customWidth="1"/>
    <col min="24" max="24" width="1.85546875" style="33" customWidth="1"/>
    <col min="25" max="25" width="2.42578125" style="33" customWidth="1"/>
    <col min="26" max="26" width="2.5703125" style="33" customWidth="1"/>
    <col min="27" max="29" width="2.28515625" style="33" customWidth="1"/>
    <col min="30" max="30" width="2.7109375" style="33" customWidth="1"/>
    <col min="31" max="31" width="1.85546875" style="33" customWidth="1"/>
    <col min="32" max="33" width="2.140625" style="33" customWidth="1"/>
    <col min="34" max="34" width="2.42578125" style="33" customWidth="1"/>
    <col min="35" max="35" width="9.140625" style="33" customWidth="1"/>
    <col min="36" max="16384" width="9.140625" style="33"/>
  </cols>
  <sheetData>
    <row r="1" spans="1:34">
      <c r="M1" s="35" t="s">
        <v>161</v>
      </c>
      <c r="N1" s="35" t="s">
        <v>186</v>
      </c>
      <c r="O1" s="41" t="s">
        <v>187</v>
      </c>
      <c r="P1" s="42"/>
      <c r="Q1" s="41" t="s">
        <v>188</v>
      </c>
      <c r="R1" s="42"/>
    </row>
    <row r="2" spans="1:34" s="15" customFormat="1" ht="30" customHeight="1">
      <c r="A2" s="15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4" t="s">
        <v>87</v>
      </c>
      <c r="J2" s="17" t="s">
        <v>88</v>
      </c>
      <c r="K2" s="17" t="s">
        <v>89</v>
      </c>
      <c r="L2" s="18" t="s">
        <v>90</v>
      </c>
      <c r="M2" s="21" t="s">
        <v>155</v>
      </c>
      <c r="N2" s="19" t="s">
        <v>147</v>
      </c>
      <c r="O2" s="21" t="s">
        <v>189</v>
      </c>
      <c r="P2" s="22" t="s">
        <v>190</v>
      </c>
      <c r="Q2" s="19" t="s">
        <v>191</v>
      </c>
      <c r="R2" s="22" t="s">
        <v>192</v>
      </c>
    </row>
    <row r="3" spans="1:34" ht="30" customHeight="1">
      <c r="A3" s="34" t="s">
        <v>39</v>
      </c>
      <c r="B3" s="28">
        <v>1</v>
      </c>
      <c r="C3" s="34" t="s">
        <v>39</v>
      </c>
      <c r="D3" s="3" t="s">
        <v>41</v>
      </c>
      <c r="E3" s="28"/>
      <c r="F3" s="28"/>
      <c r="G3" s="28"/>
      <c r="H3" s="28" t="s">
        <v>193</v>
      </c>
      <c r="I3" s="28" t="s">
        <v>75</v>
      </c>
      <c r="J3" s="28"/>
      <c r="K3" s="28"/>
      <c r="L3" s="28"/>
      <c r="M3" s="34" t="s">
        <v>159</v>
      </c>
      <c r="N3" s="34">
        <v>21560401</v>
      </c>
      <c r="O3" s="34">
        <v>5</v>
      </c>
      <c r="P3" s="28" t="b">
        <v>0</v>
      </c>
      <c r="Q3" s="23" t="s">
        <v>194</v>
      </c>
      <c r="R3" s="34" t="b">
        <v>1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 ht="30" customHeight="1">
      <c r="A4" s="34" t="s">
        <v>39</v>
      </c>
      <c r="B4" s="28">
        <v>2</v>
      </c>
      <c r="C4" s="34" t="s">
        <v>39</v>
      </c>
      <c r="D4" s="3" t="s">
        <v>41</v>
      </c>
      <c r="E4" s="28"/>
      <c r="F4" s="28"/>
      <c r="G4" s="28"/>
      <c r="H4" s="28" t="s">
        <v>141</v>
      </c>
      <c r="I4" s="28" t="s">
        <v>75</v>
      </c>
      <c r="J4" s="28"/>
      <c r="K4" s="28"/>
      <c r="L4" s="28"/>
      <c r="M4" s="34" t="s">
        <v>159</v>
      </c>
      <c r="N4" s="34">
        <v>21560401</v>
      </c>
      <c r="O4" s="34">
        <v>600</v>
      </c>
      <c r="P4" s="28" t="b">
        <v>0</v>
      </c>
      <c r="Q4" s="24">
        <v>0.625</v>
      </c>
      <c r="R4" s="34" t="b">
        <v>0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4">
      <c r="M5" s="38"/>
      <c r="N5" s="38"/>
      <c r="O5" s="46"/>
      <c r="P5" s="42"/>
      <c r="Q5" s="24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>
      <c r="Q6" s="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>
      <c r="Q7" s="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>
      <c r="Q8" s="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>
      <c r="Q9" s="23"/>
    </row>
    <row r="10" spans="1:34">
      <c r="Q10" s="23"/>
    </row>
    <row r="11" spans="1:34">
      <c r="Q11" s="23"/>
    </row>
    <row r="12" spans="1:34">
      <c r="Q12" s="23"/>
    </row>
    <row r="13" spans="1:34">
      <c r="Q13" s="23"/>
    </row>
    <row r="14" spans="1:34">
      <c r="Q14" s="23"/>
    </row>
    <row r="15" spans="1:34">
      <c r="Q15" s="23"/>
    </row>
    <row r="16" spans="1:34">
      <c r="Q16" s="23"/>
    </row>
    <row r="17" spans="17:17">
      <c r="Q17" s="23"/>
    </row>
    <row r="18" spans="17:17">
      <c r="Q18" s="23"/>
    </row>
    <row r="19" spans="17:17">
      <c r="Q19" s="23"/>
    </row>
    <row r="20" spans="17:17">
      <c r="Q20" s="23"/>
    </row>
    <row r="21" spans="17:17">
      <c r="Q21" s="23"/>
    </row>
    <row r="22" spans="17:17">
      <c r="Q22" s="23"/>
    </row>
    <row r="23" spans="17:17">
      <c r="Q23" s="23"/>
    </row>
    <row r="24" spans="17:17">
      <c r="Q24" s="23"/>
    </row>
    <row r="25" spans="17:17">
      <c r="Q25" s="23"/>
    </row>
    <row r="26" spans="17:17">
      <c r="Q26" s="23"/>
    </row>
    <row r="27" spans="17:17">
      <c r="Q27" s="23"/>
    </row>
    <row r="28" spans="17:17">
      <c r="Q28" s="23"/>
    </row>
    <row r="29" spans="17:17">
      <c r="Q29" s="23"/>
    </row>
    <row r="30" spans="17:17">
      <c r="Q30" s="23"/>
    </row>
    <row r="31" spans="17:17">
      <c r="Q31" s="23"/>
    </row>
    <row r="32" spans="17:17">
      <c r="Q32" s="23"/>
    </row>
    <row r="33" spans="17:17">
      <c r="Q33" s="23"/>
    </row>
    <row r="34" spans="17:17">
      <c r="Q34" s="23"/>
    </row>
    <row r="35" spans="17:17">
      <c r="Q35" s="23"/>
    </row>
    <row r="36" spans="17:17">
      <c r="Q36" s="23"/>
    </row>
    <row r="37" spans="17:17">
      <c r="Q37" s="23"/>
    </row>
    <row r="38" spans="17:17">
      <c r="Q38" s="23"/>
    </row>
    <row r="39" spans="17:17">
      <c r="Q39" s="23"/>
    </row>
    <row r="40" spans="17:17">
      <c r="Q40" s="23"/>
    </row>
    <row r="41" spans="17:17">
      <c r="Q41" s="23"/>
    </row>
    <row r="42" spans="17:17">
      <c r="Q42" s="23"/>
    </row>
    <row r="43" spans="17:17">
      <c r="Q43" s="23"/>
    </row>
    <row r="44" spans="17:17">
      <c r="Q44" s="23"/>
    </row>
    <row r="45" spans="17:17">
      <c r="Q45" s="23"/>
    </row>
  </sheetData>
  <mergeCells count="3">
    <mergeCell ref="O1:P1"/>
    <mergeCell ref="Q1:R1"/>
    <mergeCell ref="O5:P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opLeftCell="E1" workbookViewId="0">
      <selection activeCell="Q14" sqref="Q14"/>
    </sheetView>
  </sheetViews>
  <sheetFormatPr defaultColWidth="9.140625" defaultRowHeight="15"/>
  <cols>
    <col min="1" max="1" width="7.85546875" style="33" bestFit="1" customWidth="1"/>
    <col min="2" max="2" width="5" style="33" bestFit="1" customWidth="1"/>
    <col min="3" max="3" width="37.7109375" style="33" bestFit="1" customWidth="1"/>
    <col min="4" max="4" width="46.140625" style="33" customWidth="1"/>
    <col min="5" max="5" width="6.5703125" style="33" bestFit="1" customWidth="1"/>
    <col min="6" max="6" width="14.28515625" style="33" bestFit="1" customWidth="1"/>
    <col min="7" max="7" width="8" style="33" bestFit="1" customWidth="1"/>
    <col min="8" max="8" width="9.140625" style="33" customWidth="1"/>
    <col min="9" max="9" width="8.28515625" style="33" bestFit="1" customWidth="1"/>
    <col min="10" max="10" width="9.7109375" style="33" bestFit="1" customWidth="1"/>
    <col min="11" max="11" width="8.85546875" style="33" bestFit="1" customWidth="1"/>
    <col min="12" max="12" width="8.7109375" style="33" bestFit="1" customWidth="1"/>
    <col min="13" max="13" width="25.5703125" style="33" bestFit="1" customWidth="1"/>
    <col min="14" max="14" width="21" style="33" customWidth="1"/>
    <col min="15" max="15" width="35.85546875" style="33" customWidth="1"/>
    <col min="16" max="16" width="20.42578125" style="33" bestFit="1" customWidth="1"/>
    <col min="17" max="17" width="15.42578125" style="33" customWidth="1"/>
    <col min="18" max="18" width="11.7109375" style="33" customWidth="1"/>
    <col min="19" max="19" width="29.42578125" style="33" bestFit="1" customWidth="1"/>
    <col min="20" max="20" width="4.5703125" style="33" customWidth="1"/>
    <col min="21" max="21" width="5.140625" style="33" customWidth="1"/>
    <col min="22" max="22" width="4.85546875" style="33" customWidth="1"/>
    <col min="23" max="23" width="2.42578125" style="33" customWidth="1"/>
    <col min="24" max="24" width="2.7109375" style="33" customWidth="1"/>
    <col min="25" max="25" width="2.42578125" style="33" customWidth="1"/>
    <col min="26" max="26" width="1.85546875" style="33" customWidth="1"/>
    <col min="27" max="27" width="2.42578125" style="33" customWidth="1"/>
    <col min="28" max="28" width="2.5703125" style="33" customWidth="1"/>
    <col min="29" max="31" width="2.28515625" style="33" customWidth="1"/>
    <col min="32" max="32" width="2.7109375" style="33" customWidth="1"/>
    <col min="33" max="33" width="1.85546875" style="33" customWidth="1"/>
    <col min="34" max="35" width="2.140625" style="33" customWidth="1"/>
    <col min="36" max="36" width="2.42578125" style="33" customWidth="1"/>
    <col min="37" max="37" width="9.140625" style="33" customWidth="1"/>
    <col min="38" max="16384" width="9.140625" style="33"/>
  </cols>
  <sheetData>
    <row r="1" spans="1:36">
      <c r="M1" s="37" t="s">
        <v>121</v>
      </c>
      <c r="N1" s="37" t="s">
        <v>122</v>
      </c>
      <c r="O1" s="37" t="s">
        <v>123</v>
      </c>
      <c r="P1" s="37" t="s">
        <v>154</v>
      </c>
    </row>
    <row r="2" spans="1:36" s="15" customFormat="1" ht="30" customHeight="1">
      <c r="A2" s="15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4" t="s">
        <v>87</v>
      </c>
      <c r="J2" s="5" t="s">
        <v>88</v>
      </c>
      <c r="K2" s="5" t="s">
        <v>89</v>
      </c>
      <c r="L2" s="5" t="s">
        <v>90</v>
      </c>
      <c r="M2" s="27" t="s">
        <v>147</v>
      </c>
      <c r="N2" s="37" t="s">
        <v>177</v>
      </c>
      <c r="O2" s="27" t="s">
        <v>195</v>
      </c>
      <c r="P2" s="37" t="s">
        <v>196</v>
      </c>
    </row>
    <row r="3" spans="1:36">
      <c r="A3" s="28">
        <v>11</v>
      </c>
      <c r="B3" s="28">
        <v>1</v>
      </c>
      <c r="C3" s="28" t="s">
        <v>45</v>
      </c>
      <c r="D3" s="3" t="s">
        <v>47</v>
      </c>
      <c r="E3" s="28"/>
      <c r="F3" s="28"/>
      <c r="G3" s="28"/>
      <c r="H3" s="28" t="s">
        <v>134</v>
      </c>
      <c r="I3" s="28" t="s">
        <v>75</v>
      </c>
      <c r="J3" s="28"/>
      <c r="K3" s="28"/>
      <c r="L3" s="28"/>
      <c r="M3" s="34">
        <v>21560401</v>
      </c>
      <c r="N3" s="34">
        <v>120</v>
      </c>
      <c r="O3" s="34" t="s">
        <v>197</v>
      </c>
      <c r="P3" s="34" t="s">
        <v>198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>
      <c r="A4" s="28">
        <v>11</v>
      </c>
      <c r="B4" s="28">
        <v>2</v>
      </c>
      <c r="C4" s="28" t="s">
        <v>45</v>
      </c>
      <c r="D4" s="3" t="s">
        <v>47</v>
      </c>
      <c r="E4" s="28"/>
      <c r="F4" s="28"/>
      <c r="G4" s="28"/>
      <c r="H4" s="28" t="s">
        <v>134</v>
      </c>
      <c r="I4" s="28" t="s">
        <v>75</v>
      </c>
      <c r="J4" s="28"/>
      <c r="K4" s="28"/>
      <c r="L4" s="28"/>
      <c r="M4" s="34">
        <v>21560401</v>
      </c>
      <c r="N4" s="34">
        <v>120</v>
      </c>
      <c r="O4" s="34" t="s">
        <v>197</v>
      </c>
      <c r="P4" s="34" t="s">
        <v>151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M6" s="11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M7" s="11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D14" sqref="D14"/>
    </sheetView>
  </sheetViews>
  <sheetFormatPr defaultColWidth="9" defaultRowHeight="15"/>
  <cols>
    <col min="1" max="1" width="7.85546875" style="33" bestFit="1" customWidth="1"/>
    <col min="2" max="2" width="9" style="33" customWidth="1"/>
    <col min="3" max="3" width="28.42578125" style="33" customWidth="1"/>
    <col min="4" max="4" width="66.28515625" style="33" customWidth="1"/>
    <col min="5" max="12" width="9" style="33" customWidth="1"/>
    <col min="13" max="13" width="26.140625" style="33" bestFit="1" customWidth="1"/>
    <col min="14" max="14" width="30.42578125" style="33" bestFit="1" customWidth="1"/>
    <col min="15" max="15" width="32.7109375" style="33" bestFit="1" customWidth="1"/>
    <col min="16" max="16" width="9" style="33" customWidth="1"/>
    <col min="17" max="16384" width="9" style="33"/>
  </cols>
  <sheetData>
    <row r="1" spans="1:15">
      <c r="M1" s="9" t="s">
        <v>180</v>
      </c>
      <c r="N1" s="9" t="s">
        <v>199</v>
      </c>
      <c r="O1" s="36" t="s">
        <v>200</v>
      </c>
    </row>
    <row r="2" spans="1:15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s="36" t="s">
        <v>147</v>
      </c>
      <c r="N2" s="36" t="s">
        <v>201</v>
      </c>
      <c r="O2" s="9" t="s">
        <v>202</v>
      </c>
    </row>
    <row r="3" spans="1:15" ht="30" customHeight="1">
      <c r="A3" s="28" t="s">
        <v>48</v>
      </c>
      <c r="B3" s="28">
        <v>1</v>
      </c>
      <c r="C3" s="28" t="s">
        <v>48</v>
      </c>
      <c r="D3" s="3" t="s">
        <v>51</v>
      </c>
      <c r="E3" s="28"/>
      <c r="F3" s="28"/>
      <c r="G3" s="28"/>
      <c r="H3" s="28" t="s">
        <v>193</v>
      </c>
      <c r="I3" s="28" t="s">
        <v>75</v>
      </c>
      <c r="J3" s="28"/>
      <c r="K3" s="28"/>
      <c r="L3" s="28"/>
      <c r="M3" s="34">
        <v>21560401</v>
      </c>
      <c r="N3" s="34" t="s">
        <v>203</v>
      </c>
      <c r="O3" s="28" t="b">
        <v>1</v>
      </c>
    </row>
    <row r="4" spans="1:15" ht="30" customHeight="1">
      <c r="A4" s="28" t="s">
        <v>48</v>
      </c>
      <c r="B4" s="28">
        <v>2</v>
      </c>
      <c r="C4" s="28" t="s">
        <v>48</v>
      </c>
      <c r="D4" s="3" t="s">
        <v>51</v>
      </c>
      <c r="E4" s="28"/>
      <c r="F4" s="28"/>
      <c r="G4" s="28"/>
      <c r="H4" s="28" t="s">
        <v>193</v>
      </c>
      <c r="I4" s="28" t="s">
        <v>75</v>
      </c>
      <c r="J4" s="28"/>
      <c r="K4" s="28"/>
      <c r="L4" s="28"/>
      <c r="M4" s="34">
        <v>21560401</v>
      </c>
      <c r="N4" s="34" t="s">
        <v>151</v>
      </c>
      <c r="O4" s="28" t="b">
        <v>1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"/>
  <sheetViews>
    <sheetView workbookViewId="0">
      <selection activeCell="C3" sqref="C3"/>
    </sheetView>
  </sheetViews>
  <sheetFormatPr defaultColWidth="9.140625" defaultRowHeight="15"/>
  <cols>
    <col min="1" max="1" width="7.85546875" style="33" bestFit="1" customWidth="1"/>
    <col min="2" max="2" width="5" style="33" bestFit="1" customWidth="1"/>
    <col min="3" max="3" width="37.7109375" style="33" bestFit="1" customWidth="1"/>
    <col min="4" max="4" width="78" style="33" customWidth="1"/>
    <col min="5" max="5" width="6.5703125" style="33" bestFit="1" customWidth="1"/>
    <col min="6" max="6" width="14.28515625" style="33" bestFit="1" customWidth="1"/>
    <col min="7" max="7" width="8" style="33" bestFit="1" customWidth="1"/>
    <col min="8" max="8" width="9.140625" style="33" customWidth="1"/>
    <col min="9" max="9" width="8.28515625" style="33" bestFit="1" customWidth="1"/>
    <col min="10" max="10" width="9.7109375" style="33" bestFit="1" customWidth="1"/>
    <col min="11" max="11" width="8.85546875" style="33" bestFit="1" customWidth="1"/>
    <col min="12" max="12" width="8.7109375" style="33" bestFit="1" customWidth="1"/>
    <col min="13" max="13" width="8.7109375" style="33" customWidth="1"/>
    <col min="14" max="14" width="25.5703125" style="33" bestFit="1" customWidth="1"/>
    <col min="15" max="16" width="21" style="33" customWidth="1"/>
    <col min="17" max="17" width="35.85546875" style="33" customWidth="1"/>
    <col min="18" max="18" width="22" style="33" customWidth="1"/>
    <col min="19" max="19" width="27" style="33" customWidth="1"/>
    <col min="20" max="20" width="15.42578125" style="33" customWidth="1"/>
    <col min="21" max="21" width="11.7109375" style="33" customWidth="1"/>
    <col min="22" max="22" width="29.42578125" style="33" bestFit="1" customWidth="1"/>
    <col min="23" max="23" width="4.5703125" style="33" customWidth="1"/>
    <col min="24" max="24" width="5.140625" style="33" customWidth="1"/>
    <col min="25" max="25" width="4.85546875" style="33" customWidth="1"/>
    <col min="26" max="26" width="2.42578125" style="33" customWidth="1"/>
    <col min="27" max="27" width="2.7109375" style="33" customWidth="1"/>
    <col min="28" max="28" width="2.42578125" style="33" customWidth="1"/>
    <col min="29" max="29" width="1.85546875" style="33" customWidth="1"/>
    <col min="30" max="30" width="2.42578125" style="33" customWidth="1"/>
    <col min="31" max="31" width="2.5703125" style="33" customWidth="1"/>
    <col min="32" max="34" width="2.28515625" style="33" customWidth="1"/>
    <col min="35" max="35" width="2.7109375" style="33" customWidth="1"/>
    <col min="36" max="36" width="1.85546875" style="33" customWidth="1"/>
    <col min="37" max="38" width="2.140625" style="33" customWidth="1"/>
    <col min="39" max="39" width="2.42578125" style="33" customWidth="1"/>
    <col min="40" max="40" width="9.140625" style="33" customWidth="1"/>
    <col min="41" max="16384" width="9.140625" style="33"/>
  </cols>
  <sheetData>
    <row r="1" spans="1:39">
      <c r="M1" s="44" t="s">
        <v>121</v>
      </c>
      <c r="N1" s="42"/>
      <c r="O1" s="37" t="s">
        <v>122</v>
      </c>
      <c r="P1" s="37" t="s">
        <v>123</v>
      </c>
      <c r="Q1" s="44" t="s">
        <v>154</v>
      </c>
      <c r="R1" s="42"/>
      <c r="S1" s="37" t="s">
        <v>204</v>
      </c>
    </row>
    <row r="2" spans="1:39" s="15" customFormat="1" ht="30" customHeight="1">
      <c r="A2" s="15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4" t="s">
        <v>87</v>
      </c>
      <c r="J2" s="5" t="s">
        <v>88</v>
      </c>
      <c r="K2" s="5" t="s">
        <v>89</v>
      </c>
      <c r="L2" s="6" t="s">
        <v>90</v>
      </c>
      <c r="M2" s="20" t="s">
        <v>147</v>
      </c>
      <c r="N2" s="27" t="s">
        <v>205</v>
      </c>
      <c r="O2" s="37" t="s">
        <v>206</v>
      </c>
      <c r="P2" s="37" t="s">
        <v>207</v>
      </c>
      <c r="Q2" s="27" t="s">
        <v>177</v>
      </c>
      <c r="R2" s="27" t="s">
        <v>208</v>
      </c>
      <c r="S2" s="37" t="s">
        <v>209</v>
      </c>
    </row>
    <row r="3" spans="1:39" ht="109.5" customHeight="1">
      <c r="A3" s="28">
        <v>13</v>
      </c>
      <c r="B3" s="28">
        <v>1</v>
      </c>
      <c r="C3" s="28" t="s">
        <v>52</v>
      </c>
      <c r="D3" s="3" t="s">
        <v>54</v>
      </c>
      <c r="E3" s="28"/>
      <c r="F3" s="28"/>
      <c r="G3" s="28"/>
      <c r="H3" s="28" t="s">
        <v>134</v>
      </c>
      <c r="I3" s="28" t="s">
        <v>75</v>
      </c>
      <c r="J3" s="28"/>
      <c r="K3" s="28"/>
      <c r="L3" s="28"/>
      <c r="M3" s="28">
        <v>21560401</v>
      </c>
      <c r="N3" s="34" t="s">
        <v>210</v>
      </c>
      <c r="O3" s="34" t="s">
        <v>211</v>
      </c>
      <c r="P3" s="34" t="s">
        <v>212</v>
      </c>
      <c r="Q3" s="34">
        <v>120</v>
      </c>
      <c r="R3" s="34" t="s">
        <v>213</v>
      </c>
      <c r="S3" s="34" t="s">
        <v>198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1:39" ht="112.5" customHeight="1">
      <c r="A4" s="28">
        <v>13</v>
      </c>
      <c r="B4" s="28">
        <v>2</v>
      </c>
      <c r="C4" s="28" t="s">
        <v>52</v>
      </c>
      <c r="D4" s="3" t="s">
        <v>54</v>
      </c>
      <c r="E4" s="28"/>
      <c r="F4" s="28"/>
      <c r="G4" s="28"/>
      <c r="H4" s="28" t="s">
        <v>134</v>
      </c>
      <c r="I4" s="28" t="s">
        <v>76</v>
      </c>
      <c r="J4" s="28"/>
      <c r="K4" s="28"/>
      <c r="L4" s="28"/>
      <c r="M4" s="28">
        <v>21560401</v>
      </c>
      <c r="N4" s="34" t="s">
        <v>210</v>
      </c>
      <c r="O4" s="34" t="s">
        <v>211</v>
      </c>
      <c r="P4" s="34" t="s">
        <v>212</v>
      </c>
      <c r="Q4" s="34">
        <v>120</v>
      </c>
      <c r="R4" s="34" t="s">
        <v>213</v>
      </c>
      <c r="S4" s="34" t="s">
        <v>151</v>
      </c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1:39"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</row>
    <row r="6" spans="1:39">
      <c r="N6" s="1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</row>
    <row r="7" spans="1:39">
      <c r="N7" s="1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</row>
  </sheetData>
  <mergeCells count="2">
    <mergeCell ref="M1:N1"/>
    <mergeCell ref="Q1:R1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selection activeCell="C10" sqref="C10"/>
    </sheetView>
  </sheetViews>
  <sheetFormatPr defaultColWidth="9.140625" defaultRowHeight="15"/>
  <cols>
    <col min="1" max="1" width="7.85546875" style="33" bestFit="1" customWidth="1"/>
    <col min="2" max="2" width="5" style="33" bestFit="1" customWidth="1"/>
    <col min="3" max="3" width="37.7109375" style="33" bestFit="1" customWidth="1"/>
    <col min="4" max="4" width="84.7109375" style="33" customWidth="1"/>
    <col min="5" max="5" width="6.5703125" style="33" bestFit="1" customWidth="1"/>
    <col min="6" max="6" width="14.28515625" style="33" bestFit="1" customWidth="1"/>
    <col min="7" max="7" width="8" style="33" bestFit="1" customWidth="1"/>
    <col min="8" max="8" width="9.140625" style="33" customWidth="1"/>
    <col min="9" max="9" width="8.28515625" style="33" bestFit="1" customWidth="1"/>
    <col min="10" max="10" width="9.7109375" style="33" bestFit="1" customWidth="1"/>
    <col min="11" max="11" width="8.85546875" style="33" bestFit="1" customWidth="1"/>
    <col min="12" max="12" width="8.7109375" style="33" bestFit="1" customWidth="1"/>
    <col min="13" max="13" width="8.7109375" style="33" customWidth="1"/>
    <col min="14" max="15" width="21" style="33" customWidth="1"/>
    <col min="16" max="16" width="35.85546875" style="33" customWidth="1"/>
    <col min="17" max="17" width="15.42578125" style="33" customWidth="1"/>
    <col min="18" max="18" width="11.7109375" style="33" customWidth="1"/>
    <col min="19" max="19" width="29.42578125" style="33" bestFit="1" customWidth="1"/>
    <col min="20" max="20" width="4.5703125" style="33" customWidth="1"/>
    <col min="21" max="21" width="5.140625" style="33" customWidth="1"/>
    <col min="22" max="22" width="4.85546875" style="33" customWidth="1"/>
    <col min="23" max="23" width="2.42578125" style="33" customWidth="1"/>
    <col min="24" max="24" width="2.7109375" style="33" customWidth="1"/>
    <col min="25" max="25" width="2.42578125" style="33" customWidth="1"/>
    <col min="26" max="26" width="1.85546875" style="33" customWidth="1"/>
    <col min="27" max="27" width="2.42578125" style="33" customWidth="1"/>
    <col min="28" max="28" width="2.5703125" style="33" customWidth="1"/>
    <col min="29" max="31" width="2.28515625" style="33" customWidth="1"/>
    <col min="32" max="32" width="2.7109375" style="33" customWidth="1"/>
    <col min="33" max="33" width="1.85546875" style="33" customWidth="1"/>
    <col min="34" max="35" width="2.140625" style="33" customWidth="1"/>
    <col min="36" max="36" width="2.42578125" style="33" customWidth="1"/>
    <col min="37" max="37" width="9.140625" style="33" customWidth="1"/>
    <col min="38" max="16384" width="9.140625" style="33"/>
  </cols>
  <sheetData>
    <row r="1" spans="1:36">
      <c r="M1" s="25" t="s">
        <v>121</v>
      </c>
      <c r="N1" s="37" t="s">
        <v>122</v>
      </c>
      <c r="O1" s="37" t="s">
        <v>123</v>
      </c>
      <c r="P1" s="37" t="s">
        <v>154</v>
      </c>
    </row>
    <row r="2" spans="1:36" s="15" customFormat="1" ht="30" customHeight="1">
      <c r="A2" s="15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4" t="s">
        <v>87</v>
      </c>
      <c r="J2" s="5" t="s">
        <v>88</v>
      </c>
      <c r="K2" s="5" t="s">
        <v>89</v>
      </c>
      <c r="L2" s="6" t="s">
        <v>90</v>
      </c>
      <c r="M2" s="20" t="s">
        <v>147</v>
      </c>
      <c r="N2" s="37" t="s">
        <v>206</v>
      </c>
      <c r="O2" s="37" t="s">
        <v>207</v>
      </c>
      <c r="P2" s="27" t="s">
        <v>214</v>
      </c>
    </row>
    <row r="3" spans="1:36" ht="75" customHeight="1">
      <c r="A3" s="28">
        <v>14</v>
      </c>
      <c r="B3" s="28">
        <v>1</v>
      </c>
      <c r="C3" s="28" t="s">
        <v>55</v>
      </c>
      <c r="D3" s="3" t="s">
        <v>57</v>
      </c>
      <c r="E3" s="28"/>
      <c r="F3" s="28"/>
      <c r="G3" s="28"/>
      <c r="H3" s="28" t="s">
        <v>134</v>
      </c>
      <c r="I3" s="28" t="s">
        <v>75</v>
      </c>
      <c r="J3" s="28"/>
      <c r="K3" s="28"/>
      <c r="L3" s="28"/>
      <c r="M3" s="28">
        <v>21560401</v>
      </c>
      <c r="N3" s="34" t="s">
        <v>211</v>
      </c>
      <c r="O3" s="34" t="s">
        <v>215</v>
      </c>
      <c r="P3" s="34" t="b">
        <v>0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 ht="75" customHeight="1">
      <c r="A4" s="28">
        <v>14</v>
      </c>
      <c r="B4" s="28">
        <v>2</v>
      </c>
      <c r="C4" s="28" t="s">
        <v>55</v>
      </c>
      <c r="D4" s="3" t="s">
        <v>57</v>
      </c>
      <c r="E4" s="28"/>
      <c r="F4" s="28"/>
      <c r="G4" s="28"/>
      <c r="H4" s="28" t="s">
        <v>134</v>
      </c>
      <c r="I4" s="28" t="s">
        <v>75</v>
      </c>
      <c r="J4" s="28"/>
      <c r="K4" s="28"/>
      <c r="L4" s="28"/>
      <c r="M4" s="28">
        <v>21560401</v>
      </c>
      <c r="N4" s="34" t="s">
        <v>151</v>
      </c>
      <c r="O4" s="34" t="s">
        <v>215</v>
      </c>
      <c r="P4" s="34" t="b">
        <v>0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selection activeCell="D9" sqref="D9"/>
    </sheetView>
  </sheetViews>
  <sheetFormatPr defaultColWidth="9.140625" defaultRowHeight="15"/>
  <cols>
    <col min="1" max="1" width="7.85546875" style="33" bestFit="1" customWidth="1"/>
    <col min="2" max="2" width="5" style="33" bestFit="1" customWidth="1"/>
    <col min="3" max="3" width="37.7109375" style="33" bestFit="1" customWidth="1"/>
    <col min="4" max="4" width="72.28515625" style="33" customWidth="1"/>
    <col min="5" max="5" width="6.5703125" style="33" bestFit="1" customWidth="1"/>
    <col min="6" max="6" width="14.28515625" style="33" bestFit="1" customWidth="1"/>
    <col min="7" max="7" width="8" style="33" bestFit="1" customWidth="1"/>
    <col min="8" max="8" width="9.140625" style="33" customWidth="1"/>
    <col min="9" max="9" width="8.28515625" style="33" bestFit="1" customWidth="1"/>
    <col min="10" max="10" width="9.7109375" style="33" bestFit="1" customWidth="1"/>
    <col min="11" max="11" width="8.85546875" style="33" bestFit="1" customWidth="1"/>
    <col min="12" max="12" width="8.7109375" style="33" bestFit="1" customWidth="1"/>
    <col min="13" max="13" width="8.7109375" style="33" customWidth="1"/>
    <col min="14" max="15" width="21" style="33" customWidth="1"/>
    <col min="16" max="16" width="35.85546875" style="33" customWidth="1"/>
    <col min="17" max="17" width="15.42578125" style="33" customWidth="1"/>
    <col min="18" max="18" width="11.7109375" style="33" customWidth="1"/>
    <col min="19" max="19" width="29.42578125" style="33" bestFit="1" customWidth="1"/>
    <col min="20" max="20" width="4.5703125" style="33" customWidth="1"/>
    <col min="21" max="21" width="5.140625" style="33" customWidth="1"/>
    <col min="22" max="22" width="4.85546875" style="33" customWidth="1"/>
    <col min="23" max="23" width="2.42578125" style="33" customWidth="1"/>
    <col min="24" max="24" width="2.7109375" style="33" customWidth="1"/>
    <col min="25" max="25" width="2.42578125" style="33" customWidth="1"/>
    <col min="26" max="26" width="1.85546875" style="33" customWidth="1"/>
    <col min="27" max="27" width="2.42578125" style="33" customWidth="1"/>
    <col min="28" max="28" width="2.5703125" style="33" customWidth="1"/>
    <col min="29" max="31" width="2.28515625" style="33" customWidth="1"/>
    <col min="32" max="32" width="2.7109375" style="33" customWidth="1"/>
    <col min="33" max="33" width="1.85546875" style="33" customWidth="1"/>
    <col min="34" max="35" width="2.140625" style="33" customWidth="1"/>
    <col min="36" max="36" width="2.42578125" style="33" customWidth="1"/>
    <col min="37" max="37" width="9.140625" style="33" customWidth="1"/>
    <col min="38" max="16384" width="9.140625" style="33"/>
  </cols>
  <sheetData>
    <row r="1" spans="1:36">
      <c r="M1" s="25" t="s">
        <v>121</v>
      </c>
      <c r="N1" s="37" t="s">
        <v>122</v>
      </c>
      <c r="O1" s="37" t="s">
        <v>123</v>
      </c>
      <c r="P1" s="37" t="s">
        <v>154</v>
      </c>
    </row>
    <row r="2" spans="1:36" s="15" customFormat="1" ht="30" customHeight="1">
      <c r="A2" s="15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4" t="s">
        <v>87</v>
      </c>
      <c r="J2" s="5" t="s">
        <v>88</v>
      </c>
      <c r="K2" s="5" t="s">
        <v>89</v>
      </c>
      <c r="L2" s="6" t="s">
        <v>90</v>
      </c>
      <c r="M2" s="20" t="s">
        <v>147</v>
      </c>
      <c r="N2" s="37" t="s">
        <v>206</v>
      </c>
      <c r="O2" s="37" t="s">
        <v>207</v>
      </c>
      <c r="P2" s="27" t="s">
        <v>214</v>
      </c>
    </row>
    <row r="3" spans="1:36" ht="60" customHeight="1">
      <c r="A3" s="34">
        <v>15</v>
      </c>
      <c r="B3" s="34">
        <v>1</v>
      </c>
      <c r="C3" s="34" t="s">
        <v>58</v>
      </c>
      <c r="D3" s="3" t="s">
        <v>60</v>
      </c>
      <c r="H3" t="s">
        <v>134</v>
      </c>
      <c r="I3" t="s">
        <v>75</v>
      </c>
      <c r="M3">
        <v>21560401</v>
      </c>
      <c r="N3" s="34" t="s">
        <v>211</v>
      </c>
      <c r="O3" s="34" t="s">
        <v>215</v>
      </c>
      <c r="P3" s="38" t="b">
        <v>0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 ht="60" customHeight="1">
      <c r="A4" s="34">
        <v>15</v>
      </c>
      <c r="B4" s="34">
        <v>2</v>
      </c>
      <c r="C4" s="34" t="s">
        <v>58</v>
      </c>
      <c r="D4" s="3" t="s">
        <v>60</v>
      </c>
      <c r="H4" t="s">
        <v>134</v>
      </c>
      <c r="I4" t="s">
        <v>75</v>
      </c>
      <c r="M4">
        <v>21560401</v>
      </c>
      <c r="N4" s="34" t="s">
        <v>151</v>
      </c>
      <c r="O4" s="34" t="s">
        <v>215</v>
      </c>
      <c r="P4" s="38" t="b">
        <v>0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0" sqref="A10"/>
    </sheetView>
  </sheetViews>
  <sheetFormatPr defaultRowHeight="15"/>
  <cols>
    <col min="1" max="1" width="31.85546875" style="33" customWidth="1"/>
  </cols>
  <sheetData>
    <row r="1" spans="1:2" ht="73.5" customHeight="1"/>
    <row r="2" spans="1:2">
      <c r="A2" t="s">
        <v>65</v>
      </c>
    </row>
    <row r="3" spans="1:2">
      <c r="A3" t="s">
        <v>66</v>
      </c>
    </row>
    <row r="5" spans="1:2">
      <c r="A5" t="s">
        <v>67</v>
      </c>
      <c r="B5">
        <f>SUM(B7,B8)</f>
        <v>4</v>
      </c>
    </row>
    <row r="7" spans="1:2">
      <c r="A7" s="9" t="s">
        <v>68</v>
      </c>
      <c r="B7" s="9">
        <f>COUNTIF(Result!E:E,"pass")</f>
        <v>2</v>
      </c>
    </row>
    <row r="8" spans="1:2">
      <c r="A8" s="9" t="s">
        <v>69</v>
      </c>
      <c r="B8" s="9">
        <f>COUNTIF(Result!E:E,"fail")</f>
        <v>2</v>
      </c>
    </row>
    <row r="9" spans="1:2">
      <c r="A9" s="47" t="s">
        <v>218</v>
      </c>
    </row>
    <row r="10" spans="1:2">
      <c r="A10" s="9" t="s">
        <v>70</v>
      </c>
      <c r="B10" s="9">
        <v>0</v>
      </c>
    </row>
    <row r="11" spans="1:2">
      <c r="A11" s="9" t="s">
        <v>71</v>
      </c>
      <c r="B11" s="9">
        <v>0</v>
      </c>
    </row>
    <row r="12" spans="1:2">
      <c r="A12" s="9" t="s">
        <v>72</v>
      </c>
      <c r="B12" s="9">
        <v>2</v>
      </c>
    </row>
    <row r="13" spans="1:2">
      <c r="A13" t="s">
        <v>73</v>
      </c>
    </row>
    <row r="14" spans="1:2">
      <c r="A14" s="8" t="s">
        <v>74</v>
      </c>
      <c r="B14" s="8">
        <f>COUNTIFS(Result!I:I,"Highest",Result!E:E,"fail")</f>
        <v>0</v>
      </c>
    </row>
    <row r="15" spans="1:2">
      <c r="A15" s="8" t="s">
        <v>75</v>
      </c>
      <c r="B15" s="8">
        <f>COUNTIFS(Result!I:I,"High",Result!E:E,"fail")</f>
        <v>0</v>
      </c>
    </row>
    <row r="16" spans="1:2">
      <c r="A16" s="8" t="s">
        <v>76</v>
      </c>
      <c r="B16" s="8">
        <f>COUNTIFS(Result!I:I,"Medium",Result!E:E,"fail")</f>
        <v>1</v>
      </c>
    </row>
    <row r="17" spans="1:2">
      <c r="A17" s="8" t="s">
        <v>77</v>
      </c>
      <c r="B17" s="8">
        <f>COUNTIFS(Result!I:I,"Low",Result!E:E,"fail")</f>
        <v>1</v>
      </c>
    </row>
    <row r="18" spans="1:2">
      <c r="A18" s="8" t="s">
        <v>78</v>
      </c>
      <c r="B18" s="8">
        <f>COUNTIFS(Result!I:I,"Lowest",Result!E:E,"fail")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zoomScaleNormal="100" workbookViewId="0">
      <selection activeCell="F14" sqref="F14"/>
    </sheetView>
  </sheetViews>
  <sheetFormatPr defaultRowHeight="15"/>
  <cols>
    <col min="2" max="2" width="7.42578125" style="33" customWidth="1"/>
    <col min="3" max="3" width="38.42578125" style="33" customWidth="1"/>
    <col min="4" max="4" width="27.42578125" style="33" customWidth="1"/>
    <col min="5" max="5" width="10.5703125" style="33" customWidth="1"/>
    <col min="6" max="7" width="37.28515625" style="33" customWidth="1"/>
    <col min="9" max="9" width="13.28515625" style="33" customWidth="1"/>
    <col min="10" max="10" width="11" style="33" customWidth="1"/>
    <col min="11" max="11" width="11.42578125" style="33" customWidth="1"/>
    <col min="12" max="12" width="13.5703125" style="33" customWidth="1"/>
  </cols>
  <sheetData>
    <row r="1" spans="1:27" s="15" customFormat="1" ht="30" customHeight="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5" t="s">
        <v>85</v>
      </c>
      <c r="H1" s="15" t="s">
        <v>86</v>
      </c>
      <c r="I1" s="14" t="s">
        <v>87</v>
      </c>
      <c r="J1" s="5" t="s">
        <v>88</v>
      </c>
      <c r="K1" s="5" t="s">
        <v>89</v>
      </c>
      <c r="L1" s="5" t="s">
        <v>90</v>
      </c>
      <c r="AA1" s="15" t="s">
        <v>91</v>
      </c>
    </row>
    <row r="2" spans="1:27">
      <c r="A2" t="s">
        <v>20</v>
      </c>
      <c r="B2">
        <v>1</v>
      </c>
      <c r="C2" t="s">
        <v>20</v>
      </c>
      <c r="D2" t="s">
        <v>22</v>
      </c>
      <c r="E2" t="s">
        <v>92</v>
      </c>
      <c r="F2" t="str">
        <f>HYPERLINK("D:\Elden\owncloud\TestProject\Automatication\SwirePOC\Script\RouteBook\Report\2018-04-16_163054\NewAppium8.1\swire3\Pass\swire3_Dataset_1_Step_Pass.png","swire3_Dataset_1_Step_Pass.png")</f>
        <v>swire3_Dataset_1_Step_Pass.png</v>
      </c>
      <c r="H2" t="s">
        <v>93</v>
      </c>
      <c r="I2" t="s">
        <v>76</v>
      </c>
      <c r="J2" t="s">
        <v>94</v>
      </c>
      <c r="K2" t="s">
        <v>95</v>
      </c>
      <c r="L2">
        <v>35</v>
      </c>
      <c r="AA2" t="str">
        <f>IF(E2="","",CONCATENATE(A2,"(",B2,")",))</f>
        <v>swire3(1)</v>
      </c>
    </row>
    <row r="3" spans="1:27">
      <c r="A3" t="s">
        <v>20</v>
      </c>
      <c r="B3">
        <v>2</v>
      </c>
      <c r="C3" t="s">
        <v>20</v>
      </c>
      <c r="D3" t="s">
        <v>22</v>
      </c>
      <c r="E3" t="s">
        <v>96</v>
      </c>
      <c r="F3" t="str">
        <f>HYPERLINK("D:\Elden\owncloud\TestProject\Automatication\SwirePOC\Script\RouteBook\Report\2018-04-16_163054\NewAppium8.1\swire3\Fail\swire3_Dataset_2_step 4_Fail.png","swire3_Dataset_2_step 4_Fail.png")</f>
        <v>swire3_Dataset_2_step 4_Fail.png</v>
      </c>
      <c r="G3" t="str">
        <f>HYPERLINK("http://175.45.31.188:8060/browse/DEMO-171?os_username=auto&amp;os_password=auto","http://175.45.31.188:8060/browse/DEMO-171?os_username=auto&amp;os_password=auto")</f>
        <v>http://175.45.31.188:8060/browse/DEMO-171?os_username=auto&amp;os_password=auto</v>
      </c>
      <c r="H3" t="s">
        <v>93</v>
      </c>
      <c r="I3" t="s">
        <v>76</v>
      </c>
      <c r="J3" t="s">
        <v>97</v>
      </c>
      <c r="K3" t="s">
        <v>98</v>
      </c>
      <c r="L3">
        <v>31</v>
      </c>
      <c r="AA3" t="str">
        <f>IF(E3="","",CONCATENATE(A3,"(",B3,")",))</f>
        <v>swire3(2)</v>
      </c>
    </row>
    <row r="4" spans="1:27">
      <c r="A4" t="s">
        <v>23</v>
      </c>
      <c r="B4">
        <v>1</v>
      </c>
      <c r="C4" t="s">
        <v>23</v>
      </c>
      <c r="D4" t="s">
        <v>25</v>
      </c>
      <c r="E4" t="s">
        <v>92</v>
      </c>
      <c r="F4" t="str">
        <f>HYPERLINK("D:\Elden\owncloud\TestProject\Automatication\SwirePOC\Script\RouteBook\Report\2018-04-16_163054\NewAppium8.1\swire4\Pass\swire4_Dataset_1_Step_Pass.png","swire4_Dataset_1_Step_Pass.png")</f>
        <v>swire4_Dataset_1_Step_Pass.png</v>
      </c>
      <c r="H4" t="s">
        <v>93</v>
      </c>
      <c r="I4" t="s">
        <v>75</v>
      </c>
      <c r="J4" t="s">
        <v>172</v>
      </c>
      <c r="K4" t="s">
        <v>173</v>
      </c>
      <c r="L4">
        <v>8</v>
      </c>
      <c r="AA4" t="str">
        <f>IF(E4="","",CONCATENATE(A4,"(",B4,")",))</f>
        <v>swire4(1)</v>
      </c>
    </row>
    <row r="5" spans="1:27">
      <c r="A5" t="s">
        <v>23</v>
      </c>
      <c r="B5">
        <v>2</v>
      </c>
      <c r="C5" t="s">
        <v>23</v>
      </c>
      <c r="D5" t="s">
        <v>25</v>
      </c>
      <c r="E5" t="s">
        <v>96</v>
      </c>
      <c r="F5" t="str">
        <f>HYPERLINK("D:\Elden\owncloud\TestProject\Automatication\SwirePOC\Script\RouteBook\Report\2018-04-16_163054\NewAppium8.1\swire4\Fail\swire4_Dataset_2_step 3_Fail.png","swire4_Dataset_2_step 3_Fail.png")</f>
        <v>swire4_Dataset_2_step 3_Fail.png</v>
      </c>
      <c r="G5" t="str">
        <f>HYPERLINK("http://175.45.31.188:8060/browse/DEMO-173?os_username=auto&amp;os_password=auto","http://175.45.31.188:8060/browse/DEMO-173?os_username=auto&amp;os_password=auto")</f>
        <v>http://175.45.31.188:8060/browse/DEMO-173?os_username=auto&amp;os_password=auto</v>
      </c>
      <c r="H5" t="s">
        <v>93</v>
      </c>
      <c r="I5" t="s">
        <v>77</v>
      </c>
      <c r="J5" t="s">
        <v>216</v>
      </c>
      <c r="K5" t="s">
        <v>217</v>
      </c>
      <c r="L5">
        <v>7</v>
      </c>
      <c r="AA5" t="str">
        <f>IF(E5="","",CONCATENATE(A5,"(",B5,")",))</f>
        <v>swire4(2)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7" sqref="C7"/>
    </sheetView>
  </sheetViews>
  <sheetFormatPr defaultColWidth="9.140625" defaultRowHeight="15"/>
  <cols>
    <col min="1" max="1" width="10.28515625" style="33" customWidth="1"/>
    <col min="2" max="2" width="16.28515625" style="33" customWidth="1"/>
    <col min="3" max="3" width="24.42578125" style="33" customWidth="1"/>
    <col min="4" max="6" width="15.7109375" style="33" customWidth="1"/>
    <col min="7" max="7" width="37.42578125" style="33" customWidth="1"/>
    <col min="8" max="8" width="9.140625" style="33" customWidth="1"/>
    <col min="9" max="16384" width="9.140625" style="33"/>
  </cols>
  <sheetData>
    <row r="1" spans="1:7">
      <c r="A1" s="10" t="s">
        <v>2</v>
      </c>
      <c r="B1" s="10" t="s">
        <v>99</v>
      </c>
      <c r="C1" s="10" t="s">
        <v>100</v>
      </c>
      <c r="D1" s="10" t="s">
        <v>101</v>
      </c>
      <c r="E1" s="10" t="s">
        <v>102</v>
      </c>
      <c r="F1" s="10" t="s">
        <v>103</v>
      </c>
      <c r="G1" s="10" t="s">
        <v>104</v>
      </c>
    </row>
    <row r="2" spans="1:7">
      <c r="A2" s="16" t="s">
        <v>12</v>
      </c>
      <c r="B2" s="16" t="s">
        <v>105</v>
      </c>
      <c r="C2" s="16" t="s">
        <v>106</v>
      </c>
      <c r="D2" s="16" t="s">
        <v>107</v>
      </c>
      <c r="E2" s="16">
        <v>4723</v>
      </c>
      <c r="F2" s="16">
        <v>4724</v>
      </c>
      <c r="G2" s="16" t="s">
        <v>108</v>
      </c>
    </row>
    <row r="3" spans="1:7">
      <c r="A3" s="16" t="s">
        <v>12</v>
      </c>
      <c r="B3" s="16" t="s">
        <v>109</v>
      </c>
      <c r="C3" s="16" t="s">
        <v>110</v>
      </c>
      <c r="D3" s="16" t="s">
        <v>107</v>
      </c>
      <c r="E3" s="16" t="s">
        <v>111</v>
      </c>
      <c r="F3" s="16" t="s">
        <v>112</v>
      </c>
      <c r="G3" s="16" t="s">
        <v>108</v>
      </c>
    </row>
    <row r="4" spans="1:7">
      <c r="A4" t="s">
        <v>12</v>
      </c>
      <c r="B4" t="s">
        <v>113</v>
      </c>
      <c r="C4" t="s">
        <v>114</v>
      </c>
      <c r="D4" t="s">
        <v>107</v>
      </c>
      <c r="E4" s="16">
        <v>4727</v>
      </c>
      <c r="F4" s="16" t="s">
        <v>115</v>
      </c>
      <c r="G4" t="s">
        <v>108</v>
      </c>
    </row>
    <row r="5" spans="1:7">
      <c r="A5" t="s">
        <v>16</v>
      </c>
      <c r="B5" t="s">
        <v>116</v>
      </c>
      <c r="C5" t="s">
        <v>117</v>
      </c>
      <c r="D5" s="32">
        <v>8.1</v>
      </c>
      <c r="E5">
        <v>4729</v>
      </c>
      <c r="F5">
        <v>4730</v>
      </c>
      <c r="G5" t="s">
        <v>108</v>
      </c>
    </row>
    <row r="6" spans="1:7">
      <c r="A6" t="s">
        <v>16</v>
      </c>
      <c r="B6" t="s">
        <v>118</v>
      </c>
      <c r="C6" t="s">
        <v>119</v>
      </c>
      <c r="D6" t="s">
        <v>120</v>
      </c>
      <c r="E6" s="16">
        <v>4731</v>
      </c>
      <c r="F6">
        <v>4732</v>
      </c>
      <c r="G6" t="s">
        <v>108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opLeftCell="B1" zoomScale="85" zoomScaleNormal="85" workbookViewId="0">
      <selection activeCell="H15" sqref="H15"/>
    </sheetView>
  </sheetViews>
  <sheetFormatPr defaultColWidth="9.140625" defaultRowHeight="15"/>
  <cols>
    <col min="1" max="1" width="11.7109375" style="33" bestFit="1" customWidth="1"/>
    <col min="2" max="2" width="5" style="33" bestFit="1" customWidth="1"/>
    <col min="3" max="3" width="37.7109375" style="33" bestFit="1" customWidth="1"/>
    <col min="4" max="4" width="40.140625" style="33" bestFit="1" customWidth="1"/>
    <col min="5" max="5" width="6.5703125" style="33" bestFit="1" customWidth="1"/>
    <col min="6" max="6" width="14.28515625" style="33" bestFit="1" customWidth="1"/>
    <col min="7" max="7" width="8" style="33" bestFit="1" customWidth="1"/>
    <col min="8" max="8" width="9.140625" style="33" customWidth="1"/>
    <col min="9" max="9" width="8.28515625" style="33" bestFit="1" customWidth="1"/>
    <col min="10" max="10" width="9.7109375" style="33" bestFit="1" customWidth="1"/>
    <col min="11" max="11" width="8.85546875" style="33" bestFit="1" customWidth="1"/>
    <col min="12" max="12" width="9.28515625" style="33" bestFit="1" customWidth="1"/>
    <col min="13" max="14" width="18" style="33" bestFit="1" customWidth="1"/>
    <col min="15" max="15" width="25.5703125" style="33" bestFit="1" customWidth="1"/>
    <col min="16" max="16" width="10.5703125" style="33" bestFit="1" customWidth="1"/>
    <col min="17" max="17" width="20.28515625" style="33" customWidth="1"/>
    <col min="18" max="18" width="8.7109375" style="33" customWidth="1"/>
    <col min="19" max="19" width="17.5703125" style="33" customWidth="1"/>
    <col min="20" max="20" width="9.140625" style="33" customWidth="1"/>
    <col min="21" max="16384" width="9.140625" style="33"/>
  </cols>
  <sheetData>
    <row r="1" spans="1:19">
      <c r="M1" s="41" t="s">
        <v>121</v>
      </c>
      <c r="N1" s="42"/>
      <c r="O1" s="43" t="s">
        <v>122</v>
      </c>
      <c r="P1" s="42"/>
      <c r="Q1" s="42"/>
      <c r="R1" s="41" t="s">
        <v>123</v>
      </c>
      <c r="S1" s="42"/>
    </row>
    <row r="2" spans="1:19" s="15" customFormat="1" ht="30" customHeight="1">
      <c r="A2" s="15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4" t="s">
        <v>87</v>
      </c>
      <c r="J2" s="5" t="s">
        <v>88</v>
      </c>
      <c r="K2" s="5" t="s">
        <v>89</v>
      </c>
      <c r="L2" s="6" t="s">
        <v>90</v>
      </c>
      <c r="M2" s="27" t="s">
        <v>124</v>
      </c>
      <c r="N2" s="27" t="s">
        <v>125</v>
      </c>
      <c r="O2" s="27" t="s">
        <v>126</v>
      </c>
      <c r="P2" s="27" t="s">
        <v>127</v>
      </c>
      <c r="Q2" s="27" t="s">
        <v>128</v>
      </c>
      <c r="R2" s="7" t="s">
        <v>129</v>
      </c>
      <c r="S2" s="27" t="s">
        <v>130</v>
      </c>
    </row>
    <row r="3" spans="1:19">
      <c r="A3" t="s">
        <v>131</v>
      </c>
      <c r="B3">
        <v>1</v>
      </c>
      <c r="C3" t="s">
        <v>132</v>
      </c>
      <c r="D3" t="s">
        <v>133</v>
      </c>
      <c r="H3" t="s">
        <v>134</v>
      </c>
      <c r="I3" t="s">
        <v>76</v>
      </c>
      <c r="M3" t="s">
        <v>135</v>
      </c>
      <c r="N3" t="s">
        <v>136</v>
      </c>
      <c r="O3" s="11" t="s">
        <v>137</v>
      </c>
      <c r="P3" t="s">
        <v>138</v>
      </c>
      <c r="Q3" t="s">
        <v>139</v>
      </c>
      <c r="S3" t="s">
        <v>140</v>
      </c>
    </row>
    <row r="4" spans="1:19">
      <c r="A4" t="s">
        <v>131</v>
      </c>
      <c r="B4">
        <v>2</v>
      </c>
      <c r="C4" t="s">
        <v>132</v>
      </c>
      <c r="D4" t="s">
        <v>133</v>
      </c>
      <c r="H4" t="s">
        <v>141</v>
      </c>
      <c r="I4" t="s">
        <v>75</v>
      </c>
      <c r="O4" s="11" t="s">
        <v>137</v>
      </c>
      <c r="P4" t="s">
        <v>138</v>
      </c>
      <c r="Q4" t="s">
        <v>139</v>
      </c>
      <c r="S4" t="s">
        <v>140</v>
      </c>
    </row>
    <row r="5" spans="1:19">
      <c r="O5" s="11"/>
    </row>
    <row r="6" spans="1:19">
      <c r="O6" s="11"/>
    </row>
    <row r="7" spans="1:19">
      <c r="O7" s="11"/>
    </row>
  </sheetData>
  <mergeCells count="3">
    <mergeCell ref="R1:S1"/>
    <mergeCell ref="O1:Q1"/>
    <mergeCell ref="M1:N1"/>
  </mergeCells>
  <hyperlinks>
    <hyperlink ref="O3" r:id="rId1"/>
    <hyperlink ref="O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zoomScale="90" zoomScaleNormal="90" workbookViewId="0">
      <selection activeCell="D12" sqref="D12"/>
    </sheetView>
  </sheetViews>
  <sheetFormatPr defaultColWidth="60.42578125" defaultRowHeight="15"/>
  <cols>
    <col min="1" max="1" width="7.85546875" style="33" bestFit="1" customWidth="1"/>
    <col min="2" max="2" width="8.28515625" style="33" bestFit="1" customWidth="1"/>
    <col min="3" max="3" width="13.85546875" style="33" bestFit="1" customWidth="1"/>
    <col min="4" max="4" width="49.28515625" style="33" bestFit="1" customWidth="1"/>
    <col min="5" max="5" width="6.5703125" style="33" bestFit="1" customWidth="1"/>
    <col min="6" max="6" width="14.28515625" style="33" bestFit="1" customWidth="1"/>
    <col min="7" max="7" width="8" style="33" bestFit="1" customWidth="1"/>
    <col min="8" max="8" width="9.140625" style="33" bestFit="1" customWidth="1"/>
    <col min="9" max="9" width="8.28515625" style="33" bestFit="1" customWidth="1"/>
    <col min="10" max="10" width="9.7109375" style="33" bestFit="1" customWidth="1"/>
    <col min="11" max="11" width="8.85546875" style="33" bestFit="1" customWidth="1"/>
    <col min="12" max="12" width="13.7109375" style="33" bestFit="1" customWidth="1"/>
    <col min="13" max="13" width="18.42578125" style="33" bestFit="1" customWidth="1"/>
    <col min="14" max="14" width="16.140625" style="33" bestFit="1" customWidth="1"/>
    <col min="15" max="15" width="18.42578125" style="33" bestFit="1" customWidth="1"/>
    <col min="16" max="16" width="10" style="33" bestFit="1" customWidth="1"/>
    <col min="17" max="17" width="18.42578125" style="33" bestFit="1" customWidth="1"/>
    <col min="18" max="18" width="60.42578125" style="33" customWidth="1"/>
    <col min="19" max="16384" width="60.42578125" style="33"/>
  </cols>
  <sheetData>
    <row r="1" spans="1:36">
      <c r="M1" s="36" t="s">
        <v>121</v>
      </c>
      <c r="N1" s="36" t="s">
        <v>122</v>
      </c>
      <c r="O1" s="36" t="s">
        <v>142</v>
      </c>
      <c r="P1" s="43" t="s">
        <v>143</v>
      </c>
      <c r="Q1" s="42"/>
    </row>
    <row r="2" spans="1:36" s="15" customFormat="1">
      <c r="A2" s="15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4" t="s">
        <v>87</v>
      </c>
      <c r="J2" s="5" t="s">
        <v>88</v>
      </c>
      <c r="K2" s="5" t="s">
        <v>89</v>
      </c>
      <c r="L2" s="5" t="s">
        <v>90</v>
      </c>
      <c r="M2" s="27" t="s">
        <v>144</v>
      </c>
      <c r="N2" s="27" t="s">
        <v>145</v>
      </c>
      <c r="O2" s="27" t="s">
        <v>146</v>
      </c>
      <c r="P2" s="27" t="s">
        <v>147</v>
      </c>
      <c r="Q2" s="37" t="s">
        <v>148</v>
      </c>
      <c r="R2" s="28"/>
    </row>
    <row r="3" spans="1:36" ht="75" customHeight="1">
      <c r="A3" s="34" t="s">
        <v>11</v>
      </c>
      <c r="B3" s="28">
        <v>1</v>
      </c>
      <c r="C3" s="34" t="s">
        <v>149</v>
      </c>
      <c r="D3" s="3" t="s">
        <v>15</v>
      </c>
      <c r="H3" s="28" t="s">
        <v>134</v>
      </c>
      <c r="I3" s="28" t="s">
        <v>75</v>
      </c>
      <c r="J3" s="28"/>
      <c r="K3" s="28"/>
      <c r="L3" s="28"/>
      <c r="M3" s="30" t="s">
        <v>150</v>
      </c>
      <c r="N3" s="30" t="s">
        <v>151</v>
      </c>
      <c r="O3" s="30" t="s">
        <v>152</v>
      </c>
      <c r="P3" s="30">
        <v>21560401</v>
      </c>
      <c r="Q3" s="30" t="s">
        <v>153</v>
      </c>
      <c r="S3" s="12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 ht="75" customHeight="1">
      <c r="A4" s="34" t="s">
        <v>11</v>
      </c>
      <c r="B4" s="28">
        <v>2</v>
      </c>
      <c r="C4" s="34" t="s">
        <v>149</v>
      </c>
      <c r="D4" s="3" t="s">
        <v>15</v>
      </c>
      <c r="H4" s="28" t="s">
        <v>141</v>
      </c>
      <c r="I4" s="28" t="s">
        <v>75</v>
      </c>
      <c r="J4" s="28"/>
      <c r="K4" s="28"/>
      <c r="L4" s="28"/>
      <c r="M4" s="30" t="s">
        <v>150</v>
      </c>
      <c r="N4" s="30" t="s">
        <v>151</v>
      </c>
      <c r="O4" s="30" t="s">
        <v>152</v>
      </c>
      <c r="P4" s="30">
        <v>21560401</v>
      </c>
      <c r="Q4" s="30" t="s">
        <v>153</v>
      </c>
      <c r="S4" s="12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P5" s="38"/>
      <c r="S5" s="12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M6" s="11"/>
      <c r="P6" s="38"/>
      <c r="S6" s="12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M7" s="11"/>
      <c r="P7" s="38"/>
      <c r="S7" s="12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</sheetData>
  <mergeCells count="1">
    <mergeCell ref="P1:Q1"/>
  </mergeCells>
  <dataValidations disablePrompts="1" count="1">
    <dataValidation type="list" showInputMessage="1" showErrorMessage="1" sqref="S3:S7">
      <formula1>"(D)11:00 AM - (D)3:00 PM,(D-1)3:01 PM - (D)11:00 AM,(D-1)3:01 PM - (D)3:00 PM,Order before (D)3:00 PM but confirm after 3:00 PM, Order before (D)11:00 AM but confirm after 11:00 AM"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selection activeCell="C9" sqref="C9"/>
    </sheetView>
  </sheetViews>
  <sheetFormatPr defaultColWidth="52.42578125" defaultRowHeight="15"/>
  <cols>
    <col min="1" max="1" width="7.85546875" style="33" bestFit="1" customWidth="1"/>
    <col min="2" max="2" width="8.28515625" style="33" bestFit="1" customWidth="1"/>
    <col min="3" max="3" width="20.5703125" style="33" bestFit="1" customWidth="1"/>
    <col min="4" max="4" width="22.7109375" style="33" bestFit="1" customWidth="1"/>
    <col min="5" max="5" width="6.5703125" style="33" bestFit="1" customWidth="1"/>
    <col min="6" max="6" width="14.28515625" style="33" bestFit="1" customWidth="1"/>
    <col min="7" max="7" width="8" style="33" bestFit="1" customWidth="1"/>
    <col min="8" max="8" width="9.140625" style="33" bestFit="1" customWidth="1"/>
    <col min="9" max="9" width="8.28515625" style="33" bestFit="1" customWidth="1"/>
    <col min="10" max="10" width="9.7109375" style="33" bestFit="1" customWidth="1"/>
    <col min="11" max="11" width="8.85546875" style="33" bestFit="1" customWidth="1"/>
    <col min="12" max="12" width="13.7109375" style="33" bestFit="1" customWidth="1"/>
    <col min="13" max="13" width="25.5703125" style="33" bestFit="1" customWidth="1"/>
    <col min="14" max="14" width="9" style="33" bestFit="1" customWidth="1"/>
    <col min="15" max="15" width="26.85546875" style="33" bestFit="1" customWidth="1"/>
    <col min="16" max="16" width="27.42578125" style="33" bestFit="1" customWidth="1"/>
    <col min="17" max="17" width="22" style="33" bestFit="1" customWidth="1"/>
    <col min="18" max="18" width="52.42578125" style="33" customWidth="1"/>
    <col min="19" max="16384" width="52.42578125" style="33"/>
  </cols>
  <sheetData>
    <row r="1" spans="1:36">
      <c r="M1" s="37" t="s">
        <v>121</v>
      </c>
      <c r="N1" s="44" t="s">
        <v>122</v>
      </c>
      <c r="O1" s="42"/>
      <c r="P1" s="36" t="s">
        <v>142</v>
      </c>
      <c r="Q1" s="36" t="s">
        <v>154</v>
      </c>
    </row>
    <row r="2" spans="1:36" s="15" customFormat="1">
      <c r="A2" s="15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4" t="s">
        <v>87</v>
      </c>
      <c r="J2" s="5" t="s">
        <v>88</v>
      </c>
      <c r="K2" s="5" t="s">
        <v>89</v>
      </c>
      <c r="L2" s="5" t="s">
        <v>90</v>
      </c>
      <c r="M2" s="27" t="s">
        <v>155</v>
      </c>
      <c r="N2" s="37" t="s">
        <v>147</v>
      </c>
      <c r="O2" s="27" t="s">
        <v>156</v>
      </c>
      <c r="P2" s="37" t="s">
        <v>157</v>
      </c>
      <c r="Q2" s="37" t="s">
        <v>158</v>
      </c>
    </row>
    <row r="3" spans="1:36" ht="30" customHeight="1">
      <c r="A3" s="34" t="s">
        <v>17</v>
      </c>
      <c r="B3" s="28">
        <v>1</v>
      </c>
      <c r="C3" s="28" t="s">
        <v>17</v>
      </c>
      <c r="D3" s="3" t="s">
        <v>19</v>
      </c>
      <c r="E3" s="28"/>
      <c r="F3" s="28"/>
      <c r="G3" s="28"/>
      <c r="H3" s="28" t="s">
        <v>134</v>
      </c>
      <c r="I3" s="28" t="s">
        <v>75</v>
      </c>
      <c r="J3" s="28"/>
      <c r="K3" s="28"/>
      <c r="L3" s="28"/>
      <c r="M3" s="34" t="s">
        <v>159</v>
      </c>
      <c r="N3" s="34">
        <v>21560401</v>
      </c>
      <c r="O3" s="34" t="b">
        <v>1</v>
      </c>
      <c r="P3" s="28" t="s">
        <v>160</v>
      </c>
      <c r="Q3" s="28" t="b">
        <v>1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 ht="30" customHeight="1">
      <c r="A4" s="34" t="s">
        <v>17</v>
      </c>
      <c r="B4" s="28">
        <v>2</v>
      </c>
      <c r="C4" s="28" t="s">
        <v>17</v>
      </c>
      <c r="D4" s="3" t="s">
        <v>19</v>
      </c>
      <c r="E4" s="28"/>
      <c r="F4" s="28"/>
      <c r="G4" s="28"/>
      <c r="H4" s="28" t="s">
        <v>134</v>
      </c>
      <c r="I4" s="28" t="s">
        <v>74</v>
      </c>
      <c r="J4" s="28"/>
      <c r="K4" s="28"/>
      <c r="L4" s="28"/>
      <c r="M4" s="34" t="s">
        <v>159</v>
      </c>
      <c r="N4" s="34">
        <v>21560402</v>
      </c>
      <c r="O4" s="34" t="b">
        <v>1</v>
      </c>
      <c r="P4" s="28" t="s">
        <v>160</v>
      </c>
      <c r="Q4" s="28" t="b">
        <v>1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M6" s="11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M7" s="11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</sheetData>
  <mergeCells count="1">
    <mergeCell ref="N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selection activeCell="A15" sqref="A15"/>
    </sheetView>
  </sheetViews>
  <sheetFormatPr defaultColWidth="66.5703125" defaultRowHeight="15"/>
  <cols>
    <col min="1" max="1" width="7.85546875" style="33" bestFit="1" customWidth="1"/>
    <col min="2" max="2" width="8.28515625" style="33" bestFit="1" customWidth="1"/>
    <col min="3" max="3" width="20.5703125" style="33" bestFit="1" customWidth="1"/>
    <col min="4" max="4" width="16.140625" style="33" bestFit="1" customWidth="1"/>
    <col min="5" max="5" width="6.5703125" style="33" bestFit="1" customWidth="1"/>
    <col min="6" max="6" width="14.28515625" style="33" bestFit="1" customWidth="1"/>
    <col min="7" max="7" width="8" style="33" bestFit="1" customWidth="1"/>
    <col min="8" max="8" width="9.140625" style="33" bestFit="1" customWidth="1"/>
    <col min="9" max="9" width="8.42578125" style="33" bestFit="1" customWidth="1"/>
    <col min="10" max="10" width="9.7109375" style="33" bestFit="1" customWidth="1"/>
    <col min="11" max="11" width="8.85546875" style="33" bestFit="1" customWidth="1"/>
    <col min="12" max="12" width="13.7109375" style="33" bestFit="1" customWidth="1"/>
    <col min="13" max="13" width="25.5703125" style="33" bestFit="1" customWidth="1"/>
    <col min="14" max="14" width="21.140625" style="33" bestFit="1" customWidth="1"/>
    <col min="15" max="15" width="27.85546875" style="33" bestFit="1" customWidth="1"/>
    <col min="16" max="16" width="23.42578125" style="33" bestFit="1" customWidth="1"/>
    <col min="17" max="17" width="27.85546875" style="33" bestFit="1" customWidth="1"/>
    <col min="18" max="18" width="39" style="33" bestFit="1" customWidth="1"/>
  </cols>
  <sheetData>
    <row r="1" spans="1:36" s="15" customFormat="1">
      <c r="M1" s="9" t="s">
        <v>161</v>
      </c>
      <c r="N1" s="43" t="s">
        <v>162</v>
      </c>
      <c r="O1" s="45"/>
      <c r="P1" s="43" t="s">
        <v>163</v>
      </c>
      <c r="Q1" s="45"/>
      <c r="R1" s="36" t="s">
        <v>164</v>
      </c>
    </row>
    <row r="2" spans="1:36">
      <c r="A2" s="15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4" t="s">
        <v>87</v>
      </c>
      <c r="J2" s="17" t="s">
        <v>88</v>
      </c>
      <c r="K2" s="17" t="s">
        <v>89</v>
      </c>
      <c r="L2" s="18" t="s">
        <v>90</v>
      </c>
      <c r="M2" s="26" t="s">
        <v>155</v>
      </c>
      <c r="N2" s="27" t="s">
        <v>165</v>
      </c>
      <c r="O2" s="27" t="s">
        <v>166</v>
      </c>
      <c r="P2" s="27" t="s">
        <v>167</v>
      </c>
      <c r="Q2" s="27" t="s">
        <v>168</v>
      </c>
      <c r="R2" s="37" t="s">
        <v>169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>
      <c r="A3" s="34" t="s">
        <v>20</v>
      </c>
      <c r="B3">
        <v>1</v>
      </c>
      <c r="C3" s="34" t="s">
        <v>20</v>
      </c>
      <c r="D3" t="s">
        <v>22</v>
      </c>
      <c r="E3" t="s">
        <v>92</v>
      </c>
      <c r="F3" t="str">
        <f>HYPERLINK("D:\Elden\owncloud\TestProject\Automatication\SwirePOC\Script\RouteBook\Report\2018-04-16_163054\NewAppium8.1\swire3\Pass\swire3_Dataset_1_Step_Pass.png","swire3_Dataset_1_Step_Pass.png")</f>
        <v>swire3_Dataset_1_Step_Pass.png</v>
      </c>
      <c r="H3" t="s">
        <v>93</v>
      </c>
      <c r="I3" t="s">
        <v>76</v>
      </c>
      <c r="J3" t="s">
        <v>94</v>
      </c>
      <c r="K3" t="s">
        <v>95</v>
      </c>
      <c r="L3">
        <v>35</v>
      </c>
      <c r="M3" s="28" t="s">
        <v>159</v>
      </c>
      <c r="N3" s="28" t="s">
        <v>170</v>
      </c>
      <c r="O3" s="28" t="b">
        <v>0</v>
      </c>
      <c r="P3" s="28">
        <v>123</v>
      </c>
      <c r="Q3" s="28" t="b">
        <v>1</v>
      </c>
      <c r="R3" s="28" t="s">
        <v>171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6">
      <c r="A4" s="34" t="s">
        <v>20</v>
      </c>
      <c r="B4">
        <v>2</v>
      </c>
      <c r="C4" s="34" t="s">
        <v>20</v>
      </c>
      <c r="D4" t="s">
        <v>22</v>
      </c>
      <c r="E4" t="s">
        <v>96</v>
      </c>
      <c r="F4" t="str">
        <f>HYPERLINK("D:\Elden\owncloud\TestProject\Automatication\SwirePOC\Script\RouteBook\Report\2018-04-16_163054\NewAppium8.1\swire3\Fail\swire3_Dataset_2_step 4_Fail.png","swire3_Dataset_2_step 4_Fail.png")</f>
        <v>swire3_Dataset_2_step 4_Fail.png</v>
      </c>
      <c r="G4" t="str">
        <f>HYPERLINK("http://175.45.31.188:8060/browse/DEMO-171?os_username=auto&amp;os_password=auto","http://175.45.31.188:8060/browse/DEMO-171?os_username=auto&amp;os_password=auto")</f>
        <v>http://175.45.31.188:8060/browse/DEMO-171?os_username=auto&amp;os_password=auto</v>
      </c>
      <c r="H4" t="s">
        <v>93</v>
      </c>
      <c r="I4" t="s">
        <v>76</v>
      </c>
      <c r="J4" t="s">
        <v>97</v>
      </c>
      <c r="K4" t="s">
        <v>98</v>
      </c>
      <c r="L4">
        <v>31</v>
      </c>
      <c r="M4" s="28" t="s">
        <v>159</v>
      </c>
      <c r="N4" s="28" t="s">
        <v>170</v>
      </c>
      <c r="O4" s="28" t="b">
        <v>0</v>
      </c>
      <c r="P4" s="28">
        <v>123</v>
      </c>
      <c r="Q4" s="28" t="b">
        <v>1</v>
      </c>
      <c r="R4" s="28" t="s">
        <v>151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6">
      <c r="M5" s="38"/>
      <c r="N5" s="38"/>
      <c r="O5" s="13"/>
      <c r="P5" s="13"/>
      <c r="Q5" s="13"/>
      <c r="R5" s="38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6"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6"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6"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</sheetData>
  <mergeCells count="2">
    <mergeCell ref="N1:O1"/>
    <mergeCell ref="P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zoomScale="90" zoomScaleNormal="90" workbookViewId="0">
      <selection activeCell="A11" sqref="A11"/>
    </sheetView>
  </sheetViews>
  <sheetFormatPr defaultRowHeight="15"/>
  <cols>
    <col min="1" max="1" width="7.85546875" style="33" bestFit="1" customWidth="1"/>
    <col min="2" max="2" width="6.42578125" style="33" customWidth="1"/>
    <col min="3" max="3" width="29.5703125" style="33" customWidth="1"/>
    <col min="4" max="4" width="46.42578125" style="33" customWidth="1"/>
    <col min="5" max="5" width="12.42578125" style="33" customWidth="1"/>
    <col min="6" max="6" width="12.85546875" style="33" customWidth="1"/>
    <col min="7" max="7" width="40.28515625" style="33" customWidth="1"/>
    <col min="10" max="10" width="15.42578125" style="33" customWidth="1"/>
    <col min="11" max="11" width="15.140625" style="33" customWidth="1"/>
    <col min="12" max="12" width="17" style="33" customWidth="1"/>
    <col min="13" max="13" width="29.42578125" style="33" bestFit="1" customWidth="1"/>
    <col min="14" max="14" width="10" style="33" bestFit="1" customWidth="1"/>
    <col min="15" max="15" width="15.140625" style="33" customWidth="1"/>
    <col min="16" max="16" width="38" style="33" bestFit="1" customWidth="1"/>
  </cols>
  <sheetData>
    <row r="1" spans="1:34" s="15" customFormat="1">
      <c r="M1" s="9" t="s">
        <v>161</v>
      </c>
      <c r="N1" s="43" t="s">
        <v>162</v>
      </c>
      <c r="O1" s="45"/>
      <c r="P1" s="36" t="s">
        <v>163</v>
      </c>
    </row>
    <row r="2" spans="1:34" ht="45" customHeight="1">
      <c r="A2" s="15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4" t="s">
        <v>87</v>
      </c>
      <c r="J2" s="17" t="s">
        <v>88</v>
      </c>
      <c r="K2" s="17" t="s">
        <v>89</v>
      </c>
      <c r="L2" s="18" t="s">
        <v>90</v>
      </c>
      <c r="M2" s="26" t="s">
        <v>155</v>
      </c>
      <c r="N2" s="27" t="s">
        <v>147</v>
      </c>
      <c r="O2" s="27" t="s">
        <v>156</v>
      </c>
      <c r="P2" s="37" t="s">
        <v>169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>
      <c r="A3" s="34" t="s">
        <v>23</v>
      </c>
      <c r="B3">
        <v>1</v>
      </c>
      <c r="C3" s="34" t="s">
        <v>23</v>
      </c>
      <c r="D3" t="s">
        <v>25</v>
      </c>
      <c r="E3" t="s">
        <v>92</v>
      </c>
      <c r="F3" t="str">
        <f>HYPERLINK("D:\Elden\owncloud\TestProject\Automatication\SwirePOC\Script\RouteBook\Report\2018-04-16_163054\NewAppium8.1\swire4\Pass\swire4_Dataset_1_Step_Pass.png","swire4_Dataset_1_Step_Pass.png")</f>
        <v>swire4_Dataset_1_Step_Pass.png</v>
      </c>
      <c r="G3"/>
      <c r="H3" t="s">
        <v>93</v>
      </c>
      <c r="I3" t="s">
        <v>75</v>
      </c>
      <c r="J3" t="s">
        <v>172</v>
      </c>
      <c r="K3" t="s">
        <v>173</v>
      </c>
      <c r="L3">
        <v>8</v>
      </c>
      <c r="M3" s="28" t="s">
        <v>159</v>
      </c>
      <c r="N3" s="28">
        <v>22040402</v>
      </c>
      <c r="O3" s="28" t="b">
        <v>1</v>
      </c>
      <c r="P3" s="28" t="s">
        <v>174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4">
      <c r="A4" s="34" t="s">
        <v>23</v>
      </c>
      <c r="B4">
        <v>2</v>
      </c>
      <c r="C4" s="34" t="s">
        <v>23</v>
      </c>
      <c r="D4" t="s">
        <v>25</v>
      </c>
      <c r="E4" t="s">
        <v>96</v>
      </c>
      <c r="F4" t="str">
        <f>HYPERLINK("D:\Elden\owncloud\TestProject\Automatication\SwirePOC\Script\RouteBook\Report\2018-04-16_163054\NewAppium8.1\swire4\Fail\swire4_Dataset_2_step 3_Fail.png","swire4_Dataset_2_step 3_Fail.png")</f>
        <v>swire4_Dataset_2_step 3_Fail.png</v>
      </c>
      <c r="G4" t="str">
        <f>HYPERLINK("http://175.45.31.188:8060/browse/DEMO-173?os_username=auto&amp;os_password=auto","http://175.45.31.188:8060/browse/DEMO-173?os_username=auto&amp;os_password=auto")</f>
        <v>http://175.45.31.188:8060/browse/DEMO-173?os_username=auto&amp;os_password=auto</v>
      </c>
      <c r="H4" t="s">
        <v>93</v>
      </c>
      <c r="I4" t="s">
        <v>77</v>
      </c>
      <c r="J4" t="s">
        <v>216</v>
      </c>
      <c r="K4" t="s">
        <v>217</v>
      </c>
      <c r="L4">
        <v>7</v>
      </c>
      <c r="M4" s="28" t="s">
        <v>159</v>
      </c>
      <c r="N4" s="28">
        <v>22040402</v>
      </c>
      <c r="O4" s="28" t="b">
        <v>1</v>
      </c>
      <c r="P4" s="28" t="s">
        <v>175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4"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4"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</sheetData>
  <mergeCells count="1"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Report</vt:lpstr>
      <vt:lpstr>Result</vt:lpstr>
      <vt:lpstr>Devices</vt:lpstr>
      <vt:lpstr>Test</vt:lpstr>
      <vt:lpstr>swire1</vt:lpstr>
      <vt:lpstr>swire2</vt:lpstr>
      <vt:lpstr>swire3</vt:lpstr>
      <vt:lpstr>swire4</vt:lpstr>
      <vt:lpstr>swire6</vt:lpstr>
      <vt:lpstr>swire7</vt:lpstr>
      <vt:lpstr>swire9</vt:lpstr>
      <vt:lpstr>swire11</vt:lpstr>
      <vt:lpstr>swire12</vt:lpstr>
      <vt:lpstr>swire13</vt:lpstr>
      <vt:lpstr>swire14</vt:lpstr>
      <vt:lpstr>swire15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Cheung</dc:creator>
  <cp:lastModifiedBy>Automation</cp:lastModifiedBy>
  <dcterms:created xsi:type="dcterms:W3CDTF">2006-09-16T00:00:00Z</dcterms:created>
  <dcterms:modified xsi:type="dcterms:W3CDTF">2018-04-16T09:12:43Z</dcterms:modified>
</cp:coreProperties>
</file>