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X:\Stage\GWAS\"/>
    </mc:Choice>
  </mc:AlternateContent>
  <xr:revisionPtr revIDLastSave="0" documentId="13_ncr:1_{C043C798-5122-45F6-A9E0-4FD83B47B689}" xr6:coauthVersionLast="45" xr6:coauthVersionMax="45" xr10:uidLastSave="{00000000-0000-0000-0000-000000000000}"/>
  <bookViews>
    <workbookView xWindow="2340" yWindow="2340" windowWidth="25590" windowHeight="12705" xr2:uid="{00000000-000D-0000-FFFF-FFFF00000000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A68" i="4" l="1"/>
  <c r="BA67" i="4"/>
  <c r="BA66" i="4"/>
  <c r="BA65" i="4"/>
  <c r="BA64" i="4"/>
  <c r="BA63" i="4"/>
  <c r="BA62" i="4"/>
  <c r="BA61" i="4"/>
  <c r="BA60" i="4"/>
  <c r="BA59" i="4"/>
  <c r="BA58" i="4"/>
  <c r="BA57" i="4"/>
  <c r="BA56" i="4"/>
  <c r="BA55" i="4"/>
  <c r="BA54" i="4"/>
  <c r="BA53" i="4"/>
  <c r="BA52" i="4"/>
  <c r="BA51" i="4"/>
  <c r="BA50" i="4"/>
  <c r="BA49" i="4"/>
  <c r="BA48" i="4"/>
  <c r="BA46" i="4"/>
  <c r="BA45" i="4"/>
  <c r="BA44" i="4"/>
  <c r="BA43" i="4"/>
  <c r="BA42" i="4"/>
  <c r="BA41" i="4"/>
  <c r="BA40" i="4"/>
  <c r="BA39" i="4"/>
  <c r="BA38" i="4"/>
  <c r="BA37" i="4"/>
  <c r="BA36" i="4"/>
  <c r="BA35" i="4"/>
  <c r="BA34" i="4"/>
  <c r="BA33" i="4"/>
  <c r="BA32" i="4"/>
  <c r="BA31" i="4"/>
  <c r="BA30" i="4"/>
  <c r="BA29" i="4"/>
  <c r="BA28" i="4"/>
  <c r="BA27" i="4"/>
  <c r="BA26" i="4"/>
  <c r="BA25" i="4"/>
  <c r="BA24" i="4"/>
  <c r="BA23" i="4"/>
  <c r="BA22" i="4"/>
  <c r="BA21" i="4"/>
  <c r="BA20" i="4"/>
  <c r="BA19" i="4"/>
  <c r="BA18" i="4"/>
  <c r="BA17" i="4"/>
  <c r="BA16" i="4"/>
  <c r="BA15" i="4"/>
  <c r="BA14" i="4"/>
  <c r="BA13" i="4"/>
  <c r="BA12" i="4"/>
  <c r="BA11" i="4"/>
  <c r="BA10" i="4"/>
  <c r="BA9" i="4"/>
  <c r="BA8" i="4"/>
  <c r="BA7" i="4"/>
  <c r="BA6" i="4"/>
  <c r="BA5" i="4"/>
  <c r="BA4" i="4"/>
  <c r="BA3" i="4"/>
  <c r="BA2" i="4"/>
  <c r="AD43" i="4" l="1"/>
  <c r="BC43" i="4" s="1"/>
  <c r="P3" i="4" l="1"/>
  <c r="P4" i="4"/>
  <c r="P5" i="4"/>
  <c r="P6" i="4"/>
  <c r="P7" i="4"/>
  <c r="P8" i="4"/>
  <c r="P9" i="4"/>
  <c r="P10" i="4"/>
  <c r="P11" i="4"/>
  <c r="P12" i="4"/>
  <c r="P13" i="4"/>
  <c r="P14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3" i="4"/>
  <c r="P64" i="4"/>
  <c r="P65" i="4"/>
  <c r="P66" i="4"/>
  <c r="P67" i="4"/>
  <c r="P68" i="4"/>
  <c r="R3" i="4"/>
  <c r="R4" i="4"/>
  <c r="R6" i="4"/>
  <c r="R7" i="4"/>
  <c r="R9" i="4"/>
  <c r="R10" i="4"/>
  <c r="R12" i="4"/>
  <c r="R13" i="4"/>
  <c r="R14" i="4"/>
  <c r="R15" i="4"/>
  <c r="R18" i="4"/>
  <c r="R19" i="4"/>
  <c r="R21" i="4"/>
  <c r="R22" i="4"/>
  <c r="R23" i="4"/>
  <c r="R26" i="4"/>
  <c r="R27" i="4"/>
  <c r="R28" i="4"/>
  <c r="R29" i="4"/>
  <c r="R30" i="4"/>
  <c r="R31" i="4"/>
  <c r="R32" i="4"/>
  <c r="R33" i="4"/>
  <c r="R34" i="4"/>
  <c r="R35" i="4"/>
  <c r="R36" i="4"/>
  <c r="R39" i="4"/>
  <c r="R40" i="4"/>
  <c r="R41" i="4"/>
  <c r="R42" i="4"/>
  <c r="R43" i="4"/>
  <c r="R44" i="4"/>
  <c r="R45" i="4"/>
  <c r="R47" i="4"/>
  <c r="R49" i="4"/>
  <c r="R50" i="4"/>
  <c r="R51" i="4"/>
  <c r="R52" i="4"/>
  <c r="R53" i="4"/>
  <c r="R54" i="4"/>
  <c r="R59" i="4"/>
  <c r="R61" i="4"/>
  <c r="R62" i="4"/>
  <c r="R63" i="4"/>
  <c r="R64" i="4"/>
  <c r="R65" i="4"/>
  <c r="R66" i="4"/>
  <c r="R67" i="4"/>
  <c r="R68" i="4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8" i="4"/>
  <c r="T19" i="4"/>
  <c r="T20" i="4"/>
  <c r="T21" i="4"/>
  <c r="T22" i="4"/>
  <c r="T23" i="4"/>
  <c r="T24" i="4"/>
  <c r="T25" i="4"/>
  <c r="T26" i="4"/>
  <c r="T27" i="4"/>
  <c r="T29" i="4"/>
  <c r="T30" i="4"/>
  <c r="T31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8" i="4"/>
  <c r="T2" i="4"/>
  <c r="R2" i="4"/>
  <c r="P2" i="4"/>
  <c r="AD68" i="4" l="1"/>
  <c r="BC68" i="4" s="1"/>
  <c r="AD67" i="4"/>
  <c r="BC67" i="4" s="1"/>
  <c r="AD66" i="4"/>
  <c r="BC66" i="4" s="1"/>
  <c r="AD65" i="4"/>
  <c r="BC65" i="4" s="1"/>
  <c r="AD64" i="4"/>
  <c r="BC64" i="4" s="1"/>
  <c r="AD63" i="4"/>
  <c r="BC63" i="4" s="1"/>
  <c r="AD62" i="4"/>
  <c r="BC62" i="4" s="1"/>
  <c r="AD61" i="4"/>
  <c r="BC61" i="4" s="1"/>
  <c r="AD60" i="4"/>
  <c r="BC60" i="4" s="1"/>
  <c r="AD59" i="4"/>
  <c r="BC59" i="4" s="1"/>
  <c r="AD58" i="4"/>
  <c r="BC58" i="4" s="1"/>
  <c r="AD57" i="4"/>
  <c r="BC57" i="4" s="1"/>
  <c r="AD56" i="4"/>
  <c r="BC56" i="4" s="1"/>
  <c r="AD55" i="4"/>
  <c r="BC55" i="4" s="1"/>
  <c r="AD54" i="4"/>
  <c r="BC54" i="4" s="1"/>
  <c r="AD53" i="4"/>
  <c r="BC53" i="4" s="1"/>
  <c r="AD52" i="4"/>
  <c r="BC52" i="4" s="1"/>
  <c r="AD51" i="4"/>
  <c r="BC51" i="4" s="1"/>
  <c r="AD50" i="4"/>
  <c r="BC50" i="4" s="1"/>
  <c r="AD49" i="4"/>
  <c r="BC49" i="4" s="1"/>
  <c r="AD48" i="4"/>
  <c r="BC48" i="4" s="1"/>
  <c r="AD47" i="4"/>
  <c r="AD46" i="4"/>
  <c r="BC46" i="4" s="1"/>
  <c r="AD45" i="4"/>
  <c r="BC45" i="4" s="1"/>
  <c r="AD44" i="4"/>
  <c r="BC44" i="4" s="1"/>
  <c r="AD42" i="4"/>
  <c r="BC42" i="4" s="1"/>
  <c r="AD41" i="4"/>
  <c r="BC41" i="4" s="1"/>
  <c r="AD40" i="4"/>
  <c r="BC40" i="4" s="1"/>
  <c r="AD39" i="4"/>
  <c r="BC39" i="4" s="1"/>
  <c r="AD38" i="4"/>
  <c r="BC38" i="4" s="1"/>
  <c r="AD37" i="4"/>
  <c r="BC37" i="4" s="1"/>
  <c r="AD36" i="4"/>
  <c r="BC36" i="4" s="1"/>
  <c r="AD35" i="4"/>
  <c r="BC35" i="4" s="1"/>
  <c r="AD34" i="4"/>
  <c r="BC34" i="4" s="1"/>
  <c r="AD33" i="4"/>
  <c r="BC33" i="4" s="1"/>
  <c r="AD32" i="4"/>
  <c r="BC32" i="4" s="1"/>
  <c r="AD31" i="4"/>
  <c r="BC31" i="4" s="1"/>
  <c r="AD30" i="4"/>
  <c r="BC30" i="4" s="1"/>
  <c r="AD29" i="4"/>
  <c r="BC29" i="4" s="1"/>
  <c r="AD28" i="4"/>
  <c r="BC28" i="4" s="1"/>
  <c r="AD27" i="4"/>
  <c r="BC27" i="4" s="1"/>
  <c r="AD26" i="4"/>
  <c r="BC26" i="4" s="1"/>
  <c r="AD25" i="4"/>
  <c r="BC25" i="4" s="1"/>
  <c r="AD24" i="4"/>
  <c r="BC24" i="4" s="1"/>
  <c r="AD23" i="4"/>
  <c r="BC23" i="4" s="1"/>
  <c r="AD22" i="4"/>
  <c r="BC22" i="4" s="1"/>
  <c r="AD21" i="4"/>
  <c r="BC21" i="4" s="1"/>
  <c r="AD20" i="4"/>
  <c r="BC20" i="4" s="1"/>
  <c r="AD19" i="4"/>
  <c r="BC19" i="4" s="1"/>
  <c r="AD18" i="4"/>
  <c r="BC18" i="4" s="1"/>
  <c r="AD17" i="4"/>
  <c r="BC17" i="4" s="1"/>
  <c r="AD16" i="4"/>
  <c r="BC16" i="4" s="1"/>
  <c r="AD15" i="4"/>
  <c r="BC15" i="4" s="1"/>
  <c r="AD14" i="4"/>
  <c r="BC14" i="4" s="1"/>
  <c r="AD13" i="4"/>
  <c r="BC13" i="4" s="1"/>
  <c r="AD12" i="4"/>
  <c r="BC12" i="4" s="1"/>
  <c r="AD11" i="4"/>
  <c r="BC11" i="4" s="1"/>
  <c r="AD10" i="4"/>
  <c r="BC10" i="4" s="1"/>
  <c r="AD9" i="4"/>
  <c r="BC9" i="4" s="1"/>
  <c r="AD8" i="4"/>
  <c r="BC8" i="4" s="1"/>
  <c r="AD7" i="4"/>
  <c r="BC7" i="4" s="1"/>
  <c r="AD6" i="4"/>
  <c r="BC6" i="4" s="1"/>
  <c r="AD5" i="4"/>
  <c r="BC5" i="4" s="1"/>
  <c r="AD4" i="4"/>
  <c r="BC4" i="4" s="1"/>
  <c r="AD3" i="4"/>
  <c r="BC3" i="4" s="1"/>
  <c r="AD2" i="4"/>
  <c r="BC2" i="4" s="1"/>
  <c r="W68" i="4"/>
  <c r="AK68" i="4" s="1"/>
  <c r="W67" i="4"/>
  <c r="AK67" i="4" s="1"/>
  <c r="W66" i="4"/>
  <c r="W65" i="4"/>
  <c r="W64" i="4"/>
  <c r="AK64" i="4" s="1"/>
  <c r="W63" i="4"/>
  <c r="AK63" i="4" s="1"/>
  <c r="W62" i="4"/>
  <c r="W61" i="4"/>
  <c r="W60" i="4"/>
  <c r="AK60" i="4" s="1"/>
  <c r="W59" i="4"/>
  <c r="AK59" i="4" s="1"/>
  <c r="W58" i="4"/>
  <c r="W57" i="4"/>
  <c r="W56" i="4"/>
  <c r="AK56" i="4" s="1"/>
  <c r="W55" i="4"/>
  <c r="AK55" i="4" s="1"/>
  <c r="W54" i="4"/>
  <c r="W53" i="4"/>
  <c r="W52" i="4"/>
  <c r="AK52" i="4" s="1"/>
  <c r="W51" i="4"/>
  <c r="AK51" i="4" s="1"/>
  <c r="W50" i="4"/>
  <c r="W49" i="4"/>
  <c r="W48" i="4"/>
  <c r="AK48" i="4" s="1"/>
  <c r="W47" i="4"/>
  <c r="W46" i="4"/>
  <c r="W45" i="4"/>
  <c r="W44" i="4"/>
  <c r="AK44" i="4" s="1"/>
  <c r="W43" i="4"/>
  <c r="AK43" i="4" s="1"/>
  <c r="W42" i="4"/>
  <c r="W41" i="4"/>
  <c r="W40" i="4"/>
  <c r="W39" i="4"/>
  <c r="AK39" i="4" s="1"/>
  <c r="W38" i="4"/>
  <c r="W37" i="4"/>
  <c r="W36" i="4"/>
  <c r="W35" i="4"/>
  <c r="AK35" i="4" s="1"/>
  <c r="W34" i="4"/>
  <c r="W33" i="4"/>
  <c r="W32" i="4"/>
  <c r="W31" i="4"/>
  <c r="AK31" i="4" s="1"/>
  <c r="W30" i="4"/>
  <c r="W29" i="4"/>
  <c r="W28" i="4"/>
  <c r="W27" i="4"/>
  <c r="AK27" i="4" s="1"/>
  <c r="W26" i="4"/>
  <c r="W25" i="4"/>
  <c r="W24" i="4"/>
  <c r="W23" i="4"/>
  <c r="AK23" i="4" s="1"/>
  <c r="W22" i="4"/>
  <c r="W21" i="4"/>
  <c r="W20" i="4"/>
  <c r="W19" i="4"/>
  <c r="AK19" i="4" s="1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W5" i="4"/>
  <c r="W4" i="4"/>
  <c r="W3" i="4"/>
  <c r="W2" i="4"/>
  <c r="AK8" i="4" l="1"/>
  <c r="AK24" i="4"/>
  <c r="AK32" i="4"/>
  <c r="AO32" i="4" s="1"/>
  <c r="AK40" i="4"/>
  <c r="AO40" i="4" s="1"/>
  <c r="AK12" i="4"/>
  <c r="AK20" i="4"/>
  <c r="AK28" i="4"/>
  <c r="AM28" i="4" s="1"/>
  <c r="AK36" i="4"/>
  <c r="AM36" i="4" s="1"/>
  <c r="AK4" i="4"/>
  <c r="AK3" i="4"/>
  <c r="AK7" i="4"/>
  <c r="AM7" i="4" s="1"/>
  <c r="AK11" i="4"/>
  <c r="AO11" i="4" s="1"/>
  <c r="AK15" i="4"/>
  <c r="AM15" i="4" s="1"/>
  <c r="AM3" i="4"/>
  <c r="AO3" i="4"/>
  <c r="AO15" i="4"/>
  <c r="AM19" i="4"/>
  <c r="AO19" i="4"/>
  <c r="AM23" i="4"/>
  <c r="AO23" i="4"/>
  <c r="AM27" i="4"/>
  <c r="AO27" i="4"/>
  <c r="AM31" i="4"/>
  <c r="AO31" i="4"/>
  <c r="AM35" i="4"/>
  <c r="AO35" i="4"/>
  <c r="AM39" i="4"/>
  <c r="AO39" i="4"/>
  <c r="AM43" i="4"/>
  <c r="AO43" i="4"/>
  <c r="AM51" i="4"/>
  <c r="AO51" i="4"/>
  <c r="AM55" i="4"/>
  <c r="AO55" i="4"/>
  <c r="AM59" i="4"/>
  <c r="AO59" i="4"/>
  <c r="AM63" i="4"/>
  <c r="AO63" i="4"/>
  <c r="AM67" i="4"/>
  <c r="AO67" i="4"/>
  <c r="AM4" i="4"/>
  <c r="AO4" i="4"/>
  <c r="AM8" i="4"/>
  <c r="AO8" i="4"/>
  <c r="AM12" i="4"/>
  <c r="AO12" i="4"/>
  <c r="AK16" i="4"/>
  <c r="AM20" i="4"/>
  <c r="AO20" i="4"/>
  <c r="AM24" i="4"/>
  <c r="AO24" i="4"/>
  <c r="AO28" i="4"/>
  <c r="AM44" i="4"/>
  <c r="AO44" i="4"/>
  <c r="AM48" i="4"/>
  <c r="AO48" i="4"/>
  <c r="AM52" i="4"/>
  <c r="AO52" i="4"/>
  <c r="AM56" i="4"/>
  <c r="AO56" i="4"/>
  <c r="AM60" i="4"/>
  <c r="AO60" i="4"/>
  <c r="AM64" i="4"/>
  <c r="AO64" i="4"/>
  <c r="AM68" i="4"/>
  <c r="AO68" i="4"/>
  <c r="AK5" i="4"/>
  <c r="AK9" i="4"/>
  <c r="AK13" i="4"/>
  <c r="AK17" i="4"/>
  <c r="AK21" i="4"/>
  <c r="AK25" i="4"/>
  <c r="AK29" i="4"/>
  <c r="AK33" i="4"/>
  <c r="AK37" i="4"/>
  <c r="AK41" i="4"/>
  <c r="AK45" i="4"/>
  <c r="AK49" i="4"/>
  <c r="AK53" i="4"/>
  <c r="AK57" i="4"/>
  <c r="AK61" i="4"/>
  <c r="AK65" i="4"/>
  <c r="AK2" i="4"/>
  <c r="AK6" i="4"/>
  <c r="AK10" i="4"/>
  <c r="AK14" i="4"/>
  <c r="AK18" i="4"/>
  <c r="AK22" i="4"/>
  <c r="AK26" i="4"/>
  <c r="AK30" i="4"/>
  <c r="AK34" i="4"/>
  <c r="AK38" i="4"/>
  <c r="AK42" i="4"/>
  <c r="AK46" i="4"/>
  <c r="AK50" i="4"/>
  <c r="AK54" i="4"/>
  <c r="AK58" i="4"/>
  <c r="AK62" i="4"/>
  <c r="AK66" i="4"/>
  <c r="AM40" i="4" l="1"/>
  <c r="AM32" i="4"/>
  <c r="AO36" i="4"/>
  <c r="AM11" i="4"/>
  <c r="AO7" i="4"/>
  <c r="AM54" i="4"/>
  <c r="AO54" i="4"/>
  <c r="AM38" i="4"/>
  <c r="AO38" i="4"/>
  <c r="AM22" i="4"/>
  <c r="AO22" i="4"/>
  <c r="AM6" i="4"/>
  <c r="AO6" i="4"/>
  <c r="AM57" i="4"/>
  <c r="AO57" i="4"/>
  <c r="AM41" i="4"/>
  <c r="AO41" i="4"/>
  <c r="AM25" i="4"/>
  <c r="AO25" i="4"/>
  <c r="AM9" i="4"/>
  <c r="AO9" i="4"/>
  <c r="AM66" i="4"/>
  <c r="AO66" i="4"/>
  <c r="AM50" i="4"/>
  <c r="AO50" i="4"/>
  <c r="AM34" i="4"/>
  <c r="AO34" i="4"/>
  <c r="AM18" i="4"/>
  <c r="AO18" i="4"/>
  <c r="AM2" i="4"/>
  <c r="AO2" i="4"/>
  <c r="AM53" i="4"/>
  <c r="AO53" i="4"/>
  <c r="AM37" i="4"/>
  <c r="AO37" i="4"/>
  <c r="AM21" i="4"/>
  <c r="AO21" i="4"/>
  <c r="AM5" i="4"/>
  <c r="AO5" i="4"/>
  <c r="AM16" i="4"/>
  <c r="AO16" i="4"/>
  <c r="AM62" i="4"/>
  <c r="AO62" i="4"/>
  <c r="AM46" i="4"/>
  <c r="AO46" i="4"/>
  <c r="AM30" i="4"/>
  <c r="AO30" i="4"/>
  <c r="AM14" i="4"/>
  <c r="AO14" i="4"/>
  <c r="AM65" i="4"/>
  <c r="AO65" i="4"/>
  <c r="AM49" i="4"/>
  <c r="AO49" i="4"/>
  <c r="AM33" i="4"/>
  <c r="AO33" i="4"/>
  <c r="AM17" i="4"/>
  <c r="AO17" i="4"/>
  <c r="AM58" i="4"/>
  <c r="AO58" i="4"/>
  <c r="AM42" i="4"/>
  <c r="AO42" i="4"/>
  <c r="AM26" i="4"/>
  <c r="AO26" i="4"/>
  <c r="AM10" i="4"/>
  <c r="AO10" i="4"/>
  <c r="AM61" i="4"/>
  <c r="AO61" i="4"/>
  <c r="AM45" i="4"/>
  <c r="AO45" i="4"/>
  <c r="AM29" i="4"/>
  <c r="AO29" i="4"/>
  <c r="AM13" i="4"/>
  <c r="AO13" i="4"/>
  <c r="AJ13" i="4"/>
  <c r="AL13" i="4" s="1"/>
  <c r="K13" i="4"/>
  <c r="H13" i="4"/>
  <c r="D13" i="4"/>
  <c r="AJ5" i="4"/>
  <c r="AL5" i="4" s="1"/>
  <c r="K5" i="4"/>
  <c r="H5" i="4"/>
  <c r="R5" i="4" s="1"/>
  <c r="D5" i="4"/>
  <c r="AJ3" i="4" l="1"/>
  <c r="AL3" i="4" s="1"/>
  <c r="AJ4" i="4"/>
  <c r="AL4" i="4" s="1"/>
  <c r="AJ6" i="4"/>
  <c r="AL6" i="4" s="1"/>
  <c r="AJ7" i="4"/>
  <c r="AL7" i="4" s="1"/>
  <c r="AJ8" i="4"/>
  <c r="AL8" i="4" s="1"/>
  <c r="AJ9" i="4"/>
  <c r="AL9" i="4" s="1"/>
  <c r="AJ10" i="4"/>
  <c r="AL10" i="4" s="1"/>
  <c r="AJ11" i="4"/>
  <c r="AL11" i="4" s="1"/>
  <c r="AJ12" i="4"/>
  <c r="AL12" i="4" s="1"/>
  <c r="AJ14" i="4"/>
  <c r="AL14" i="4" s="1"/>
  <c r="AJ15" i="4"/>
  <c r="AL15" i="4" s="1"/>
  <c r="AJ16" i="4"/>
  <c r="AL16" i="4" s="1"/>
  <c r="AJ17" i="4"/>
  <c r="AL17" i="4" s="1"/>
  <c r="AJ18" i="4"/>
  <c r="AL18" i="4" s="1"/>
  <c r="AJ19" i="4"/>
  <c r="AL19" i="4" s="1"/>
  <c r="AJ20" i="4"/>
  <c r="AL20" i="4" s="1"/>
  <c r="AJ21" i="4"/>
  <c r="AL21" i="4" s="1"/>
  <c r="AJ22" i="4"/>
  <c r="AL22" i="4" s="1"/>
  <c r="AJ23" i="4"/>
  <c r="AL23" i="4" s="1"/>
  <c r="AJ24" i="4"/>
  <c r="AL24" i="4" s="1"/>
  <c r="AJ25" i="4"/>
  <c r="AL25" i="4" s="1"/>
  <c r="AJ26" i="4"/>
  <c r="AL26" i="4" s="1"/>
  <c r="AJ27" i="4"/>
  <c r="AL27" i="4" s="1"/>
  <c r="AJ28" i="4"/>
  <c r="AL28" i="4" s="1"/>
  <c r="AJ29" i="4"/>
  <c r="AL29" i="4" s="1"/>
  <c r="AJ30" i="4"/>
  <c r="AL30" i="4" s="1"/>
  <c r="AJ31" i="4"/>
  <c r="AL31" i="4" s="1"/>
  <c r="AJ32" i="4"/>
  <c r="AL32" i="4" s="1"/>
  <c r="AJ33" i="4"/>
  <c r="AL33" i="4" s="1"/>
  <c r="AJ34" i="4"/>
  <c r="AL34" i="4" s="1"/>
  <c r="AJ35" i="4"/>
  <c r="AL35" i="4" s="1"/>
  <c r="AJ36" i="4"/>
  <c r="AL36" i="4" s="1"/>
  <c r="AJ37" i="4"/>
  <c r="AL37" i="4" s="1"/>
  <c r="AJ38" i="4"/>
  <c r="AL38" i="4" s="1"/>
  <c r="AJ39" i="4"/>
  <c r="AL39" i="4" s="1"/>
  <c r="AJ40" i="4"/>
  <c r="AL40" i="4" s="1"/>
  <c r="AJ41" i="4"/>
  <c r="AL41" i="4" s="1"/>
  <c r="AJ42" i="4"/>
  <c r="AL42" i="4" s="1"/>
  <c r="AJ43" i="4"/>
  <c r="AL43" i="4" s="1"/>
  <c r="AJ44" i="4"/>
  <c r="AL44" i="4" s="1"/>
  <c r="AJ45" i="4"/>
  <c r="AL45" i="4" s="1"/>
  <c r="AJ46" i="4"/>
  <c r="AL46" i="4" s="1"/>
  <c r="AJ48" i="4"/>
  <c r="AL48" i="4" s="1"/>
  <c r="AJ49" i="4"/>
  <c r="AL49" i="4" s="1"/>
  <c r="AJ50" i="4"/>
  <c r="AL50" i="4" s="1"/>
  <c r="AJ51" i="4"/>
  <c r="AL51" i="4" s="1"/>
  <c r="AJ52" i="4"/>
  <c r="AL52" i="4" s="1"/>
  <c r="AJ53" i="4"/>
  <c r="AL53" i="4" s="1"/>
  <c r="AJ54" i="4"/>
  <c r="AL54" i="4" s="1"/>
  <c r="AJ55" i="4"/>
  <c r="AL55" i="4" s="1"/>
  <c r="AJ56" i="4"/>
  <c r="AL56" i="4" s="1"/>
  <c r="AJ57" i="4"/>
  <c r="AL57" i="4" s="1"/>
  <c r="AJ58" i="4"/>
  <c r="AL58" i="4" s="1"/>
  <c r="AJ59" i="4"/>
  <c r="AL59" i="4" s="1"/>
  <c r="AJ60" i="4"/>
  <c r="AL60" i="4" s="1"/>
  <c r="AJ61" i="4"/>
  <c r="AL61" i="4" s="1"/>
  <c r="AJ62" i="4"/>
  <c r="AL62" i="4" s="1"/>
  <c r="AJ63" i="4"/>
  <c r="AL63" i="4" s="1"/>
  <c r="AJ64" i="4"/>
  <c r="AL64" i="4" s="1"/>
  <c r="AJ65" i="4"/>
  <c r="AL65" i="4" s="1"/>
  <c r="AJ66" i="4"/>
  <c r="AL66" i="4" s="1"/>
  <c r="AJ67" i="4"/>
  <c r="AL67" i="4" s="1"/>
  <c r="AJ68" i="4"/>
  <c r="AL68" i="4" s="1"/>
  <c r="AJ2" i="4"/>
  <c r="AL2" i="4" s="1"/>
  <c r="D3" i="4" l="1"/>
  <c r="D4" i="4"/>
  <c r="D6" i="4"/>
  <c r="D7" i="4"/>
  <c r="D8" i="4"/>
  <c r="D9" i="4"/>
  <c r="D10" i="4"/>
  <c r="D11" i="4"/>
  <c r="D12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2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2" i="4"/>
  <c r="K11" i="4"/>
  <c r="K10" i="4"/>
  <c r="K9" i="4"/>
  <c r="K8" i="4"/>
  <c r="K7" i="4"/>
  <c r="K6" i="4"/>
  <c r="K4" i="4"/>
  <c r="K3" i="4"/>
  <c r="K2" i="4"/>
  <c r="H16" i="4"/>
  <c r="R16" i="4" s="1"/>
  <c r="H9" i="4"/>
  <c r="H4" i="4"/>
  <c r="H7" i="4"/>
  <c r="M68" i="4"/>
  <c r="H68" i="4"/>
  <c r="M67" i="4"/>
  <c r="H67" i="4"/>
  <c r="T67" i="4" s="1"/>
  <c r="M66" i="4"/>
  <c r="H66" i="4"/>
  <c r="M65" i="4"/>
  <c r="H65" i="4"/>
  <c r="M64" i="4"/>
  <c r="H64" i="4"/>
  <c r="M63" i="4"/>
  <c r="H63" i="4"/>
  <c r="M62" i="4"/>
  <c r="H62" i="4"/>
  <c r="P62" i="4" s="1"/>
  <c r="M61" i="4"/>
  <c r="H61" i="4"/>
  <c r="M60" i="4"/>
  <c r="H60" i="4"/>
  <c r="R60" i="4" s="1"/>
  <c r="M59" i="4"/>
  <c r="H59" i="4"/>
  <c r="M58" i="4"/>
  <c r="H58" i="4"/>
  <c r="R58" i="4" s="1"/>
  <c r="M57" i="4"/>
  <c r="H57" i="4"/>
  <c r="R57" i="4" s="1"/>
  <c r="M56" i="4"/>
  <c r="H56" i="4"/>
  <c r="R56" i="4" s="1"/>
  <c r="M55" i="4"/>
  <c r="H55" i="4"/>
  <c r="R55" i="4" s="1"/>
  <c r="M54" i="4"/>
  <c r="H54" i="4"/>
  <c r="M53" i="4"/>
  <c r="H53" i="4"/>
  <c r="M52" i="4"/>
  <c r="H52" i="4"/>
  <c r="M51" i="4"/>
  <c r="H51" i="4"/>
  <c r="M50" i="4"/>
  <c r="H50" i="4"/>
  <c r="M49" i="4"/>
  <c r="H49" i="4"/>
  <c r="M48" i="4"/>
  <c r="H48" i="4"/>
  <c r="R48" i="4" s="1"/>
  <c r="M47" i="4"/>
  <c r="H47" i="4"/>
  <c r="M46" i="4"/>
  <c r="H46" i="4"/>
  <c r="R46" i="4" s="1"/>
  <c r="M45" i="4"/>
  <c r="H45" i="4"/>
  <c r="M44" i="4"/>
  <c r="H44" i="4"/>
  <c r="M43" i="4"/>
  <c r="H43" i="4"/>
  <c r="M42" i="4"/>
  <c r="H42" i="4"/>
  <c r="M41" i="4"/>
  <c r="H41" i="4"/>
  <c r="M40" i="4"/>
  <c r="H40" i="4"/>
  <c r="M39" i="4"/>
  <c r="H39" i="4"/>
  <c r="M38" i="4"/>
  <c r="H38" i="4"/>
  <c r="R38" i="4" s="1"/>
  <c r="M37" i="4"/>
  <c r="H37" i="4"/>
  <c r="R37" i="4" s="1"/>
  <c r="M36" i="4"/>
  <c r="H36" i="4"/>
  <c r="M35" i="4"/>
  <c r="H35" i="4"/>
  <c r="M34" i="4"/>
  <c r="H34" i="4"/>
  <c r="M33" i="4"/>
  <c r="H33" i="4"/>
  <c r="M32" i="4"/>
  <c r="H32" i="4"/>
  <c r="T32" i="4" s="1"/>
  <c r="M31" i="4"/>
  <c r="H31" i="4"/>
  <c r="M30" i="4"/>
  <c r="H30" i="4"/>
  <c r="M29" i="4"/>
  <c r="H29" i="4"/>
  <c r="M28" i="4"/>
  <c r="H28" i="4"/>
  <c r="T28" i="4" s="1"/>
  <c r="M27" i="4"/>
  <c r="H27" i="4"/>
  <c r="M26" i="4"/>
  <c r="H26" i="4"/>
  <c r="M25" i="4"/>
  <c r="H25" i="4"/>
  <c r="R25" i="4" s="1"/>
  <c r="M24" i="4"/>
  <c r="H24" i="4"/>
  <c r="R24" i="4" s="1"/>
  <c r="M23" i="4"/>
  <c r="H23" i="4"/>
  <c r="M22" i="4"/>
  <c r="H22" i="4"/>
  <c r="M21" i="4"/>
  <c r="H21" i="4"/>
  <c r="M20" i="4"/>
  <c r="H20" i="4"/>
  <c r="R20" i="4" s="1"/>
  <c r="M19" i="4"/>
  <c r="H19" i="4"/>
  <c r="M18" i="4"/>
  <c r="H18" i="4"/>
  <c r="M17" i="4"/>
  <c r="H17" i="4"/>
  <c r="M15" i="4"/>
  <c r="H15" i="4"/>
  <c r="P15" i="4" s="1"/>
  <c r="M14" i="4"/>
  <c r="H14" i="4"/>
  <c r="M12" i="4"/>
  <c r="H12" i="4"/>
  <c r="M11" i="4"/>
  <c r="H11" i="4"/>
  <c r="R11" i="4" s="1"/>
  <c r="M10" i="4"/>
  <c r="H10" i="4"/>
  <c r="M8" i="4"/>
  <c r="H8" i="4"/>
  <c r="R8" i="4" s="1"/>
  <c r="M6" i="4"/>
  <c r="H6" i="4"/>
  <c r="M3" i="4"/>
  <c r="H3" i="4"/>
  <c r="M2" i="4"/>
  <c r="H2" i="4"/>
  <c r="R17" i="4" l="1"/>
  <c r="T17" i="4"/>
</calcChain>
</file>

<file path=xl/sharedStrings.xml><?xml version="1.0" encoding="utf-8"?>
<sst xmlns="http://schemas.openxmlformats.org/spreadsheetml/2006/main" count="887" uniqueCount="152">
  <si>
    <t>EANo</t>
  </si>
  <si>
    <t>Gender</t>
  </si>
  <si>
    <t>DOB</t>
  </si>
  <si>
    <t>PtAge</t>
  </si>
  <si>
    <t>Visit_BL</t>
  </si>
  <si>
    <t>Rpt_Das_Date</t>
  </si>
  <si>
    <t>LatestMTXEnd</t>
  </si>
  <si>
    <t>MTXEnded_InMTXPeriod</t>
  </si>
  <si>
    <t>MTXEndReason</t>
  </si>
  <si>
    <t>NonMTXDMARD_InMTXPeriod</t>
  </si>
  <si>
    <t>NonMTXDMARDStart</t>
  </si>
  <si>
    <t>HXQStart</t>
  </si>
  <si>
    <t>SLZStart</t>
  </si>
  <si>
    <t>LFNStart</t>
  </si>
  <si>
    <t>GV_BL</t>
  </si>
  <si>
    <t>Tender28_BL</t>
  </si>
  <si>
    <t>Swollen28_BL</t>
  </si>
  <si>
    <t>ESR_BL</t>
  </si>
  <si>
    <t>CRP_BL</t>
  </si>
  <si>
    <t>GlobalVAS</t>
  </si>
  <si>
    <t>Tender28</t>
  </si>
  <si>
    <t>Swollen28</t>
  </si>
  <si>
    <t>ESR</t>
  </si>
  <si>
    <t>CRP</t>
  </si>
  <si>
    <t>DAS_Int</t>
  </si>
  <si>
    <t>M</t>
  </si>
  <si>
    <t>N</t>
  </si>
  <si>
    <t/>
  </si>
  <si>
    <t>Y</t>
  </si>
  <si>
    <t>Good Response</t>
  </si>
  <si>
    <t>F</t>
  </si>
  <si>
    <t>Moderate Response</t>
  </si>
  <si>
    <t>No Response</t>
  </si>
  <si>
    <t>ADR</t>
  </si>
  <si>
    <t>New Dose - Routine Escalation</t>
  </si>
  <si>
    <t>Visit_MTX_Start</t>
  </si>
  <si>
    <t>Ineffective</t>
  </si>
  <si>
    <t>HCQ</t>
  </si>
  <si>
    <t>SLZ</t>
  </si>
  <si>
    <t>LFN</t>
  </si>
  <si>
    <t>MTX_Duration</t>
  </si>
  <si>
    <t>Smoking</t>
  </si>
  <si>
    <t>BMI</t>
  </si>
  <si>
    <t>SBP</t>
  </si>
  <si>
    <t>DBP</t>
  </si>
  <si>
    <t>ScanImpression</t>
  </si>
  <si>
    <t>Positive</t>
  </si>
  <si>
    <t>Negative</t>
  </si>
  <si>
    <t>Possible inflammatory changes</t>
  </si>
  <si>
    <t>Definite inflammatory changes</t>
  </si>
  <si>
    <t>No inflammatory changes</t>
  </si>
  <si>
    <t>EULAR</t>
  </si>
  <si>
    <t>EA3704</t>
  </si>
  <si>
    <t>EA3714</t>
  </si>
  <si>
    <t>EA3718</t>
  </si>
  <si>
    <t>EA3720</t>
  </si>
  <si>
    <t>EA3725</t>
  </si>
  <si>
    <t>EA3744</t>
  </si>
  <si>
    <t>EA3746</t>
  </si>
  <si>
    <t>EA3747</t>
  </si>
  <si>
    <t>EA3748</t>
  </si>
  <si>
    <t>EA3749</t>
  </si>
  <si>
    <t>EA3765</t>
  </si>
  <si>
    <t>EA3782</t>
  </si>
  <si>
    <t>EA3794</t>
  </si>
  <si>
    <t>EA3795</t>
  </si>
  <si>
    <t>EA3820</t>
  </si>
  <si>
    <t>EA3829</t>
  </si>
  <si>
    <t>EA3832</t>
  </si>
  <si>
    <t>EA3834</t>
  </si>
  <si>
    <t>EA3839</t>
  </si>
  <si>
    <t>EA3848</t>
  </si>
  <si>
    <t>EA3856</t>
  </si>
  <si>
    <t>EA3876</t>
  </si>
  <si>
    <t>EA3886</t>
  </si>
  <si>
    <t>EA3894</t>
  </si>
  <si>
    <t>EA3902</t>
  </si>
  <si>
    <t>EA3904</t>
  </si>
  <si>
    <t>EA3911</t>
  </si>
  <si>
    <t>EA3938</t>
  </si>
  <si>
    <t>EA3946</t>
  </si>
  <si>
    <t>EA3951</t>
  </si>
  <si>
    <t>EA3956</t>
  </si>
  <si>
    <t>EA4015</t>
  </si>
  <si>
    <t>EA4024</t>
  </si>
  <si>
    <t>EA4028</t>
  </si>
  <si>
    <t>EA4046</t>
  </si>
  <si>
    <t>EA4047</t>
  </si>
  <si>
    <t>EA4048</t>
  </si>
  <si>
    <t>EA4060</t>
  </si>
  <si>
    <t>EA4061</t>
  </si>
  <si>
    <t>EA4082</t>
  </si>
  <si>
    <t>EA4089</t>
  </si>
  <si>
    <t>EA4090</t>
  </si>
  <si>
    <t>EA4107</t>
  </si>
  <si>
    <t>EA4125</t>
  </si>
  <si>
    <t>EA4132</t>
  </si>
  <si>
    <t>EA4134</t>
  </si>
  <si>
    <t>EA4136</t>
  </si>
  <si>
    <t>EA4139</t>
  </si>
  <si>
    <t>EA4148</t>
  </si>
  <si>
    <t>EA4149</t>
  </si>
  <si>
    <t>EA4153</t>
  </si>
  <si>
    <t>EA4159</t>
  </si>
  <si>
    <t>EA4166</t>
  </si>
  <si>
    <t>EA4168</t>
  </si>
  <si>
    <t>EA4176</t>
  </si>
  <si>
    <t>EA4178</t>
  </si>
  <si>
    <t>EA4179</t>
  </si>
  <si>
    <t>EA4182</t>
  </si>
  <si>
    <t>EA4191</t>
  </si>
  <si>
    <t>EA4197</t>
  </si>
  <si>
    <t>EA4200</t>
  </si>
  <si>
    <t>EA4201</t>
  </si>
  <si>
    <t>EA4208</t>
  </si>
  <si>
    <t>EA4209</t>
  </si>
  <si>
    <t>EA4204</t>
  </si>
  <si>
    <t>DAS28CRP_BL</t>
  </si>
  <si>
    <t>dDASCRP_ratio</t>
  </si>
  <si>
    <t>dDASCRP</t>
  </si>
  <si>
    <t>ESR_Remission</t>
  </si>
  <si>
    <t>Boolean_Remission_ESR</t>
  </si>
  <si>
    <t>Boolean_Remission_CRP</t>
  </si>
  <si>
    <t>d2C_DAS</t>
  </si>
  <si>
    <t>CRP_Remission</t>
  </si>
  <si>
    <t>EA3719</t>
  </si>
  <si>
    <t>EA3752</t>
  </si>
  <si>
    <t>HAQ_BL</t>
  </si>
  <si>
    <t>Yes</t>
  </si>
  <si>
    <t>No</t>
  </si>
  <si>
    <t>Symptom_Duration</t>
  </si>
  <si>
    <t>CCP_Status</t>
  </si>
  <si>
    <t>RF_Status</t>
  </si>
  <si>
    <t>EMS</t>
  </si>
  <si>
    <t>Alcohol</t>
  </si>
  <si>
    <t>HB</t>
  </si>
  <si>
    <t>IgG</t>
  </si>
  <si>
    <t>IgA</t>
  </si>
  <si>
    <t>IgM</t>
  </si>
  <si>
    <t>EULAR_CRP</t>
  </si>
  <si>
    <t>FU_2C_DAS</t>
  </si>
  <si>
    <t>BL_2C_DAS</t>
  </si>
  <si>
    <t>ESR_Low_Activity</t>
  </si>
  <si>
    <t>CRP_Low_Activity</t>
  </si>
  <si>
    <t>AST</t>
  </si>
  <si>
    <t>NofStrdIMIA</t>
  </si>
  <si>
    <t>dDASESR</t>
  </si>
  <si>
    <t>dDASESR_ratio</t>
  </si>
  <si>
    <t>DAS28ESR_BL</t>
  </si>
  <si>
    <t>DAS28ESR_FU</t>
  </si>
  <si>
    <t>DAS28CRP_FU</t>
  </si>
  <si>
    <t>EA4110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</si>
</sst>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2" tint="-9.9978637043366805E-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15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right" wrapText="1"/>
    </xf>
    <xf numFmtId="0" fontId="2" fillId="0" borderId="0" xfId="2"/>
    <xf numFmtId="15" fontId="1" fillId="0" borderId="0" xfId="1" applyNumberFormat="1" applyFont="1" applyFill="1" applyBorder="1" applyAlignment="1">
      <alignment horizontal="right" wrapText="1"/>
    </xf>
    <xf numFmtId="0" fontId="2" fillId="0" borderId="2" xfId="1" applyBorder="1"/>
    <xf numFmtId="0" fontId="1" fillId="0" borderId="0" xfId="1" applyFont="1" applyFill="1" applyBorder="1" applyAlignment="1">
      <alignment horizontal="right" wrapText="1"/>
    </xf>
    <xf numFmtId="0" fontId="2" fillId="0" borderId="2" xfId="2" applyBorder="1"/>
    <xf numFmtId="15" fontId="1" fillId="0" borderId="0" xfId="2" applyNumberFormat="1" applyFont="1" applyFill="1" applyBorder="1" applyAlignment="1">
      <alignment horizontal="right" wrapText="1"/>
    </xf>
    <xf numFmtId="0" fontId="1" fillId="0" borderId="0" xfId="2" applyFont="1" applyFill="1" applyBorder="1" applyAlignment="1">
      <alignment horizontal="right" wrapText="1"/>
    </xf>
    <xf numFmtId="164" fontId="1" fillId="0" borderId="0" xfId="2" applyNumberFormat="1" applyFont="1" applyFill="1" applyBorder="1" applyAlignment="1">
      <alignment horizontal="right" wrapText="1"/>
    </xf>
    <xf numFmtId="0" fontId="3" fillId="2" borderId="1" xfId="1" applyFont="1" applyFill="1" applyBorder="1" applyAlignment="1">
      <alignment horizontal="center"/>
    </xf>
    <xf numFmtId="0" fontId="2" fillId="0" borderId="0" xfId="1" applyFill="1"/>
    <xf numFmtId="0" fontId="2" fillId="0" borderId="2" xfId="1" applyFill="1" applyBorder="1"/>
    <xf numFmtId="0" fontId="0" fillId="0" borderId="0" xfId="0" applyFill="1"/>
    <xf numFmtId="0" fontId="3" fillId="0" borderId="3" xfId="1" applyFont="1" applyFill="1" applyBorder="1" applyAlignment="1">
      <alignment wrapText="1"/>
    </xf>
    <xf numFmtId="14" fontId="0" fillId="0" borderId="0" xfId="0" applyNumberFormat="1"/>
    <xf numFmtId="164" fontId="3" fillId="0" borderId="0" xfId="2" applyNumberFormat="1" applyFont="1" applyFill="1" applyBorder="1" applyAlignment="1">
      <alignment horizontal="right" wrapText="1"/>
    </xf>
    <xf numFmtId="0" fontId="3" fillId="0" borderId="3" xfId="1" applyFont="1" applyFill="1" applyBorder="1" applyAlignment="1">
      <alignment horizontal="right" wrapText="1"/>
    </xf>
    <xf numFmtId="0" fontId="3" fillId="0" borderId="2" xfId="2" applyFont="1" applyFill="1" applyBorder="1" applyAlignment="1">
      <alignment wrapText="1"/>
    </xf>
    <xf numFmtId="164" fontId="1" fillId="0" borderId="2" xfId="2" applyNumberFormat="1" applyFont="1" applyFill="1" applyBorder="1" applyAlignment="1">
      <alignment wrapText="1"/>
    </xf>
    <xf numFmtId="1" fontId="1" fillId="0" borderId="2" xfId="2" applyNumberFormat="1" applyFont="1" applyFill="1" applyBorder="1" applyAlignment="1">
      <alignment horizontal="right" wrapText="1"/>
    </xf>
    <xf numFmtId="0" fontId="1" fillId="0" borderId="3" xfId="1" applyFont="1" applyFill="1" applyBorder="1" applyAlignment="1">
      <alignment horizontal="right" wrapText="1"/>
    </xf>
    <xf numFmtId="165" fontId="1" fillId="0" borderId="2" xfId="2" applyNumberFormat="1" applyFont="1" applyFill="1" applyBorder="1" applyAlignment="1">
      <alignment horizontal="right" wrapText="1"/>
    </xf>
    <xf numFmtId="0" fontId="3" fillId="0" borderId="2" xfId="1" applyFont="1" applyFill="1" applyBorder="1" applyAlignment="1">
      <alignment wrapText="1"/>
    </xf>
    <xf numFmtId="0" fontId="1" fillId="4" borderId="4" xfId="1" applyFont="1" applyFill="1" applyBorder="1" applyAlignment="1">
      <alignment horizontal="center"/>
    </xf>
    <xf numFmtId="0" fontId="0" fillId="5" borderId="0" xfId="0" applyFill="1"/>
    <xf numFmtId="0" fontId="1" fillId="2" borderId="4" xfId="2" applyFont="1" applyFill="1" applyBorder="1" applyAlignment="1">
      <alignment horizontal="center"/>
    </xf>
    <xf numFmtId="0" fontId="1" fillId="0" borderId="0" xfId="2" applyFont="1" applyFill="1" applyBorder="1" applyAlignment="1">
      <alignment wrapText="1"/>
    </xf>
    <xf numFmtId="0" fontId="1" fillId="3" borderId="4" xfId="1" applyFont="1" applyFill="1" applyBorder="1" applyAlignment="1">
      <alignment horizontal="center"/>
    </xf>
    <xf numFmtId="0" fontId="0" fillId="0" borderId="0" xfId="0"/>
    <xf numFmtId="14" fontId="0" fillId="0" borderId="0" xfId="0" applyNumberFormat="1"/>
    <xf numFmtId="164" fontId="1" fillId="0" borderId="0" xfId="2" applyNumberFormat="1" applyFont="1" applyAlignment="1">
      <alignment horizontal="right" wrapText="1"/>
    </xf>
    <xf numFmtId="1" fontId="1" fillId="0" borderId="2" xfId="2" applyNumberFormat="1" applyFont="1" applyBorder="1" applyAlignment="1">
      <alignment horizontal="right" wrapText="1"/>
    </xf>
    <xf numFmtId="165" fontId="1" fillId="0" borderId="2" xfId="2" applyNumberFormat="1" applyFont="1" applyBorder="1" applyAlignment="1">
      <alignment horizontal="right" wrapText="1"/>
    </xf>
    <xf numFmtId="0" fontId="1" fillId="0" borderId="2" xfId="2" applyFont="1" applyBorder="1" applyAlignment="1">
      <alignment wrapText="1"/>
    </xf>
    <xf numFmtId="0" fontId="1" fillId="0" borderId="0" xfId="2" applyFont="1" applyAlignment="1">
      <alignment wrapText="1"/>
    </xf>
    <xf numFmtId="0" fontId="1" fillId="0" borderId="2" xfId="2" applyFont="1" applyBorder="1" applyAlignment="1">
      <alignment horizontal="right" wrapText="1"/>
    </xf>
    <xf numFmtId="0" fontId="1" fillId="0" borderId="2" xfId="1" applyFont="1" applyBorder="1" applyAlignment="1">
      <alignment wrapText="1"/>
    </xf>
  </cellXfs>
  <cellStyles count="3">
    <cellStyle name="Normal_&gt;4 months" xfId="2" xr:uid="{00000000-0005-0000-0000-000001000000}"/>
    <cellStyle name="Normal_Sheet1" xfId="1" xr:uid="{00000000-0005-0000-0000-000003000000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9"/>
  <sheetViews>
    <sheetView tabSelected="1" topLeftCell="A65" zoomScaleNormal="100" workbookViewId="0">
      <selection activeCell="C72" sqref="C72"/>
    </sheetView>
  </sheetViews>
  <sheetFormatPr defaultRowHeight="15" x14ac:dyDescent="0.25"/>
  <cols>
    <col min="3" max="7" width="10.7109375" bestFit="1" customWidth="1"/>
    <col min="9" max="9" width="13.5703125" bestFit="1" customWidth="1"/>
    <col min="10" max="10" width="23.28515625" bestFit="1" customWidth="1"/>
    <col min="11" max="11" width="23.28515625" customWidth="1"/>
    <col min="12" max="12" width="14.7109375" bestFit="1" customWidth="1"/>
    <col min="13" max="13" width="28.28515625" bestFit="1" customWidth="1"/>
    <col min="14" max="14" width="19.7109375" bestFit="1" customWidth="1"/>
    <col min="15" max="15" width="10.140625" bestFit="1" customWidth="1"/>
    <col min="17" max="17" width="10.140625" bestFit="1" customWidth="1"/>
    <col min="19" max="19" width="10" bestFit="1" customWidth="1"/>
    <col min="21" max="21" width="12" bestFit="1" customWidth="1"/>
    <col min="23" max="23" width="11.5703125" bestFit="1" customWidth="1"/>
    <col min="29" max="30" width="11.5703125" bestFit="1" customWidth="1"/>
    <col min="31" max="31" width="10.28515625" bestFit="1" customWidth="1"/>
    <col min="32" max="32" width="9.28515625" bestFit="1" customWidth="1"/>
    <col min="33" max="33" width="10.140625" bestFit="1" customWidth="1"/>
    <col min="36" max="36" width="11.5703125" bestFit="1" customWidth="1"/>
    <col min="37" max="37" width="11.5703125" customWidth="1"/>
    <col min="38" max="38" width="11.5703125" bestFit="1" customWidth="1"/>
    <col min="39" max="39" width="14.42578125" bestFit="1" customWidth="1"/>
    <col min="40" max="40" width="8.5703125" bestFit="1" customWidth="1"/>
    <col min="41" max="41" width="11" bestFit="1" customWidth="1"/>
    <col min="50" max="50" width="15" bestFit="1" customWidth="1"/>
    <col min="52" max="52" width="14.42578125" bestFit="1" customWidth="1"/>
    <col min="53" max="53" width="16.5703125" bestFit="1" customWidth="1"/>
    <col min="54" max="54" width="14.7109375" bestFit="1" customWidth="1"/>
    <col min="55" max="55" width="16.85546875" bestFit="1" customWidth="1"/>
    <col min="56" max="56" width="23" bestFit="1" customWidth="1"/>
    <col min="57" max="57" width="23.28515625" bestFit="1" customWidth="1"/>
    <col min="58" max="59" width="12" bestFit="1" customWidth="1"/>
    <col min="60" max="60" width="12.7109375" bestFit="1" customWidth="1"/>
    <col min="61" max="61" width="18.42578125" bestFit="1" customWidth="1"/>
  </cols>
  <sheetData>
    <row r="1" spans="1:6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35</v>
      </c>
      <c r="G1" s="1" t="s">
        <v>5</v>
      </c>
      <c r="H1" s="18" t="s">
        <v>24</v>
      </c>
      <c r="I1" s="6" t="s">
        <v>6</v>
      </c>
      <c r="J1" s="6" t="s">
        <v>7</v>
      </c>
      <c r="K1" s="6" t="s">
        <v>40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37</v>
      </c>
      <c r="Q1" s="6" t="s">
        <v>12</v>
      </c>
      <c r="R1" s="6" t="s">
        <v>38</v>
      </c>
      <c r="S1" s="6" t="s">
        <v>13</v>
      </c>
      <c r="T1" s="6" t="s">
        <v>39</v>
      </c>
      <c r="U1" s="6" t="s">
        <v>145</v>
      </c>
      <c r="V1" s="6" t="s">
        <v>148</v>
      </c>
      <c r="W1" s="6" t="s">
        <v>117</v>
      </c>
      <c r="X1" s="6" t="s">
        <v>14</v>
      </c>
      <c r="Y1" s="6" t="s">
        <v>15</v>
      </c>
      <c r="Z1" s="6" t="s">
        <v>16</v>
      </c>
      <c r="AA1" s="6" t="s">
        <v>17</v>
      </c>
      <c r="AB1" s="6" t="s">
        <v>18</v>
      </c>
      <c r="AC1" s="6" t="s">
        <v>149</v>
      </c>
      <c r="AD1" s="6" t="s">
        <v>150</v>
      </c>
      <c r="AE1" s="6" t="s">
        <v>19</v>
      </c>
      <c r="AF1" s="6" t="s">
        <v>20</v>
      </c>
      <c r="AG1" s="6" t="s">
        <v>21</v>
      </c>
      <c r="AH1" s="6" t="s">
        <v>22</v>
      </c>
      <c r="AI1" s="6" t="s">
        <v>23</v>
      </c>
      <c r="AJ1" s="6" t="s">
        <v>146</v>
      </c>
      <c r="AK1" s="6" t="s">
        <v>119</v>
      </c>
      <c r="AL1" s="6" t="s">
        <v>147</v>
      </c>
      <c r="AM1" s="6" t="s">
        <v>118</v>
      </c>
      <c r="AN1" s="6" t="s">
        <v>51</v>
      </c>
      <c r="AO1" s="34" t="s">
        <v>139</v>
      </c>
      <c r="AP1" s="1" t="s">
        <v>41</v>
      </c>
      <c r="AQ1" s="1" t="s">
        <v>134</v>
      </c>
      <c r="AR1" s="1" t="s">
        <v>42</v>
      </c>
      <c r="AS1" s="1" t="s">
        <v>43</v>
      </c>
      <c r="AT1" s="1" t="s">
        <v>44</v>
      </c>
      <c r="AU1" s="18" t="s">
        <v>131</v>
      </c>
      <c r="AV1" s="18" t="s">
        <v>132</v>
      </c>
      <c r="AW1" s="18" t="s">
        <v>133</v>
      </c>
      <c r="AX1" s="1" t="s">
        <v>45</v>
      </c>
      <c r="AY1" s="32" t="s">
        <v>127</v>
      </c>
      <c r="AZ1" s="33" t="s">
        <v>120</v>
      </c>
      <c r="BA1" s="36" t="s">
        <v>142</v>
      </c>
      <c r="BB1" s="33" t="s">
        <v>124</v>
      </c>
      <c r="BC1" s="36" t="s">
        <v>143</v>
      </c>
      <c r="BD1" s="33" t="s">
        <v>121</v>
      </c>
      <c r="BE1" s="33" t="s">
        <v>122</v>
      </c>
      <c r="BF1" s="33" t="s">
        <v>141</v>
      </c>
      <c r="BG1" s="33" t="s">
        <v>140</v>
      </c>
      <c r="BH1" s="33" t="s">
        <v>123</v>
      </c>
      <c r="BI1" t="s">
        <v>130</v>
      </c>
      <c r="BJ1" s="1" t="s">
        <v>135</v>
      </c>
      <c r="BK1" s="1" t="s">
        <v>136</v>
      </c>
      <c r="BL1" s="1" t="s">
        <v>137</v>
      </c>
      <c r="BM1" s="1" t="s">
        <v>138</v>
      </c>
      <c r="BN1" s="36" t="s">
        <v>144</v>
      </c>
    </row>
    <row r="2" spans="1:66" ht="45" x14ac:dyDescent="0.25">
      <c r="A2" s="7" t="s">
        <v>52</v>
      </c>
      <c r="B2" s="7" t="s">
        <v>30</v>
      </c>
      <c r="C2" s="8">
        <v>17957</v>
      </c>
      <c r="D2" s="28">
        <f>DAYS360(C2,E2)/360</f>
        <v>68.666666666666671</v>
      </c>
      <c r="E2" s="8">
        <v>43039</v>
      </c>
      <c r="F2" s="8">
        <v>43042</v>
      </c>
      <c r="G2" s="8">
        <v>43181</v>
      </c>
      <c r="H2" s="17">
        <f>DAYS360(E2,G2,)/360*12</f>
        <v>4.7333333333333334</v>
      </c>
      <c r="I2" s="10"/>
      <c r="J2" s="7" t="s">
        <v>26</v>
      </c>
      <c r="K2" s="27" t="str">
        <f>IF(J2="Y",DAYS360(F2,I2)/360*12,"")</f>
        <v/>
      </c>
      <c r="L2" s="7" t="s">
        <v>27</v>
      </c>
      <c r="M2" s="7" t="str">
        <f>IF(N2="","N","Y")</f>
        <v>N</v>
      </c>
      <c r="N2" s="10"/>
      <c r="O2" s="10"/>
      <c r="P2" s="10" t="str">
        <f>IF(DAYS360($F2,O2)=0,"BL",IF(DAYS360($F2,O2)&lt;0,"N",IF((DAYS360($F2,O2)/360*12)&lt;$H2,"FU","N")))</f>
        <v>N</v>
      </c>
      <c r="Q2" s="10"/>
      <c r="R2" s="10" t="str">
        <f>IF(DAYS360($F2,Q2)=0,"BL",IF(DAYS360($F2,Q2)&lt;0,"N",IF((DAYS360($F2,Q2)/360*12)&lt;$H2,"FU","N")))</f>
        <v>N</v>
      </c>
      <c r="S2" s="10"/>
      <c r="T2" s="10" t="str">
        <f>IF(DAYS360($F2,S2)=0,"BL",IF(DAYS360($F2,S2)&lt;0,"N",IF((DAYS360($F2,S2)/360*12)&lt;$H2,"FU","N")))</f>
        <v>N</v>
      </c>
      <c r="U2" s="9">
        <v>2</v>
      </c>
      <c r="V2" s="9">
        <v>3.928928489228833</v>
      </c>
      <c r="W2" s="9">
        <f>0.56*(Y2^0.5)+0.28*(Z2^0.5)+0.36*(LN(AB2+1))+(0.014*X2)+0.96</f>
        <v>3.2190017308617569</v>
      </c>
      <c r="X2" s="9">
        <v>20</v>
      </c>
      <c r="Y2" s="9">
        <v>0</v>
      </c>
      <c r="Z2" s="9">
        <v>15</v>
      </c>
      <c r="AA2" s="9">
        <v>39</v>
      </c>
      <c r="AB2" s="9">
        <v>11</v>
      </c>
      <c r="AC2" s="9">
        <v>1.7954346548516</v>
      </c>
      <c r="AD2" s="9">
        <f>0.56*(AF2^0.5)+0.28*(AG2^0.5)+0.36*(LN(AI2+1))+(0.014*AE2)+0.96</f>
        <v>1.2655329850015802</v>
      </c>
      <c r="AE2" s="9">
        <v>4</v>
      </c>
      <c r="AF2" s="9">
        <v>0</v>
      </c>
      <c r="AG2" s="9">
        <v>0</v>
      </c>
      <c r="AH2" s="9">
        <v>12</v>
      </c>
      <c r="AI2" s="9">
        <v>1</v>
      </c>
      <c r="AJ2" s="9">
        <f t="shared" ref="AJ2:AJ33" si="0">V2-AC2</f>
        <v>2.1334938343772327</v>
      </c>
      <c r="AK2" s="9">
        <f t="shared" ref="AK2:AK33" si="1">W2-AD2</f>
        <v>1.9534687458601767</v>
      </c>
      <c r="AL2" s="30">
        <f>AJ2/V2</f>
        <v>0.54302180358492436</v>
      </c>
      <c r="AM2" s="30">
        <f>AK2/W2</f>
        <v>0.6068554505987217</v>
      </c>
      <c r="AN2" s="7" t="s">
        <v>29</v>
      </c>
      <c r="AO2" s="35" t="str">
        <f>IF(AK2&gt;1.2,IF(AD2&lt;3.201,"Good Response","Moderate Response"),IF(AK2&lt;0.601,"No Response",IF(AD2&gt;5.1,"No Response","Moderate Response")))</f>
        <v>Good Response</v>
      </c>
      <c r="AP2" s="4" t="b">
        <v>0</v>
      </c>
      <c r="AQ2" s="4">
        <v>0</v>
      </c>
      <c r="AR2" s="4">
        <v>28.05411030176899</v>
      </c>
      <c r="AS2" s="4">
        <v>168</v>
      </c>
      <c r="AT2" s="4">
        <v>111</v>
      </c>
      <c r="AU2" s="2" t="s">
        <v>47</v>
      </c>
      <c r="AV2" s="2" t="s">
        <v>47</v>
      </c>
      <c r="AW2" s="4">
        <v>60</v>
      </c>
      <c r="AX2" s="2" t="s">
        <v>27</v>
      </c>
      <c r="AY2">
        <v>1.125</v>
      </c>
      <c r="AZ2" t="s">
        <v>128</v>
      </c>
      <c r="BA2" t="str">
        <f>IF(AC2&lt;3.2,"Yes","No")</f>
        <v>Yes</v>
      </c>
      <c r="BB2" t="s">
        <v>128</v>
      </c>
      <c r="BC2" t="str">
        <f>IF(AD2&lt;3.2,"Yes","No")</f>
        <v>Yes</v>
      </c>
      <c r="BD2" t="s">
        <v>129</v>
      </c>
      <c r="BE2" t="s">
        <v>128</v>
      </c>
      <c r="BF2">
        <v>5.3639273360802173</v>
      </c>
      <c r="BG2">
        <v>0.41588830833596718</v>
      </c>
      <c r="BH2">
        <v>4.9480390277442501</v>
      </c>
      <c r="BI2">
        <v>12</v>
      </c>
      <c r="BJ2" s="4">
        <v>118</v>
      </c>
      <c r="BK2" s="4">
        <v>7.3</v>
      </c>
      <c r="BL2" s="4">
        <v>1.91</v>
      </c>
      <c r="BM2" s="4">
        <v>0.36</v>
      </c>
      <c r="BN2">
        <v>18</v>
      </c>
    </row>
    <row r="3" spans="1:66" ht="60" x14ac:dyDescent="0.25">
      <c r="A3" s="7" t="s">
        <v>53</v>
      </c>
      <c r="B3" s="7" t="s">
        <v>30</v>
      </c>
      <c r="C3" s="8">
        <v>24839</v>
      </c>
      <c r="D3" s="28">
        <f t="shared" ref="D3:D65" si="2">DAYS360(C3,E3)/360</f>
        <v>49.866666666666667</v>
      </c>
      <c r="E3" s="8">
        <v>43053</v>
      </c>
      <c r="F3" s="8">
        <v>43060</v>
      </c>
      <c r="G3" s="8">
        <v>43213</v>
      </c>
      <c r="H3" s="17">
        <f t="shared" ref="H3:H65" si="3">DAYS360(E3,G3,)/360*12</f>
        <v>5.3</v>
      </c>
      <c r="I3" s="10"/>
      <c r="J3" s="7" t="s">
        <v>26</v>
      </c>
      <c r="K3" s="27" t="str">
        <f t="shared" ref="K3:K65" si="4">IF(J3="Y",DAYS360(F3,I3)/360*12,"")</f>
        <v/>
      </c>
      <c r="L3" s="7" t="s">
        <v>27</v>
      </c>
      <c r="M3" s="7" t="str">
        <f t="shared" ref="M3:M65" si="5">IF(N3="","N","Y")</f>
        <v>Y</v>
      </c>
      <c r="N3" s="15">
        <v>43060</v>
      </c>
      <c r="O3" s="15">
        <v>43060</v>
      </c>
      <c r="P3" s="10" t="str">
        <f t="shared" ref="P3:P65" si="6">IF(DAYS360($F3,O3)=0,"BL",IF(DAYS360($F3,O3)&lt;0,"N",IF((DAYS360($F3,O3)/360*12)&lt;$H3,"FU","N")))</f>
        <v>BL</v>
      </c>
      <c r="Q3" s="10"/>
      <c r="R3" s="10" t="str">
        <f t="shared" ref="R3:R65" si="7">IF(DAYS360($F3,Q3)=0,"BL",IF(DAYS360($F3,Q3)&lt;0,"N",IF((DAYS360($F3,Q3)/360*12)&lt;$H3,"FU","N")))</f>
        <v>N</v>
      </c>
      <c r="S3" s="10"/>
      <c r="T3" s="10" t="str">
        <f t="shared" ref="T3:T65" si="8">IF(DAYS360($F3,S3)=0,"BL",IF(DAYS360($F3,S3)&lt;0,"N",IF((DAYS360($F3,S3)/360*12)&lt;$H3,"FU","N")))</f>
        <v>N</v>
      </c>
      <c r="U3" s="14"/>
      <c r="V3" s="9">
        <v>3.5311657064063939</v>
      </c>
      <c r="W3" s="9">
        <f t="shared" ref="W3:W65" si="9">0.56*(Y3^0.5)+0.28*(Z3^0.5)+0.36*(LN(AB3+1))+(0.014*X3)+0.96</f>
        <v>3.3799568038602379</v>
      </c>
      <c r="X3" s="9">
        <v>80</v>
      </c>
      <c r="Y3" s="9">
        <v>0</v>
      </c>
      <c r="Z3" s="9">
        <v>1</v>
      </c>
      <c r="AA3" s="9">
        <v>21</v>
      </c>
      <c r="AB3" s="9">
        <v>16</v>
      </c>
      <c r="AC3" s="9">
        <v>1.22460653870387</v>
      </c>
      <c r="AD3" s="9">
        <f t="shared" ref="AD3:AD65" si="10">0.56*(AF3^0.5)+0.28*(AG3^0.5)+0.36*(LN(AI3+1))+(0.014*AE3)+0.96</f>
        <v>1.637397648476276</v>
      </c>
      <c r="AE3" s="9">
        <v>7</v>
      </c>
      <c r="AF3" s="9">
        <v>0</v>
      </c>
      <c r="AG3" s="9">
        <v>0</v>
      </c>
      <c r="AH3" s="9">
        <v>5</v>
      </c>
      <c r="AI3" s="9">
        <v>4</v>
      </c>
      <c r="AJ3" s="9">
        <f t="shared" si="0"/>
        <v>2.3065591677025239</v>
      </c>
      <c r="AK3" s="9">
        <f t="shared" si="1"/>
        <v>1.7425591553839619</v>
      </c>
      <c r="AL3" s="30">
        <f t="shared" ref="AL3:AM65" si="11">AJ3/V3</f>
        <v>0.65320048943550402</v>
      </c>
      <c r="AM3" s="30">
        <f t="shared" si="11"/>
        <v>0.51555663474568392</v>
      </c>
      <c r="AN3" s="7" t="s">
        <v>29</v>
      </c>
      <c r="AO3" s="35" t="str">
        <f t="shared" ref="AO3:AO66" si="12">IF(AK3&gt;1.2,IF(AD3&lt;3.201,"Good Response","Moderate Response"),IF(AK3&lt;0.601,"No Response",IF(AD3&gt;5.1,"No Response","Moderate Response")))</f>
        <v>Good Response</v>
      </c>
      <c r="AP3" s="4" t="b">
        <v>0</v>
      </c>
      <c r="AQ3" s="4">
        <v>5</v>
      </c>
      <c r="AR3" s="4">
        <v>34.090789688236605</v>
      </c>
      <c r="AS3" s="4">
        <v>115</v>
      </c>
      <c r="AT3" s="4">
        <v>82</v>
      </c>
      <c r="AU3" s="2" t="s">
        <v>46</v>
      </c>
      <c r="AV3" s="2" t="s">
        <v>46</v>
      </c>
      <c r="AW3" s="4">
        <v>340</v>
      </c>
      <c r="AX3" s="2" t="s">
        <v>49</v>
      </c>
      <c r="AY3">
        <v>0.75</v>
      </c>
      <c r="AZ3" t="s">
        <v>128</v>
      </c>
      <c r="BA3" t="str">
        <f t="shared" ref="BA3:BA66" si="13">IF(AC3&lt;3.2,"Yes","No")</f>
        <v>Yes</v>
      </c>
      <c r="BB3" t="s">
        <v>128</v>
      </c>
      <c r="BC3" t="str">
        <f t="shared" ref="BC3:BC66" si="14">IF(AD3&lt;3.2,"Yes","No")</f>
        <v>Yes</v>
      </c>
      <c r="BD3" t="s">
        <v>128</v>
      </c>
      <c r="BE3" t="s">
        <v>128</v>
      </c>
      <c r="BF3">
        <v>2.6999280064337299</v>
      </c>
      <c r="BG3">
        <v>0.65916737320086582</v>
      </c>
      <c r="BH3">
        <v>2.0407606332328641</v>
      </c>
      <c r="BI3">
        <v>10</v>
      </c>
      <c r="BJ3" s="4">
        <v>130</v>
      </c>
      <c r="BK3" s="4">
        <v>9.1</v>
      </c>
      <c r="BL3" s="4">
        <v>4.18</v>
      </c>
      <c r="BM3" s="4">
        <v>1.46</v>
      </c>
      <c r="BN3">
        <v>16</v>
      </c>
    </row>
    <row r="4" spans="1:66" ht="60" x14ac:dyDescent="0.25">
      <c r="A4" s="2" t="s">
        <v>54</v>
      </c>
      <c r="B4" s="2" t="s">
        <v>25</v>
      </c>
      <c r="C4" s="3">
        <v>19071</v>
      </c>
      <c r="D4" s="28">
        <f t="shared" si="2"/>
        <v>65.674999999999997</v>
      </c>
      <c r="E4" s="3">
        <v>43060</v>
      </c>
      <c r="F4" s="3">
        <v>43067</v>
      </c>
      <c r="G4" s="3">
        <v>43236</v>
      </c>
      <c r="H4" s="17">
        <f t="shared" si="3"/>
        <v>5.833333333333333</v>
      </c>
      <c r="I4" s="5"/>
      <c r="J4" s="2" t="s">
        <v>26</v>
      </c>
      <c r="K4" s="27" t="str">
        <f t="shared" si="4"/>
        <v/>
      </c>
      <c r="L4" s="2" t="s">
        <v>27</v>
      </c>
      <c r="M4" s="2" t="s">
        <v>28</v>
      </c>
      <c r="N4" s="3">
        <v>43067</v>
      </c>
      <c r="O4" s="3">
        <v>43067</v>
      </c>
      <c r="P4" s="10" t="str">
        <f t="shared" si="6"/>
        <v>BL</v>
      </c>
      <c r="Q4" s="5"/>
      <c r="R4" s="10" t="str">
        <f t="shared" si="7"/>
        <v>N</v>
      </c>
      <c r="S4" s="5"/>
      <c r="T4" s="10" t="str">
        <f t="shared" si="8"/>
        <v>N</v>
      </c>
      <c r="U4" s="13">
        <v>1</v>
      </c>
      <c r="V4" s="4">
        <v>6.2285544897635567</v>
      </c>
      <c r="W4" s="9">
        <f t="shared" si="9"/>
        <v>6.6367429571676384</v>
      </c>
      <c r="X4" s="4">
        <v>40</v>
      </c>
      <c r="Y4" s="4">
        <v>24</v>
      </c>
      <c r="Z4" s="4">
        <v>22</v>
      </c>
      <c r="AA4" s="4">
        <v>10</v>
      </c>
      <c r="AB4" s="4">
        <v>18</v>
      </c>
      <c r="AC4" s="4">
        <v>3.3688121055678462</v>
      </c>
      <c r="AD4" s="9">
        <f t="shared" si="10"/>
        <v>3.4479980324999184</v>
      </c>
      <c r="AE4" s="4">
        <v>62</v>
      </c>
      <c r="AF4" s="4">
        <v>1</v>
      </c>
      <c r="AG4" s="4">
        <v>0</v>
      </c>
      <c r="AH4" s="4">
        <v>16</v>
      </c>
      <c r="AI4" s="4">
        <v>18</v>
      </c>
      <c r="AJ4" s="9">
        <f t="shared" si="0"/>
        <v>2.8597423841957106</v>
      </c>
      <c r="AK4" s="9">
        <f t="shared" si="1"/>
        <v>3.18874492466772</v>
      </c>
      <c r="AL4" s="30">
        <f t="shared" si="11"/>
        <v>0.45913420022183504</v>
      </c>
      <c r="AM4" s="30">
        <f t="shared" si="11"/>
        <v>0.48046834799046972</v>
      </c>
      <c r="AN4" s="2" t="s">
        <v>31</v>
      </c>
      <c r="AO4" s="35" t="str">
        <f t="shared" si="12"/>
        <v>Moderate Response</v>
      </c>
      <c r="AP4" s="4" t="b">
        <v>0</v>
      </c>
      <c r="AQ4" s="4">
        <v>0</v>
      </c>
      <c r="AR4" s="4">
        <v>42.716049382716051</v>
      </c>
      <c r="AS4" s="4">
        <v>149</v>
      </c>
      <c r="AT4" s="4">
        <v>75</v>
      </c>
      <c r="AU4" s="2" t="s">
        <v>46</v>
      </c>
      <c r="AV4" s="2" t="s">
        <v>47</v>
      </c>
      <c r="AW4" s="4">
        <v>60</v>
      </c>
      <c r="AX4" s="2" t="s">
        <v>49</v>
      </c>
      <c r="AY4">
        <v>2.125</v>
      </c>
      <c r="AZ4" t="s">
        <v>129</v>
      </c>
      <c r="BA4" t="str">
        <f t="shared" si="13"/>
        <v>No</v>
      </c>
      <c r="BB4" t="s">
        <v>129</v>
      </c>
      <c r="BC4" t="str">
        <f t="shared" si="14"/>
        <v>No</v>
      </c>
      <c r="BD4" t="s">
        <v>129</v>
      </c>
      <c r="BE4" t="s">
        <v>129</v>
      </c>
      <c r="BF4">
        <v>6.4570791473232934</v>
      </c>
      <c r="BG4">
        <v>1.7666633874998641</v>
      </c>
      <c r="BH4">
        <v>4.6904157598234288</v>
      </c>
      <c r="BI4">
        <v>12</v>
      </c>
      <c r="BJ4" s="4">
        <v>139</v>
      </c>
      <c r="BK4" s="4">
        <v>8.1999999999999993</v>
      </c>
      <c r="BL4" s="4">
        <v>1.98</v>
      </c>
      <c r="BM4" s="4">
        <v>0.48</v>
      </c>
      <c r="BN4">
        <v>19</v>
      </c>
    </row>
    <row r="5" spans="1:66" ht="60" x14ac:dyDescent="0.25">
      <c r="A5" s="7" t="s">
        <v>125</v>
      </c>
      <c r="B5" s="7" t="s">
        <v>30</v>
      </c>
      <c r="C5" s="8">
        <v>23500</v>
      </c>
      <c r="D5" s="28">
        <f t="shared" si="2"/>
        <v>53.569444444444443</v>
      </c>
      <c r="E5" s="8">
        <v>43067</v>
      </c>
      <c r="F5" s="8">
        <v>43074</v>
      </c>
      <c r="G5" s="8">
        <v>43193</v>
      </c>
      <c r="H5" s="17">
        <f t="shared" si="3"/>
        <v>4.1666666666666661</v>
      </c>
      <c r="I5" s="10"/>
      <c r="J5" s="7" t="s">
        <v>26</v>
      </c>
      <c r="K5" s="27" t="str">
        <f t="shared" si="4"/>
        <v/>
      </c>
      <c r="L5" s="7" t="s">
        <v>27</v>
      </c>
      <c r="M5" s="26" t="s">
        <v>26</v>
      </c>
      <c r="N5" s="15">
        <v>43237</v>
      </c>
      <c r="O5" s="14"/>
      <c r="P5" s="10" t="str">
        <f t="shared" si="6"/>
        <v>N</v>
      </c>
      <c r="Q5" s="15">
        <v>43237</v>
      </c>
      <c r="R5" s="10" t="str">
        <f t="shared" si="7"/>
        <v>N</v>
      </c>
      <c r="S5" s="10"/>
      <c r="T5" s="10" t="str">
        <f t="shared" si="8"/>
        <v>N</v>
      </c>
      <c r="U5" s="9">
        <v>1</v>
      </c>
      <c r="V5" s="9">
        <v>2.6666065387038702</v>
      </c>
      <c r="W5" s="9">
        <f t="shared" si="9"/>
        <v>3.0793976484762764</v>
      </c>
      <c r="X5" s="9">
        <v>50</v>
      </c>
      <c r="Y5" s="9">
        <v>1</v>
      </c>
      <c r="Z5" s="9">
        <v>1</v>
      </c>
      <c r="AA5" s="9">
        <v>5</v>
      </c>
      <c r="AB5" s="9">
        <v>4</v>
      </c>
      <c r="AC5" s="9">
        <v>1.31</v>
      </c>
      <c r="AD5" s="9">
        <f t="shared" si="10"/>
        <v>2.365397648476276</v>
      </c>
      <c r="AE5" s="16">
        <v>19</v>
      </c>
      <c r="AF5" s="9">
        <v>1</v>
      </c>
      <c r="AG5" s="9">
        <v>0</v>
      </c>
      <c r="AH5" s="9">
        <v>2</v>
      </c>
      <c r="AI5" s="9">
        <v>4</v>
      </c>
      <c r="AJ5" s="9">
        <f t="shared" si="0"/>
        <v>1.3566065387038702</v>
      </c>
      <c r="AK5" s="9">
        <f t="shared" si="1"/>
        <v>0.71400000000000041</v>
      </c>
      <c r="AL5" s="30">
        <f t="shared" si="11"/>
        <v>0.50873892305209067</v>
      </c>
      <c r="AM5" s="30">
        <f t="shared" si="11"/>
        <v>0.23186352706130575</v>
      </c>
      <c r="AN5" s="7" t="s">
        <v>29</v>
      </c>
      <c r="AO5" s="35" t="str">
        <f t="shared" si="12"/>
        <v>Moderate Response</v>
      </c>
      <c r="AP5" s="4" t="b">
        <v>0</v>
      </c>
      <c r="AQ5" s="4">
        <v>14</v>
      </c>
      <c r="AR5" s="4">
        <v>24.287400910777535</v>
      </c>
      <c r="AS5" s="4">
        <v>132</v>
      </c>
      <c r="AT5" s="4">
        <v>78</v>
      </c>
      <c r="AU5" s="2" t="s">
        <v>46</v>
      </c>
      <c r="AV5" s="2" t="s">
        <v>46</v>
      </c>
      <c r="AW5" s="4">
        <v>360</v>
      </c>
      <c r="AX5" s="2" t="s">
        <v>49</v>
      </c>
      <c r="AY5">
        <v>0.75</v>
      </c>
      <c r="AZ5" t="s">
        <v>128</v>
      </c>
      <c r="BA5" t="str">
        <f t="shared" si="13"/>
        <v>Yes</v>
      </c>
      <c r="BB5" t="s">
        <v>128</v>
      </c>
      <c r="BC5" t="str">
        <f t="shared" si="14"/>
        <v>Yes</v>
      </c>
      <c r="BD5" t="s">
        <v>129</v>
      </c>
      <c r="BE5" t="s">
        <v>129</v>
      </c>
      <c r="BF5">
        <v>1</v>
      </c>
      <c r="BG5">
        <v>0.65916737320086582</v>
      </c>
      <c r="BH5">
        <v>0.34083262679913418</v>
      </c>
      <c r="BI5">
        <v>6</v>
      </c>
      <c r="BJ5" s="4">
        <v>137</v>
      </c>
      <c r="BK5" s="4">
        <v>10.199999999999999</v>
      </c>
      <c r="BL5" s="4">
        <v>1.59</v>
      </c>
      <c r="BM5" s="4">
        <v>1.34</v>
      </c>
      <c r="BN5">
        <v>25</v>
      </c>
    </row>
    <row r="6" spans="1:66" ht="60" x14ac:dyDescent="0.25">
      <c r="A6" s="7" t="s">
        <v>55</v>
      </c>
      <c r="B6" s="7" t="s">
        <v>25</v>
      </c>
      <c r="C6" s="8">
        <v>25610</v>
      </c>
      <c r="D6" s="28">
        <f t="shared" si="2"/>
        <v>47.797222222222224</v>
      </c>
      <c r="E6" s="8">
        <v>43067</v>
      </c>
      <c r="F6" s="8">
        <v>43067</v>
      </c>
      <c r="G6" s="8">
        <v>43207</v>
      </c>
      <c r="H6" s="17">
        <f t="shared" si="3"/>
        <v>4.6333333333333337</v>
      </c>
      <c r="I6" s="10"/>
      <c r="J6" s="7" t="s">
        <v>26</v>
      </c>
      <c r="K6" s="27" t="str">
        <f t="shared" si="4"/>
        <v/>
      </c>
      <c r="L6" s="7" t="s">
        <v>27</v>
      </c>
      <c r="M6" s="7" t="str">
        <f t="shared" si="5"/>
        <v>Y</v>
      </c>
      <c r="N6" s="8">
        <v>43067</v>
      </c>
      <c r="O6" s="15">
        <v>43067</v>
      </c>
      <c r="P6" s="10" t="str">
        <f t="shared" si="6"/>
        <v>BL</v>
      </c>
      <c r="Q6" s="14"/>
      <c r="R6" s="10" t="str">
        <f t="shared" si="7"/>
        <v>N</v>
      </c>
      <c r="S6" s="10"/>
      <c r="T6" s="10" t="str">
        <f t="shared" si="8"/>
        <v>N</v>
      </c>
      <c r="U6" s="9">
        <v>1</v>
      </c>
      <c r="V6" s="9">
        <v>6.0717403933432381</v>
      </c>
      <c r="W6" s="9">
        <f t="shared" si="9"/>
        <v>6.396487285652154</v>
      </c>
      <c r="X6" s="9">
        <v>80</v>
      </c>
      <c r="Y6" s="9">
        <v>15</v>
      </c>
      <c r="Z6" s="9">
        <v>6</v>
      </c>
      <c r="AA6" s="9">
        <v>20</v>
      </c>
      <c r="AB6" s="9">
        <v>57</v>
      </c>
      <c r="AC6" s="9">
        <v>2.2151626213208977</v>
      </c>
      <c r="AD6" s="9">
        <f t="shared" si="10"/>
        <v>3.2693572434052096</v>
      </c>
      <c r="AE6" s="9">
        <v>27</v>
      </c>
      <c r="AF6" s="9">
        <v>2</v>
      </c>
      <c r="AG6" s="9">
        <v>4</v>
      </c>
      <c r="AH6" s="9">
        <v>2</v>
      </c>
      <c r="AI6" s="9">
        <v>4</v>
      </c>
      <c r="AJ6" s="9">
        <f t="shared" si="0"/>
        <v>3.8565777720223404</v>
      </c>
      <c r="AK6" s="9">
        <f t="shared" si="1"/>
        <v>3.1271300422469444</v>
      </c>
      <c r="AL6" s="30">
        <f t="shared" si="11"/>
        <v>0.63516842324986511</v>
      </c>
      <c r="AM6" s="30">
        <f t="shared" si="11"/>
        <v>0.48888239788443788</v>
      </c>
      <c r="AN6" s="7" t="s">
        <v>29</v>
      </c>
      <c r="AO6" s="35" t="str">
        <f t="shared" si="12"/>
        <v>Moderate Response</v>
      </c>
      <c r="AP6" s="4" t="b">
        <v>1</v>
      </c>
      <c r="AQ6" s="4">
        <v>0</v>
      </c>
      <c r="AR6" s="4">
        <v>23.114186851211073</v>
      </c>
      <c r="AS6" s="4">
        <v>126</v>
      </c>
      <c r="AT6" s="4">
        <v>80</v>
      </c>
      <c r="AU6" s="2" t="s">
        <v>46</v>
      </c>
      <c r="AV6" s="2" t="s">
        <v>46</v>
      </c>
      <c r="AW6" s="12"/>
      <c r="AX6" s="2" t="s">
        <v>49</v>
      </c>
      <c r="AY6">
        <v>2</v>
      </c>
      <c r="AZ6" t="s">
        <v>128</v>
      </c>
      <c r="BA6" t="str">
        <f t="shared" si="13"/>
        <v>Yes</v>
      </c>
      <c r="BB6" t="s">
        <v>129</v>
      </c>
      <c r="BC6" t="str">
        <f t="shared" si="14"/>
        <v>No</v>
      </c>
      <c r="BD6" t="s">
        <v>129</v>
      </c>
      <c r="BE6" t="s">
        <v>129</v>
      </c>
      <c r="BF6">
        <v>4.8857555491110292</v>
      </c>
      <c r="BG6">
        <v>2.6591673732008658</v>
      </c>
      <c r="BH6">
        <v>2.2265881759101633</v>
      </c>
      <c r="BI6">
        <v>52</v>
      </c>
      <c r="BJ6" s="4">
        <v>113</v>
      </c>
      <c r="BK6" s="4">
        <v>9.6</v>
      </c>
      <c r="BL6" s="4">
        <v>1.68</v>
      </c>
      <c r="BM6" s="4">
        <v>1.1000000000000001</v>
      </c>
      <c r="BN6">
        <v>22</v>
      </c>
    </row>
    <row r="7" spans="1:66" ht="60" x14ac:dyDescent="0.25">
      <c r="A7" s="2" t="s">
        <v>56</v>
      </c>
      <c r="B7" s="2" t="s">
        <v>30</v>
      </c>
      <c r="C7" s="3">
        <v>20214</v>
      </c>
      <c r="D7" s="28">
        <f t="shared" si="2"/>
        <v>62.583333333333336</v>
      </c>
      <c r="E7" s="3">
        <v>43074</v>
      </c>
      <c r="F7" s="3">
        <v>43081</v>
      </c>
      <c r="G7" s="3">
        <v>43265</v>
      </c>
      <c r="H7" s="17">
        <f t="shared" si="3"/>
        <v>6.3000000000000007</v>
      </c>
      <c r="I7" s="5"/>
      <c r="J7" s="2" t="s">
        <v>26</v>
      </c>
      <c r="K7" s="27" t="str">
        <f t="shared" si="4"/>
        <v/>
      </c>
      <c r="L7" s="2" t="s">
        <v>27</v>
      </c>
      <c r="M7" s="2" t="s">
        <v>28</v>
      </c>
      <c r="N7" s="3">
        <v>43081</v>
      </c>
      <c r="O7" s="3">
        <v>43081</v>
      </c>
      <c r="P7" s="10" t="str">
        <f t="shared" si="6"/>
        <v>BL</v>
      </c>
      <c r="Q7" s="5"/>
      <c r="R7" s="10" t="str">
        <f t="shared" si="7"/>
        <v>N</v>
      </c>
      <c r="S7" s="5"/>
      <c r="T7" s="10" t="str">
        <f t="shared" si="8"/>
        <v>N</v>
      </c>
      <c r="U7" s="4">
        <v>1</v>
      </c>
      <c r="V7" s="4">
        <v>7.2488830347946367</v>
      </c>
      <c r="W7" s="9">
        <f t="shared" si="9"/>
        <v>6.7534801462131986</v>
      </c>
      <c r="X7" s="4">
        <v>50</v>
      </c>
      <c r="Y7" s="4">
        <v>20</v>
      </c>
      <c r="Z7" s="4">
        <v>20</v>
      </c>
      <c r="AA7" s="4">
        <v>54</v>
      </c>
      <c r="AB7" s="4">
        <v>40</v>
      </c>
      <c r="AC7" s="4">
        <v>3.4275552930265358</v>
      </c>
      <c r="AD7" s="9">
        <f t="shared" si="10"/>
        <v>2.5193976484762759</v>
      </c>
      <c r="AE7" s="4">
        <v>30</v>
      </c>
      <c r="AF7" s="4">
        <v>1</v>
      </c>
      <c r="AG7" s="4">
        <v>0</v>
      </c>
      <c r="AH7" s="4">
        <v>33</v>
      </c>
      <c r="AI7" s="4">
        <v>4</v>
      </c>
      <c r="AJ7" s="9">
        <f t="shared" si="0"/>
        <v>3.8213277417681009</v>
      </c>
      <c r="AK7" s="9">
        <f t="shared" si="1"/>
        <v>4.2340824977369227</v>
      </c>
      <c r="AL7" s="30">
        <f t="shared" si="11"/>
        <v>0.52716090512506941</v>
      </c>
      <c r="AM7" s="30">
        <f t="shared" si="11"/>
        <v>0.62694824091709977</v>
      </c>
      <c r="AN7" s="2" t="s">
        <v>31</v>
      </c>
      <c r="AO7" s="35" t="str">
        <f t="shared" si="12"/>
        <v>Good Response</v>
      </c>
      <c r="AP7" s="4" t="b">
        <v>0</v>
      </c>
      <c r="AQ7" s="4">
        <v>1</v>
      </c>
      <c r="AR7" s="4">
        <v>18.855003652300947</v>
      </c>
      <c r="AS7" s="4">
        <v>117</v>
      </c>
      <c r="AT7" s="4">
        <v>81</v>
      </c>
      <c r="AU7" s="2" t="s">
        <v>46</v>
      </c>
      <c r="AV7" s="2" t="s">
        <v>46</v>
      </c>
      <c r="AW7" s="13">
        <v>30</v>
      </c>
      <c r="AX7" s="2" t="s">
        <v>49</v>
      </c>
      <c r="AY7">
        <v>1.5</v>
      </c>
      <c r="AZ7" t="s">
        <v>129</v>
      </c>
      <c r="BA7" t="str">
        <f t="shared" si="13"/>
        <v>No</v>
      </c>
      <c r="BB7" t="s">
        <v>128</v>
      </c>
      <c r="BC7" t="str">
        <f t="shared" si="14"/>
        <v>Yes</v>
      </c>
      <c r="BD7" t="s">
        <v>129</v>
      </c>
      <c r="BE7" t="s">
        <v>129</v>
      </c>
      <c r="BF7">
        <v>6.7002791950221638</v>
      </c>
      <c r="BG7">
        <v>0.65916737320086582</v>
      </c>
      <c r="BH7">
        <v>6.041111821821298</v>
      </c>
      <c r="BI7">
        <v>52</v>
      </c>
      <c r="BJ7" s="4">
        <v>123</v>
      </c>
      <c r="BK7" s="4">
        <v>11.4</v>
      </c>
      <c r="BL7" s="4">
        <v>4.91</v>
      </c>
      <c r="BM7" s="4">
        <v>2.19</v>
      </c>
      <c r="BN7">
        <v>14</v>
      </c>
    </row>
    <row r="8" spans="1:66" ht="60" x14ac:dyDescent="0.25">
      <c r="A8" s="7" t="s">
        <v>57</v>
      </c>
      <c r="B8" s="7" t="s">
        <v>25</v>
      </c>
      <c r="C8" s="8">
        <v>17810</v>
      </c>
      <c r="D8" s="28">
        <f t="shared" si="2"/>
        <v>69.263888888888886</v>
      </c>
      <c r="E8" s="8">
        <v>43109</v>
      </c>
      <c r="F8" s="8">
        <v>43116</v>
      </c>
      <c r="G8" s="8">
        <v>43279</v>
      </c>
      <c r="H8" s="17">
        <f t="shared" si="3"/>
        <v>5.6333333333333329</v>
      </c>
      <c r="I8" s="10"/>
      <c r="J8" s="7" t="s">
        <v>26</v>
      </c>
      <c r="K8" s="27" t="str">
        <f t="shared" si="4"/>
        <v/>
      </c>
      <c r="L8" s="7" t="s">
        <v>27</v>
      </c>
      <c r="M8" s="7" t="str">
        <f t="shared" si="5"/>
        <v>Y</v>
      </c>
      <c r="N8" s="8">
        <v>43286</v>
      </c>
      <c r="O8" s="14"/>
      <c r="P8" s="10" t="str">
        <f t="shared" si="6"/>
        <v>N</v>
      </c>
      <c r="Q8" s="15">
        <v>43286</v>
      </c>
      <c r="R8" s="10" t="str">
        <f t="shared" si="7"/>
        <v>N</v>
      </c>
      <c r="S8" s="10"/>
      <c r="T8" s="10" t="str">
        <f t="shared" si="8"/>
        <v>N</v>
      </c>
      <c r="U8" s="9">
        <v>2</v>
      </c>
      <c r="V8" s="9">
        <v>4.0741752128086937</v>
      </c>
      <c r="W8" s="9">
        <f t="shared" si="9"/>
        <v>3.8945995416126227</v>
      </c>
      <c r="X8" s="9">
        <v>30</v>
      </c>
      <c r="Y8" s="9">
        <v>2</v>
      </c>
      <c r="Z8" s="9">
        <v>1</v>
      </c>
      <c r="AA8" s="9">
        <v>40</v>
      </c>
      <c r="AB8" s="9">
        <v>54</v>
      </c>
      <c r="AC8" s="9">
        <v>3.0235947357004829</v>
      </c>
      <c r="AD8" s="9">
        <f t="shared" si="10"/>
        <v>2.6673572434052097</v>
      </c>
      <c r="AE8" s="9">
        <v>24</v>
      </c>
      <c r="AF8" s="9">
        <v>2</v>
      </c>
      <c r="AG8" s="9">
        <v>0</v>
      </c>
      <c r="AH8" s="9">
        <v>15</v>
      </c>
      <c r="AI8" s="16">
        <v>4</v>
      </c>
      <c r="AJ8" s="9">
        <f t="shared" si="0"/>
        <v>1.0505804771082108</v>
      </c>
      <c r="AK8" s="9">
        <f t="shared" si="1"/>
        <v>1.2272422982074129</v>
      </c>
      <c r="AL8" s="30">
        <f t="shared" si="11"/>
        <v>0.25786335202406568</v>
      </c>
      <c r="AM8" s="30">
        <f t="shared" si="11"/>
        <v>0.31511386089755794</v>
      </c>
      <c r="AN8" s="7" t="s">
        <v>31</v>
      </c>
      <c r="AO8" s="35" t="str">
        <f t="shared" si="12"/>
        <v>Good Response</v>
      </c>
      <c r="AP8" s="4" t="b">
        <v>0</v>
      </c>
      <c r="AQ8" s="4">
        <v>10</v>
      </c>
      <c r="AR8" s="4">
        <v>19.869361512944156</v>
      </c>
      <c r="AS8" s="4">
        <v>135</v>
      </c>
      <c r="AT8" s="4">
        <v>91</v>
      </c>
      <c r="AU8" s="2" t="s">
        <v>46</v>
      </c>
      <c r="AV8" s="2" t="s">
        <v>46</v>
      </c>
      <c r="AW8" s="4">
        <v>360</v>
      </c>
      <c r="AX8" s="2" t="s">
        <v>49</v>
      </c>
      <c r="AY8">
        <v>1.375</v>
      </c>
      <c r="AZ8" t="s">
        <v>129</v>
      </c>
      <c r="BA8" t="str">
        <f t="shared" si="13"/>
        <v>Yes</v>
      </c>
      <c r="BB8" t="s">
        <v>129</v>
      </c>
      <c r="BC8" t="str">
        <f t="shared" si="14"/>
        <v>Yes</v>
      </c>
      <c r="BD8" t="s">
        <v>129</v>
      </c>
      <c r="BE8" t="s">
        <v>129</v>
      </c>
      <c r="BF8">
        <v>3.4043999111394827</v>
      </c>
      <c r="BG8">
        <v>0.65916737320086582</v>
      </c>
      <c r="BH8">
        <v>2.7452325379386169</v>
      </c>
      <c r="BI8">
        <v>16</v>
      </c>
      <c r="BJ8" s="4">
        <v>161</v>
      </c>
      <c r="BK8" s="4">
        <v>11.9</v>
      </c>
      <c r="BL8" s="4">
        <v>2.4900000000000002</v>
      </c>
      <c r="BM8" s="4">
        <v>1.18</v>
      </c>
      <c r="BN8">
        <v>30</v>
      </c>
    </row>
    <row r="9" spans="1:66" ht="45" x14ac:dyDescent="0.25">
      <c r="A9" s="2" t="s">
        <v>58</v>
      </c>
      <c r="B9" s="2" t="s">
        <v>25</v>
      </c>
      <c r="C9" s="3">
        <v>14068</v>
      </c>
      <c r="D9" s="28">
        <f t="shared" si="2"/>
        <v>79.50555555555556</v>
      </c>
      <c r="E9" s="3">
        <v>43109</v>
      </c>
      <c r="F9" s="3">
        <v>43116</v>
      </c>
      <c r="G9" s="3">
        <v>43270</v>
      </c>
      <c r="H9" s="17">
        <f t="shared" si="3"/>
        <v>5.333333333333333</v>
      </c>
      <c r="I9" s="5"/>
      <c r="J9" s="2" t="s">
        <v>26</v>
      </c>
      <c r="K9" s="27" t="str">
        <f t="shared" si="4"/>
        <v/>
      </c>
      <c r="L9" s="2" t="s">
        <v>27</v>
      </c>
      <c r="M9" s="2" t="s">
        <v>28</v>
      </c>
      <c r="N9" s="3"/>
      <c r="O9" s="5"/>
      <c r="P9" s="10" t="str">
        <f t="shared" si="6"/>
        <v>N</v>
      </c>
      <c r="Q9" s="5"/>
      <c r="R9" s="10" t="str">
        <f t="shared" si="7"/>
        <v>N</v>
      </c>
      <c r="S9" s="5"/>
      <c r="T9" s="10" t="str">
        <f t="shared" si="8"/>
        <v>N</v>
      </c>
      <c r="U9" s="4">
        <v>1</v>
      </c>
      <c r="V9" s="4">
        <v>2.0249742261192862</v>
      </c>
      <c r="W9" s="9">
        <f t="shared" si="9"/>
        <v>3.5643718745955617</v>
      </c>
      <c r="X9" s="4">
        <v>30</v>
      </c>
      <c r="Y9" s="4">
        <v>4</v>
      </c>
      <c r="Z9" s="4">
        <v>3</v>
      </c>
      <c r="AA9" s="4">
        <v>1</v>
      </c>
      <c r="AB9" s="4">
        <v>4</v>
      </c>
      <c r="AC9" s="4">
        <v>2.1896351407715469</v>
      </c>
      <c r="AD9" s="9">
        <f t="shared" si="10"/>
        <v>1.833397648476276</v>
      </c>
      <c r="AE9" s="4">
        <v>21</v>
      </c>
      <c r="AF9" s="4">
        <v>0</v>
      </c>
      <c r="AG9" s="4">
        <v>0</v>
      </c>
      <c r="AH9" s="4">
        <v>15</v>
      </c>
      <c r="AI9" s="4">
        <v>4</v>
      </c>
      <c r="AJ9" s="9">
        <f t="shared" si="0"/>
        <v>-0.16466091465226063</v>
      </c>
      <c r="AK9" s="9">
        <f t="shared" si="1"/>
        <v>1.7309742261192858</v>
      </c>
      <c r="AL9" s="30">
        <f t="shared" si="11"/>
        <v>-8.1315066892392568E-2</v>
      </c>
      <c r="AM9" s="30">
        <f t="shared" si="11"/>
        <v>0.48563233215268653</v>
      </c>
      <c r="AN9" s="2" t="s">
        <v>32</v>
      </c>
      <c r="AO9" s="35" t="str">
        <f t="shared" si="12"/>
        <v>Good Response</v>
      </c>
      <c r="AP9" s="4" t="b">
        <v>0</v>
      </c>
      <c r="AQ9" s="4">
        <v>15</v>
      </c>
      <c r="AR9" s="4">
        <v>23.372933884297524</v>
      </c>
      <c r="AS9" s="4">
        <v>163</v>
      </c>
      <c r="AT9" s="4">
        <v>90</v>
      </c>
      <c r="AU9" s="2" t="s">
        <v>47</v>
      </c>
      <c r="AV9" s="2" t="s">
        <v>47</v>
      </c>
      <c r="AW9" s="4">
        <v>180</v>
      </c>
      <c r="AX9" s="2" t="s">
        <v>49</v>
      </c>
      <c r="AY9">
        <v>1</v>
      </c>
      <c r="AZ9" t="s">
        <v>128</v>
      </c>
      <c r="BA9" t="str">
        <f t="shared" si="13"/>
        <v>Yes</v>
      </c>
      <c r="BB9" t="s">
        <v>128</v>
      </c>
      <c r="BC9" t="str">
        <f t="shared" si="14"/>
        <v>Yes</v>
      </c>
      <c r="BD9" t="s">
        <v>129</v>
      </c>
      <c r="BE9" t="s">
        <v>129</v>
      </c>
      <c r="BF9">
        <v>1.7320508075688772</v>
      </c>
      <c r="BG9">
        <v>0.65916737320086582</v>
      </c>
      <c r="BH9">
        <v>1.0728834343680114</v>
      </c>
      <c r="BI9">
        <v>7</v>
      </c>
      <c r="BJ9" s="4">
        <v>144</v>
      </c>
      <c r="BK9" s="4">
        <v>8.6</v>
      </c>
      <c r="BL9" s="4">
        <v>4.9800000000000004</v>
      </c>
      <c r="BM9" s="4">
        <v>0.49</v>
      </c>
      <c r="BN9">
        <v>20</v>
      </c>
    </row>
    <row r="10" spans="1:66" ht="60" x14ac:dyDescent="0.25">
      <c r="A10" s="7" t="s">
        <v>59</v>
      </c>
      <c r="B10" s="7" t="s">
        <v>30</v>
      </c>
      <c r="C10" s="8">
        <v>23615</v>
      </c>
      <c r="D10" s="28">
        <f t="shared" si="2"/>
        <v>53.369444444444447</v>
      </c>
      <c r="E10" s="8">
        <v>43109</v>
      </c>
      <c r="F10" s="8">
        <v>43116</v>
      </c>
      <c r="G10" s="8">
        <v>43279</v>
      </c>
      <c r="H10" s="17">
        <f t="shared" si="3"/>
        <v>5.6333333333333329</v>
      </c>
      <c r="I10" s="10"/>
      <c r="J10" s="7" t="s">
        <v>26</v>
      </c>
      <c r="K10" s="27" t="str">
        <f t="shared" si="4"/>
        <v/>
      </c>
      <c r="L10" s="7" t="s">
        <v>27</v>
      </c>
      <c r="M10" s="7" t="str">
        <f t="shared" si="5"/>
        <v>Y</v>
      </c>
      <c r="N10" s="8">
        <v>43116</v>
      </c>
      <c r="O10" s="15">
        <v>43116</v>
      </c>
      <c r="P10" s="10" t="str">
        <f t="shared" si="6"/>
        <v>BL</v>
      </c>
      <c r="Q10" s="14"/>
      <c r="R10" s="10" t="str">
        <f t="shared" si="7"/>
        <v>N</v>
      </c>
      <c r="S10" s="10"/>
      <c r="T10" s="10" t="str">
        <f t="shared" si="8"/>
        <v>N</v>
      </c>
      <c r="U10" s="9">
        <v>1</v>
      </c>
      <c r="V10" s="9">
        <v>2.6666065387038702</v>
      </c>
      <c r="W10" s="9">
        <f t="shared" si="9"/>
        <v>3.0793976484762764</v>
      </c>
      <c r="X10" s="9">
        <v>50</v>
      </c>
      <c r="Y10" s="9">
        <v>1</v>
      </c>
      <c r="Z10" s="9">
        <v>1</v>
      </c>
      <c r="AA10" s="9">
        <v>5</v>
      </c>
      <c r="AB10" s="9">
        <v>4</v>
      </c>
      <c r="AC10" s="9">
        <v>1.622057204135354</v>
      </c>
      <c r="AD10" s="9">
        <f t="shared" si="10"/>
        <v>1.623397648476276</v>
      </c>
      <c r="AE10" s="9">
        <v>6</v>
      </c>
      <c r="AF10" s="9">
        <v>0</v>
      </c>
      <c r="AG10" s="9">
        <v>0</v>
      </c>
      <c r="AH10" s="9">
        <v>9</v>
      </c>
      <c r="AI10" s="9">
        <v>4</v>
      </c>
      <c r="AJ10" s="9">
        <f t="shared" si="0"/>
        <v>1.0445493345685162</v>
      </c>
      <c r="AK10" s="9">
        <f t="shared" si="1"/>
        <v>1.4560000000000004</v>
      </c>
      <c r="AL10" s="30">
        <f t="shared" si="11"/>
        <v>0.39171483284377956</v>
      </c>
      <c r="AM10" s="30">
        <f t="shared" si="11"/>
        <v>0.47281974145834882</v>
      </c>
      <c r="AN10" s="7" t="s">
        <v>31</v>
      </c>
      <c r="AO10" s="35" t="str">
        <f t="shared" si="12"/>
        <v>Good Response</v>
      </c>
      <c r="AP10" s="4" t="b">
        <v>0</v>
      </c>
      <c r="AQ10" s="4">
        <v>0</v>
      </c>
      <c r="AR10" s="4">
        <v>20.546874999999996</v>
      </c>
      <c r="AS10" s="4">
        <v>132</v>
      </c>
      <c r="AT10" s="4">
        <v>87</v>
      </c>
      <c r="AU10" s="2" t="s">
        <v>46</v>
      </c>
      <c r="AV10" s="2" t="s">
        <v>46</v>
      </c>
      <c r="AW10" s="4">
        <v>40</v>
      </c>
      <c r="AX10" s="2" t="s">
        <v>49</v>
      </c>
      <c r="AZ10" t="s">
        <v>128</v>
      </c>
      <c r="BA10" t="str">
        <f t="shared" si="13"/>
        <v>Yes</v>
      </c>
      <c r="BB10" t="s">
        <v>128</v>
      </c>
      <c r="BC10" t="str">
        <f t="shared" si="14"/>
        <v>Yes</v>
      </c>
      <c r="BD10" t="s">
        <v>128</v>
      </c>
      <c r="BE10" t="s">
        <v>128</v>
      </c>
      <c r="BF10">
        <v>1</v>
      </c>
      <c r="BG10">
        <v>0.65916737320086582</v>
      </c>
      <c r="BH10">
        <v>0.34083262679913418</v>
      </c>
      <c r="BI10">
        <v>30</v>
      </c>
      <c r="BJ10" s="4">
        <v>137</v>
      </c>
      <c r="BK10" s="4">
        <v>10.3</v>
      </c>
      <c r="BL10" s="4">
        <v>2.87</v>
      </c>
      <c r="BM10" s="4">
        <v>1.1399999999999999</v>
      </c>
      <c r="BN10">
        <v>17</v>
      </c>
    </row>
    <row r="11" spans="1:66" ht="45" x14ac:dyDescent="0.25">
      <c r="A11" s="7" t="s">
        <v>60</v>
      </c>
      <c r="B11" s="7" t="s">
        <v>30</v>
      </c>
      <c r="C11" s="8">
        <v>17811</v>
      </c>
      <c r="D11" s="28">
        <f t="shared" si="2"/>
        <v>69.3</v>
      </c>
      <c r="E11" s="8">
        <v>43123</v>
      </c>
      <c r="F11" s="8">
        <v>43126</v>
      </c>
      <c r="G11" s="8">
        <v>43314</v>
      </c>
      <c r="H11" s="17">
        <f t="shared" si="3"/>
        <v>6.3000000000000007</v>
      </c>
      <c r="I11" s="10"/>
      <c r="J11" s="7" t="s">
        <v>26</v>
      </c>
      <c r="K11" s="27" t="str">
        <f t="shared" si="4"/>
        <v/>
      </c>
      <c r="L11" s="7" t="s">
        <v>27</v>
      </c>
      <c r="M11" s="7" t="str">
        <f t="shared" si="5"/>
        <v>Y</v>
      </c>
      <c r="N11" s="8">
        <v>43126</v>
      </c>
      <c r="O11" s="8">
        <v>43126</v>
      </c>
      <c r="P11" s="10" t="str">
        <f t="shared" si="6"/>
        <v>BL</v>
      </c>
      <c r="Q11" s="15">
        <v>43280</v>
      </c>
      <c r="R11" s="10" t="str">
        <f t="shared" si="7"/>
        <v>FU</v>
      </c>
      <c r="S11" s="10"/>
      <c r="T11" s="10" t="str">
        <f t="shared" si="8"/>
        <v>N</v>
      </c>
      <c r="U11" s="9">
        <v>2</v>
      </c>
      <c r="V11" s="9">
        <v>3.7449125412072499</v>
      </c>
      <c r="W11" s="9">
        <f t="shared" si="9"/>
        <v>3.1687550806734603</v>
      </c>
      <c r="X11" s="9">
        <v>50</v>
      </c>
      <c r="Y11" s="9">
        <v>0</v>
      </c>
      <c r="Z11" s="9">
        <v>2</v>
      </c>
      <c r="AA11" s="9">
        <v>44</v>
      </c>
      <c r="AB11" s="9">
        <v>21</v>
      </c>
      <c r="AC11" s="9">
        <v>3.877594735700483</v>
      </c>
      <c r="AD11" s="9">
        <f t="shared" si="10"/>
        <v>3.5213572434052094</v>
      </c>
      <c r="AE11" s="9">
        <v>65</v>
      </c>
      <c r="AF11" s="9">
        <v>2</v>
      </c>
      <c r="AG11" s="9">
        <v>1</v>
      </c>
      <c r="AH11" s="9">
        <v>15</v>
      </c>
      <c r="AI11" s="9">
        <v>4</v>
      </c>
      <c r="AJ11" s="9">
        <f t="shared" si="0"/>
        <v>-0.13268219449323304</v>
      </c>
      <c r="AK11" s="9">
        <f t="shared" si="1"/>
        <v>-0.35260216273174905</v>
      </c>
      <c r="AL11" s="30">
        <f t="shared" si="11"/>
        <v>-3.5429984821610867E-2</v>
      </c>
      <c r="AM11" s="30">
        <f t="shared" si="11"/>
        <v>-0.11127466584031795</v>
      </c>
      <c r="AN11" s="7" t="s">
        <v>32</v>
      </c>
      <c r="AO11" s="35" t="str">
        <f t="shared" si="12"/>
        <v>No Response</v>
      </c>
      <c r="AP11" s="4" t="b">
        <v>0</v>
      </c>
      <c r="AQ11" s="4">
        <v>1</v>
      </c>
      <c r="AR11" s="4">
        <v>24.660493827160494</v>
      </c>
      <c r="AS11" s="4">
        <v>121</v>
      </c>
      <c r="AT11" s="4">
        <v>79</v>
      </c>
      <c r="AU11" s="2" t="s">
        <v>46</v>
      </c>
      <c r="AV11" s="2" t="s">
        <v>46</v>
      </c>
      <c r="AW11" s="4">
        <v>120</v>
      </c>
      <c r="AX11" s="2" t="s">
        <v>48</v>
      </c>
      <c r="AY11">
        <v>1.25</v>
      </c>
      <c r="AZ11" t="s">
        <v>129</v>
      </c>
      <c r="BA11" t="str">
        <f t="shared" si="13"/>
        <v>No</v>
      </c>
      <c r="BB11" t="s">
        <v>129</v>
      </c>
      <c r="BC11" t="str">
        <f t="shared" si="14"/>
        <v>No</v>
      </c>
      <c r="BD11" t="s">
        <v>129</v>
      </c>
      <c r="BE11" t="s">
        <v>129</v>
      </c>
      <c r="BF11">
        <v>3.2688390343880847</v>
      </c>
      <c r="BG11">
        <v>1.6591673732008658</v>
      </c>
      <c r="BH11">
        <v>1.6096716611872188</v>
      </c>
      <c r="BI11">
        <v>24</v>
      </c>
      <c r="BJ11" s="4">
        <v>112</v>
      </c>
      <c r="BK11" s="4">
        <v>13.8</v>
      </c>
      <c r="BL11" s="4">
        <v>3.98</v>
      </c>
      <c r="BM11" s="4">
        <v>2.2599999999999998</v>
      </c>
      <c r="BN11">
        <v>21</v>
      </c>
    </row>
    <row r="12" spans="1:66" ht="60" x14ac:dyDescent="0.25">
      <c r="A12" s="2" t="s">
        <v>61</v>
      </c>
      <c r="B12" s="2" t="s">
        <v>30</v>
      </c>
      <c r="C12" s="3">
        <v>18768</v>
      </c>
      <c r="D12" s="28">
        <f t="shared" si="2"/>
        <v>66.655555555555551</v>
      </c>
      <c r="E12" s="3">
        <v>43116</v>
      </c>
      <c r="F12" s="3">
        <v>43123</v>
      </c>
      <c r="G12" s="3">
        <v>43201</v>
      </c>
      <c r="H12" s="17">
        <f t="shared" si="3"/>
        <v>2.833333333333333</v>
      </c>
      <c r="I12" s="5"/>
      <c r="J12" s="2" t="s">
        <v>26</v>
      </c>
      <c r="K12" s="27" t="str">
        <f t="shared" si="4"/>
        <v/>
      </c>
      <c r="L12" s="2" t="s">
        <v>27</v>
      </c>
      <c r="M12" s="7" t="str">
        <f t="shared" si="5"/>
        <v>N</v>
      </c>
      <c r="N12" s="5"/>
      <c r="O12" s="5"/>
      <c r="P12" s="10" t="str">
        <f t="shared" si="6"/>
        <v>N</v>
      </c>
      <c r="Q12" s="5"/>
      <c r="R12" s="10" t="str">
        <f t="shared" si="7"/>
        <v>N</v>
      </c>
      <c r="S12" s="5"/>
      <c r="T12" s="10" t="str">
        <f t="shared" si="8"/>
        <v>N</v>
      </c>
      <c r="U12" s="4">
        <v>1</v>
      </c>
      <c r="V12" s="4">
        <v>3.091394249780536</v>
      </c>
      <c r="W12" s="9">
        <f t="shared" si="9"/>
        <v>3.3100915349352542</v>
      </c>
      <c r="X12" s="4">
        <v>20</v>
      </c>
      <c r="Y12" s="4">
        <v>2</v>
      </c>
      <c r="Z12" s="4">
        <v>1</v>
      </c>
      <c r="AA12" s="4">
        <v>12</v>
      </c>
      <c r="AB12" s="4">
        <v>15</v>
      </c>
      <c r="AC12" s="4">
        <v>2.3070858062030308</v>
      </c>
      <c r="AD12" s="9">
        <f t="shared" si="10"/>
        <v>1.9799568038602378</v>
      </c>
      <c r="AE12" s="4">
        <v>0</v>
      </c>
      <c r="AF12" s="4">
        <v>0</v>
      </c>
      <c r="AG12" s="4">
        <v>0</v>
      </c>
      <c r="AH12" s="4">
        <v>27</v>
      </c>
      <c r="AI12" s="4">
        <v>16</v>
      </c>
      <c r="AJ12" s="9">
        <f t="shared" si="0"/>
        <v>0.78430844357750518</v>
      </c>
      <c r="AK12" s="9">
        <f t="shared" si="1"/>
        <v>1.3301347310750165</v>
      </c>
      <c r="AL12" s="30">
        <f t="shared" si="11"/>
        <v>0.25370702673500306</v>
      </c>
      <c r="AM12" s="30">
        <f t="shared" si="11"/>
        <v>0.4018422805038937</v>
      </c>
      <c r="AN12" s="2" t="s">
        <v>31</v>
      </c>
      <c r="AO12" s="35" t="str">
        <f t="shared" si="12"/>
        <v>Good Response</v>
      </c>
      <c r="AP12" s="4" t="b">
        <v>0</v>
      </c>
      <c r="AQ12" s="4">
        <v>0</v>
      </c>
      <c r="AR12" s="4">
        <v>38.420447074293222</v>
      </c>
      <c r="AS12" s="4">
        <v>143</v>
      </c>
      <c r="AT12" s="4">
        <v>81</v>
      </c>
      <c r="AU12" s="2" t="s">
        <v>46</v>
      </c>
      <c r="AV12" s="2" t="s">
        <v>46</v>
      </c>
      <c r="AW12" s="5"/>
      <c r="AX12" s="2" t="s">
        <v>48</v>
      </c>
      <c r="AY12">
        <v>0.625</v>
      </c>
      <c r="AZ12" t="s">
        <v>128</v>
      </c>
      <c r="BA12" t="str">
        <f t="shared" si="13"/>
        <v>Yes</v>
      </c>
      <c r="BB12" t="s">
        <v>128</v>
      </c>
      <c r="BC12" t="str">
        <f t="shared" si="14"/>
        <v>Yes</v>
      </c>
      <c r="BD12" t="s">
        <v>129</v>
      </c>
      <c r="BE12" t="s">
        <v>129</v>
      </c>
      <c r="BF12">
        <v>2.663553233343869</v>
      </c>
      <c r="BG12">
        <v>1.6999280064337297</v>
      </c>
      <c r="BH12">
        <v>0.9636252269101393</v>
      </c>
      <c r="BI12">
        <v>12</v>
      </c>
      <c r="BJ12" s="4">
        <v>136</v>
      </c>
      <c r="BK12" s="4">
        <v>9.4</v>
      </c>
      <c r="BL12" s="4">
        <v>3.16</v>
      </c>
      <c r="BM12" s="4">
        <v>0.23</v>
      </c>
      <c r="BN12">
        <v>19</v>
      </c>
    </row>
    <row r="13" spans="1:66" ht="45" x14ac:dyDescent="0.25">
      <c r="A13" s="2" t="s">
        <v>126</v>
      </c>
      <c r="B13" s="2" t="s">
        <v>30</v>
      </c>
      <c r="C13" s="3">
        <v>24368</v>
      </c>
      <c r="D13" s="28">
        <f t="shared" si="2"/>
        <v>51.366666666666667</v>
      </c>
      <c r="E13" s="3">
        <v>43130</v>
      </c>
      <c r="F13" s="3">
        <v>43137</v>
      </c>
      <c r="G13" s="3">
        <v>43258</v>
      </c>
      <c r="H13" s="17">
        <f t="shared" si="3"/>
        <v>4.2333333333333334</v>
      </c>
      <c r="I13" s="11"/>
      <c r="J13" s="31" t="s">
        <v>26</v>
      </c>
      <c r="K13" s="27" t="str">
        <f t="shared" si="4"/>
        <v/>
      </c>
      <c r="L13" s="2" t="s">
        <v>33</v>
      </c>
      <c r="M13" s="2" t="s">
        <v>28</v>
      </c>
      <c r="N13" s="3">
        <v>43137</v>
      </c>
      <c r="O13" s="3">
        <v>43137</v>
      </c>
      <c r="P13" s="10" t="str">
        <f t="shared" si="6"/>
        <v>BL</v>
      </c>
      <c r="Q13" s="5"/>
      <c r="R13" s="10" t="str">
        <f t="shared" si="7"/>
        <v>N</v>
      </c>
      <c r="S13" s="5"/>
      <c r="T13" s="10" t="str">
        <f t="shared" si="8"/>
        <v>N</v>
      </c>
      <c r="U13" s="4">
        <v>1</v>
      </c>
      <c r="V13" s="4">
        <v>4.9980158891255133</v>
      </c>
      <c r="W13" s="9">
        <f t="shared" si="9"/>
        <v>5.1752764332630754</v>
      </c>
      <c r="X13" s="4">
        <v>50</v>
      </c>
      <c r="Y13" s="4">
        <v>18</v>
      </c>
      <c r="Z13" s="4">
        <v>4</v>
      </c>
      <c r="AA13" s="4">
        <v>7</v>
      </c>
      <c r="AB13" s="4">
        <v>4</v>
      </c>
      <c r="AC13" s="4">
        <v>2.65</v>
      </c>
      <c r="AD13" s="9">
        <f t="shared" si="10"/>
        <v>2.4493976484762761</v>
      </c>
      <c r="AE13" s="4">
        <v>25</v>
      </c>
      <c r="AF13" s="4">
        <v>1</v>
      </c>
      <c r="AG13" s="4">
        <v>0</v>
      </c>
      <c r="AH13" s="4">
        <v>12</v>
      </c>
      <c r="AI13" s="4">
        <v>4</v>
      </c>
      <c r="AJ13" s="9">
        <f t="shared" si="0"/>
        <v>2.3480158891255134</v>
      </c>
      <c r="AK13" s="9">
        <f t="shared" si="1"/>
        <v>2.7258787847867993</v>
      </c>
      <c r="AL13" s="30">
        <f t="shared" si="11"/>
        <v>0.46978960075621889</v>
      </c>
      <c r="AM13" s="30">
        <f t="shared" si="11"/>
        <v>0.52671172640494091</v>
      </c>
      <c r="AN13" s="31" t="s">
        <v>29</v>
      </c>
      <c r="AO13" s="35" t="str">
        <f t="shared" si="12"/>
        <v>Good Response</v>
      </c>
      <c r="AP13" s="4" t="b">
        <v>0</v>
      </c>
      <c r="AQ13" s="4">
        <v>6</v>
      </c>
      <c r="AR13" s="4">
        <v>26.337958305415754</v>
      </c>
      <c r="AS13" s="4">
        <v>143</v>
      </c>
      <c r="AT13" s="4">
        <v>75</v>
      </c>
      <c r="AU13" s="2" t="s">
        <v>47</v>
      </c>
      <c r="AV13" s="2" t="s">
        <v>47</v>
      </c>
      <c r="AW13" s="4">
        <v>360</v>
      </c>
      <c r="AX13" s="2" t="s">
        <v>49</v>
      </c>
      <c r="AY13">
        <v>1.375</v>
      </c>
      <c r="AZ13" t="s">
        <v>129</v>
      </c>
      <c r="BA13" t="str">
        <f t="shared" si="13"/>
        <v>Yes</v>
      </c>
      <c r="BB13" t="s">
        <v>128</v>
      </c>
      <c r="BC13" t="str">
        <f t="shared" si="14"/>
        <v>Yes</v>
      </c>
      <c r="BD13" t="s">
        <v>129</v>
      </c>
      <c r="BE13" t="s">
        <v>129</v>
      </c>
      <c r="BF13">
        <v>2</v>
      </c>
      <c r="BG13">
        <v>0.65916737320086582</v>
      </c>
      <c r="BH13">
        <v>1.3408326267991342</v>
      </c>
      <c r="BI13">
        <v>20</v>
      </c>
      <c r="BJ13" s="4">
        <v>134</v>
      </c>
      <c r="BK13" s="4">
        <v>11.1</v>
      </c>
      <c r="BL13" s="4">
        <v>3.29</v>
      </c>
      <c r="BM13" s="4">
        <v>0.26</v>
      </c>
      <c r="BN13">
        <v>14</v>
      </c>
    </row>
    <row r="14" spans="1:66" ht="45" x14ac:dyDescent="0.25">
      <c r="A14" s="7" t="s">
        <v>62</v>
      </c>
      <c r="B14" s="7" t="s">
        <v>30</v>
      </c>
      <c r="C14" s="8">
        <v>22120</v>
      </c>
      <c r="D14" s="28">
        <f t="shared" si="2"/>
        <v>57.536111111111111</v>
      </c>
      <c r="E14" s="8">
        <v>43137</v>
      </c>
      <c r="F14" s="8">
        <v>43144</v>
      </c>
      <c r="G14" s="8">
        <v>43300</v>
      </c>
      <c r="H14" s="17">
        <f t="shared" si="3"/>
        <v>5.4333333333333336</v>
      </c>
      <c r="I14" s="14"/>
      <c r="J14" s="7" t="s">
        <v>26</v>
      </c>
      <c r="K14" s="27" t="str">
        <f t="shared" si="4"/>
        <v/>
      </c>
      <c r="L14" s="7" t="s">
        <v>27</v>
      </c>
      <c r="M14" s="7" t="str">
        <f t="shared" si="5"/>
        <v>Y</v>
      </c>
      <c r="N14" s="8">
        <v>43144</v>
      </c>
      <c r="O14" s="8">
        <v>43144</v>
      </c>
      <c r="P14" s="10" t="str">
        <f t="shared" si="6"/>
        <v>BL</v>
      </c>
      <c r="Q14" s="10"/>
      <c r="R14" s="10" t="str">
        <f t="shared" si="7"/>
        <v>N</v>
      </c>
      <c r="S14" s="10"/>
      <c r="T14" s="10" t="str">
        <f t="shared" si="8"/>
        <v>N</v>
      </c>
      <c r="U14" s="9">
        <v>1</v>
      </c>
      <c r="V14" s="9">
        <v>5.9230656036674993</v>
      </c>
      <c r="W14" s="9">
        <f t="shared" si="9"/>
        <v>5.7347750944170182</v>
      </c>
      <c r="X14" s="9">
        <v>70</v>
      </c>
      <c r="Y14" s="9">
        <v>16</v>
      </c>
      <c r="Z14" s="9">
        <v>2</v>
      </c>
      <c r="AA14" s="9">
        <v>27</v>
      </c>
      <c r="AB14" s="9">
        <v>24</v>
      </c>
      <c r="AC14" s="9">
        <v>1.2946065387038701</v>
      </c>
      <c r="AD14" s="9">
        <f t="shared" si="10"/>
        <v>1.7073976484762761</v>
      </c>
      <c r="AE14" s="9">
        <v>12</v>
      </c>
      <c r="AF14" s="9">
        <v>0</v>
      </c>
      <c r="AG14" s="9">
        <v>0</v>
      </c>
      <c r="AH14" s="9">
        <v>5</v>
      </c>
      <c r="AI14" s="9">
        <v>4</v>
      </c>
      <c r="AJ14" s="9">
        <f t="shared" si="0"/>
        <v>4.6284590649636295</v>
      </c>
      <c r="AK14" s="9">
        <f t="shared" si="1"/>
        <v>4.0273774459407417</v>
      </c>
      <c r="AL14" s="30">
        <f t="shared" si="11"/>
        <v>0.78142964719109931</v>
      </c>
      <c r="AM14" s="30">
        <f t="shared" si="11"/>
        <v>0.70227295397539113</v>
      </c>
      <c r="AN14" s="7" t="s">
        <v>29</v>
      </c>
      <c r="AO14" s="35" t="str">
        <f t="shared" si="12"/>
        <v>Good Response</v>
      </c>
      <c r="AP14" s="4" t="b">
        <v>0</v>
      </c>
      <c r="AQ14" s="4">
        <v>0</v>
      </c>
      <c r="AR14" s="4">
        <v>22.903033908387869</v>
      </c>
      <c r="AS14" s="4">
        <v>127</v>
      </c>
      <c r="AT14" s="4">
        <v>92</v>
      </c>
      <c r="AU14" s="2" t="s">
        <v>47</v>
      </c>
      <c r="AV14" s="2" t="s">
        <v>47</v>
      </c>
      <c r="AW14" s="4">
        <v>120</v>
      </c>
      <c r="AX14" s="2" t="s">
        <v>48</v>
      </c>
      <c r="AY14">
        <v>2.5</v>
      </c>
      <c r="AZ14" t="s">
        <v>128</v>
      </c>
      <c r="BA14" t="str">
        <f t="shared" si="13"/>
        <v>Yes</v>
      </c>
      <c r="BB14" t="s">
        <v>128</v>
      </c>
      <c r="BC14" t="str">
        <f t="shared" si="14"/>
        <v>Yes</v>
      </c>
      <c r="BD14" t="s">
        <v>129</v>
      </c>
      <c r="BE14" t="s">
        <v>129</v>
      </c>
      <c r="BF14">
        <v>3.3455390572940154</v>
      </c>
      <c r="BG14">
        <v>0.65916737320086582</v>
      </c>
      <c r="BH14">
        <v>2.6863716840931495</v>
      </c>
      <c r="BI14">
        <v>9</v>
      </c>
      <c r="BJ14" s="4">
        <v>116</v>
      </c>
      <c r="BK14" s="4">
        <v>8.1999999999999993</v>
      </c>
      <c r="BL14" s="4">
        <v>3.27</v>
      </c>
      <c r="BM14" s="4">
        <v>1.83</v>
      </c>
      <c r="BN14">
        <v>21</v>
      </c>
    </row>
    <row r="15" spans="1:66" ht="45" x14ac:dyDescent="0.25">
      <c r="A15" s="7" t="s">
        <v>63</v>
      </c>
      <c r="B15" s="7" t="s">
        <v>30</v>
      </c>
      <c r="C15" s="8">
        <v>16732</v>
      </c>
      <c r="D15" s="28">
        <f t="shared" si="2"/>
        <v>72.347222222222229</v>
      </c>
      <c r="E15" s="8">
        <v>43158</v>
      </c>
      <c r="F15" s="8">
        <v>43165</v>
      </c>
      <c r="G15" s="8">
        <v>43321</v>
      </c>
      <c r="H15" s="17">
        <f t="shared" si="3"/>
        <v>5.4</v>
      </c>
      <c r="I15" s="15">
        <v>43213</v>
      </c>
      <c r="J15" s="7" t="s">
        <v>28</v>
      </c>
      <c r="K15" s="27">
        <f t="shared" si="4"/>
        <v>1.5666666666666669</v>
      </c>
      <c r="L15" s="26" t="s">
        <v>33</v>
      </c>
      <c r="M15" s="7" t="str">
        <f t="shared" si="5"/>
        <v>Y</v>
      </c>
      <c r="N15" s="8">
        <v>43244</v>
      </c>
      <c r="O15" s="8">
        <v>43244</v>
      </c>
      <c r="P15" s="10" t="str">
        <f t="shared" si="6"/>
        <v>FU</v>
      </c>
      <c r="Q15" s="10"/>
      <c r="R15" s="10" t="str">
        <f t="shared" si="7"/>
        <v>N</v>
      </c>
      <c r="S15" s="10"/>
      <c r="T15" s="10" t="str">
        <f t="shared" si="8"/>
        <v>N</v>
      </c>
      <c r="U15" s="14"/>
      <c r="V15" s="9">
        <v>2.378057204135354</v>
      </c>
      <c r="W15" s="9">
        <f t="shared" si="9"/>
        <v>2.3793976484762762</v>
      </c>
      <c r="X15" s="9">
        <v>60</v>
      </c>
      <c r="Y15" s="9">
        <v>0</v>
      </c>
      <c r="Z15" s="9">
        <v>0</v>
      </c>
      <c r="AA15" s="9">
        <v>9</v>
      </c>
      <c r="AB15" s="9">
        <v>4</v>
      </c>
      <c r="AC15" s="9">
        <v>6.0739401167362308</v>
      </c>
      <c r="AD15" s="9">
        <f t="shared" si="10"/>
        <v>5.5135994615183019</v>
      </c>
      <c r="AE15" s="9">
        <v>100</v>
      </c>
      <c r="AF15" s="9">
        <v>6</v>
      </c>
      <c r="AG15" s="9">
        <v>6</v>
      </c>
      <c r="AH15" s="9">
        <v>42</v>
      </c>
      <c r="AI15" s="9">
        <v>20</v>
      </c>
      <c r="AJ15" s="9">
        <f t="shared" si="0"/>
        <v>-3.6958829126008768</v>
      </c>
      <c r="AK15" s="9">
        <f t="shared" si="1"/>
        <v>-3.1342018130420257</v>
      </c>
      <c r="AL15" s="30">
        <f t="shared" si="11"/>
        <v>-1.5541606426346146</v>
      </c>
      <c r="AM15" s="30">
        <f t="shared" si="11"/>
        <v>-1.3172248930518666</v>
      </c>
      <c r="AN15" s="7" t="s">
        <v>32</v>
      </c>
      <c r="AO15" s="35" t="str">
        <f t="shared" si="12"/>
        <v>No Response</v>
      </c>
      <c r="AP15" s="4" t="b">
        <v>0</v>
      </c>
      <c r="AQ15" s="4">
        <v>14</v>
      </c>
      <c r="AR15" s="4">
        <v>26.863283036122539</v>
      </c>
      <c r="AS15" s="4">
        <v>174</v>
      </c>
      <c r="AT15" s="4">
        <v>78</v>
      </c>
      <c r="AU15" s="2" t="s">
        <v>46</v>
      </c>
      <c r="AV15" s="2" t="s">
        <v>46</v>
      </c>
      <c r="AW15" s="4">
        <v>30</v>
      </c>
      <c r="AX15" s="2" t="s">
        <v>48</v>
      </c>
      <c r="AY15">
        <v>1.375</v>
      </c>
      <c r="AZ15" t="s">
        <v>129</v>
      </c>
      <c r="BA15" t="str">
        <f t="shared" si="13"/>
        <v>No</v>
      </c>
      <c r="BB15" t="s">
        <v>129</v>
      </c>
      <c r="BC15" t="str">
        <f t="shared" si="14"/>
        <v>No</v>
      </c>
      <c r="BD15" t="s">
        <v>129</v>
      </c>
      <c r="BE15" t="s">
        <v>129</v>
      </c>
      <c r="BF15">
        <v>0</v>
      </c>
      <c r="BG15">
        <v>4.2762032054172314</v>
      </c>
      <c r="BH15">
        <v>-4.2762032054172314</v>
      </c>
      <c r="BI15">
        <v>12</v>
      </c>
      <c r="BJ15" s="4">
        <v>131</v>
      </c>
      <c r="BK15" s="4">
        <v>6.2</v>
      </c>
      <c r="BL15" s="4">
        <v>2.27</v>
      </c>
      <c r="BM15" s="4">
        <v>0.97</v>
      </c>
      <c r="BN15">
        <v>15</v>
      </c>
    </row>
    <row r="16" spans="1:66" ht="45" x14ac:dyDescent="0.25">
      <c r="A16" s="2" t="s">
        <v>64</v>
      </c>
      <c r="B16" s="2" t="s">
        <v>30</v>
      </c>
      <c r="C16" s="3">
        <v>29256</v>
      </c>
      <c r="D16" s="28">
        <f t="shared" si="2"/>
        <v>38.125</v>
      </c>
      <c r="E16" s="3">
        <v>43179</v>
      </c>
      <c r="F16" s="3">
        <v>43186</v>
      </c>
      <c r="G16" s="3">
        <v>43354</v>
      </c>
      <c r="H16" s="17">
        <f t="shared" si="3"/>
        <v>5.6999999999999993</v>
      </c>
      <c r="I16" s="3">
        <v>43426</v>
      </c>
      <c r="J16" s="2" t="s">
        <v>26</v>
      </c>
      <c r="K16" s="27" t="str">
        <f t="shared" si="4"/>
        <v/>
      </c>
      <c r="L16" s="2" t="s">
        <v>33</v>
      </c>
      <c r="M16" s="2" t="s">
        <v>28</v>
      </c>
      <c r="N16" s="11">
        <v>43434</v>
      </c>
      <c r="O16" s="12"/>
      <c r="P16" s="10" t="str">
        <f t="shared" si="6"/>
        <v>N</v>
      </c>
      <c r="Q16" s="11">
        <v>43434</v>
      </c>
      <c r="R16" s="10" t="str">
        <f t="shared" si="7"/>
        <v>N</v>
      </c>
      <c r="S16" s="5"/>
      <c r="T16" s="10" t="str">
        <f t="shared" si="8"/>
        <v>N</v>
      </c>
      <c r="U16" s="13">
        <v>2</v>
      </c>
      <c r="V16" s="4">
        <v>1.40660653870387</v>
      </c>
      <c r="W16" s="9">
        <f t="shared" si="9"/>
        <v>1.8193976484762762</v>
      </c>
      <c r="X16" s="4">
        <v>20</v>
      </c>
      <c r="Y16" s="4">
        <v>0</v>
      </c>
      <c r="Z16" s="4">
        <v>0</v>
      </c>
      <c r="AA16" s="4">
        <v>5</v>
      </c>
      <c r="AB16" s="4">
        <v>4</v>
      </c>
      <c r="AC16" s="4">
        <v>1.15460653870387</v>
      </c>
      <c r="AD16" s="9">
        <f t="shared" si="10"/>
        <v>1.5673976484762759</v>
      </c>
      <c r="AE16" s="4">
        <v>2</v>
      </c>
      <c r="AF16" s="4">
        <v>0</v>
      </c>
      <c r="AG16" s="4">
        <v>0</v>
      </c>
      <c r="AH16" s="4">
        <v>5</v>
      </c>
      <c r="AI16" s="4">
        <v>4</v>
      </c>
      <c r="AJ16" s="9">
        <f t="shared" si="0"/>
        <v>0.252</v>
      </c>
      <c r="AK16" s="9">
        <f t="shared" si="1"/>
        <v>0.25200000000000022</v>
      </c>
      <c r="AL16" s="30">
        <f t="shared" si="11"/>
        <v>0.1791545773931974</v>
      </c>
      <c r="AM16" s="30">
        <f t="shared" si="11"/>
        <v>0.1385073791928044</v>
      </c>
      <c r="AN16" s="2" t="s">
        <v>32</v>
      </c>
      <c r="AO16" s="35" t="str">
        <f t="shared" si="12"/>
        <v>No Response</v>
      </c>
      <c r="AP16" s="4" t="b">
        <v>0</v>
      </c>
      <c r="AQ16" s="4">
        <v>40</v>
      </c>
      <c r="AR16" s="4">
        <v>25.596515591465721</v>
      </c>
      <c r="AS16" s="4">
        <v>139</v>
      </c>
      <c r="AT16" s="4">
        <v>83</v>
      </c>
      <c r="AU16" s="2" t="s">
        <v>47</v>
      </c>
      <c r="AV16" s="2" t="s">
        <v>47</v>
      </c>
      <c r="AW16" s="4">
        <v>60</v>
      </c>
      <c r="AX16" s="2" t="s">
        <v>49</v>
      </c>
      <c r="AY16">
        <v>0.375</v>
      </c>
      <c r="AZ16" t="s">
        <v>128</v>
      </c>
      <c r="BA16" t="str">
        <f t="shared" si="13"/>
        <v>Yes</v>
      </c>
      <c r="BB16" t="s">
        <v>128</v>
      </c>
      <c r="BC16" t="str">
        <f t="shared" si="14"/>
        <v>Yes</v>
      </c>
      <c r="BD16" t="s">
        <v>128</v>
      </c>
      <c r="BE16" t="s">
        <v>128</v>
      </c>
      <c r="BF16">
        <v>0</v>
      </c>
      <c r="BG16">
        <v>0.65916737320086582</v>
      </c>
      <c r="BH16">
        <v>-0.65916737320086582</v>
      </c>
      <c r="BI16">
        <v>8</v>
      </c>
      <c r="BJ16" s="4">
        <v>129</v>
      </c>
      <c r="BK16" s="4">
        <v>11.9</v>
      </c>
      <c r="BL16" s="4">
        <v>1.31</v>
      </c>
      <c r="BM16" s="4">
        <v>1.73</v>
      </c>
      <c r="BN16">
        <v>25</v>
      </c>
    </row>
    <row r="17" spans="1:66" ht="45" x14ac:dyDescent="0.25">
      <c r="A17" s="7" t="s">
        <v>65</v>
      </c>
      <c r="B17" s="7" t="s">
        <v>30</v>
      </c>
      <c r="C17" s="8">
        <v>27956</v>
      </c>
      <c r="D17" s="28">
        <f t="shared" si="2"/>
        <v>41.680555555555557</v>
      </c>
      <c r="E17" s="8">
        <v>43179</v>
      </c>
      <c r="F17" s="8">
        <v>43186</v>
      </c>
      <c r="G17" s="8">
        <v>43312</v>
      </c>
      <c r="H17" s="17">
        <f t="shared" si="3"/>
        <v>4.3666666666666663</v>
      </c>
      <c r="I17" s="8">
        <v>43235</v>
      </c>
      <c r="J17" s="7" t="s">
        <v>28</v>
      </c>
      <c r="K17" s="27">
        <f t="shared" si="4"/>
        <v>1.6</v>
      </c>
      <c r="L17" s="7" t="s">
        <v>33</v>
      </c>
      <c r="M17" s="7" t="str">
        <f t="shared" si="5"/>
        <v>Y</v>
      </c>
      <c r="N17" s="8">
        <v>43186</v>
      </c>
      <c r="O17" s="15">
        <v>43186</v>
      </c>
      <c r="P17" s="10" t="str">
        <f t="shared" si="6"/>
        <v>BL</v>
      </c>
      <c r="Q17" s="8">
        <v>43249</v>
      </c>
      <c r="R17" s="10" t="str">
        <f t="shared" si="7"/>
        <v>FU</v>
      </c>
      <c r="S17" s="15">
        <v>43269</v>
      </c>
      <c r="T17" s="10" t="str">
        <f t="shared" si="8"/>
        <v>FU</v>
      </c>
      <c r="U17" s="9">
        <v>4</v>
      </c>
      <c r="V17" s="9">
        <v>5.3847996759144259</v>
      </c>
      <c r="W17" s="9">
        <f t="shared" si="9"/>
        <v>5.1545995416126233</v>
      </c>
      <c r="X17" s="9">
        <v>100</v>
      </c>
      <c r="Y17" s="9">
        <v>1</v>
      </c>
      <c r="Z17" s="9">
        <v>8</v>
      </c>
      <c r="AA17" s="9">
        <v>43</v>
      </c>
      <c r="AB17" s="9">
        <v>54</v>
      </c>
      <c r="AC17" s="9">
        <v>5.4365657190465164</v>
      </c>
      <c r="AD17" s="9">
        <f t="shared" si="10"/>
        <v>4.7811174163723882</v>
      </c>
      <c r="AE17" s="9">
        <v>81</v>
      </c>
      <c r="AF17" s="9">
        <v>7</v>
      </c>
      <c r="AG17" s="9">
        <v>5</v>
      </c>
      <c r="AH17" s="9">
        <v>23</v>
      </c>
      <c r="AI17" s="9">
        <v>4</v>
      </c>
      <c r="AJ17" s="9">
        <f t="shared" si="0"/>
        <v>-5.1766043132090545E-2</v>
      </c>
      <c r="AK17" s="9">
        <f t="shared" si="1"/>
        <v>0.37348212524023516</v>
      </c>
      <c r="AL17" s="30">
        <f t="shared" si="11"/>
        <v>-9.6133647020582684E-3</v>
      </c>
      <c r="AM17" s="30">
        <f t="shared" si="11"/>
        <v>7.2456089406198715E-2</v>
      </c>
      <c r="AN17" s="7" t="s">
        <v>32</v>
      </c>
      <c r="AO17" s="35" t="str">
        <f t="shared" si="12"/>
        <v>No Response</v>
      </c>
      <c r="AP17" s="4" t="b">
        <v>1</v>
      </c>
      <c r="AQ17" s="4">
        <v>0</v>
      </c>
      <c r="AR17" s="4">
        <v>19.22392310430758</v>
      </c>
      <c r="AS17" s="4">
        <v>106</v>
      </c>
      <c r="AT17" s="4">
        <v>73</v>
      </c>
      <c r="AU17" s="2" t="s">
        <v>46</v>
      </c>
      <c r="AV17" s="2" t="s">
        <v>47</v>
      </c>
      <c r="AW17" s="4">
        <v>120</v>
      </c>
      <c r="AX17" s="2" t="s">
        <v>49</v>
      </c>
      <c r="AZ17" t="s">
        <v>129</v>
      </c>
      <c r="BA17" t="str">
        <f t="shared" si="13"/>
        <v>No</v>
      </c>
      <c r="BB17" t="s">
        <v>129</v>
      </c>
      <c r="BC17" t="str">
        <f t="shared" si="14"/>
        <v>No</v>
      </c>
      <c r="BD17" t="s">
        <v>129</v>
      </c>
      <c r="BE17" t="s">
        <v>129</v>
      </c>
      <c r="BF17">
        <v>5.2328270358856734</v>
      </c>
      <c r="BG17">
        <v>2.8952353507006556</v>
      </c>
      <c r="BH17">
        <v>2.3375916851850178</v>
      </c>
      <c r="BI17">
        <v>20</v>
      </c>
      <c r="BJ17" s="4">
        <v>122</v>
      </c>
      <c r="BK17" s="4">
        <v>9.9</v>
      </c>
      <c r="BL17" s="4">
        <v>1.91</v>
      </c>
      <c r="BM17" s="4">
        <v>1.92</v>
      </c>
      <c r="BN17">
        <v>16</v>
      </c>
    </row>
    <row r="18" spans="1:66" ht="45" x14ac:dyDescent="0.25">
      <c r="A18" s="2" t="s">
        <v>66</v>
      </c>
      <c r="B18" s="2" t="s">
        <v>30</v>
      </c>
      <c r="C18" s="3">
        <v>14498</v>
      </c>
      <c r="D18" s="28">
        <f t="shared" si="2"/>
        <v>78.62222222222222</v>
      </c>
      <c r="E18" s="3">
        <v>43214</v>
      </c>
      <c r="F18" s="3">
        <v>43228</v>
      </c>
      <c r="G18" s="3">
        <v>43335</v>
      </c>
      <c r="H18" s="17">
        <f t="shared" si="3"/>
        <v>3.9666666666666668</v>
      </c>
      <c r="I18" s="3">
        <v>43234</v>
      </c>
      <c r="J18" s="2" t="s">
        <v>28</v>
      </c>
      <c r="K18" s="27">
        <f t="shared" si="4"/>
        <v>0.2</v>
      </c>
      <c r="L18" s="2" t="s">
        <v>33</v>
      </c>
      <c r="M18" s="7" t="str">
        <f t="shared" si="5"/>
        <v>N</v>
      </c>
      <c r="N18" s="12"/>
      <c r="O18" s="12"/>
      <c r="P18" s="10" t="str">
        <f t="shared" si="6"/>
        <v>N</v>
      </c>
      <c r="Q18" s="12"/>
      <c r="R18" s="10" t="str">
        <f t="shared" si="7"/>
        <v>N</v>
      </c>
      <c r="S18" s="12"/>
      <c r="T18" s="10" t="str">
        <f t="shared" si="8"/>
        <v>N</v>
      </c>
      <c r="U18" s="4">
        <v>1</v>
      </c>
      <c r="V18" s="4">
        <v>4.5928400809854919</v>
      </c>
      <c r="W18" s="9">
        <f t="shared" si="9"/>
        <v>4.1676649250079016</v>
      </c>
      <c r="X18" s="4">
        <v>20</v>
      </c>
      <c r="Y18" s="4">
        <v>4</v>
      </c>
      <c r="Z18" s="4">
        <v>4</v>
      </c>
      <c r="AA18" s="4">
        <v>43</v>
      </c>
      <c r="AB18" s="4">
        <v>31</v>
      </c>
      <c r="AC18" s="4">
        <v>3.0608121055678459</v>
      </c>
      <c r="AD18" s="9">
        <f t="shared" si="10"/>
        <v>2.6593976484762765</v>
      </c>
      <c r="AE18" s="4">
        <v>20</v>
      </c>
      <c r="AF18" s="4">
        <v>1</v>
      </c>
      <c r="AG18" s="4">
        <v>1</v>
      </c>
      <c r="AH18" s="4">
        <v>16</v>
      </c>
      <c r="AI18" s="4">
        <v>4</v>
      </c>
      <c r="AJ18" s="9">
        <f t="shared" si="0"/>
        <v>1.532027975417646</v>
      </c>
      <c r="AK18" s="9">
        <f t="shared" si="1"/>
        <v>1.5082672765316252</v>
      </c>
      <c r="AL18" s="30">
        <f t="shared" si="11"/>
        <v>0.33356876102877869</v>
      </c>
      <c r="AM18" s="30">
        <f t="shared" si="11"/>
        <v>0.3618974422538937</v>
      </c>
      <c r="AN18" s="2" t="s">
        <v>29</v>
      </c>
      <c r="AO18" s="35" t="str">
        <f t="shared" si="12"/>
        <v>Good Response</v>
      </c>
      <c r="AP18" s="4" t="b">
        <v>0</v>
      </c>
      <c r="AQ18" s="4">
        <v>0</v>
      </c>
      <c r="AR18" s="4">
        <v>32.330911965072083</v>
      </c>
      <c r="AS18" s="4">
        <v>152</v>
      </c>
      <c r="AT18" s="4">
        <v>99</v>
      </c>
      <c r="AU18" s="2" t="s">
        <v>47</v>
      </c>
      <c r="AV18" s="2" t="s">
        <v>47</v>
      </c>
      <c r="AW18" s="4">
        <v>60</v>
      </c>
      <c r="AX18" s="2" t="s">
        <v>49</v>
      </c>
      <c r="AY18">
        <v>2</v>
      </c>
      <c r="AZ18" t="s">
        <v>129</v>
      </c>
      <c r="BA18" t="str">
        <f t="shared" si="13"/>
        <v>Yes</v>
      </c>
      <c r="BB18" t="s">
        <v>129</v>
      </c>
      <c r="BC18" t="str">
        <f t="shared" si="14"/>
        <v>Yes</v>
      </c>
      <c r="BD18" t="s">
        <v>129</v>
      </c>
      <c r="BE18" t="s">
        <v>129</v>
      </c>
      <c r="BF18">
        <v>4.0794415416798362</v>
      </c>
      <c r="BG18">
        <v>1.6591673732008658</v>
      </c>
      <c r="BH18">
        <v>2.4202741684789704</v>
      </c>
      <c r="BI18">
        <v>4</v>
      </c>
      <c r="BJ18" s="4">
        <v>122</v>
      </c>
      <c r="BK18" s="4">
        <v>10.1</v>
      </c>
      <c r="BL18" s="4">
        <v>1.79</v>
      </c>
      <c r="BM18" s="4">
        <v>0.36</v>
      </c>
      <c r="BN18">
        <v>14</v>
      </c>
    </row>
    <row r="19" spans="1:66" ht="45" x14ac:dyDescent="0.25">
      <c r="A19" s="7" t="s">
        <v>67</v>
      </c>
      <c r="B19" s="7" t="s">
        <v>25</v>
      </c>
      <c r="C19" s="8">
        <v>17535</v>
      </c>
      <c r="D19" s="28">
        <f t="shared" si="2"/>
        <v>70.36666666666666</v>
      </c>
      <c r="E19" s="8">
        <v>43235</v>
      </c>
      <c r="F19" s="8">
        <v>43242</v>
      </c>
      <c r="G19" s="15">
        <v>43396</v>
      </c>
      <c r="H19" s="17">
        <f t="shared" si="3"/>
        <v>5.2666666666666666</v>
      </c>
      <c r="I19" s="14"/>
      <c r="J19" s="7" t="s">
        <v>26</v>
      </c>
      <c r="K19" s="27" t="str">
        <f t="shared" si="4"/>
        <v/>
      </c>
      <c r="L19" s="7" t="s">
        <v>27</v>
      </c>
      <c r="M19" s="7" t="str">
        <f t="shared" si="5"/>
        <v>Y</v>
      </c>
      <c r="N19" s="15">
        <v>43242</v>
      </c>
      <c r="O19" s="15">
        <v>43242</v>
      </c>
      <c r="P19" s="10" t="str">
        <f t="shared" si="6"/>
        <v>BL</v>
      </c>
      <c r="Q19" s="10"/>
      <c r="R19" s="10" t="str">
        <f t="shared" si="7"/>
        <v>N</v>
      </c>
      <c r="S19" s="10"/>
      <c r="T19" s="10" t="str">
        <f t="shared" si="8"/>
        <v>N</v>
      </c>
      <c r="U19" s="10"/>
      <c r="V19" s="9">
        <v>4.4936553936232766</v>
      </c>
      <c r="W19" s="9">
        <f t="shared" si="9"/>
        <v>4.1754257260567087</v>
      </c>
      <c r="X19" s="9">
        <v>70</v>
      </c>
      <c r="Y19" s="9">
        <v>1</v>
      </c>
      <c r="Z19" s="9">
        <v>0</v>
      </c>
      <c r="AA19" s="9">
        <v>68</v>
      </c>
      <c r="AB19" s="9">
        <v>104</v>
      </c>
      <c r="AC19" s="16">
        <v>1.483609079175888</v>
      </c>
      <c r="AD19" s="9">
        <f t="shared" si="10"/>
        <v>1.2375329850015802</v>
      </c>
      <c r="AE19" s="16">
        <v>2</v>
      </c>
      <c r="AF19" s="16">
        <v>0</v>
      </c>
      <c r="AG19" s="16">
        <v>0</v>
      </c>
      <c r="AH19" s="16">
        <v>8</v>
      </c>
      <c r="AI19" s="16">
        <v>1</v>
      </c>
      <c r="AJ19" s="9">
        <f t="shared" si="0"/>
        <v>3.0100463144473886</v>
      </c>
      <c r="AK19" s="9">
        <f t="shared" si="1"/>
        <v>2.9378927410551285</v>
      </c>
      <c r="AL19" s="30">
        <f t="shared" si="11"/>
        <v>0.66984360187449976</v>
      </c>
      <c r="AM19" s="30">
        <f t="shared" si="11"/>
        <v>0.70361513622939909</v>
      </c>
      <c r="AN19" s="7" t="s">
        <v>29</v>
      </c>
      <c r="AO19" s="35" t="str">
        <f t="shared" si="12"/>
        <v>Good Response</v>
      </c>
      <c r="AP19" s="4" t="b">
        <v>0</v>
      </c>
      <c r="AQ19" s="4">
        <v>15</v>
      </c>
      <c r="AR19" s="12"/>
      <c r="AS19" s="4">
        <v>129</v>
      </c>
      <c r="AT19" s="4">
        <v>76</v>
      </c>
      <c r="AU19" s="2" t="s">
        <v>46</v>
      </c>
      <c r="AV19" s="2" t="s">
        <v>46</v>
      </c>
      <c r="AW19" s="4">
        <v>60</v>
      </c>
      <c r="AX19" s="2" t="s">
        <v>48</v>
      </c>
      <c r="AZ19" t="s">
        <v>128</v>
      </c>
      <c r="BA19" t="str">
        <f t="shared" si="13"/>
        <v>Yes</v>
      </c>
      <c r="BB19" t="s">
        <v>128</v>
      </c>
      <c r="BC19" t="str">
        <f t="shared" si="14"/>
        <v>Yes</v>
      </c>
      <c r="BD19" t="s">
        <v>128</v>
      </c>
      <c r="BE19" t="s">
        <v>128</v>
      </c>
      <c r="BF19">
        <v>2.7923762100945138</v>
      </c>
      <c r="BG19">
        <v>0.41588830833596718</v>
      </c>
      <c r="BH19">
        <v>2.3764879017585465</v>
      </c>
      <c r="BI19">
        <v>10</v>
      </c>
      <c r="BJ19" s="4">
        <v>126</v>
      </c>
      <c r="BK19" s="4">
        <v>18.399999999999999</v>
      </c>
      <c r="BL19" s="4">
        <v>2.1800000000000002</v>
      </c>
      <c r="BM19" s="4">
        <v>0.88</v>
      </c>
      <c r="BN19">
        <v>23</v>
      </c>
    </row>
    <row r="20" spans="1:66" ht="60" x14ac:dyDescent="0.25">
      <c r="A20" s="7" t="s">
        <v>68</v>
      </c>
      <c r="B20" s="7" t="s">
        <v>30</v>
      </c>
      <c r="C20" s="8">
        <v>23513</v>
      </c>
      <c r="D20" s="28">
        <f t="shared" si="2"/>
        <v>54.016666666666666</v>
      </c>
      <c r="E20" s="8">
        <v>43242</v>
      </c>
      <c r="F20" s="8">
        <v>43249</v>
      </c>
      <c r="G20" s="8">
        <v>43388</v>
      </c>
      <c r="H20" s="17">
        <f t="shared" si="3"/>
        <v>4.7666666666666666</v>
      </c>
      <c r="I20" s="15">
        <v>43388</v>
      </c>
      <c r="J20" s="7" t="s">
        <v>28</v>
      </c>
      <c r="K20" s="27">
        <f t="shared" si="4"/>
        <v>4.5333333333333332</v>
      </c>
      <c r="L20" s="26" t="s">
        <v>36</v>
      </c>
      <c r="M20" s="7" t="str">
        <f t="shared" si="5"/>
        <v>Y</v>
      </c>
      <c r="N20" s="15">
        <v>43388</v>
      </c>
      <c r="O20" s="14"/>
      <c r="P20" s="10" t="str">
        <f t="shared" si="6"/>
        <v>N</v>
      </c>
      <c r="Q20" s="15">
        <v>43388</v>
      </c>
      <c r="R20" s="10" t="str">
        <f t="shared" si="7"/>
        <v>FU</v>
      </c>
      <c r="S20" s="10"/>
      <c r="T20" s="10" t="str">
        <f t="shared" si="8"/>
        <v>N</v>
      </c>
      <c r="U20" s="16">
        <v>4</v>
      </c>
      <c r="V20" s="9">
        <v>7.2553611834817708</v>
      </c>
      <c r="W20" s="9">
        <f t="shared" si="9"/>
        <v>6.5595523478608362</v>
      </c>
      <c r="X20" s="9">
        <v>70</v>
      </c>
      <c r="Y20" s="9">
        <v>20</v>
      </c>
      <c r="Z20" s="9">
        <v>11</v>
      </c>
      <c r="AA20" s="9">
        <v>58</v>
      </c>
      <c r="AB20" s="9">
        <v>26</v>
      </c>
      <c r="AC20" s="9">
        <v>6.015653362726904</v>
      </c>
      <c r="AD20" s="9">
        <f t="shared" si="10"/>
        <v>4.9728353933234226</v>
      </c>
      <c r="AE20" s="9">
        <v>62</v>
      </c>
      <c r="AF20" s="9">
        <v>9</v>
      </c>
      <c r="AG20" s="9">
        <v>10</v>
      </c>
      <c r="AH20" s="9">
        <v>40</v>
      </c>
      <c r="AI20" s="9">
        <v>4</v>
      </c>
      <c r="AJ20" s="9">
        <f t="shared" si="0"/>
        <v>1.2397078207548669</v>
      </c>
      <c r="AK20" s="9">
        <f t="shared" si="1"/>
        <v>1.5867169545374136</v>
      </c>
      <c r="AL20" s="30">
        <f t="shared" si="11"/>
        <v>0.17086782992655153</v>
      </c>
      <c r="AM20" s="30">
        <f t="shared" si="11"/>
        <v>0.24189409130256651</v>
      </c>
      <c r="AN20" s="7" t="s">
        <v>31</v>
      </c>
      <c r="AO20" s="35" t="str">
        <f t="shared" si="12"/>
        <v>Moderate Response</v>
      </c>
      <c r="AP20" s="4" t="b">
        <v>1</v>
      </c>
      <c r="AQ20" s="4">
        <v>0</v>
      </c>
      <c r="AR20" s="13">
        <v>24.573002754820941</v>
      </c>
      <c r="AS20" s="4">
        <v>114</v>
      </c>
      <c r="AT20" s="4">
        <v>69</v>
      </c>
      <c r="AU20" s="2" t="s">
        <v>47</v>
      </c>
      <c r="AV20" s="2" t="s">
        <v>46</v>
      </c>
      <c r="AW20" s="4">
        <v>30</v>
      </c>
      <c r="AX20" s="2" t="s">
        <v>49</v>
      </c>
      <c r="AY20">
        <v>2.625</v>
      </c>
      <c r="AZ20" t="s">
        <v>129</v>
      </c>
      <c r="BA20" t="str">
        <f t="shared" si="13"/>
        <v>No</v>
      </c>
      <c r="BB20" t="s">
        <v>129</v>
      </c>
      <c r="BC20" t="str">
        <f t="shared" si="14"/>
        <v>No</v>
      </c>
      <c r="BD20" t="s">
        <v>129</v>
      </c>
      <c r="BE20" t="s">
        <v>129</v>
      </c>
      <c r="BF20">
        <v>5.2941269099579973</v>
      </c>
      <c r="BG20">
        <v>3.8214450333692453</v>
      </c>
      <c r="BH20">
        <v>1.4726818765887519</v>
      </c>
      <c r="BI20">
        <v>6</v>
      </c>
      <c r="BJ20" s="4">
        <v>118</v>
      </c>
      <c r="BK20" s="4">
        <v>15.5</v>
      </c>
      <c r="BL20" s="4">
        <v>3.87</v>
      </c>
      <c r="BM20" s="4">
        <v>1.1499999999999999</v>
      </c>
      <c r="BN20">
        <v>12</v>
      </c>
    </row>
    <row r="21" spans="1:66" ht="45" x14ac:dyDescent="0.25">
      <c r="A21" s="7" t="s">
        <v>69</v>
      </c>
      <c r="B21" s="7" t="s">
        <v>25</v>
      </c>
      <c r="C21" s="8">
        <v>23575</v>
      </c>
      <c r="D21" s="28">
        <f t="shared" si="2"/>
        <v>53.847222222222221</v>
      </c>
      <c r="E21" s="8">
        <v>43242</v>
      </c>
      <c r="F21" s="8">
        <v>43283</v>
      </c>
      <c r="G21" s="8">
        <v>43410</v>
      </c>
      <c r="H21" s="17">
        <f t="shared" si="3"/>
        <v>5.4666666666666668</v>
      </c>
      <c r="I21" s="14"/>
      <c r="J21" s="7" t="s">
        <v>26</v>
      </c>
      <c r="K21" s="27" t="str">
        <f t="shared" si="4"/>
        <v/>
      </c>
      <c r="L21" s="7" t="s">
        <v>27</v>
      </c>
      <c r="M21" s="7" t="str">
        <f t="shared" si="5"/>
        <v>N</v>
      </c>
      <c r="N21" s="8"/>
      <c r="O21" s="10"/>
      <c r="P21" s="10" t="str">
        <f t="shared" si="6"/>
        <v>N</v>
      </c>
      <c r="Q21" s="14"/>
      <c r="R21" s="10" t="str">
        <f t="shared" si="7"/>
        <v>N</v>
      </c>
      <c r="S21" s="10"/>
      <c r="T21" s="10" t="str">
        <f t="shared" si="8"/>
        <v>N</v>
      </c>
      <c r="U21" s="9">
        <v>1</v>
      </c>
      <c r="V21" s="9">
        <v>3.2655575314144607</v>
      </c>
      <c r="W21" s="9">
        <f t="shared" si="9"/>
        <v>3.5609493000796104</v>
      </c>
      <c r="X21" s="9">
        <v>40</v>
      </c>
      <c r="Y21" s="9">
        <v>3</v>
      </c>
      <c r="Z21" s="9">
        <v>1</v>
      </c>
      <c r="AA21" s="9">
        <v>8</v>
      </c>
      <c r="AB21" s="9">
        <v>8</v>
      </c>
      <c r="AC21" s="9">
        <v>0.7932030263919615</v>
      </c>
      <c r="AD21" s="9">
        <f t="shared" si="10"/>
        <v>1.847397648476276</v>
      </c>
      <c r="AE21" s="9">
        <v>22</v>
      </c>
      <c r="AF21" s="9">
        <v>0</v>
      </c>
      <c r="AG21" s="9">
        <v>0</v>
      </c>
      <c r="AH21" s="9">
        <v>2</v>
      </c>
      <c r="AI21" s="9">
        <v>4</v>
      </c>
      <c r="AJ21" s="9">
        <f t="shared" si="0"/>
        <v>2.4723545050224991</v>
      </c>
      <c r="AK21" s="9">
        <f t="shared" si="1"/>
        <v>1.7135516516033344</v>
      </c>
      <c r="AL21" s="30">
        <f t="shared" si="11"/>
        <v>0.75710027498783972</v>
      </c>
      <c r="AM21" s="30">
        <f t="shared" si="11"/>
        <v>0.48120641638032458</v>
      </c>
      <c r="AN21" s="7" t="s">
        <v>29</v>
      </c>
      <c r="AO21" s="35" t="str">
        <f t="shared" si="12"/>
        <v>Good Response</v>
      </c>
      <c r="AP21" s="4" t="b">
        <v>0</v>
      </c>
      <c r="AQ21" s="4">
        <v>8</v>
      </c>
      <c r="AR21" s="4">
        <v>30.362897900330726</v>
      </c>
      <c r="AS21" s="4">
        <v>188</v>
      </c>
      <c r="AT21" s="4">
        <v>111</v>
      </c>
      <c r="AU21" s="2" t="s">
        <v>46</v>
      </c>
      <c r="AV21" s="2" t="s">
        <v>46</v>
      </c>
      <c r="AW21" s="4">
        <v>15</v>
      </c>
      <c r="AX21" s="2" t="s">
        <v>49</v>
      </c>
      <c r="AY21">
        <v>0.75</v>
      </c>
      <c r="AZ21" t="s">
        <v>128</v>
      </c>
      <c r="BA21" t="str">
        <f t="shared" si="13"/>
        <v>Yes</v>
      </c>
      <c r="BB21" t="s">
        <v>128</v>
      </c>
      <c r="BC21" t="str">
        <f t="shared" si="14"/>
        <v>Yes</v>
      </c>
      <c r="BD21" t="s">
        <v>129</v>
      </c>
      <c r="BE21" t="s">
        <v>129</v>
      </c>
      <c r="BF21">
        <v>2.3183347464017316</v>
      </c>
      <c r="BG21">
        <v>0.65916737320086582</v>
      </c>
      <c r="BH21">
        <v>1.6591673732008658</v>
      </c>
      <c r="BI21">
        <v>52</v>
      </c>
      <c r="BJ21" s="4">
        <v>147</v>
      </c>
      <c r="BK21" s="4">
        <v>8.1</v>
      </c>
      <c r="BL21" s="4">
        <v>1.93</v>
      </c>
      <c r="BM21" s="4">
        <v>0.76</v>
      </c>
      <c r="BN21">
        <v>21</v>
      </c>
    </row>
    <row r="22" spans="1:66" ht="45" x14ac:dyDescent="0.25">
      <c r="A22" s="7" t="s">
        <v>70</v>
      </c>
      <c r="B22" s="7" t="s">
        <v>30</v>
      </c>
      <c r="C22" s="8">
        <v>14712</v>
      </c>
      <c r="D22" s="28">
        <f t="shared" si="2"/>
        <v>78.150000000000006</v>
      </c>
      <c r="E22" s="8">
        <v>43256</v>
      </c>
      <c r="F22" s="8">
        <v>43263</v>
      </c>
      <c r="G22" s="8">
        <v>43523</v>
      </c>
      <c r="H22" s="17">
        <f t="shared" si="3"/>
        <v>8.7333333333333325</v>
      </c>
      <c r="I22" s="10"/>
      <c r="J22" s="7" t="s">
        <v>26</v>
      </c>
      <c r="K22" s="27" t="str">
        <f t="shared" si="4"/>
        <v/>
      </c>
      <c r="L22" s="7" t="s">
        <v>27</v>
      </c>
      <c r="M22" s="7" t="str">
        <f t="shared" si="5"/>
        <v>N</v>
      </c>
      <c r="N22" s="8"/>
      <c r="O22" s="10"/>
      <c r="P22" s="10" t="str">
        <f t="shared" si="6"/>
        <v>N</v>
      </c>
      <c r="Q22" s="10"/>
      <c r="R22" s="10" t="str">
        <f t="shared" si="7"/>
        <v>N</v>
      </c>
      <c r="S22" s="10"/>
      <c r="T22" s="10" t="str">
        <f t="shared" si="8"/>
        <v>N</v>
      </c>
      <c r="U22" s="14"/>
      <c r="V22" s="9">
        <v>1.40660653870387</v>
      </c>
      <c r="W22" s="9">
        <f t="shared" si="9"/>
        <v>1.9885989550047407</v>
      </c>
      <c r="X22" s="9">
        <v>20</v>
      </c>
      <c r="Y22" s="9">
        <v>0</v>
      </c>
      <c r="Z22" s="9">
        <v>0</v>
      </c>
      <c r="AA22" s="9">
        <v>5</v>
      </c>
      <c r="AB22" s="9">
        <v>7</v>
      </c>
      <c r="AC22" s="9">
        <v>2.4616589629189054</v>
      </c>
      <c r="AD22" s="9">
        <f t="shared" si="10"/>
        <v>1.6605276536599127</v>
      </c>
      <c r="AE22" s="14"/>
      <c r="AF22" s="9">
        <v>0</v>
      </c>
      <c r="AG22" s="9">
        <v>0</v>
      </c>
      <c r="AH22" s="9">
        <v>21</v>
      </c>
      <c r="AI22" s="9">
        <v>6</v>
      </c>
      <c r="AJ22" s="9">
        <f t="shared" si="0"/>
        <v>-1.0550524242150354</v>
      </c>
      <c r="AK22" s="9">
        <f t="shared" si="1"/>
        <v>0.32807130134482798</v>
      </c>
      <c r="AL22" s="30">
        <f t="shared" si="11"/>
        <v>-0.75006933011076626</v>
      </c>
      <c r="AM22" s="30">
        <f t="shared" si="11"/>
        <v>0.16497610064571611</v>
      </c>
      <c r="AN22" s="7" t="s">
        <v>32</v>
      </c>
      <c r="AO22" s="35" t="str">
        <f t="shared" si="12"/>
        <v>No Response</v>
      </c>
      <c r="AP22" s="4" t="b">
        <v>0</v>
      </c>
      <c r="AQ22" s="4">
        <v>0</v>
      </c>
      <c r="AR22" s="4">
        <v>24.959503110352824</v>
      </c>
      <c r="AS22" s="4">
        <v>158</v>
      </c>
      <c r="AT22" s="4">
        <v>70</v>
      </c>
      <c r="AU22" s="2" t="s">
        <v>47</v>
      </c>
      <c r="AV22" s="2" t="s">
        <v>47</v>
      </c>
      <c r="AW22" s="4">
        <v>0</v>
      </c>
      <c r="AX22" s="2" t="s">
        <v>49</v>
      </c>
      <c r="AY22">
        <v>1</v>
      </c>
      <c r="AZ22" t="s">
        <v>128</v>
      </c>
      <c r="BA22" t="str">
        <f t="shared" si="13"/>
        <v>Yes</v>
      </c>
      <c r="BB22" t="s">
        <v>128</v>
      </c>
      <c r="BC22" t="str">
        <f t="shared" si="14"/>
        <v>Yes</v>
      </c>
      <c r="BD22" t="s">
        <v>129</v>
      </c>
      <c r="BE22" t="s">
        <v>129</v>
      </c>
      <c r="BF22">
        <v>1.2476649250079015</v>
      </c>
      <c r="BG22">
        <v>1.1675460894331879</v>
      </c>
      <c r="BH22">
        <v>8.0118835574713554E-2</v>
      </c>
      <c r="BI22">
        <v>24</v>
      </c>
      <c r="BJ22" s="4">
        <v>134</v>
      </c>
      <c r="BK22" s="4">
        <v>8.6</v>
      </c>
      <c r="BL22" s="4">
        <v>3.44</v>
      </c>
      <c r="BM22" s="4">
        <v>1.43</v>
      </c>
      <c r="BN22">
        <v>19</v>
      </c>
    </row>
    <row r="23" spans="1:66" ht="45" x14ac:dyDescent="0.25">
      <c r="A23" s="7" t="s">
        <v>71</v>
      </c>
      <c r="B23" s="7" t="s">
        <v>25</v>
      </c>
      <c r="C23" s="8">
        <v>26722</v>
      </c>
      <c r="D23" s="28">
        <f t="shared" si="2"/>
        <v>45.31111111111111</v>
      </c>
      <c r="E23" s="8">
        <v>43270</v>
      </c>
      <c r="F23" s="8">
        <v>43277</v>
      </c>
      <c r="G23" s="8">
        <v>43403</v>
      </c>
      <c r="H23" s="17">
        <f t="shared" si="3"/>
        <v>4.3666666666666663</v>
      </c>
      <c r="I23" s="10"/>
      <c r="J23" s="7" t="s">
        <v>26</v>
      </c>
      <c r="K23" s="27" t="str">
        <f t="shared" si="4"/>
        <v/>
      </c>
      <c r="L23" s="7" t="s">
        <v>27</v>
      </c>
      <c r="M23" s="7" t="str">
        <f t="shared" si="5"/>
        <v>N</v>
      </c>
      <c r="N23" s="8"/>
      <c r="O23" s="10"/>
      <c r="P23" s="10" t="str">
        <f t="shared" si="6"/>
        <v>N</v>
      </c>
      <c r="Q23" s="10"/>
      <c r="R23" s="10" t="str">
        <f t="shared" si="7"/>
        <v>N</v>
      </c>
      <c r="S23" s="10"/>
      <c r="T23" s="10" t="str">
        <f t="shared" si="8"/>
        <v>N</v>
      </c>
      <c r="U23" s="16">
        <v>1</v>
      </c>
      <c r="V23" s="9">
        <v>3.0593831070901727</v>
      </c>
      <c r="W23" s="9">
        <f t="shared" si="9"/>
        <v>2.8593461007148475</v>
      </c>
      <c r="X23" s="9">
        <v>25</v>
      </c>
      <c r="Y23" s="9">
        <v>3</v>
      </c>
      <c r="Z23" s="9">
        <v>0</v>
      </c>
      <c r="AA23" s="9">
        <v>12</v>
      </c>
      <c r="AB23" s="9">
        <v>4</v>
      </c>
      <c r="AC23" s="9">
        <v>0.62520302639196146</v>
      </c>
      <c r="AD23" s="9">
        <f t="shared" si="10"/>
        <v>1.679397648476276</v>
      </c>
      <c r="AE23" s="16">
        <v>10</v>
      </c>
      <c r="AF23" s="9">
        <v>0</v>
      </c>
      <c r="AG23" s="9">
        <v>0</v>
      </c>
      <c r="AH23" s="9">
        <v>2</v>
      </c>
      <c r="AI23" s="9">
        <v>4</v>
      </c>
      <c r="AJ23" s="9">
        <f t="shared" si="0"/>
        <v>2.4341800806982112</v>
      </c>
      <c r="AK23" s="9">
        <f t="shared" si="1"/>
        <v>1.1799484522385715</v>
      </c>
      <c r="AL23" s="30">
        <f t="shared" si="11"/>
        <v>0.79564408754724347</v>
      </c>
      <c r="AM23" s="30">
        <f t="shared" si="11"/>
        <v>0.41266373872808887</v>
      </c>
      <c r="AN23" s="7" t="s">
        <v>29</v>
      </c>
      <c r="AO23" s="35" t="str">
        <f t="shared" si="12"/>
        <v>Moderate Response</v>
      </c>
      <c r="AP23" s="4" t="b">
        <v>0</v>
      </c>
      <c r="AQ23" s="4">
        <v>10</v>
      </c>
      <c r="AR23" s="4">
        <v>36.721234421016298</v>
      </c>
      <c r="AS23" s="4">
        <v>137</v>
      </c>
      <c r="AT23" s="4">
        <v>89</v>
      </c>
      <c r="AU23" s="2" t="s">
        <v>47</v>
      </c>
      <c r="AV23" s="2" t="s">
        <v>46</v>
      </c>
      <c r="AW23" s="4">
        <v>90</v>
      </c>
      <c r="AX23" s="2" t="s">
        <v>48</v>
      </c>
      <c r="AY23">
        <v>0.375</v>
      </c>
      <c r="AZ23" t="s">
        <v>128</v>
      </c>
      <c r="BA23" t="str">
        <f t="shared" si="13"/>
        <v>Yes</v>
      </c>
      <c r="BB23" t="s">
        <v>128</v>
      </c>
      <c r="BC23" t="str">
        <f t="shared" si="14"/>
        <v>Yes</v>
      </c>
      <c r="BD23" t="s">
        <v>128</v>
      </c>
      <c r="BE23" t="s">
        <v>128</v>
      </c>
      <c r="BF23">
        <v>0</v>
      </c>
      <c r="BG23">
        <v>0.65916737320086582</v>
      </c>
      <c r="BH23">
        <v>-0.65916737320086582</v>
      </c>
      <c r="BI23">
        <v>52</v>
      </c>
      <c r="BJ23" s="4">
        <v>152</v>
      </c>
      <c r="BK23" s="4">
        <v>11.3</v>
      </c>
      <c r="BL23" s="4">
        <v>4.76</v>
      </c>
      <c r="BM23" s="4">
        <v>0.69</v>
      </c>
      <c r="BN23">
        <v>24</v>
      </c>
    </row>
    <row r="24" spans="1:66" ht="45" x14ac:dyDescent="0.25">
      <c r="A24" s="7" t="s">
        <v>72</v>
      </c>
      <c r="B24" s="7" t="s">
        <v>30</v>
      </c>
      <c r="C24" s="8">
        <v>18565</v>
      </c>
      <c r="D24" s="28">
        <f t="shared" si="2"/>
        <v>67.658333333333331</v>
      </c>
      <c r="E24" s="8">
        <v>43277</v>
      </c>
      <c r="F24" s="8">
        <v>43284</v>
      </c>
      <c r="G24" s="8">
        <v>43426</v>
      </c>
      <c r="H24" s="17">
        <f t="shared" si="3"/>
        <v>4.8666666666666671</v>
      </c>
      <c r="I24" s="10"/>
      <c r="J24" s="7" t="s">
        <v>26</v>
      </c>
      <c r="K24" s="27" t="str">
        <f t="shared" si="4"/>
        <v/>
      </c>
      <c r="L24" s="7" t="s">
        <v>27</v>
      </c>
      <c r="M24" s="7" t="str">
        <f t="shared" si="5"/>
        <v>Y</v>
      </c>
      <c r="N24" s="15">
        <v>43426</v>
      </c>
      <c r="O24" s="10"/>
      <c r="P24" s="10" t="str">
        <f t="shared" si="6"/>
        <v>N</v>
      </c>
      <c r="Q24" s="15">
        <v>43426</v>
      </c>
      <c r="R24" s="10" t="str">
        <f t="shared" si="7"/>
        <v>FU</v>
      </c>
      <c r="S24" s="10"/>
      <c r="T24" s="10" t="str">
        <f t="shared" si="8"/>
        <v>N</v>
      </c>
      <c r="U24" s="9">
        <v>2</v>
      </c>
      <c r="V24" s="9">
        <v>4.4707866194020847</v>
      </c>
      <c r="W24" s="9">
        <f t="shared" si="9"/>
        <v>4.0480803922448931</v>
      </c>
      <c r="X24" s="9">
        <v>80</v>
      </c>
      <c r="Y24" s="9">
        <v>3</v>
      </c>
      <c r="Z24" s="9">
        <v>0</v>
      </c>
      <c r="AA24" s="9">
        <v>30</v>
      </c>
      <c r="AB24" s="9">
        <v>15</v>
      </c>
      <c r="AC24" s="9">
        <v>4.2136125197159506</v>
      </c>
      <c r="AD24" s="9">
        <f t="shared" si="10"/>
        <v>4.2251787127053877</v>
      </c>
      <c r="AE24" s="9">
        <v>59</v>
      </c>
      <c r="AF24" s="9">
        <v>5</v>
      </c>
      <c r="AG24" s="9">
        <v>2</v>
      </c>
      <c r="AH24" s="9">
        <v>12</v>
      </c>
      <c r="AI24" s="9">
        <v>8</v>
      </c>
      <c r="AJ24" s="9">
        <f t="shared" si="0"/>
        <v>0.25717409968613403</v>
      </c>
      <c r="AK24" s="9">
        <f t="shared" si="1"/>
        <v>-0.17709832046049456</v>
      </c>
      <c r="AL24" s="30">
        <f t="shared" si="11"/>
        <v>5.752323284006966E-2</v>
      </c>
      <c r="AM24" s="30">
        <f t="shared" si="11"/>
        <v>-4.3748716255677764E-2</v>
      </c>
      <c r="AN24" s="7" t="s">
        <v>32</v>
      </c>
      <c r="AO24" s="35" t="str">
        <f t="shared" si="12"/>
        <v>No Response</v>
      </c>
      <c r="AP24" s="4" t="b">
        <v>0</v>
      </c>
      <c r="AQ24" s="4">
        <v>0</v>
      </c>
      <c r="AR24" s="4">
        <v>33.275032413571061</v>
      </c>
      <c r="AS24" s="4">
        <v>128</v>
      </c>
      <c r="AT24" s="4">
        <v>83</v>
      </c>
      <c r="AU24" s="2" t="s">
        <v>46</v>
      </c>
      <c r="AV24" s="2" t="s">
        <v>46</v>
      </c>
      <c r="AW24" s="4">
        <v>30</v>
      </c>
      <c r="AX24" s="2" t="s">
        <v>50</v>
      </c>
      <c r="AY24">
        <v>2.25</v>
      </c>
      <c r="AZ24" t="s">
        <v>129</v>
      </c>
      <c r="BA24" t="str">
        <f t="shared" si="13"/>
        <v>No</v>
      </c>
      <c r="BB24" t="s">
        <v>129</v>
      </c>
      <c r="BC24" t="str">
        <f t="shared" si="14"/>
        <v>No</v>
      </c>
      <c r="BD24" t="s">
        <v>129</v>
      </c>
      <c r="BE24" t="s">
        <v>129</v>
      </c>
      <c r="BF24">
        <v>1.6635532333438687</v>
      </c>
      <c r="BG24">
        <v>2.7325483087748266</v>
      </c>
      <c r="BH24">
        <v>-1.0689950754309578</v>
      </c>
      <c r="BI24">
        <v>8</v>
      </c>
      <c r="BJ24" s="4">
        <v>132</v>
      </c>
      <c r="BK24" s="4">
        <v>11.9</v>
      </c>
      <c r="BL24" s="4">
        <v>7.52</v>
      </c>
      <c r="BM24" s="4">
        <v>0.4</v>
      </c>
      <c r="BN24">
        <v>12</v>
      </c>
    </row>
    <row r="25" spans="1:66" ht="60" x14ac:dyDescent="0.25">
      <c r="A25" s="7" t="s">
        <v>73</v>
      </c>
      <c r="B25" s="7" t="s">
        <v>25</v>
      </c>
      <c r="C25" s="8">
        <v>29944</v>
      </c>
      <c r="D25" s="28">
        <f t="shared" si="2"/>
        <v>36.56388888888889</v>
      </c>
      <c r="E25" s="8">
        <v>43298</v>
      </c>
      <c r="F25" s="8">
        <v>43305</v>
      </c>
      <c r="G25" s="8">
        <v>43480</v>
      </c>
      <c r="H25" s="17">
        <f t="shared" si="3"/>
        <v>5.9333333333333336</v>
      </c>
      <c r="I25" s="10"/>
      <c r="J25" s="7" t="s">
        <v>26</v>
      </c>
      <c r="K25" s="27" t="str">
        <f t="shared" si="4"/>
        <v/>
      </c>
      <c r="L25" s="7" t="s">
        <v>27</v>
      </c>
      <c r="M25" s="7" t="str">
        <f t="shared" si="5"/>
        <v>Y</v>
      </c>
      <c r="N25" s="8">
        <v>43432</v>
      </c>
      <c r="O25" s="10"/>
      <c r="P25" s="10" t="str">
        <f t="shared" si="6"/>
        <v>N</v>
      </c>
      <c r="Q25" s="8">
        <v>43432</v>
      </c>
      <c r="R25" s="10" t="str">
        <f t="shared" si="7"/>
        <v>FU</v>
      </c>
      <c r="S25" s="10"/>
      <c r="T25" s="10" t="str">
        <f t="shared" si="8"/>
        <v>N</v>
      </c>
      <c r="U25" s="9">
        <v>3</v>
      </c>
      <c r="V25" s="9">
        <v>2.2380572041353539</v>
      </c>
      <c r="W25" s="9">
        <f t="shared" si="9"/>
        <v>2.5545663939236802</v>
      </c>
      <c r="X25" s="9">
        <v>50</v>
      </c>
      <c r="Y25" s="9">
        <v>0</v>
      </c>
      <c r="Z25" s="9">
        <v>0</v>
      </c>
      <c r="AA25" s="9">
        <v>9</v>
      </c>
      <c r="AB25" s="9">
        <v>11</v>
      </c>
      <c r="AC25" s="9">
        <v>1.3252030263919616</v>
      </c>
      <c r="AD25" s="9">
        <f t="shared" si="10"/>
        <v>2.3793976484762762</v>
      </c>
      <c r="AE25" s="9">
        <v>20</v>
      </c>
      <c r="AF25" s="9">
        <v>0</v>
      </c>
      <c r="AG25" s="9">
        <v>4</v>
      </c>
      <c r="AH25" s="9">
        <v>2</v>
      </c>
      <c r="AI25" s="9">
        <v>4</v>
      </c>
      <c r="AJ25" s="9">
        <f t="shared" si="0"/>
        <v>0.91285417774339228</v>
      </c>
      <c r="AK25" s="9">
        <f t="shared" si="1"/>
        <v>0.17516874544740402</v>
      </c>
      <c r="AL25" s="30">
        <f t="shared" si="11"/>
        <v>0.40787794702328101</v>
      </c>
      <c r="AM25" s="30">
        <f t="shared" si="11"/>
        <v>6.8570832946077395E-2</v>
      </c>
      <c r="AN25" s="7" t="s">
        <v>31</v>
      </c>
      <c r="AO25" s="35" t="str">
        <f t="shared" si="12"/>
        <v>No Response</v>
      </c>
      <c r="AP25" s="4" t="b">
        <v>0</v>
      </c>
      <c r="AQ25" s="4">
        <v>24</v>
      </c>
      <c r="AR25" s="4">
        <v>24.391058839252899</v>
      </c>
      <c r="AS25" s="4">
        <v>107</v>
      </c>
      <c r="AT25" s="4">
        <v>73</v>
      </c>
      <c r="AU25" s="2" t="s">
        <v>47</v>
      </c>
      <c r="AV25" s="2" t="s">
        <v>47</v>
      </c>
      <c r="AW25" s="4">
        <v>60</v>
      </c>
      <c r="AX25" s="2" t="s">
        <v>49</v>
      </c>
      <c r="AY25">
        <v>1.25</v>
      </c>
      <c r="AZ25" t="s">
        <v>128</v>
      </c>
      <c r="BA25" t="str">
        <f t="shared" si="13"/>
        <v>Yes</v>
      </c>
      <c r="BB25" t="s">
        <v>128</v>
      </c>
      <c r="BC25" t="str">
        <f t="shared" si="14"/>
        <v>Yes</v>
      </c>
      <c r="BD25" t="s">
        <v>129</v>
      </c>
      <c r="BE25" t="s">
        <v>129</v>
      </c>
      <c r="BF25">
        <v>1.4909439898728001</v>
      </c>
      <c r="BG25">
        <v>2.6591673732008658</v>
      </c>
      <c r="BH25">
        <v>-1.1682233833280657</v>
      </c>
      <c r="BI25">
        <v>12</v>
      </c>
      <c r="BJ25" s="4">
        <v>118</v>
      </c>
      <c r="BK25" s="4">
        <v>9.4</v>
      </c>
      <c r="BL25" s="4">
        <v>3.21</v>
      </c>
      <c r="BM25" s="4">
        <v>1.37</v>
      </c>
      <c r="BN25">
        <v>16</v>
      </c>
    </row>
    <row r="26" spans="1:66" ht="60" x14ac:dyDescent="0.25">
      <c r="A26" s="7" t="s">
        <v>74</v>
      </c>
      <c r="B26" s="7" t="s">
        <v>30</v>
      </c>
      <c r="C26" s="8">
        <v>14841</v>
      </c>
      <c r="D26" s="28">
        <f t="shared" si="2"/>
        <v>77.952777777777783</v>
      </c>
      <c r="E26" s="8">
        <v>43312</v>
      </c>
      <c r="F26" s="8">
        <v>43319</v>
      </c>
      <c r="G26" s="8">
        <v>43455</v>
      </c>
      <c r="H26" s="17">
        <f t="shared" si="3"/>
        <v>4.7</v>
      </c>
      <c r="I26" s="10"/>
      <c r="J26" s="7" t="s">
        <v>26</v>
      </c>
      <c r="K26" s="27" t="str">
        <f t="shared" si="4"/>
        <v/>
      </c>
      <c r="L26" s="7" t="s">
        <v>27</v>
      </c>
      <c r="M26" s="7" t="str">
        <f t="shared" si="5"/>
        <v>N</v>
      </c>
      <c r="N26" s="14"/>
      <c r="O26" s="10"/>
      <c r="P26" s="10" t="str">
        <f t="shared" si="6"/>
        <v>N</v>
      </c>
      <c r="Q26" s="14"/>
      <c r="R26" s="10" t="str">
        <f t="shared" si="7"/>
        <v>N</v>
      </c>
      <c r="S26" s="10"/>
      <c r="T26" s="10" t="str">
        <f t="shared" si="8"/>
        <v>N</v>
      </c>
      <c r="U26" s="9">
        <v>1</v>
      </c>
      <c r="V26" s="9">
        <v>4.8858523941263599</v>
      </c>
      <c r="W26" s="9">
        <f t="shared" si="9"/>
        <v>4.3731951734966188</v>
      </c>
      <c r="X26" s="9">
        <v>40</v>
      </c>
      <c r="Y26" s="9">
        <v>5</v>
      </c>
      <c r="Z26" s="9">
        <v>5</v>
      </c>
      <c r="AA26" s="9">
        <v>33</v>
      </c>
      <c r="AB26" s="9">
        <v>14</v>
      </c>
      <c r="AC26" s="9">
        <v>3.9495282690337543</v>
      </c>
      <c r="AD26" s="9">
        <f t="shared" si="10"/>
        <v>4.0989525987799666</v>
      </c>
      <c r="AE26" s="9">
        <v>25</v>
      </c>
      <c r="AF26" s="9">
        <v>8</v>
      </c>
      <c r="AG26" s="9">
        <v>4</v>
      </c>
      <c r="AH26" s="9">
        <v>8</v>
      </c>
      <c r="AI26" s="9">
        <v>5</v>
      </c>
      <c r="AJ26" s="9">
        <f t="shared" si="0"/>
        <v>0.93632412509260554</v>
      </c>
      <c r="AK26" s="9">
        <f t="shared" si="1"/>
        <v>0.27424257471665214</v>
      </c>
      <c r="AL26" s="30">
        <f t="shared" si="11"/>
        <v>0.19163987152338641</v>
      </c>
      <c r="AM26" s="30">
        <f t="shared" si="11"/>
        <v>6.2709886898868861E-2</v>
      </c>
      <c r="AN26" s="7" t="s">
        <v>31</v>
      </c>
      <c r="AO26" s="35" t="str">
        <f t="shared" si="12"/>
        <v>No Response</v>
      </c>
      <c r="AP26" s="4" t="b">
        <v>0</v>
      </c>
      <c r="AQ26" s="4">
        <v>0</v>
      </c>
      <c r="AR26" s="4">
        <v>19.823407202216064</v>
      </c>
      <c r="AS26" s="4">
        <v>156</v>
      </c>
      <c r="AT26" s="4">
        <v>73</v>
      </c>
      <c r="AU26" s="2" t="s">
        <v>46</v>
      </c>
      <c r="AV26" s="2" t="s">
        <v>46</v>
      </c>
      <c r="AW26" s="4">
        <v>10</v>
      </c>
      <c r="AX26" s="2" t="s">
        <v>49</v>
      </c>
      <c r="AY26">
        <v>0.5</v>
      </c>
      <c r="AZ26" t="s">
        <v>129</v>
      </c>
      <c r="BA26" t="str">
        <f t="shared" si="13"/>
        <v>No</v>
      </c>
      <c r="BB26" t="s">
        <v>129</v>
      </c>
      <c r="BC26" t="str">
        <f t="shared" si="14"/>
        <v>No</v>
      </c>
      <c r="BD26" t="s">
        <v>129</v>
      </c>
      <c r="BE26" t="s">
        <v>129</v>
      </c>
      <c r="BF26">
        <v>3.8608980981611158</v>
      </c>
      <c r="BG26">
        <v>3.0750556815368331</v>
      </c>
      <c r="BH26">
        <v>0.78584241662428278</v>
      </c>
      <c r="BI26">
        <v>16</v>
      </c>
      <c r="BJ26" s="4">
        <v>103</v>
      </c>
      <c r="BK26" s="4">
        <v>9.5</v>
      </c>
      <c r="BL26" s="4">
        <v>1.45</v>
      </c>
      <c r="BM26" s="4">
        <v>0.98</v>
      </c>
      <c r="BN26">
        <v>29</v>
      </c>
    </row>
    <row r="27" spans="1:66" ht="45" x14ac:dyDescent="0.25">
      <c r="A27" s="7" t="s">
        <v>75</v>
      </c>
      <c r="B27" s="7" t="s">
        <v>30</v>
      </c>
      <c r="C27" s="8">
        <v>17129</v>
      </c>
      <c r="D27" s="28">
        <f t="shared" si="2"/>
        <v>71.724999999999994</v>
      </c>
      <c r="E27" s="8">
        <v>43326</v>
      </c>
      <c r="F27" s="8">
        <v>43333</v>
      </c>
      <c r="G27" s="8">
        <v>43455</v>
      </c>
      <c r="H27" s="17">
        <f t="shared" si="3"/>
        <v>4.2333333333333334</v>
      </c>
      <c r="I27" s="10"/>
      <c r="J27" s="7" t="s">
        <v>26</v>
      </c>
      <c r="K27" s="27" t="str">
        <f t="shared" si="4"/>
        <v/>
      </c>
      <c r="L27" s="7" t="s">
        <v>27</v>
      </c>
      <c r="M27" s="7" t="str">
        <f t="shared" si="5"/>
        <v>N</v>
      </c>
      <c r="N27" s="15"/>
      <c r="O27" s="10"/>
      <c r="P27" s="10" t="str">
        <f t="shared" si="6"/>
        <v>N</v>
      </c>
      <c r="Q27" s="10"/>
      <c r="R27" s="10" t="str">
        <f t="shared" si="7"/>
        <v>N</v>
      </c>
      <c r="S27" s="10"/>
      <c r="T27" s="10" t="str">
        <f t="shared" si="8"/>
        <v>N</v>
      </c>
      <c r="U27" s="9">
        <v>1</v>
      </c>
      <c r="V27" s="9">
        <v>3.4484523672313121</v>
      </c>
      <c r="W27" s="9">
        <f t="shared" si="9"/>
        <v>2.959956803860238</v>
      </c>
      <c r="X27" s="9">
        <v>30</v>
      </c>
      <c r="Y27" s="9">
        <v>0</v>
      </c>
      <c r="Z27" s="9">
        <v>4</v>
      </c>
      <c r="AA27" s="9">
        <v>34</v>
      </c>
      <c r="AB27" s="9">
        <v>16</v>
      </c>
      <c r="AC27" s="9">
        <v>0.82120302639196152</v>
      </c>
      <c r="AD27" s="9">
        <f t="shared" si="10"/>
        <v>1.9410334089220997</v>
      </c>
      <c r="AE27" s="9">
        <v>24</v>
      </c>
      <c r="AF27" s="9">
        <v>0</v>
      </c>
      <c r="AG27" s="9">
        <v>0</v>
      </c>
      <c r="AH27" s="9">
        <v>2</v>
      </c>
      <c r="AI27" s="9">
        <v>5</v>
      </c>
      <c r="AJ27" s="9">
        <f t="shared" si="0"/>
        <v>2.6272493408393505</v>
      </c>
      <c r="AK27" s="9">
        <f t="shared" si="1"/>
        <v>1.0189233949381382</v>
      </c>
      <c r="AL27" s="30">
        <f t="shared" si="11"/>
        <v>0.76186331172923005</v>
      </c>
      <c r="AM27" s="30">
        <f t="shared" si="11"/>
        <v>0.3442359002027684</v>
      </c>
      <c r="AN27" s="7" t="s">
        <v>29</v>
      </c>
      <c r="AO27" s="35" t="str">
        <f t="shared" si="12"/>
        <v>Moderate Response</v>
      </c>
      <c r="AP27" s="4" t="b">
        <v>0</v>
      </c>
      <c r="AQ27" s="4">
        <v>0</v>
      </c>
      <c r="AR27" s="4">
        <v>25.351562499999996</v>
      </c>
      <c r="AS27" s="4">
        <v>142</v>
      </c>
      <c r="AT27" s="4">
        <v>83</v>
      </c>
      <c r="AU27" s="2" t="s">
        <v>46</v>
      </c>
      <c r="AV27" s="2" t="s">
        <v>46</v>
      </c>
      <c r="AW27" s="12"/>
      <c r="AX27" s="2" t="s">
        <v>49</v>
      </c>
      <c r="AZ27" t="s">
        <v>128</v>
      </c>
      <c r="BA27" t="str">
        <f t="shared" si="13"/>
        <v>Yes</v>
      </c>
      <c r="BB27" t="s">
        <v>128</v>
      </c>
      <c r="BC27" t="str">
        <f t="shared" si="14"/>
        <v>Yes</v>
      </c>
      <c r="BD27" t="s">
        <v>129</v>
      </c>
      <c r="BE27" t="s">
        <v>129</v>
      </c>
      <c r="BF27">
        <v>3.6999280064337299</v>
      </c>
      <c r="BG27">
        <v>1.0750556815368328</v>
      </c>
      <c r="BH27">
        <v>2.6248723248968968</v>
      </c>
      <c r="BI27">
        <v>24</v>
      </c>
      <c r="BJ27" s="4">
        <v>133</v>
      </c>
      <c r="BK27" s="4">
        <v>15.4</v>
      </c>
      <c r="BL27" s="4">
        <v>1.66</v>
      </c>
      <c r="BM27" s="4">
        <v>1.61</v>
      </c>
      <c r="BN27">
        <v>18</v>
      </c>
    </row>
    <row r="28" spans="1:66" ht="45" x14ac:dyDescent="0.25">
      <c r="A28" s="7" t="s">
        <v>76</v>
      </c>
      <c r="B28" s="7" t="s">
        <v>30</v>
      </c>
      <c r="C28" s="8">
        <v>22409</v>
      </c>
      <c r="D28" s="28">
        <f t="shared" si="2"/>
        <v>57.24722222222222</v>
      </c>
      <c r="E28" s="8">
        <v>43319</v>
      </c>
      <c r="F28" s="8">
        <v>43356</v>
      </c>
      <c r="G28" s="8">
        <v>43545</v>
      </c>
      <c r="H28" s="17">
        <f t="shared" si="3"/>
        <v>7.4666666666666668</v>
      </c>
      <c r="I28" s="8">
        <v>43720</v>
      </c>
      <c r="J28" s="7" t="s">
        <v>26</v>
      </c>
      <c r="K28" s="27" t="str">
        <f t="shared" si="4"/>
        <v/>
      </c>
      <c r="L28" s="7" t="s">
        <v>33</v>
      </c>
      <c r="M28" s="7" t="str">
        <f t="shared" si="5"/>
        <v>Y</v>
      </c>
      <c r="N28" s="8">
        <v>43720</v>
      </c>
      <c r="O28" s="10"/>
      <c r="P28" s="10" t="str">
        <f t="shared" si="6"/>
        <v>N</v>
      </c>
      <c r="Q28" s="10"/>
      <c r="R28" s="10" t="str">
        <f t="shared" si="7"/>
        <v>N</v>
      </c>
      <c r="S28" s="8">
        <v>43720</v>
      </c>
      <c r="T28" s="10" t="str">
        <f t="shared" si="8"/>
        <v>N</v>
      </c>
      <c r="U28" s="9">
        <v>1</v>
      </c>
      <c r="V28" s="9">
        <v>2.7308381671635118</v>
      </c>
      <c r="W28" s="9">
        <f t="shared" si="9"/>
        <v>1.889397648476276</v>
      </c>
      <c r="X28" s="9">
        <v>25</v>
      </c>
      <c r="Y28" s="9">
        <v>0</v>
      </c>
      <c r="Z28" s="9">
        <v>0</v>
      </c>
      <c r="AA28" s="9">
        <v>30</v>
      </c>
      <c r="AB28" s="9">
        <v>4</v>
      </c>
      <c r="AC28" s="9">
        <v>3.0036425388509538</v>
      </c>
      <c r="AD28" s="9">
        <f t="shared" si="10"/>
        <v>2.2992422982074134</v>
      </c>
      <c r="AE28" s="9">
        <v>34</v>
      </c>
      <c r="AF28" s="9">
        <v>0</v>
      </c>
      <c r="AG28" s="9">
        <v>0</v>
      </c>
      <c r="AH28" s="9">
        <v>37</v>
      </c>
      <c r="AI28" s="9">
        <v>10</v>
      </c>
      <c r="AJ28" s="9">
        <f t="shared" si="0"/>
        <v>-0.27280437168744198</v>
      </c>
      <c r="AK28" s="9">
        <f t="shared" si="1"/>
        <v>-0.40984464973113743</v>
      </c>
      <c r="AL28" s="30">
        <f t="shared" si="11"/>
        <v>-9.9897670600817973E-2</v>
      </c>
      <c r="AM28" s="30">
        <f t="shared" si="11"/>
        <v>-0.21691815381566756</v>
      </c>
      <c r="AN28" s="7" t="s">
        <v>32</v>
      </c>
      <c r="AO28" s="35" t="str">
        <f t="shared" si="12"/>
        <v>No Response</v>
      </c>
      <c r="AP28" s="4" t="b">
        <v>1</v>
      </c>
      <c r="AQ28" s="4">
        <v>2</v>
      </c>
      <c r="AR28" s="4">
        <v>28.160836115546523</v>
      </c>
      <c r="AS28" s="4">
        <v>179</v>
      </c>
      <c r="AT28" s="4">
        <v>123</v>
      </c>
      <c r="AU28" s="2" t="s">
        <v>46</v>
      </c>
      <c r="AV28" s="2" t="s">
        <v>46</v>
      </c>
      <c r="AW28" s="4">
        <v>0</v>
      </c>
      <c r="AX28" s="2" t="s">
        <v>27</v>
      </c>
      <c r="AY28">
        <v>0.25</v>
      </c>
      <c r="AZ28" t="s">
        <v>129</v>
      </c>
      <c r="BA28" t="str">
        <f t="shared" si="13"/>
        <v>Yes</v>
      </c>
      <c r="BB28" t="s">
        <v>128</v>
      </c>
      <c r="BC28" t="str">
        <f t="shared" si="14"/>
        <v>Yes</v>
      </c>
      <c r="BD28" t="s">
        <v>129</v>
      </c>
      <c r="BE28" t="s">
        <v>129</v>
      </c>
      <c r="BF28">
        <v>0.65916737320086582</v>
      </c>
      <c r="BG28">
        <v>1.4387371636790223</v>
      </c>
      <c r="BH28">
        <v>-0.77956979047815644</v>
      </c>
      <c r="BI28">
        <v>25</v>
      </c>
      <c r="BJ28" s="4">
        <v>145</v>
      </c>
      <c r="BK28" s="4">
        <v>8.3000000000000007</v>
      </c>
      <c r="BL28" s="4">
        <v>2.96</v>
      </c>
      <c r="BM28" s="4">
        <v>1.53</v>
      </c>
      <c r="BN28">
        <v>17</v>
      </c>
    </row>
    <row r="29" spans="1:66" ht="45" x14ac:dyDescent="0.25">
      <c r="A29" s="7" t="s">
        <v>77</v>
      </c>
      <c r="B29" s="7" t="s">
        <v>30</v>
      </c>
      <c r="C29" s="8">
        <v>19576</v>
      </c>
      <c r="D29" s="28">
        <f t="shared" si="2"/>
        <v>65.044444444444451</v>
      </c>
      <c r="E29" s="8">
        <v>43333</v>
      </c>
      <c r="F29" s="8">
        <v>43340</v>
      </c>
      <c r="G29" s="8">
        <v>43480</v>
      </c>
      <c r="H29" s="17">
        <f t="shared" si="3"/>
        <v>4.8000000000000007</v>
      </c>
      <c r="I29" s="10"/>
      <c r="J29" s="7" t="s">
        <v>26</v>
      </c>
      <c r="K29" s="27" t="str">
        <f t="shared" si="4"/>
        <v/>
      </c>
      <c r="L29" s="7" t="s">
        <v>27</v>
      </c>
      <c r="M29" s="7" t="str">
        <f t="shared" si="5"/>
        <v>N</v>
      </c>
      <c r="N29" s="15"/>
      <c r="O29" s="10"/>
      <c r="P29" s="10" t="str">
        <f t="shared" si="6"/>
        <v>N</v>
      </c>
      <c r="Q29" s="10"/>
      <c r="R29" s="10" t="str">
        <f t="shared" si="7"/>
        <v>N</v>
      </c>
      <c r="S29" s="10"/>
      <c r="T29" s="10" t="str">
        <f t="shared" si="8"/>
        <v>N</v>
      </c>
      <c r="U29" s="9">
        <v>1</v>
      </c>
      <c r="V29" s="9">
        <v>5.5524093455084147</v>
      </c>
      <c r="W29" s="9">
        <f t="shared" si="9"/>
        <v>4.9161596723614345</v>
      </c>
      <c r="X29" s="9">
        <v>50</v>
      </c>
      <c r="Y29" s="9">
        <v>9</v>
      </c>
      <c r="Z29" s="9">
        <v>5</v>
      </c>
      <c r="AA29" s="9">
        <v>38</v>
      </c>
      <c r="AB29" s="9">
        <v>13</v>
      </c>
      <c r="AC29" s="9">
        <v>2.7855947357004829</v>
      </c>
      <c r="AD29" s="9">
        <f t="shared" si="10"/>
        <v>2.3490255649320941</v>
      </c>
      <c r="AE29" s="9">
        <v>7</v>
      </c>
      <c r="AF29" s="9">
        <v>2</v>
      </c>
      <c r="AG29" s="9">
        <v>0</v>
      </c>
      <c r="AH29" s="9">
        <v>15</v>
      </c>
      <c r="AI29" s="9">
        <v>3</v>
      </c>
      <c r="AJ29" s="9">
        <f t="shared" si="0"/>
        <v>2.7668146098079318</v>
      </c>
      <c r="AK29" s="9">
        <f t="shared" si="1"/>
        <v>2.5671341074293403</v>
      </c>
      <c r="AL29" s="30">
        <f t="shared" si="11"/>
        <v>0.49830883093050921</v>
      </c>
      <c r="AM29" s="30">
        <f t="shared" si="11"/>
        <v>0.52218281718181858</v>
      </c>
      <c r="AN29" s="7" t="s">
        <v>29</v>
      </c>
      <c r="AO29" s="35" t="str">
        <f t="shared" si="12"/>
        <v>Good Response</v>
      </c>
      <c r="AP29" s="4" t="b">
        <v>0</v>
      </c>
      <c r="AQ29" s="4">
        <v>2</v>
      </c>
      <c r="AR29" s="4">
        <v>27.701456584741617</v>
      </c>
      <c r="AS29" s="4">
        <v>169</v>
      </c>
      <c r="AT29" s="4">
        <v>80</v>
      </c>
      <c r="AU29" s="2" t="s">
        <v>47</v>
      </c>
      <c r="AV29" s="2" t="s">
        <v>47</v>
      </c>
      <c r="AW29" s="4">
        <v>45</v>
      </c>
      <c r="AX29" s="2" t="s">
        <v>49</v>
      </c>
      <c r="AY29">
        <v>1.875</v>
      </c>
      <c r="AZ29" t="s">
        <v>129</v>
      </c>
      <c r="BA29" t="str">
        <f t="shared" si="13"/>
        <v>Yes</v>
      </c>
      <c r="BB29" t="s">
        <v>128</v>
      </c>
      <c r="BC29" t="str">
        <f t="shared" si="14"/>
        <v>Yes</v>
      </c>
      <c r="BD29" t="s">
        <v>129</v>
      </c>
      <c r="BE29" t="s">
        <v>129</v>
      </c>
      <c r="BF29">
        <v>3.8195023752689448</v>
      </c>
      <c r="BG29">
        <v>0.83177661667193437</v>
      </c>
      <c r="BH29">
        <v>2.9877257585970103</v>
      </c>
      <c r="BI29">
        <v>13</v>
      </c>
      <c r="BJ29" s="4">
        <v>107</v>
      </c>
      <c r="BK29" s="4">
        <v>13.1</v>
      </c>
      <c r="BL29" s="4">
        <v>1.97</v>
      </c>
      <c r="BM29" s="4">
        <v>0.41</v>
      </c>
      <c r="BN29">
        <v>12</v>
      </c>
    </row>
    <row r="30" spans="1:66" ht="45" x14ac:dyDescent="0.25">
      <c r="A30" s="7" t="s">
        <v>78</v>
      </c>
      <c r="B30" s="7" t="s">
        <v>30</v>
      </c>
      <c r="C30" s="8">
        <v>14685</v>
      </c>
      <c r="D30" s="28">
        <f t="shared" si="2"/>
        <v>78.413888888888891</v>
      </c>
      <c r="E30" s="8">
        <v>43326</v>
      </c>
      <c r="F30" s="8">
        <v>43333</v>
      </c>
      <c r="G30" s="8">
        <v>43594</v>
      </c>
      <c r="H30" s="17">
        <f t="shared" si="3"/>
        <v>8.8333333333333339</v>
      </c>
      <c r="I30" s="10"/>
      <c r="J30" s="7" t="s">
        <v>26</v>
      </c>
      <c r="K30" s="27" t="str">
        <f t="shared" si="4"/>
        <v/>
      </c>
      <c r="L30" s="7" t="s">
        <v>27</v>
      </c>
      <c r="M30" s="7" t="str">
        <f t="shared" si="5"/>
        <v>N</v>
      </c>
      <c r="N30" s="14"/>
      <c r="O30" s="10"/>
      <c r="P30" s="10" t="str">
        <f t="shared" si="6"/>
        <v>N</v>
      </c>
      <c r="Q30" s="10"/>
      <c r="R30" s="10" t="str">
        <f t="shared" si="7"/>
        <v>N</v>
      </c>
      <c r="S30" s="10"/>
      <c r="T30" s="10" t="str">
        <f t="shared" si="8"/>
        <v>N</v>
      </c>
      <c r="U30" s="9">
        <v>1</v>
      </c>
      <c r="V30" s="9">
        <v>3.7580411064647303</v>
      </c>
      <c r="W30" s="9">
        <f t="shared" si="9"/>
        <v>3.3019672299703187</v>
      </c>
      <c r="X30" s="9">
        <v>30</v>
      </c>
      <c r="Y30" s="9">
        <v>2</v>
      </c>
      <c r="Z30" s="9">
        <v>3</v>
      </c>
      <c r="AA30" s="9">
        <v>19</v>
      </c>
      <c r="AB30" s="9">
        <v>5</v>
      </c>
      <c r="AC30" s="9">
        <v>0.62520302639196146</v>
      </c>
      <c r="AD30" s="9">
        <f t="shared" si="10"/>
        <v>1.679397648476276</v>
      </c>
      <c r="AE30" s="9">
        <v>10</v>
      </c>
      <c r="AF30" s="9">
        <v>0</v>
      </c>
      <c r="AG30" s="9">
        <v>0</v>
      </c>
      <c r="AH30" s="9">
        <v>2</v>
      </c>
      <c r="AI30" s="9">
        <v>4</v>
      </c>
      <c r="AJ30" s="9">
        <f t="shared" si="0"/>
        <v>3.1328380800727689</v>
      </c>
      <c r="AK30" s="9">
        <f t="shared" si="1"/>
        <v>1.6225695814940426</v>
      </c>
      <c r="AL30" s="30">
        <f t="shared" si="11"/>
        <v>0.83363592662239305</v>
      </c>
      <c r="AM30" s="30">
        <f t="shared" si="11"/>
        <v>0.49139481663136553</v>
      </c>
      <c r="AN30" s="7" t="s">
        <v>29</v>
      </c>
      <c r="AO30" s="35" t="str">
        <f t="shared" si="12"/>
        <v>Good Response</v>
      </c>
      <c r="AP30" s="4" t="b">
        <v>0</v>
      </c>
      <c r="AQ30" s="4">
        <v>6</v>
      </c>
      <c r="AR30" s="4">
        <v>26.859504132231407</v>
      </c>
      <c r="AS30" s="4">
        <v>158</v>
      </c>
      <c r="AT30" s="4">
        <v>89</v>
      </c>
      <c r="AU30" s="2" t="s">
        <v>47</v>
      </c>
      <c r="AV30" s="2" t="s">
        <v>47</v>
      </c>
      <c r="AW30" s="13">
        <v>240</v>
      </c>
      <c r="AX30" s="2" t="s">
        <v>49</v>
      </c>
      <c r="AY30">
        <v>1.5</v>
      </c>
      <c r="AZ30" t="s">
        <v>128</v>
      </c>
      <c r="BA30" t="str">
        <f t="shared" si="13"/>
        <v>Yes</v>
      </c>
      <c r="BB30" t="s">
        <v>128</v>
      </c>
      <c r="BC30" t="str">
        <f t="shared" si="14"/>
        <v>Yes</v>
      </c>
      <c r="BD30" t="s">
        <v>128</v>
      </c>
      <c r="BE30" t="s">
        <v>128</v>
      </c>
      <c r="BF30">
        <v>2.8071064891057098</v>
      </c>
      <c r="BG30">
        <v>0.65916737320086582</v>
      </c>
      <c r="BH30">
        <v>2.147939115904844</v>
      </c>
      <c r="BI30">
        <v>4</v>
      </c>
      <c r="BJ30" s="4">
        <v>142</v>
      </c>
      <c r="BK30" s="4">
        <v>8.1</v>
      </c>
      <c r="BL30" s="4">
        <v>4.1900000000000004</v>
      </c>
      <c r="BM30" s="4">
        <v>1.37</v>
      </c>
      <c r="BN30">
        <v>14</v>
      </c>
    </row>
    <row r="31" spans="1:66" ht="45" x14ac:dyDescent="0.25">
      <c r="A31" s="7" t="s">
        <v>79</v>
      </c>
      <c r="B31" s="7" t="s">
        <v>25</v>
      </c>
      <c r="C31" s="8">
        <v>19862</v>
      </c>
      <c r="D31" s="28">
        <f t="shared" si="2"/>
        <v>64.352777777777774</v>
      </c>
      <c r="E31" s="8">
        <v>43368</v>
      </c>
      <c r="F31" s="8">
        <v>43375</v>
      </c>
      <c r="G31" s="8">
        <v>43539</v>
      </c>
      <c r="H31" s="17">
        <f t="shared" si="3"/>
        <v>5.6666666666666661</v>
      </c>
      <c r="I31" s="10"/>
      <c r="J31" s="7" t="s">
        <v>26</v>
      </c>
      <c r="K31" s="27" t="str">
        <f t="shared" si="4"/>
        <v/>
      </c>
      <c r="L31" s="7" t="s">
        <v>27</v>
      </c>
      <c r="M31" s="7" t="str">
        <f t="shared" si="5"/>
        <v>Y</v>
      </c>
      <c r="N31" s="8">
        <v>43375</v>
      </c>
      <c r="O31" s="15">
        <v>43375</v>
      </c>
      <c r="P31" s="10" t="str">
        <f t="shared" si="6"/>
        <v>BL</v>
      </c>
      <c r="Q31" s="10"/>
      <c r="R31" s="10" t="str">
        <f t="shared" si="7"/>
        <v>N</v>
      </c>
      <c r="S31" s="10"/>
      <c r="T31" s="10" t="str">
        <f t="shared" si="8"/>
        <v>N</v>
      </c>
      <c r="U31" s="9">
        <v>2</v>
      </c>
      <c r="V31" s="9">
        <v>6.2130107594165338</v>
      </c>
      <c r="W31" s="9">
        <f t="shared" si="9"/>
        <v>5.7051591247784277</v>
      </c>
      <c r="X31" s="9">
        <v>75</v>
      </c>
      <c r="Y31" s="9">
        <v>3</v>
      </c>
      <c r="Z31" s="9">
        <v>11</v>
      </c>
      <c r="AA31" s="9">
        <v>106</v>
      </c>
      <c r="AB31" s="9">
        <v>146</v>
      </c>
      <c r="AC31" s="9">
        <v>0.62520302639196146</v>
      </c>
      <c r="AD31" s="9">
        <f t="shared" si="10"/>
        <v>1.7450334089220998</v>
      </c>
      <c r="AE31" s="9">
        <v>10</v>
      </c>
      <c r="AF31" s="9">
        <v>0</v>
      </c>
      <c r="AG31" s="9">
        <v>0</v>
      </c>
      <c r="AH31" s="9">
        <v>2</v>
      </c>
      <c r="AI31" s="9">
        <v>5</v>
      </c>
      <c r="AJ31" s="9">
        <f t="shared" si="0"/>
        <v>5.5878077330245723</v>
      </c>
      <c r="AK31" s="9">
        <f t="shared" si="1"/>
        <v>3.9601257158563277</v>
      </c>
      <c r="AL31" s="30">
        <f t="shared" si="11"/>
        <v>0.8993719710778878</v>
      </c>
      <c r="AM31" s="30">
        <f t="shared" si="11"/>
        <v>0.69413063321176471</v>
      </c>
      <c r="AN31" s="7" t="s">
        <v>29</v>
      </c>
      <c r="AO31" s="35" t="str">
        <f t="shared" si="12"/>
        <v>Good Response</v>
      </c>
      <c r="AP31" s="4" t="b">
        <v>0</v>
      </c>
      <c r="AQ31" s="4">
        <v>14</v>
      </c>
      <c r="AR31" s="4">
        <v>25.159544254736208</v>
      </c>
      <c r="AS31" s="4">
        <v>136</v>
      </c>
      <c r="AT31" s="4">
        <v>90</v>
      </c>
      <c r="AU31" s="2" t="s">
        <v>47</v>
      </c>
      <c r="AV31" s="2" t="s">
        <v>47</v>
      </c>
      <c r="AW31" s="4">
        <v>240</v>
      </c>
      <c r="AX31" s="2" t="s">
        <v>49</v>
      </c>
      <c r="AY31">
        <v>1.125</v>
      </c>
      <c r="AZ31" t="s">
        <v>128</v>
      </c>
      <c r="BA31" t="str">
        <f t="shared" si="13"/>
        <v>Yes</v>
      </c>
      <c r="BB31" t="s">
        <v>128</v>
      </c>
      <c r="BC31" t="str">
        <f t="shared" si="14"/>
        <v>Yes</v>
      </c>
      <c r="BD31" t="s">
        <v>128</v>
      </c>
      <c r="BE31" t="s">
        <v>128</v>
      </c>
      <c r="BF31">
        <v>6.3108843424226411</v>
      </c>
      <c r="BG31">
        <v>1.0750556815368328</v>
      </c>
      <c r="BH31">
        <v>5.235828660885808</v>
      </c>
      <c r="BI31">
        <v>11</v>
      </c>
      <c r="BJ31" s="4">
        <v>112</v>
      </c>
      <c r="BK31" s="4">
        <v>18.8</v>
      </c>
      <c r="BL31" s="4">
        <v>4.1900000000000004</v>
      </c>
      <c r="BM31" s="4">
        <v>1.17</v>
      </c>
      <c r="BN31">
        <v>14</v>
      </c>
    </row>
    <row r="32" spans="1:66" ht="60" x14ac:dyDescent="0.25">
      <c r="A32" s="7" t="s">
        <v>80</v>
      </c>
      <c r="B32" s="7" t="s">
        <v>30</v>
      </c>
      <c r="C32" s="8">
        <v>22286</v>
      </c>
      <c r="D32" s="28">
        <f t="shared" si="2"/>
        <v>57.741666666666667</v>
      </c>
      <c r="E32" s="8">
        <v>43375</v>
      </c>
      <c r="F32" s="8">
        <v>43382</v>
      </c>
      <c r="G32" s="8">
        <v>43522</v>
      </c>
      <c r="H32" s="17">
        <f t="shared" si="3"/>
        <v>4.8000000000000007</v>
      </c>
      <c r="I32" s="15">
        <v>43565</v>
      </c>
      <c r="J32" s="7" t="s">
        <v>26</v>
      </c>
      <c r="K32" s="27" t="str">
        <f t="shared" si="4"/>
        <v/>
      </c>
      <c r="L32" s="7" t="s">
        <v>33</v>
      </c>
      <c r="M32" s="7" t="str">
        <f t="shared" si="5"/>
        <v>Y</v>
      </c>
      <c r="N32" s="8">
        <v>43382</v>
      </c>
      <c r="O32" s="8">
        <v>43382</v>
      </c>
      <c r="P32" s="10" t="str">
        <f t="shared" si="6"/>
        <v>BL</v>
      </c>
      <c r="Q32" s="10"/>
      <c r="R32" s="10" t="str">
        <f t="shared" si="7"/>
        <v>N</v>
      </c>
      <c r="S32" s="15">
        <v>43565</v>
      </c>
      <c r="T32" s="10" t="str">
        <f t="shared" si="8"/>
        <v>N</v>
      </c>
      <c r="U32" s="9">
        <v>2</v>
      </c>
      <c r="V32" s="9">
        <v>4.5065055260262046</v>
      </c>
      <c r="W32" s="9">
        <f t="shared" si="9"/>
        <v>4.9192966357986094</v>
      </c>
      <c r="X32" s="9">
        <v>100</v>
      </c>
      <c r="Y32" s="9">
        <v>8</v>
      </c>
      <c r="Z32" s="9">
        <v>2</v>
      </c>
      <c r="AA32" s="9">
        <v>5</v>
      </c>
      <c r="AB32" s="9">
        <v>4</v>
      </c>
      <c r="AC32" s="9">
        <v>3.8109227942880728</v>
      </c>
      <c r="AD32" s="9">
        <f t="shared" si="10"/>
        <v>4.8651174163723887</v>
      </c>
      <c r="AE32" s="9">
        <v>87</v>
      </c>
      <c r="AF32" s="9">
        <v>7</v>
      </c>
      <c r="AG32" s="9">
        <v>5</v>
      </c>
      <c r="AH32" s="9">
        <v>2</v>
      </c>
      <c r="AI32" s="9">
        <v>4</v>
      </c>
      <c r="AJ32" s="9">
        <f t="shared" si="0"/>
        <v>0.69558273173813179</v>
      </c>
      <c r="AK32" s="9">
        <f t="shared" si="1"/>
        <v>5.4179219426220726E-2</v>
      </c>
      <c r="AL32" s="30">
        <f t="shared" si="11"/>
        <v>0.15435079968746654</v>
      </c>
      <c r="AM32" s="30">
        <f t="shared" si="11"/>
        <v>1.1013610976810946E-2</v>
      </c>
      <c r="AN32" s="7" t="s">
        <v>31</v>
      </c>
      <c r="AO32" s="35" t="str">
        <f t="shared" si="12"/>
        <v>No Response</v>
      </c>
      <c r="AP32" s="4" t="b">
        <v>0</v>
      </c>
      <c r="AQ32" s="4">
        <v>0</v>
      </c>
      <c r="AR32" s="4">
        <v>29.620181405895693</v>
      </c>
      <c r="AS32" s="4">
        <v>137</v>
      </c>
      <c r="AT32" s="4">
        <v>73</v>
      </c>
      <c r="AU32" s="2" t="s">
        <v>47</v>
      </c>
      <c r="AV32" s="2" t="s">
        <v>47</v>
      </c>
      <c r="AW32" s="4">
        <v>5</v>
      </c>
      <c r="AX32" s="2" t="s">
        <v>48</v>
      </c>
      <c r="AY32">
        <v>1</v>
      </c>
      <c r="AZ32" t="s">
        <v>129</v>
      </c>
      <c r="BA32" t="str">
        <f t="shared" si="13"/>
        <v>No</v>
      </c>
      <c r="BB32" t="s">
        <v>129</v>
      </c>
      <c r="BC32" t="str">
        <f t="shared" si="14"/>
        <v>No</v>
      </c>
      <c r="BD32" t="s">
        <v>129</v>
      </c>
      <c r="BE32" t="s">
        <v>129</v>
      </c>
      <c r="BF32">
        <v>1.4142135623730951</v>
      </c>
      <c r="BG32">
        <v>2.8952353507006556</v>
      </c>
      <c r="BH32">
        <v>-1.4810217883275605</v>
      </c>
      <c r="BI32">
        <v>48</v>
      </c>
      <c r="BJ32" s="4">
        <v>129</v>
      </c>
      <c r="BK32" s="4">
        <v>10.6</v>
      </c>
      <c r="BL32" s="4">
        <v>2.13</v>
      </c>
      <c r="BM32" s="4">
        <v>1.49</v>
      </c>
      <c r="BN32">
        <v>17</v>
      </c>
    </row>
    <row r="33" spans="1:66" ht="60" x14ac:dyDescent="0.25">
      <c r="A33" s="7" t="s">
        <v>81</v>
      </c>
      <c r="B33" s="7" t="s">
        <v>25</v>
      </c>
      <c r="C33" s="8">
        <v>19298</v>
      </c>
      <c r="D33" s="28">
        <f t="shared" si="2"/>
        <v>65.980555555555554</v>
      </c>
      <c r="E33" s="8">
        <v>43396</v>
      </c>
      <c r="F33" s="8">
        <v>43403</v>
      </c>
      <c r="G33" s="8">
        <v>43552</v>
      </c>
      <c r="H33" s="17">
        <f t="shared" si="3"/>
        <v>5.166666666666667</v>
      </c>
      <c r="I33" s="14"/>
      <c r="J33" s="7" t="s">
        <v>26</v>
      </c>
      <c r="K33" s="27" t="str">
        <f t="shared" si="4"/>
        <v/>
      </c>
      <c r="L33" s="7" t="s">
        <v>27</v>
      </c>
      <c r="M33" s="7" t="str">
        <f t="shared" si="5"/>
        <v>N</v>
      </c>
      <c r="N33" s="8"/>
      <c r="O33" s="14"/>
      <c r="P33" s="10" t="str">
        <f t="shared" si="6"/>
        <v>N</v>
      </c>
      <c r="Q33" s="10"/>
      <c r="R33" s="10" t="str">
        <f t="shared" si="7"/>
        <v>N</v>
      </c>
      <c r="S33" s="14"/>
      <c r="T33" s="10" t="str">
        <f t="shared" si="8"/>
        <v>N</v>
      </c>
      <c r="U33" s="9">
        <v>1</v>
      </c>
      <c r="V33" s="9">
        <v>4.3058706030070013</v>
      </c>
      <c r="W33" s="9">
        <f t="shared" si="9"/>
        <v>3.908328281954133</v>
      </c>
      <c r="X33" s="9">
        <v>50</v>
      </c>
      <c r="Y33" s="9">
        <v>1</v>
      </c>
      <c r="Z33" s="9">
        <v>1</v>
      </c>
      <c r="AA33" s="9">
        <v>52</v>
      </c>
      <c r="AB33" s="9">
        <v>49</v>
      </c>
      <c r="AC33" s="9">
        <v>3.55521307740774</v>
      </c>
      <c r="AD33" s="9">
        <f t="shared" si="10"/>
        <v>3.3580280775804323</v>
      </c>
      <c r="AE33" s="9">
        <v>53</v>
      </c>
      <c r="AF33" s="9">
        <v>1</v>
      </c>
      <c r="AG33" s="9">
        <v>0</v>
      </c>
      <c r="AH33" s="9">
        <v>25</v>
      </c>
      <c r="AI33" s="9">
        <v>20</v>
      </c>
      <c r="AJ33" s="9">
        <f t="shared" si="0"/>
        <v>0.75065752559926135</v>
      </c>
      <c r="AK33" s="9">
        <f t="shared" si="1"/>
        <v>0.55030020437370064</v>
      </c>
      <c r="AL33" s="30">
        <f t="shared" si="11"/>
        <v>0.17433350762446048</v>
      </c>
      <c r="AM33" s="30">
        <f t="shared" si="11"/>
        <v>0.14080194003011307</v>
      </c>
      <c r="AN33" s="7" t="s">
        <v>31</v>
      </c>
      <c r="AO33" s="35" t="str">
        <f t="shared" si="12"/>
        <v>No Response</v>
      </c>
      <c r="AP33" s="4" t="b">
        <v>0</v>
      </c>
      <c r="AQ33" s="4">
        <v>0</v>
      </c>
      <c r="AR33" s="4">
        <v>23.756223061244942</v>
      </c>
      <c r="AS33" s="4">
        <v>138</v>
      </c>
      <c r="AT33" s="4">
        <v>82</v>
      </c>
      <c r="AU33" s="2" t="s">
        <v>47</v>
      </c>
      <c r="AV33" s="2" t="s">
        <v>47</v>
      </c>
      <c r="AW33" s="4">
        <v>120</v>
      </c>
      <c r="AX33" s="2" t="s">
        <v>49</v>
      </c>
      <c r="AY33">
        <v>1.75</v>
      </c>
      <c r="AZ33" t="s">
        <v>129</v>
      </c>
      <c r="BA33" t="str">
        <f t="shared" si="13"/>
        <v>No</v>
      </c>
      <c r="BB33" t="s">
        <v>129</v>
      </c>
      <c r="BC33" t="str">
        <f t="shared" si="14"/>
        <v>No</v>
      </c>
      <c r="BD33" t="s">
        <v>129</v>
      </c>
      <c r="BE33" t="s">
        <v>129</v>
      </c>
      <c r="BF33">
        <v>3.3472138032568877</v>
      </c>
      <c r="BG33">
        <v>1.8267134626340538</v>
      </c>
      <c r="BH33">
        <v>1.5205003406228339</v>
      </c>
      <c r="BI33">
        <v>18</v>
      </c>
      <c r="BJ33" s="4">
        <v>123</v>
      </c>
      <c r="BK33" s="4">
        <v>9.1999999999999993</v>
      </c>
      <c r="BL33" s="4">
        <v>1.58</v>
      </c>
      <c r="BM33" s="4">
        <v>0.43</v>
      </c>
      <c r="BN33">
        <v>15</v>
      </c>
    </row>
    <row r="34" spans="1:66" ht="60" x14ac:dyDescent="0.25">
      <c r="A34" s="7" t="s">
        <v>82</v>
      </c>
      <c r="B34" s="7" t="s">
        <v>30</v>
      </c>
      <c r="C34" s="8">
        <v>16975</v>
      </c>
      <c r="D34" s="28">
        <f t="shared" si="2"/>
        <v>72.336111111111109</v>
      </c>
      <c r="E34" s="8">
        <v>43396</v>
      </c>
      <c r="F34" s="8">
        <v>43403</v>
      </c>
      <c r="G34" s="8">
        <v>43580</v>
      </c>
      <c r="H34" s="17">
        <f t="shared" si="3"/>
        <v>6.0666666666666664</v>
      </c>
      <c r="I34" s="10"/>
      <c r="J34" s="7" t="s">
        <v>26</v>
      </c>
      <c r="K34" s="27" t="str">
        <f t="shared" si="4"/>
        <v/>
      </c>
      <c r="L34" s="7" t="s">
        <v>27</v>
      </c>
      <c r="M34" s="7" t="str">
        <f t="shared" si="5"/>
        <v>Y</v>
      </c>
      <c r="N34" s="8">
        <v>43403</v>
      </c>
      <c r="O34" s="8">
        <v>43403</v>
      </c>
      <c r="P34" s="10" t="str">
        <f t="shared" si="6"/>
        <v>BL</v>
      </c>
      <c r="Q34" s="10"/>
      <c r="R34" s="10" t="str">
        <f t="shared" si="7"/>
        <v>N</v>
      </c>
      <c r="S34" s="10"/>
      <c r="T34" s="10" t="str">
        <f t="shared" si="8"/>
        <v>N</v>
      </c>
      <c r="U34" s="9">
        <v>1</v>
      </c>
      <c r="V34" s="9">
        <v>5.7047559304912401</v>
      </c>
      <c r="W34" s="9">
        <f t="shared" si="9"/>
        <v>4.9909405015597796</v>
      </c>
      <c r="X34" s="9">
        <v>2</v>
      </c>
      <c r="Y34" s="9">
        <v>18</v>
      </c>
      <c r="Z34" s="9">
        <v>14</v>
      </c>
      <c r="AA34" s="9">
        <v>25</v>
      </c>
      <c r="AB34" s="9">
        <v>4</v>
      </c>
      <c r="AC34" s="9">
        <v>3.4948121055678461</v>
      </c>
      <c r="AD34" s="9">
        <f t="shared" si="10"/>
        <v>3.0933976484762762</v>
      </c>
      <c r="AE34" s="9">
        <v>31</v>
      </c>
      <c r="AF34" s="9">
        <v>4</v>
      </c>
      <c r="AG34" s="9">
        <v>0</v>
      </c>
      <c r="AH34" s="9">
        <v>16</v>
      </c>
      <c r="AI34" s="9">
        <v>4</v>
      </c>
      <c r="AJ34" s="9">
        <f t="shared" ref="AJ34:AJ65" si="15">V34-AC34</f>
        <v>2.209943824923394</v>
      </c>
      <c r="AK34" s="9">
        <f t="shared" ref="AK34:AK65" si="16">W34-AD34</f>
        <v>1.8975428530835035</v>
      </c>
      <c r="AL34" s="30">
        <f t="shared" si="11"/>
        <v>0.38738621806964746</v>
      </c>
      <c r="AM34" s="30">
        <f t="shared" si="11"/>
        <v>0.38019745025821872</v>
      </c>
      <c r="AN34" s="7" t="s">
        <v>31</v>
      </c>
      <c r="AO34" s="35" t="str">
        <f t="shared" si="12"/>
        <v>Good Response</v>
      </c>
      <c r="AP34" s="4" t="b">
        <v>0</v>
      </c>
      <c r="AQ34" s="4">
        <v>2</v>
      </c>
      <c r="AR34" s="4">
        <v>21.701262882856728</v>
      </c>
      <c r="AS34" s="4">
        <v>142</v>
      </c>
      <c r="AT34" s="4">
        <v>84</v>
      </c>
      <c r="AU34" s="2" t="s">
        <v>46</v>
      </c>
      <c r="AV34" s="2" t="s">
        <v>46</v>
      </c>
      <c r="AW34" s="4">
        <v>10</v>
      </c>
      <c r="AX34" s="2" t="s">
        <v>49</v>
      </c>
      <c r="AY34">
        <v>1.25</v>
      </c>
      <c r="AZ34" t="s">
        <v>129</v>
      </c>
      <c r="BA34" t="str">
        <f t="shared" si="13"/>
        <v>No</v>
      </c>
      <c r="BB34" t="s">
        <v>129</v>
      </c>
      <c r="BC34" t="str">
        <f t="shared" si="14"/>
        <v>Yes</v>
      </c>
      <c r="BD34" t="s">
        <v>129</v>
      </c>
      <c r="BE34" t="s">
        <v>129</v>
      </c>
      <c r="BF34">
        <v>3.7416573867739413</v>
      </c>
      <c r="BG34">
        <v>0.65916737320086582</v>
      </c>
      <c r="BH34">
        <v>3.0824900135730755</v>
      </c>
      <c r="BI34">
        <v>20</v>
      </c>
      <c r="BJ34" s="4">
        <v>130</v>
      </c>
      <c r="BK34" s="4">
        <v>13.3</v>
      </c>
      <c r="BL34" s="4">
        <v>2.52</v>
      </c>
      <c r="BM34" s="4">
        <v>1.49</v>
      </c>
      <c r="BN34">
        <v>24</v>
      </c>
    </row>
    <row r="35" spans="1:66" ht="45" x14ac:dyDescent="0.25">
      <c r="A35" s="7" t="s">
        <v>83</v>
      </c>
      <c r="B35" s="7" t="s">
        <v>30</v>
      </c>
      <c r="C35" s="8">
        <v>25560</v>
      </c>
      <c r="D35" s="28">
        <f t="shared" si="2"/>
        <v>49.041666666666664</v>
      </c>
      <c r="E35" s="8">
        <v>43473</v>
      </c>
      <c r="F35" s="8">
        <v>43480</v>
      </c>
      <c r="G35" s="8">
        <v>43629</v>
      </c>
      <c r="H35" s="17">
        <f t="shared" si="3"/>
        <v>5.166666666666667</v>
      </c>
      <c r="I35" s="10"/>
      <c r="J35" s="7" t="s">
        <v>26</v>
      </c>
      <c r="K35" s="27" t="str">
        <f t="shared" si="4"/>
        <v/>
      </c>
      <c r="L35" s="7" t="s">
        <v>27</v>
      </c>
      <c r="M35" s="7" t="str">
        <f t="shared" si="5"/>
        <v>N</v>
      </c>
      <c r="N35" s="8"/>
      <c r="O35" s="10"/>
      <c r="P35" s="10" t="str">
        <f t="shared" si="6"/>
        <v>N</v>
      </c>
      <c r="Q35" s="10"/>
      <c r="R35" s="10" t="str">
        <f t="shared" si="7"/>
        <v>N</v>
      </c>
      <c r="S35" s="10"/>
      <c r="T35" s="10" t="str">
        <f t="shared" si="8"/>
        <v>N</v>
      </c>
      <c r="U35" s="9">
        <v>1</v>
      </c>
      <c r="V35" s="9">
        <v>2.5142316284596351</v>
      </c>
      <c r="W35" s="9">
        <f t="shared" si="9"/>
        <v>2.7993976484762761</v>
      </c>
      <c r="X35" s="9">
        <v>50</v>
      </c>
      <c r="Y35" s="9">
        <v>1</v>
      </c>
      <c r="Z35" s="9">
        <v>0</v>
      </c>
      <c r="AA35" s="9">
        <v>6</v>
      </c>
      <c r="AB35" s="9">
        <v>4</v>
      </c>
      <c r="AC35" s="9">
        <v>1.5785863361683381</v>
      </c>
      <c r="AD35" s="9">
        <f t="shared" si="10"/>
        <v>1.9913774459407427</v>
      </c>
      <c r="AE35" s="9">
        <v>4</v>
      </c>
      <c r="AF35" s="9">
        <v>0</v>
      </c>
      <c r="AG35" s="9">
        <v>2</v>
      </c>
      <c r="AH35" s="9">
        <v>5</v>
      </c>
      <c r="AI35" s="9">
        <v>4</v>
      </c>
      <c r="AJ35" s="9">
        <f t="shared" si="15"/>
        <v>0.935645292291297</v>
      </c>
      <c r="AK35" s="9">
        <f t="shared" si="16"/>
        <v>0.80802020253553342</v>
      </c>
      <c r="AL35" s="30">
        <f t="shared" si="11"/>
        <v>0.37213965559113099</v>
      </c>
      <c r="AM35" s="30">
        <f t="shared" si="11"/>
        <v>0.28864073775847537</v>
      </c>
      <c r="AN35" s="7" t="s">
        <v>32</v>
      </c>
      <c r="AO35" s="35" t="str">
        <f t="shared" si="12"/>
        <v>Moderate Response</v>
      </c>
      <c r="AP35" s="4" t="b">
        <v>0</v>
      </c>
      <c r="AQ35" s="4">
        <v>0</v>
      </c>
      <c r="AR35" s="4">
        <v>33.760387811634352</v>
      </c>
      <c r="AS35" s="4">
        <v>114</v>
      </c>
      <c r="AT35" s="4">
        <v>66</v>
      </c>
      <c r="AU35" s="2" t="s">
        <v>46</v>
      </c>
      <c r="AV35" s="2" t="s">
        <v>46</v>
      </c>
      <c r="AW35" s="4">
        <v>180</v>
      </c>
      <c r="AX35" s="2" t="s">
        <v>49</v>
      </c>
      <c r="AY35">
        <v>0.5</v>
      </c>
      <c r="AZ35" t="s">
        <v>128</v>
      </c>
      <c r="BA35" t="str">
        <f t="shared" si="13"/>
        <v>Yes</v>
      </c>
      <c r="BB35" t="s">
        <v>128</v>
      </c>
      <c r="BC35" t="str">
        <f t="shared" si="14"/>
        <v>Yes</v>
      </c>
      <c r="BD35" t="s">
        <v>129</v>
      </c>
      <c r="BE35" t="s">
        <v>129</v>
      </c>
      <c r="BF35">
        <v>0</v>
      </c>
      <c r="BG35">
        <v>2.0733809355739607</v>
      </c>
      <c r="BH35">
        <v>-2.0733809355739607</v>
      </c>
      <c r="BI35">
        <v>16</v>
      </c>
      <c r="BJ35" s="12"/>
      <c r="BK35" s="4">
        <v>10.4</v>
      </c>
      <c r="BL35" s="4">
        <v>1.08</v>
      </c>
      <c r="BM35" s="4">
        <v>0.95</v>
      </c>
      <c r="BN35">
        <v>24</v>
      </c>
    </row>
    <row r="36" spans="1:66" ht="60" x14ac:dyDescent="0.25">
      <c r="A36" s="7" t="s">
        <v>84</v>
      </c>
      <c r="B36" s="7" t="s">
        <v>25</v>
      </c>
      <c r="C36" s="8">
        <v>27183</v>
      </c>
      <c r="D36" s="28">
        <f t="shared" si="2"/>
        <v>44.616666666666667</v>
      </c>
      <c r="E36" s="8">
        <v>43480</v>
      </c>
      <c r="F36" s="8">
        <v>43487</v>
      </c>
      <c r="G36" s="8">
        <v>43658</v>
      </c>
      <c r="H36" s="17">
        <f t="shared" si="3"/>
        <v>5.8999999999999995</v>
      </c>
      <c r="I36" s="10"/>
      <c r="J36" s="7" t="s">
        <v>26</v>
      </c>
      <c r="K36" s="27" t="str">
        <f t="shared" si="4"/>
        <v/>
      </c>
      <c r="L36" s="7" t="s">
        <v>27</v>
      </c>
      <c r="M36" s="7" t="str">
        <f t="shared" si="5"/>
        <v>N</v>
      </c>
      <c r="N36" s="8"/>
      <c r="O36" s="10"/>
      <c r="P36" s="10" t="str">
        <f t="shared" si="6"/>
        <v>N</v>
      </c>
      <c r="Q36" s="10"/>
      <c r="R36" s="10" t="str">
        <f t="shared" si="7"/>
        <v>N</v>
      </c>
      <c r="S36" s="10"/>
      <c r="T36" s="10" t="str">
        <f t="shared" si="8"/>
        <v>N</v>
      </c>
      <c r="U36" s="9">
        <v>1</v>
      </c>
      <c r="V36" s="9">
        <v>2.661734174471488</v>
      </c>
      <c r="W36" s="9">
        <f t="shared" si="9"/>
        <v>2.4266266873598541</v>
      </c>
      <c r="X36" s="9">
        <v>10</v>
      </c>
      <c r="Y36" s="9">
        <v>0</v>
      </c>
      <c r="Z36" s="9">
        <v>5</v>
      </c>
      <c r="AA36" s="9">
        <v>15</v>
      </c>
      <c r="AB36" s="9">
        <v>6</v>
      </c>
      <c r="AC36" s="9">
        <v>1.7320578055099591</v>
      </c>
      <c r="AD36" s="9">
        <f t="shared" si="10"/>
        <v>1.6605276536599127</v>
      </c>
      <c r="AE36" s="14"/>
      <c r="AF36" s="9">
        <v>0</v>
      </c>
      <c r="AG36" s="9">
        <v>0</v>
      </c>
      <c r="AH36" s="9">
        <v>8</v>
      </c>
      <c r="AI36" s="9">
        <v>6</v>
      </c>
      <c r="AJ36" s="9">
        <f t="shared" si="15"/>
        <v>0.92967636896152883</v>
      </c>
      <c r="AK36" s="9">
        <f t="shared" si="16"/>
        <v>0.76609903369994137</v>
      </c>
      <c r="AL36" s="30">
        <f t="shared" si="11"/>
        <v>0.34927468635973941</v>
      </c>
      <c r="AM36" s="30">
        <f t="shared" si="11"/>
        <v>0.31570535249220782</v>
      </c>
      <c r="AN36" s="7" t="s">
        <v>31</v>
      </c>
      <c r="AO36" s="35" t="str">
        <f t="shared" si="12"/>
        <v>Moderate Response</v>
      </c>
      <c r="AP36" s="4" t="b">
        <v>0</v>
      </c>
      <c r="AQ36" s="4">
        <v>10</v>
      </c>
      <c r="AR36" s="4">
        <v>27.654320987654316</v>
      </c>
      <c r="AS36" s="4">
        <v>148</v>
      </c>
      <c r="AT36" s="4">
        <v>81</v>
      </c>
      <c r="AU36" s="2" t="s">
        <v>46</v>
      </c>
      <c r="AV36" s="2" t="s">
        <v>46</v>
      </c>
      <c r="AW36" s="4">
        <v>60</v>
      </c>
      <c r="AX36" s="2" t="s">
        <v>49</v>
      </c>
      <c r="AZ36" t="s">
        <v>128</v>
      </c>
      <c r="BA36" t="str">
        <f t="shared" si="13"/>
        <v>Yes</v>
      </c>
      <c r="BB36" t="s">
        <v>128</v>
      </c>
      <c r="BC36" t="str">
        <f t="shared" si="14"/>
        <v>Yes</v>
      </c>
      <c r="BD36" t="s">
        <v>128</v>
      </c>
      <c r="BE36" t="s">
        <v>128</v>
      </c>
      <c r="BF36">
        <v>3.4036140669329775</v>
      </c>
      <c r="BG36">
        <v>1.1675460894331879</v>
      </c>
      <c r="BH36">
        <v>2.2360679774997898</v>
      </c>
      <c r="BI36">
        <v>8</v>
      </c>
      <c r="BJ36" s="13">
        <v>144</v>
      </c>
      <c r="BK36" s="4">
        <v>9.8000000000000007</v>
      </c>
      <c r="BL36" s="4">
        <v>3.8</v>
      </c>
      <c r="BM36" s="4">
        <v>0.89</v>
      </c>
      <c r="BN36">
        <v>37</v>
      </c>
    </row>
    <row r="37" spans="1:66" ht="45" x14ac:dyDescent="0.25">
      <c r="A37" s="7" t="s">
        <v>85</v>
      </c>
      <c r="B37" s="7" t="s">
        <v>25</v>
      </c>
      <c r="C37" s="8">
        <v>23097</v>
      </c>
      <c r="D37" s="28">
        <f t="shared" si="2"/>
        <v>55.8</v>
      </c>
      <c r="E37" s="8">
        <v>43480</v>
      </c>
      <c r="F37" s="8">
        <v>43487</v>
      </c>
      <c r="G37" s="8">
        <v>43657</v>
      </c>
      <c r="H37" s="17">
        <f t="shared" si="3"/>
        <v>5.8666666666666663</v>
      </c>
      <c r="I37" s="10"/>
      <c r="J37" s="7" t="s">
        <v>26</v>
      </c>
      <c r="K37" s="27" t="str">
        <f t="shared" si="4"/>
        <v/>
      </c>
      <c r="L37" s="7" t="s">
        <v>27</v>
      </c>
      <c r="M37" s="7" t="str">
        <f t="shared" si="5"/>
        <v>Y</v>
      </c>
      <c r="N37" s="15">
        <v>43657</v>
      </c>
      <c r="O37" s="10"/>
      <c r="P37" s="10" t="str">
        <f t="shared" si="6"/>
        <v>N</v>
      </c>
      <c r="Q37" s="15">
        <v>43657</v>
      </c>
      <c r="R37" s="10" t="str">
        <f t="shared" si="7"/>
        <v>FU</v>
      </c>
      <c r="S37" s="10"/>
      <c r="T37" s="10" t="str">
        <f t="shared" si="8"/>
        <v>N</v>
      </c>
      <c r="U37" s="9">
        <v>1</v>
      </c>
      <c r="V37" s="9">
        <v>2.1171626213208947</v>
      </c>
      <c r="W37" s="9">
        <f t="shared" si="9"/>
        <v>3.4552018931363468</v>
      </c>
      <c r="X37" s="9">
        <v>20</v>
      </c>
      <c r="Y37" s="9">
        <v>1</v>
      </c>
      <c r="Z37" s="9">
        <v>8</v>
      </c>
      <c r="AA37" s="9">
        <v>2</v>
      </c>
      <c r="AB37" s="9">
        <v>10</v>
      </c>
      <c r="AC37" s="9">
        <v>2.345414452316068</v>
      </c>
      <c r="AD37" s="9">
        <f t="shared" si="10"/>
        <v>2.6787550806734601</v>
      </c>
      <c r="AE37" s="16">
        <v>15</v>
      </c>
      <c r="AF37" s="9">
        <v>0</v>
      </c>
      <c r="AG37" s="9">
        <v>2</v>
      </c>
      <c r="AH37" s="9">
        <v>12</v>
      </c>
      <c r="AI37" s="9">
        <v>21</v>
      </c>
      <c r="AJ37" s="9">
        <f t="shared" si="15"/>
        <v>-0.22825183099517332</v>
      </c>
      <c r="AK37" s="9">
        <f t="shared" si="16"/>
        <v>0.77644681246288672</v>
      </c>
      <c r="AL37" s="30">
        <f t="shared" si="11"/>
        <v>-0.10781024976379346</v>
      </c>
      <c r="AM37" s="30">
        <f t="shared" si="11"/>
        <v>0.22471821805992714</v>
      </c>
      <c r="AN37" s="7" t="s">
        <v>32</v>
      </c>
      <c r="AO37" s="35" t="str">
        <f t="shared" si="12"/>
        <v>Moderate Response</v>
      </c>
      <c r="AP37" s="4" t="b">
        <v>0</v>
      </c>
      <c r="AQ37" s="4">
        <v>15</v>
      </c>
      <c r="AR37" s="4">
        <v>39.47564872047537</v>
      </c>
      <c r="AS37" s="4">
        <v>131</v>
      </c>
      <c r="AT37" s="4">
        <v>82</v>
      </c>
      <c r="AU37" s="2" t="s">
        <v>47</v>
      </c>
      <c r="AV37" s="2" t="s">
        <v>47</v>
      </c>
      <c r="AW37" s="4">
        <v>120</v>
      </c>
      <c r="AX37" s="2" t="s">
        <v>49</v>
      </c>
      <c r="AZ37" t="s">
        <v>128</v>
      </c>
      <c r="BA37" t="str">
        <f t="shared" si="13"/>
        <v>Yes</v>
      </c>
      <c r="BB37" t="s">
        <v>129</v>
      </c>
      <c r="BC37" t="str">
        <f t="shared" si="14"/>
        <v>Yes</v>
      </c>
      <c r="BD37" t="s">
        <v>129</v>
      </c>
      <c r="BE37" t="s">
        <v>129</v>
      </c>
      <c r="BF37">
        <v>4.2671642884252128</v>
      </c>
      <c r="BG37">
        <v>3.2688390343880847</v>
      </c>
      <c r="BH37">
        <v>0.99832525403712813</v>
      </c>
      <c r="BI37">
        <v>32</v>
      </c>
      <c r="BJ37" s="4">
        <v>149</v>
      </c>
      <c r="BK37" s="4">
        <v>12.9</v>
      </c>
      <c r="BL37" s="4">
        <v>1.96</v>
      </c>
      <c r="BM37" s="4">
        <v>0.45</v>
      </c>
      <c r="BN37">
        <v>18</v>
      </c>
    </row>
    <row r="38" spans="1:66" ht="60" x14ac:dyDescent="0.25">
      <c r="A38" s="2" t="s">
        <v>86</v>
      </c>
      <c r="B38" s="2" t="s">
        <v>25</v>
      </c>
      <c r="C38" s="3">
        <v>13785</v>
      </c>
      <c r="D38" s="28">
        <f t="shared" si="2"/>
        <v>81.355555555555554</v>
      </c>
      <c r="E38" s="3">
        <v>43501</v>
      </c>
      <c r="F38" s="3">
        <v>43508</v>
      </c>
      <c r="G38" s="3">
        <v>43594</v>
      </c>
      <c r="H38" s="17">
        <f t="shared" si="3"/>
        <v>3.1333333333333337</v>
      </c>
      <c r="I38" s="11">
        <v>43570</v>
      </c>
      <c r="J38" s="2" t="s">
        <v>28</v>
      </c>
      <c r="K38" s="27">
        <f t="shared" si="4"/>
        <v>2.0999999999999996</v>
      </c>
      <c r="L38" s="2" t="s">
        <v>33</v>
      </c>
      <c r="M38" s="7" t="str">
        <f t="shared" si="5"/>
        <v>Y</v>
      </c>
      <c r="N38" s="3">
        <v>43691</v>
      </c>
      <c r="O38" s="5"/>
      <c r="P38" s="10" t="str">
        <f t="shared" si="6"/>
        <v>N</v>
      </c>
      <c r="Q38" s="3">
        <v>43691</v>
      </c>
      <c r="R38" s="10" t="str">
        <f t="shared" si="7"/>
        <v>N</v>
      </c>
      <c r="S38" s="5"/>
      <c r="T38" s="10" t="str">
        <f t="shared" si="8"/>
        <v>N</v>
      </c>
      <c r="U38" s="4">
        <v>2</v>
      </c>
      <c r="V38" s="4">
        <v>5.5477364191448233</v>
      </c>
      <c r="W38" s="9">
        <f t="shared" si="9"/>
        <v>4.925265456668539</v>
      </c>
      <c r="X38" s="4">
        <v>60</v>
      </c>
      <c r="Y38" s="4">
        <v>7</v>
      </c>
      <c r="Z38" s="4">
        <v>2</v>
      </c>
      <c r="AA38" s="4">
        <v>57</v>
      </c>
      <c r="AB38" s="4">
        <v>31</v>
      </c>
      <c r="AC38" s="4">
        <v>4.7777293879183924</v>
      </c>
      <c r="AD38" s="9">
        <f t="shared" si="10"/>
        <v>4.4077423335390122</v>
      </c>
      <c r="AE38" s="4">
        <v>70</v>
      </c>
      <c r="AF38" s="4">
        <v>6</v>
      </c>
      <c r="AG38" s="4">
        <v>0</v>
      </c>
      <c r="AH38" s="4">
        <v>32</v>
      </c>
      <c r="AI38" s="4">
        <v>20</v>
      </c>
      <c r="AJ38" s="9">
        <f t="shared" si="15"/>
        <v>0.77000703122643088</v>
      </c>
      <c r="AK38" s="9">
        <f t="shared" si="16"/>
        <v>0.51752312312952675</v>
      </c>
      <c r="AL38" s="30">
        <f t="shared" si="11"/>
        <v>0.13879661415946046</v>
      </c>
      <c r="AM38" s="30">
        <f t="shared" si="11"/>
        <v>0.10507517364953982</v>
      </c>
      <c r="AN38" s="2" t="s">
        <v>31</v>
      </c>
      <c r="AO38" s="35" t="str">
        <f t="shared" si="12"/>
        <v>No Response</v>
      </c>
      <c r="AP38" s="4" t="b">
        <v>0</v>
      </c>
      <c r="AQ38" s="4">
        <v>4</v>
      </c>
      <c r="AR38" s="4">
        <v>25.627317985899964</v>
      </c>
      <c r="AS38" s="4">
        <v>109</v>
      </c>
      <c r="AT38" s="4">
        <v>68</v>
      </c>
      <c r="AU38" s="2" t="s">
        <v>46</v>
      </c>
      <c r="AV38" s="2" t="s">
        <v>46</v>
      </c>
      <c r="AW38" s="4">
        <v>20</v>
      </c>
      <c r="AX38" s="2" t="s">
        <v>49</v>
      </c>
      <c r="AY38">
        <v>1.175</v>
      </c>
      <c r="AZ38" t="s">
        <v>129</v>
      </c>
      <c r="BA38" t="str">
        <f t="shared" si="13"/>
        <v>No</v>
      </c>
      <c r="BB38" t="s">
        <v>129</v>
      </c>
      <c r="BC38" t="str">
        <f t="shared" si="14"/>
        <v>No</v>
      </c>
      <c r="BD38" t="s">
        <v>129</v>
      </c>
      <c r="BE38" t="s">
        <v>129</v>
      </c>
      <c r="BF38">
        <v>3.4936551040529311</v>
      </c>
      <c r="BG38">
        <v>1.8267134626340538</v>
      </c>
      <c r="BH38">
        <v>1.6669416414188774</v>
      </c>
      <c r="BI38">
        <v>12</v>
      </c>
      <c r="BJ38" s="4">
        <v>124</v>
      </c>
      <c r="BK38" s="4">
        <v>13.6</v>
      </c>
      <c r="BL38" s="4">
        <v>2.76</v>
      </c>
      <c r="BM38" s="4">
        <v>0.27</v>
      </c>
      <c r="BN38">
        <v>26</v>
      </c>
    </row>
    <row r="39" spans="1:66" ht="45" x14ac:dyDescent="0.25">
      <c r="A39" s="7" t="s">
        <v>87</v>
      </c>
      <c r="B39" s="7" t="s">
        <v>30</v>
      </c>
      <c r="C39" s="8">
        <v>11527</v>
      </c>
      <c r="D39" s="28">
        <f t="shared" si="2"/>
        <v>87.552777777777777</v>
      </c>
      <c r="E39" s="8">
        <v>43508</v>
      </c>
      <c r="F39" s="8">
        <v>43515</v>
      </c>
      <c r="G39" s="15">
        <v>43816</v>
      </c>
      <c r="H39" s="17">
        <f t="shared" si="3"/>
        <v>10.166666666666666</v>
      </c>
      <c r="I39" s="8">
        <v>43585</v>
      </c>
      <c r="J39" s="7" t="s">
        <v>28</v>
      </c>
      <c r="K39" s="27">
        <f t="shared" si="4"/>
        <v>2.3666666666666667</v>
      </c>
      <c r="L39" s="26" t="s">
        <v>33</v>
      </c>
      <c r="M39" s="7" t="str">
        <f t="shared" si="5"/>
        <v>N</v>
      </c>
      <c r="N39" s="8"/>
      <c r="O39" s="10"/>
      <c r="P39" s="10" t="str">
        <f t="shared" si="6"/>
        <v>N</v>
      </c>
      <c r="Q39" s="14"/>
      <c r="R39" s="10" t="str">
        <f t="shared" si="7"/>
        <v>N</v>
      </c>
      <c r="S39" s="10"/>
      <c r="T39" s="10" t="str">
        <f t="shared" si="8"/>
        <v>N</v>
      </c>
      <c r="U39" s="16">
        <v>1</v>
      </c>
      <c r="V39" s="14">
        <v>3.4</v>
      </c>
      <c r="W39" s="9">
        <f t="shared" si="9"/>
        <v>2.3110008478410391</v>
      </c>
      <c r="X39" s="9">
        <v>20</v>
      </c>
      <c r="Y39" s="9">
        <v>0</v>
      </c>
      <c r="Z39" s="9">
        <v>1</v>
      </c>
      <c r="AA39" s="9">
        <v>57</v>
      </c>
      <c r="AB39" s="9">
        <v>8</v>
      </c>
      <c r="AC39" s="16">
        <v>4.6164527472196912</v>
      </c>
      <c r="AD39" s="9">
        <f t="shared" si="10"/>
        <v>4.1848743486166669</v>
      </c>
      <c r="AE39" s="16">
        <v>50</v>
      </c>
      <c r="AF39" s="16">
        <v>2</v>
      </c>
      <c r="AG39" s="16">
        <v>4</v>
      </c>
      <c r="AH39" s="16">
        <v>39</v>
      </c>
      <c r="AI39" s="16">
        <v>25</v>
      </c>
      <c r="AJ39" s="9">
        <f t="shared" si="15"/>
        <v>-1.2164527472196913</v>
      </c>
      <c r="AK39" s="9">
        <f t="shared" si="16"/>
        <v>-1.8738735007756278</v>
      </c>
      <c r="AL39" s="30">
        <f t="shared" si="11"/>
        <v>-0.35778021977049745</v>
      </c>
      <c r="AM39" s="30">
        <f t="shared" si="11"/>
        <v>-0.81084933505161616</v>
      </c>
      <c r="AN39" s="7" t="s">
        <v>32</v>
      </c>
      <c r="AO39" s="35" t="str">
        <f t="shared" si="12"/>
        <v>No Response</v>
      </c>
      <c r="AP39" s="4" t="b">
        <v>0</v>
      </c>
      <c r="AQ39" s="4">
        <v>0</v>
      </c>
      <c r="AR39" s="4">
        <v>24.308012486992713</v>
      </c>
      <c r="AS39" s="4">
        <v>180</v>
      </c>
      <c r="AT39" s="4">
        <v>54</v>
      </c>
      <c r="AU39" s="2" t="s">
        <v>46</v>
      </c>
      <c r="AV39" s="2" t="s">
        <v>46</v>
      </c>
      <c r="AW39" s="4">
        <v>30</v>
      </c>
      <c r="AX39" s="2" t="s">
        <v>49</v>
      </c>
      <c r="AY39">
        <v>0.375</v>
      </c>
      <c r="AZ39" t="s">
        <v>129</v>
      </c>
      <c r="BA39" t="str">
        <f t="shared" si="13"/>
        <v>No</v>
      </c>
      <c r="BB39" t="s">
        <v>129</v>
      </c>
      <c r="BC39" t="str">
        <f t="shared" si="14"/>
        <v>No</v>
      </c>
      <c r="BD39" t="s">
        <v>129</v>
      </c>
      <c r="BE39" t="s">
        <v>129</v>
      </c>
      <c r="BF39">
        <v>2.3183347464017316</v>
      </c>
      <c r="BG39">
        <v>3.9548579228128893</v>
      </c>
      <c r="BH39">
        <v>-1.6365231764111576</v>
      </c>
      <c r="BI39">
        <v>13</v>
      </c>
      <c r="BJ39" s="4">
        <v>113</v>
      </c>
      <c r="BK39" s="4">
        <v>17.3</v>
      </c>
      <c r="BL39" s="4">
        <v>3.24</v>
      </c>
      <c r="BM39" s="4">
        <v>1.2</v>
      </c>
      <c r="BN39">
        <v>17</v>
      </c>
    </row>
    <row r="40" spans="1:66" ht="45" x14ac:dyDescent="0.25">
      <c r="A40" s="7" t="s">
        <v>88</v>
      </c>
      <c r="B40" s="7" t="s">
        <v>30</v>
      </c>
      <c r="C40" s="8">
        <v>23195</v>
      </c>
      <c r="D40" s="28">
        <f t="shared" si="2"/>
        <v>55.608333333333334</v>
      </c>
      <c r="E40" s="8">
        <v>43508</v>
      </c>
      <c r="F40" s="8">
        <v>43515</v>
      </c>
      <c r="G40" s="8">
        <v>43682</v>
      </c>
      <c r="H40" s="17">
        <f t="shared" si="3"/>
        <v>5.7666666666666666</v>
      </c>
      <c r="I40" s="14"/>
      <c r="J40" s="7" t="s">
        <v>26</v>
      </c>
      <c r="K40" s="27" t="str">
        <f t="shared" si="4"/>
        <v/>
      </c>
      <c r="L40" s="7" t="s">
        <v>27</v>
      </c>
      <c r="M40" s="7" t="str">
        <f t="shared" si="5"/>
        <v>N</v>
      </c>
      <c r="N40" s="8"/>
      <c r="O40" s="10"/>
      <c r="P40" s="10" t="str">
        <f t="shared" si="6"/>
        <v>N</v>
      </c>
      <c r="Q40" s="10"/>
      <c r="R40" s="10" t="str">
        <f t="shared" si="7"/>
        <v>N</v>
      </c>
      <c r="S40" s="10"/>
      <c r="T40" s="10" t="str">
        <f t="shared" si="8"/>
        <v>N</v>
      </c>
      <c r="U40" s="9">
        <v>1</v>
      </c>
      <c r="V40" s="16">
        <v>4.7099404968987226</v>
      </c>
      <c r="W40" s="9">
        <f t="shared" si="9"/>
        <v>4.0859962947808208</v>
      </c>
      <c r="X40" s="9">
        <v>50</v>
      </c>
      <c r="Y40" s="9">
        <v>2</v>
      </c>
      <c r="Z40" s="9">
        <v>10</v>
      </c>
      <c r="AA40" s="9">
        <v>28</v>
      </c>
      <c r="AB40" s="9">
        <v>7</v>
      </c>
      <c r="AC40" s="9">
        <v>4.8990702053870301</v>
      </c>
      <c r="AD40" s="9">
        <f t="shared" si="10"/>
        <v>4.2508905369013892</v>
      </c>
      <c r="AE40" s="9">
        <v>60</v>
      </c>
      <c r="AF40" s="9">
        <v>4</v>
      </c>
      <c r="AG40" s="9">
        <v>6</v>
      </c>
      <c r="AH40" s="9">
        <v>25</v>
      </c>
      <c r="AI40" s="9">
        <v>5</v>
      </c>
      <c r="AJ40" s="9">
        <f t="shared" si="15"/>
        <v>-0.18912970848830746</v>
      </c>
      <c r="AK40" s="9">
        <f t="shared" si="16"/>
        <v>-0.16489424212056836</v>
      </c>
      <c r="AL40" s="30">
        <f t="shared" si="11"/>
        <v>-4.0155434790065947E-2</v>
      </c>
      <c r="AM40" s="30">
        <f t="shared" si="11"/>
        <v>-4.0355945092557542E-2</v>
      </c>
      <c r="AN40" s="7" t="s">
        <v>32</v>
      </c>
      <c r="AO40" s="35" t="str">
        <f t="shared" si="12"/>
        <v>No Response</v>
      </c>
      <c r="AP40" s="4" t="b">
        <v>0</v>
      </c>
      <c r="AQ40" s="4">
        <v>16</v>
      </c>
      <c r="AR40" s="4">
        <v>30.700407876847507</v>
      </c>
      <c r="AS40" s="4">
        <v>130</v>
      </c>
      <c r="AT40" s="4">
        <v>81</v>
      </c>
      <c r="AU40" s="2" t="s">
        <v>46</v>
      </c>
      <c r="AV40" s="2" t="s">
        <v>46</v>
      </c>
      <c r="AW40" s="4">
        <v>90</v>
      </c>
      <c r="AX40" s="2" t="s">
        <v>49</v>
      </c>
      <c r="AY40">
        <v>2.125</v>
      </c>
      <c r="AZ40" t="s">
        <v>129</v>
      </c>
      <c r="BA40" t="str">
        <f t="shared" si="13"/>
        <v>No</v>
      </c>
      <c r="BB40" t="s">
        <v>129</v>
      </c>
      <c r="BC40" t="str">
        <f t="shared" si="14"/>
        <v>No</v>
      </c>
      <c r="BD40" t="s">
        <v>129</v>
      </c>
      <c r="BE40" t="s">
        <v>129</v>
      </c>
      <c r="BF40">
        <v>4.4099425851762808</v>
      </c>
      <c r="BG40">
        <v>3.5245454243200109</v>
      </c>
      <c r="BH40">
        <v>0.88539716085626985</v>
      </c>
      <c r="BI40">
        <v>12</v>
      </c>
      <c r="BJ40" s="4">
        <v>121</v>
      </c>
      <c r="BK40" s="4">
        <v>11.5</v>
      </c>
      <c r="BL40" s="4">
        <v>2.3199999999999998</v>
      </c>
      <c r="BM40" s="4">
        <v>0.77</v>
      </c>
      <c r="BN40">
        <v>23</v>
      </c>
    </row>
    <row r="41" spans="1:66" ht="45" x14ac:dyDescent="0.25">
      <c r="A41" s="7" t="s">
        <v>89</v>
      </c>
      <c r="B41" s="7" t="s">
        <v>30</v>
      </c>
      <c r="C41" s="8">
        <v>16567</v>
      </c>
      <c r="D41" s="28">
        <f t="shared" si="2"/>
        <v>73.794444444444451</v>
      </c>
      <c r="E41" s="8">
        <v>43522</v>
      </c>
      <c r="F41" s="8">
        <v>43529</v>
      </c>
      <c r="G41" s="8">
        <v>43651</v>
      </c>
      <c r="H41" s="17">
        <f t="shared" si="3"/>
        <v>4.3</v>
      </c>
      <c r="I41" s="10"/>
      <c r="J41" s="7" t="s">
        <v>26</v>
      </c>
      <c r="K41" s="27" t="str">
        <f t="shared" si="4"/>
        <v/>
      </c>
      <c r="L41" s="7" t="s">
        <v>27</v>
      </c>
      <c r="M41" s="7" t="str">
        <f t="shared" si="5"/>
        <v>N</v>
      </c>
      <c r="N41" s="8"/>
      <c r="O41" s="10"/>
      <c r="P41" s="10" t="str">
        <f t="shared" si="6"/>
        <v>N</v>
      </c>
      <c r="Q41" s="10"/>
      <c r="R41" s="10" t="str">
        <f t="shared" si="7"/>
        <v>N</v>
      </c>
      <c r="S41" s="10"/>
      <c r="T41" s="10" t="str">
        <f t="shared" si="8"/>
        <v>N</v>
      </c>
      <c r="U41" s="9">
        <v>1</v>
      </c>
      <c r="V41" s="9">
        <v>5.9723923758739534</v>
      </c>
      <c r="W41" s="9">
        <f t="shared" si="9"/>
        <v>5.072731900242502</v>
      </c>
      <c r="X41" s="9">
        <v>50</v>
      </c>
      <c r="Y41" s="9">
        <v>5</v>
      </c>
      <c r="Z41" s="9">
        <v>16</v>
      </c>
      <c r="AA41" s="9">
        <v>63</v>
      </c>
      <c r="AB41" s="9">
        <v>17</v>
      </c>
      <c r="AC41" s="9">
        <v>5.4714124210058266</v>
      </c>
      <c r="AD41" s="9">
        <f t="shared" si="10"/>
        <v>4.6288905369013893</v>
      </c>
      <c r="AE41" s="9">
        <v>47</v>
      </c>
      <c r="AF41" s="9">
        <v>9</v>
      </c>
      <c r="AG41" s="9">
        <v>6</v>
      </c>
      <c r="AH41" s="9">
        <v>33</v>
      </c>
      <c r="AI41" s="9">
        <v>5</v>
      </c>
      <c r="AJ41" s="9">
        <f t="shared" si="15"/>
        <v>0.50097995486812685</v>
      </c>
      <c r="AK41" s="9">
        <f t="shared" si="16"/>
        <v>0.44384136334111268</v>
      </c>
      <c r="AL41" s="30">
        <f t="shared" si="11"/>
        <v>8.3882625812041922E-2</v>
      </c>
      <c r="AM41" s="30">
        <f t="shared" si="11"/>
        <v>8.7495529444379827E-2</v>
      </c>
      <c r="AN41" s="7" t="s">
        <v>32</v>
      </c>
      <c r="AO41" s="35" t="str">
        <f t="shared" si="12"/>
        <v>No Response</v>
      </c>
      <c r="AP41" s="4" t="b">
        <v>1</v>
      </c>
      <c r="AQ41" s="4">
        <v>0</v>
      </c>
      <c r="AR41" s="4">
        <v>23.87437910591251</v>
      </c>
      <c r="AS41" s="4">
        <v>127</v>
      </c>
      <c r="AT41" s="4">
        <v>64</v>
      </c>
      <c r="AU41" s="2" t="s">
        <v>47</v>
      </c>
      <c r="AV41" s="2" t="s">
        <v>47</v>
      </c>
      <c r="AW41" s="4">
        <v>180</v>
      </c>
      <c r="AX41" s="2" t="s">
        <v>49</v>
      </c>
      <c r="AZ41" t="s">
        <v>129</v>
      </c>
      <c r="BA41" t="str">
        <f t="shared" si="13"/>
        <v>No</v>
      </c>
      <c r="BB41" t="s">
        <v>129</v>
      </c>
      <c r="BC41" t="str">
        <f t="shared" si="14"/>
        <v>No</v>
      </c>
      <c r="BD41" t="s">
        <v>129</v>
      </c>
      <c r="BE41" t="s">
        <v>129</v>
      </c>
      <c r="BF41">
        <v>5.7342230547376989</v>
      </c>
      <c r="BG41">
        <v>3.5245454243200109</v>
      </c>
      <c r="BH41">
        <v>2.2096776304176879</v>
      </c>
      <c r="BI41">
        <v>11</v>
      </c>
      <c r="BJ41" s="4">
        <v>115</v>
      </c>
      <c r="BK41" s="4">
        <v>7.5</v>
      </c>
      <c r="BL41" s="4">
        <v>1.58</v>
      </c>
      <c r="BM41" s="4">
        <v>6.85</v>
      </c>
      <c r="BN41">
        <v>18</v>
      </c>
    </row>
    <row r="42" spans="1:66" ht="45" x14ac:dyDescent="0.25">
      <c r="A42" s="2" t="s">
        <v>90</v>
      </c>
      <c r="B42" s="2" t="s">
        <v>30</v>
      </c>
      <c r="C42" s="3">
        <v>18952</v>
      </c>
      <c r="D42" s="28">
        <f t="shared" si="2"/>
        <v>67.24722222222222</v>
      </c>
      <c r="E42" s="3">
        <v>43515</v>
      </c>
      <c r="F42" s="3">
        <v>43522</v>
      </c>
      <c r="G42" s="3">
        <v>43619</v>
      </c>
      <c r="H42" s="17">
        <f t="shared" si="3"/>
        <v>3.4666666666666663</v>
      </c>
      <c r="I42" s="5"/>
      <c r="J42" s="2" t="s">
        <v>26</v>
      </c>
      <c r="K42" s="27" t="str">
        <f t="shared" si="4"/>
        <v/>
      </c>
      <c r="L42" s="2" t="s">
        <v>27</v>
      </c>
      <c r="M42" s="7" t="str">
        <f t="shared" si="5"/>
        <v>N</v>
      </c>
      <c r="N42" s="3"/>
      <c r="O42" s="5"/>
      <c r="P42" s="10" t="str">
        <f t="shared" si="6"/>
        <v>N</v>
      </c>
      <c r="Q42" s="5"/>
      <c r="R42" s="10" t="str">
        <f t="shared" si="7"/>
        <v>N</v>
      </c>
      <c r="S42" s="5"/>
      <c r="T42" s="10" t="str">
        <f t="shared" si="8"/>
        <v>N</v>
      </c>
      <c r="U42" s="4">
        <v>1</v>
      </c>
      <c r="V42" s="4">
        <v>8.5299848512058958</v>
      </c>
      <c r="W42" s="9">
        <f t="shared" si="9"/>
        <v>7.5841747860080533</v>
      </c>
      <c r="X42" s="4">
        <v>100</v>
      </c>
      <c r="Y42" s="4">
        <v>25</v>
      </c>
      <c r="Z42" s="4">
        <v>18</v>
      </c>
      <c r="AA42" s="4">
        <v>89</v>
      </c>
      <c r="AB42" s="4">
        <v>30</v>
      </c>
      <c r="AC42" s="4">
        <v>2.6640151319598111</v>
      </c>
      <c r="AD42" s="9">
        <f t="shared" si="10"/>
        <v>1.7773976484762759</v>
      </c>
      <c r="AE42" s="4">
        <v>17</v>
      </c>
      <c r="AF42" s="4">
        <v>0</v>
      </c>
      <c r="AG42" s="4">
        <v>0</v>
      </c>
      <c r="AH42" s="4">
        <v>32</v>
      </c>
      <c r="AI42" s="4">
        <v>4</v>
      </c>
      <c r="AJ42" s="9">
        <f t="shared" si="15"/>
        <v>5.8659697192460847</v>
      </c>
      <c r="AK42" s="9">
        <f t="shared" si="16"/>
        <v>5.8067771375317774</v>
      </c>
      <c r="AL42" s="30">
        <f t="shared" si="11"/>
        <v>0.68768817548565808</v>
      </c>
      <c r="AM42" s="30">
        <f t="shared" si="11"/>
        <v>0.76564389684750223</v>
      </c>
      <c r="AN42" s="2" t="s">
        <v>29</v>
      </c>
      <c r="AO42" s="35" t="str">
        <f t="shared" si="12"/>
        <v>Good Response</v>
      </c>
      <c r="AP42" s="4" t="b">
        <v>0</v>
      </c>
      <c r="AQ42" s="4">
        <v>0</v>
      </c>
      <c r="AR42" s="4">
        <v>24.088888888888889</v>
      </c>
      <c r="AS42" s="4">
        <v>131</v>
      </c>
      <c r="AT42" s="4">
        <v>74</v>
      </c>
      <c r="AU42" s="2" t="s">
        <v>47</v>
      </c>
      <c r="AV42" s="2" t="s">
        <v>47</v>
      </c>
      <c r="AW42" s="4">
        <v>180</v>
      </c>
      <c r="AX42" s="2" t="s">
        <v>49</v>
      </c>
      <c r="AY42">
        <v>2.75</v>
      </c>
      <c r="AZ42" t="s">
        <v>129</v>
      </c>
      <c r="BA42" t="str">
        <f t="shared" si="13"/>
        <v>Yes</v>
      </c>
      <c r="BB42" t="s">
        <v>128</v>
      </c>
      <c r="BC42" t="str">
        <f t="shared" si="14"/>
        <v>Yes</v>
      </c>
      <c r="BD42" t="s">
        <v>129</v>
      </c>
      <c r="BE42" t="s">
        <v>129</v>
      </c>
      <c r="BF42">
        <v>6.3030330098103722</v>
      </c>
      <c r="BG42">
        <v>0.65916737320086582</v>
      </c>
      <c r="BH42">
        <v>5.6438656366095064</v>
      </c>
      <c r="BI42">
        <v>4</v>
      </c>
      <c r="BJ42" s="4">
        <v>117</v>
      </c>
      <c r="BK42" s="4">
        <v>23.5</v>
      </c>
      <c r="BL42" s="4">
        <v>6.75</v>
      </c>
      <c r="BM42" s="4">
        <v>1.1499999999999999</v>
      </c>
      <c r="BN42">
        <v>20</v>
      </c>
    </row>
    <row r="43" spans="1:66" ht="60" x14ac:dyDescent="0.25">
      <c r="A43" s="7" t="s">
        <v>91</v>
      </c>
      <c r="B43" s="7" t="s">
        <v>30</v>
      </c>
      <c r="C43" s="8">
        <v>31736</v>
      </c>
      <c r="D43" s="28">
        <f t="shared" si="2"/>
        <v>32.31111111111111</v>
      </c>
      <c r="E43" s="8">
        <v>43536</v>
      </c>
      <c r="F43" s="8">
        <v>43543</v>
      </c>
      <c r="G43" s="8">
        <v>43692</v>
      </c>
      <c r="H43" s="17">
        <f t="shared" si="3"/>
        <v>5.0999999999999996</v>
      </c>
      <c r="I43" s="10"/>
      <c r="J43" s="7" t="s">
        <v>26</v>
      </c>
      <c r="K43" s="27" t="str">
        <f t="shared" si="4"/>
        <v/>
      </c>
      <c r="L43" s="7" t="s">
        <v>27</v>
      </c>
      <c r="M43" s="7" t="str">
        <f t="shared" si="5"/>
        <v>N</v>
      </c>
      <c r="N43" s="8"/>
      <c r="O43" s="10"/>
      <c r="P43" s="10" t="str">
        <f t="shared" si="6"/>
        <v>N</v>
      </c>
      <c r="Q43" s="10"/>
      <c r="R43" s="10" t="str">
        <f t="shared" si="7"/>
        <v>N</v>
      </c>
      <c r="S43" s="10"/>
      <c r="T43" s="10" t="str">
        <f t="shared" si="8"/>
        <v>N</v>
      </c>
      <c r="U43" s="9">
        <v>1</v>
      </c>
      <c r="V43" s="9">
        <v>2.3052030263919616</v>
      </c>
      <c r="W43" s="9">
        <f t="shared" si="9"/>
        <v>3.3593976484762758</v>
      </c>
      <c r="X43" s="9">
        <v>90</v>
      </c>
      <c r="Y43" s="9">
        <v>1</v>
      </c>
      <c r="Z43" s="9">
        <v>0</v>
      </c>
      <c r="AA43" s="9">
        <v>2</v>
      </c>
      <c r="AB43" s="9">
        <v>4</v>
      </c>
      <c r="AC43" s="9">
        <v>1.19660653870387</v>
      </c>
      <c r="AD43" s="9">
        <f>0.56*(AF43^0.5)+0.28*(AG43^0.5)+0.36*(LN(AI43+1))+(0.014*AE43)+0.96</f>
        <v>1.6750334089220997</v>
      </c>
      <c r="AE43" s="9">
        <v>5</v>
      </c>
      <c r="AF43" s="9">
        <v>0</v>
      </c>
      <c r="AG43" s="9">
        <v>0</v>
      </c>
      <c r="AH43" s="9">
        <v>5</v>
      </c>
      <c r="AI43" s="9">
        <v>5</v>
      </c>
      <c r="AJ43" s="9">
        <f t="shared" si="15"/>
        <v>1.1085964876880916</v>
      </c>
      <c r="AK43" s="9">
        <f t="shared" si="16"/>
        <v>1.684364239554176</v>
      </c>
      <c r="AL43" s="30">
        <f t="shared" si="11"/>
        <v>0.48091056405701299</v>
      </c>
      <c r="AM43" s="30">
        <f t="shared" si="11"/>
        <v>0.50138876542887212</v>
      </c>
      <c r="AN43" s="7" t="s">
        <v>31</v>
      </c>
      <c r="AO43" s="35" t="str">
        <f t="shared" si="12"/>
        <v>Good Response</v>
      </c>
      <c r="AP43" s="4" t="b">
        <v>0</v>
      </c>
      <c r="AQ43" s="4">
        <v>7</v>
      </c>
      <c r="AR43" s="4">
        <v>25.192956664105051</v>
      </c>
      <c r="AS43" s="4">
        <v>122</v>
      </c>
      <c r="AT43" s="4">
        <v>75</v>
      </c>
      <c r="AU43" s="2" t="s">
        <v>46</v>
      </c>
      <c r="AV43" s="2" t="s">
        <v>46</v>
      </c>
      <c r="AW43" s="4">
        <v>0</v>
      </c>
      <c r="AX43" s="2" t="s">
        <v>48</v>
      </c>
      <c r="AZ43" t="s">
        <v>128</v>
      </c>
      <c r="BA43" t="str">
        <f t="shared" si="13"/>
        <v>Yes</v>
      </c>
      <c r="BB43" t="s">
        <v>128</v>
      </c>
      <c r="BC43" t="str">
        <f t="shared" si="14"/>
        <v>Yes</v>
      </c>
      <c r="BD43" t="s">
        <v>128</v>
      </c>
      <c r="BE43" t="s">
        <v>128</v>
      </c>
      <c r="BF43">
        <v>0</v>
      </c>
      <c r="BG43">
        <v>1.0750556815368328</v>
      </c>
      <c r="BH43">
        <v>-1.0750556815368328</v>
      </c>
      <c r="BI43">
        <v>8</v>
      </c>
      <c r="BJ43" s="4">
        <v>129</v>
      </c>
      <c r="BK43" s="4">
        <v>15.2</v>
      </c>
      <c r="BL43" s="4">
        <v>1.46</v>
      </c>
      <c r="BM43" s="4">
        <v>0.56999999999999995</v>
      </c>
      <c r="BN43">
        <v>21</v>
      </c>
    </row>
    <row r="44" spans="1:66" ht="45" x14ac:dyDescent="0.25">
      <c r="A44" s="7" t="s">
        <v>92</v>
      </c>
      <c r="B44" s="7" t="s">
        <v>30</v>
      </c>
      <c r="C44" s="8">
        <v>36063</v>
      </c>
      <c r="D44" s="28">
        <f t="shared" si="2"/>
        <v>20.483333333333334</v>
      </c>
      <c r="E44" s="8">
        <v>43543</v>
      </c>
      <c r="F44" s="8">
        <v>43550</v>
      </c>
      <c r="G44" s="8">
        <v>43692</v>
      </c>
      <c r="H44" s="17">
        <f t="shared" si="3"/>
        <v>4.8666666666666671</v>
      </c>
      <c r="I44" s="10"/>
      <c r="J44" s="7" t="s">
        <v>26</v>
      </c>
      <c r="K44" s="27" t="str">
        <f t="shared" si="4"/>
        <v/>
      </c>
      <c r="L44" s="7" t="s">
        <v>27</v>
      </c>
      <c r="M44" s="7" t="str">
        <f t="shared" si="5"/>
        <v>N</v>
      </c>
      <c r="N44" s="8"/>
      <c r="O44" s="10"/>
      <c r="P44" s="10" t="str">
        <f t="shared" si="6"/>
        <v>N</v>
      </c>
      <c r="Q44" s="10"/>
      <c r="R44" s="10" t="str">
        <f t="shared" si="7"/>
        <v>N</v>
      </c>
      <c r="S44" s="10"/>
      <c r="T44" s="10" t="str">
        <f t="shared" si="8"/>
        <v>N</v>
      </c>
      <c r="U44" s="9">
        <v>2</v>
      </c>
      <c r="V44" s="9">
        <v>3.939820177269691</v>
      </c>
      <c r="W44" s="9">
        <f t="shared" si="9"/>
        <v>3.2843718745955619</v>
      </c>
      <c r="X44" s="9">
        <v>50</v>
      </c>
      <c r="Y44" s="9">
        <v>1</v>
      </c>
      <c r="Z44" s="9">
        <v>3</v>
      </c>
      <c r="AA44" s="9">
        <v>23</v>
      </c>
      <c r="AB44" s="9">
        <v>4</v>
      </c>
      <c r="AC44" s="9">
        <v>4.7904181994286912</v>
      </c>
      <c r="AD44" s="9">
        <f t="shared" si="10"/>
        <v>4.2317218909999657</v>
      </c>
      <c r="AE44" s="9">
        <v>55</v>
      </c>
      <c r="AF44" s="9">
        <v>6</v>
      </c>
      <c r="AG44" s="9">
        <v>3</v>
      </c>
      <c r="AH44" s="9">
        <v>22</v>
      </c>
      <c r="AI44" s="9">
        <v>5</v>
      </c>
      <c r="AJ44" s="9">
        <f t="shared" si="15"/>
        <v>-0.85059802215900016</v>
      </c>
      <c r="AK44" s="9">
        <f t="shared" si="16"/>
        <v>-0.94735001640440375</v>
      </c>
      <c r="AL44" s="30">
        <f t="shared" si="11"/>
        <v>-0.21589767651488792</v>
      </c>
      <c r="AM44" s="30">
        <f t="shared" si="11"/>
        <v>-0.28844176377593067</v>
      </c>
      <c r="AN44" s="7" t="s">
        <v>32</v>
      </c>
      <c r="AO44" s="35" t="str">
        <f t="shared" si="12"/>
        <v>No Response</v>
      </c>
      <c r="AP44" s="4" t="b">
        <v>0</v>
      </c>
      <c r="AQ44" s="4">
        <v>1</v>
      </c>
      <c r="AR44" s="4">
        <v>25.390624999999996</v>
      </c>
      <c r="AS44" s="4">
        <v>130</v>
      </c>
      <c r="AT44" s="4">
        <v>83</v>
      </c>
      <c r="AU44" s="2" t="s">
        <v>46</v>
      </c>
      <c r="AV44" s="2" t="s">
        <v>27</v>
      </c>
      <c r="AW44" s="4">
        <v>60</v>
      </c>
      <c r="AX44" s="2" t="s">
        <v>49</v>
      </c>
      <c r="AZ44" t="s">
        <v>129</v>
      </c>
      <c r="BA44" t="str">
        <f t="shared" si="13"/>
        <v>No</v>
      </c>
      <c r="BB44" t="s">
        <v>129</v>
      </c>
      <c r="BC44" t="str">
        <f t="shared" si="14"/>
        <v>No</v>
      </c>
      <c r="BD44" t="s">
        <v>129</v>
      </c>
      <c r="BE44" t="s">
        <v>129</v>
      </c>
      <c r="BF44">
        <v>1.7320508075688772</v>
      </c>
      <c r="BG44">
        <v>2.8071064891057098</v>
      </c>
      <c r="BH44">
        <v>-1.0750556815368326</v>
      </c>
      <c r="BI44">
        <v>26</v>
      </c>
      <c r="BJ44" s="4">
        <v>125</v>
      </c>
      <c r="BK44" s="4">
        <v>14.7</v>
      </c>
      <c r="BL44" s="4">
        <v>3.43</v>
      </c>
      <c r="BM44" s="4">
        <v>1.27</v>
      </c>
      <c r="BN44">
        <v>19</v>
      </c>
    </row>
    <row r="45" spans="1:66" s="21" customFormat="1" ht="45" x14ac:dyDescent="0.25">
      <c r="A45" s="2" t="s">
        <v>93</v>
      </c>
      <c r="B45" s="2" t="s">
        <v>25</v>
      </c>
      <c r="C45" s="3">
        <v>17681</v>
      </c>
      <c r="D45" s="28">
        <f t="shared" si="2"/>
        <v>70.808333333333337</v>
      </c>
      <c r="E45" s="3">
        <v>43543</v>
      </c>
      <c r="F45" s="3">
        <v>43550</v>
      </c>
      <c r="G45" s="3">
        <v>43755</v>
      </c>
      <c r="H45" s="17">
        <f t="shared" si="3"/>
        <v>6.9333333333333327</v>
      </c>
      <c r="I45" s="19"/>
      <c r="J45" s="2" t="s">
        <v>26</v>
      </c>
      <c r="K45" s="27" t="str">
        <f t="shared" si="4"/>
        <v/>
      </c>
      <c r="L45" s="2" t="s">
        <v>27</v>
      </c>
      <c r="M45" s="7" t="str">
        <f t="shared" si="5"/>
        <v>N</v>
      </c>
      <c r="N45" s="20"/>
      <c r="O45" s="19"/>
      <c r="P45" s="10" t="str">
        <f t="shared" si="6"/>
        <v>N</v>
      </c>
      <c r="Q45" s="19"/>
      <c r="R45" s="10" t="str">
        <f t="shared" si="7"/>
        <v>N</v>
      </c>
      <c r="S45" s="19"/>
      <c r="T45" s="10" t="str">
        <f t="shared" si="8"/>
        <v>N</v>
      </c>
      <c r="U45" s="4">
        <v>2</v>
      </c>
      <c r="V45" s="4">
        <v>3.23</v>
      </c>
      <c r="W45" s="9">
        <f t="shared" si="9"/>
        <v>3.2005585499336742</v>
      </c>
      <c r="X45" s="4">
        <v>10</v>
      </c>
      <c r="Y45" s="4">
        <v>1</v>
      </c>
      <c r="Z45" s="4">
        <v>8</v>
      </c>
      <c r="AA45" s="4">
        <v>12</v>
      </c>
      <c r="AB45" s="4">
        <v>7</v>
      </c>
      <c r="AC45" s="4">
        <v>1.847340130730682</v>
      </c>
      <c r="AD45" s="9">
        <f t="shared" si="10"/>
        <v>1.6050334089220999</v>
      </c>
      <c r="AE45" s="4">
        <v>0</v>
      </c>
      <c r="AF45" s="4">
        <v>0</v>
      </c>
      <c r="AG45" s="4">
        <v>0</v>
      </c>
      <c r="AH45" s="4">
        <v>14</v>
      </c>
      <c r="AI45" s="4">
        <v>5</v>
      </c>
      <c r="AJ45" s="9">
        <f t="shared" si="15"/>
        <v>1.3826598692693179</v>
      </c>
      <c r="AK45" s="9">
        <f t="shared" si="16"/>
        <v>1.5955251410115743</v>
      </c>
      <c r="AL45" s="30">
        <f t="shared" si="11"/>
        <v>0.42806807098121297</v>
      </c>
      <c r="AM45" s="30">
        <f t="shared" si="11"/>
        <v>0.49851459241220214</v>
      </c>
      <c r="AN45" s="2" t="s">
        <v>29</v>
      </c>
      <c r="AO45" s="35" t="str">
        <f t="shared" si="12"/>
        <v>Good Response</v>
      </c>
      <c r="AP45" s="4" t="b">
        <v>0</v>
      </c>
      <c r="AQ45" s="4">
        <v>16</v>
      </c>
      <c r="AR45" s="4">
        <v>33.261222282314769</v>
      </c>
      <c r="AS45" s="4">
        <v>136</v>
      </c>
      <c r="AT45" s="4">
        <v>81</v>
      </c>
      <c r="AU45" s="2" t="s">
        <v>47</v>
      </c>
      <c r="AV45" s="2" t="s">
        <v>47</v>
      </c>
      <c r="AW45" s="4">
        <v>240</v>
      </c>
      <c r="AX45" s="2" t="s">
        <v>48</v>
      </c>
      <c r="AY45" s="21">
        <v>0.875</v>
      </c>
      <c r="AZ45" s="21" t="s">
        <v>128</v>
      </c>
      <c r="BA45" t="str">
        <f t="shared" si="13"/>
        <v>Yes</v>
      </c>
      <c r="BB45" s="21" t="s">
        <v>128</v>
      </c>
      <c r="BC45" t="str">
        <f t="shared" si="14"/>
        <v>Yes</v>
      </c>
      <c r="BD45" s="21" t="s">
        <v>129</v>
      </c>
      <c r="BE45" s="21" t="s">
        <v>129</v>
      </c>
      <c r="BF45" s="21">
        <v>4.0760920497540916</v>
      </c>
      <c r="BG45" s="21">
        <v>1.0750556815368328</v>
      </c>
      <c r="BH45" s="21">
        <v>3.0010363682172585</v>
      </c>
      <c r="BI45" s="21">
        <v>3</v>
      </c>
      <c r="BJ45" s="4">
        <v>136</v>
      </c>
      <c r="BK45" s="4">
        <v>8.6999999999999993</v>
      </c>
      <c r="BL45" s="4">
        <v>1.83</v>
      </c>
      <c r="BM45" s="4">
        <v>0.71</v>
      </c>
      <c r="BN45">
        <v>13</v>
      </c>
    </row>
    <row r="46" spans="1:66" ht="60" x14ac:dyDescent="0.25">
      <c r="A46" s="2" t="s">
        <v>94</v>
      </c>
      <c r="B46" s="2" t="s">
        <v>25</v>
      </c>
      <c r="C46" s="3">
        <v>31915</v>
      </c>
      <c r="D46" s="28">
        <f t="shared" si="2"/>
        <v>31.891666666666666</v>
      </c>
      <c r="E46" s="3">
        <v>43564</v>
      </c>
      <c r="F46" s="3">
        <v>43571</v>
      </c>
      <c r="G46" s="3">
        <v>43657</v>
      </c>
      <c r="H46" s="17">
        <f t="shared" si="3"/>
        <v>3.0666666666666664</v>
      </c>
      <c r="I46" s="5"/>
      <c r="J46" s="2" t="s">
        <v>26</v>
      </c>
      <c r="K46" s="27" t="str">
        <f t="shared" si="4"/>
        <v/>
      </c>
      <c r="L46" s="2" t="s">
        <v>27</v>
      </c>
      <c r="M46" s="7" t="str">
        <f t="shared" si="5"/>
        <v>Y</v>
      </c>
      <c r="N46" s="3">
        <v>43755</v>
      </c>
      <c r="O46" s="5"/>
      <c r="P46" s="10" t="str">
        <f t="shared" si="6"/>
        <v>N</v>
      </c>
      <c r="Q46" s="3">
        <v>43755</v>
      </c>
      <c r="R46" s="10" t="str">
        <f t="shared" si="7"/>
        <v>N</v>
      </c>
      <c r="S46" s="5"/>
      <c r="T46" s="10" t="str">
        <f t="shared" si="8"/>
        <v>N</v>
      </c>
      <c r="U46" s="4">
        <v>1</v>
      </c>
      <c r="V46" s="4">
        <v>3.3952212499497691</v>
      </c>
      <c r="W46" s="9">
        <f t="shared" si="9"/>
        <v>4.6186171785625483</v>
      </c>
      <c r="X46" s="4">
        <v>50</v>
      </c>
      <c r="Y46" s="4">
        <v>8</v>
      </c>
      <c r="Z46" s="4">
        <v>5</v>
      </c>
      <c r="AA46" s="4">
        <v>2</v>
      </c>
      <c r="AB46" s="4">
        <v>7</v>
      </c>
      <c r="AC46" s="4">
        <v>2.7931424187853655</v>
      </c>
      <c r="AD46" s="9">
        <f t="shared" si="10"/>
        <v>3.9129728013155001</v>
      </c>
      <c r="AE46" s="4">
        <v>80</v>
      </c>
      <c r="AF46" s="4">
        <v>2</v>
      </c>
      <c r="AG46" s="4">
        <v>2</v>
      </c>
      <c r="AH46" s="4">
        <v>2</v>
      </c>
      <c r="AI46" s="4">
        <v>5</v>
      </c>
      <c r="AJ46" s="9">
        <f t="shared" si="15"/>
        <v>0.60207883116440364</v>
      </c>
      <c r="AK46" s="9">
        <f t="shared" si="16"/>
        <v>0.7056443772470482</v>
      </c>
      <c r="AL46" s="30">
        <f t="shared" si="11"/>
        <v>0.17733125084950241</v>
      </c>
      <c r="AM46" s="30">
        <f t="shared" si="11"/>
        <v>0.15278260785984124</v>
      </c>
      <c r="AN46" s="2" t="s">
        <v>31</v>
      </c>
      <c r="AO46" s="35" t="str">
        <f t="shared" si="12"/>
        <v>Moderate Response</v>
      </c>
      <c r="AP46" s="4" t="b">
        <v>1</v>
      </c>
      <c r="AQ46" s="4">
        <v>4</v>
      </c>
      <c r="AR46" s="4">
        <v>19.366400739969936</v>
      </c>
      <c r="AS46" s="4">
        <v>123</v>
      </c>
      <c r="AT46" s="4">
        <v>71</v>
      </c>
      <c r="AU46" s="2" t="s">
        <v>46</v>
      </c>
      <c r="AV46" s="2" t="s">
        <v>47</v>
      </c>
      <c r="AW46" s="4">
        <v>120</v>
      </c>
      <c r="AX46" s="2" t="s">
        <v>49</v>
      </c>
      <c r="AZ46" t="s">
        <v>129</v>
      </c>
      <c r="BA46" t="str">
        <f t="shared" si="13"/>
        <v>Yes</v>
      </c>
      <c r="BB46" t="s">
        <v>129</v>
      </c>
      <c r="BC46" t="str">
        <f t="shared" si="14"/>
        <v>No</v>
      </c>
      <c r="BD46" t="s">
        <v>129</v>
      </c>
      <c r="BE46" t="s">
        <v>129</v>
      </c>
      <c r="BF46">
        <v>3.4837329025076915</v>
      </c>
      <c r="BG46">
        <v>2.489269243909928</v>
      </c>
      <c r="BH46">
        <v>0.99446365859776353</v>
      </c>
      <c r="BI46">
        <v>2</v>
      </c>
      <c r="BJ46" s="4">
        <v>149</v>
      </c>
      <c r="BK46" s="4">
        <v>15.3</v>
      </c>
      <c r="BL46" s="4">
        <v>3.74</v>
      </c>
      <c r="BM46" s="4">
        <v>0.18</v>
      </c>
      <c r="BN46">
        <v>19</v>
      </c>
    </row>
    <row r="47" spans="1:66" ht="45" x14ac:dyDescent="0.25">
      <c r="A47" s="2" t="s">
        <v>95</v>
      </c>
      <c r="B47" s="2" t="s">
        <v>25</v>
      </c>
      <c r="C47" s="3">
        <v>26114</v>
      </c>
      <c r="D47" s="28">
        <f t="shared" si="2"/>
        <v>47.833333333333336</v>
      </c>
      <c r="E47" s="3">
        <v>43585</v>
      </c>
      <c r="F47" s="3">
        <v>43592</v>
      </c>
      <c r="G47" s="3">
        <v>43691</v>
      </c>
      <c r="H47" s="17">
        <f t="shared" si="3"/>
        <v>3.4666666666666663</v>
      </c>
      <c r="I47" s="5"/>
      <c r="J47" s="2" t="s">
        <v>26</v>
      </c>
      <c r="K47" s="27" t="str">
        <f t="shared" si="4"/>
        <v/>
      </c>
      <c r="L47" s="2" t="s">
        <v>27</v>
      </c>
      <c r="M47" s="7" t="str">
        <f t="shared" si="5"/>
        <v>Y</v>
      </c>
      <c r="N47" s="3">
        <v>43592</v>
      </c>
      <c r="O47" s="5"/>
      <c r="P47" s="10" t="str">
        <f t="shared" si="6"/>
        <v>N</v>
      </c>
      <c r="Q47" s="3">
        <v>43592</v>
      </c>
      <c r="R47" s="10" t="str">
        <f t="shared" si="7"/>
        <v>BL</v>
      </c>
      <c r="S47" s="5"/>
      <c r="T47" s="10" t="str">
        <f t="shared" si="8"/>
        <v>N</v>
      </c>
      <c r="U47" s="4">
        <v>1</v>
      </c>
      <c r="V47" s="4">
        <v>6.4036726539066766</v>
      </c>
      <c r="W47" s="9">
        <f t="shared" si="9"/>
        <v>5.8067621018029643</v>
      </c>
      <c r="X47" s="4">
        <v>75</v>
      </c>
      <c r="Y47" s="4">
        <v>5</v>
      </c>
      <c r="Z47" s="4">
        <v>11</v>
      </c>
      <c r="AA47" s="4">
        <v>93</v>
      </c>
      <c r="AB47" s="4">
        <v>88</v>
      </c>
      <c r="AC47" s="4">
        <v>5.31</v>
      </c>
      <c r="AD47" s="9">
        <f t="shared" si="10"/>
        <v>0.96</v>
      </c>
      <c r="AE47" s="5"/>
      <c r="AF47" s="4">
        <v>0</v>
      </c>
      <c r="AG47" s="4">
        <v>0</v>
      </c>
      <c r="AH47" s="5"/>
      <c r="AI47" s="5"/>
      <c r="AJ47" s="9"/>
      <c r="AK47" s="9"/>
      <c r="AL47" s="30"/>
      <c r="AM47" s="30"/>
      <c r="AN47" s="2"/>
      <c r="AO47" s="35"/>
      <c r="AP47" s="4" t="b">
        <v>0</v>
      </c>
      <c r="AQ47" s="4">
        <v>10</v>
      </c>
      <c r="AR47" s="4">
        <v>27.358845456721728</v>
      </c>
      <c r="AS47" s="4">
        <v>109</v>
      </c>
      <c r="AT47" s="4">
        <v>69</v>
      </c>
      <c r="AU47" s="2" t="s">
        <v>46</v>
      </c>
      <c r="AV47" s="2" t="s">
        <v>46</v>
      </c>
      <c r="AW47" s="4">
        <v>120</v>
      </c>
      <c r="AX47" s="2" t="s">
        <v>49</v>
      </c>
      <c r="AY47">
        <v>1.2</v>
      </c>
      <c r="BF47">
        <v>6.0098066121946836</v>
      </c>
      <c r="BG47">
        <v>0</v>
      </c>
      <c r="BH47">
        <v>6.0098066121946836</v>
      </c>
      <c r="BI47">
        <v>19</v>
      </c>
      <c r="BJ47" s="4">
        <v>126</v>
      </c>
      <c r="BK47" s="4"/>
      <c r="BL47" s="4"/>
      <c r="BM47" s="4"/>
      <c r="BN47">
        <v>0</v>
      </c>
    </row>
    <row r="48" spans="1:66" ht="60" x14ac:dyDescent="0.25">
      <c r="A48" s="7" t="s">
        <v>96</v>
      </c>
      <c r="B48" s="7" t="s">
        <v>25</v>
      </c>
      <c r="C48" s="8">
        <v>17056</v>
      </c>
      <c r="D48" s="28">
        <f t="shared" si="2"/>
        <v>72.636111111111106</v>
      </c>
      <c r="E48" s="8">
        <v>43585</v>
      </c>
      <c r="F48" s="8">
        <v>43592</v>
      </c>
      <c r="G48" s="8">
        <v>43755</v>
      </c>
      <c r="H48" s="17">
        <f t="shared" si="3"/>
        <v>5.5666666666666664</v>
      </c>
      <c r="I48" s="10"/>
      <c r="J48" s="7" t="s">
        <v>26</v>
      </c>
      <c r="K48" s="27" t="str">
        <f t="shared" si="4"/>
        <v/>
      </c>
      <c r="L48" s="7" t="s">
        <v>27</v>
      </c>
      <c r="M48" s="7" t="str">
        <f t="shared" si="5"/>
        <v>Y</v>
      </c>
      <c r="N48" s="8">
        <v>43692</v>
      </c>
      <c r="O48" s="10"/>
      <c r="P48" s="10" t="str">
        <f t="shared" si="6"/>
        <v>N</v>
      </c>
      <c r="Q48" s="8">
        <v>43692</v>
      </c>
      <c r="R48" s="10" t="str">
        <f t="shared" si="7"/>
        <v>FU</v>
      </c>
      <c r="S48" s="10"/>
      <c r="T48" s="10" t="str">
        <f t="shared" si="8"/>
        <v>N</v>
      </c>
      <c r="U48" s="9">
        <v>1</v>
      </c>
      <c r="V48" s="9">
        <v>5.8430719048890651</v>
      </c>
      <c r="W48" s="9">
        <f t="shared" si="9"/>
        <v>5.5747427416330302</v>
      </c>
      <c r="X48" s="9">
        <v>50</v>
      </c>
      <c r="Y48" s="9">
        <v>11</v>
      </c>
      <c r="Z48" s="9">
        <v>11</v>
      </c>
      <c r="AA48" s="9">
        <v>29</v>
      </c>
      <c r="AB48" s="9">
        <v>22</v>
      </c>
      <c r="AC48" s="9">
        <v>3.5237910431396049</v>
      </c>
      <c r="AD48" s="9">
        <f t="shared" si="10"/>
        <v>3.0781319400063212</v>
      </c>
      <c r="AE48" s="9">
        <v>40</v>
      </c>
      <c r="AF48" s="9">
        <v>1</v>
      </c>
      <c r="AG48" s="9">
        <v>0</v>
      </c>
      <c r="AH48" s="9">
        <v>31</v>
      </c>
      <c r="AI48" s="9">
        <v>15</v>
      </c>
      <c r="AJ48" s="9">
        <f t="shared" si="15"/>
        <v>2.3192808617494602</v>
      </c>
      <c r="AK48" s="9">
        <f t="shared" si="16"/>
        <v>2.496610801626709</v>
      </c>
      <c r="AL48" s="30">
        <f t="shared" si="11"/>
        <v>0.39692834514133768</v>
      </c>
      <c r="AM48" s="30">
        <f t="shared" si="11"/>
        <v>0.44784323103945917</v>
      </c>
      <c r="AN48" s="7" t="s">
        <v>31</v>
      </c>
      <c r="AO48" s="35" t="str">
        <f t="shared" si="12"/>
        <v>Good Response</v>
      </c>
      <c r="AP48" s="4" t="b">
        <v>0</v>
      </c>
      <c r="AQ48" s="4">
        <v>12</v>
      </c>
      <c r="AR48" s="4"/>
      <c r="AS48" s="4">
        <v>151</v>
      </c>
      <c r="AT48" s="4">
        <v>94</v>
      </c>
      <c r="AU48" s="2" t="s">
        <v>47</v>
      </c>
      <c r="AV48" s="2" t="s">
        <v>47</v>
      </c>
      <c r="AW48" s="4">
        <v>480</v>
      </c>
      <c r="AX48" s="2" t="s">
        <v>49</v>
      </c>
      <c r="AZ48" t="s">
        <v>129</v>
      </c>
      <c r="BA48" t="str">
        <f t="shared" si="13"/>
        <v>No</v>
      </c>
      <c r="BB48" t="s">
        <v>129</v>
      </c>
      <c r="BC48" t="str">
        <f t="shared" si="14"/>
        <v>Yes</v>
      </c>
      <c r="BD48" t="s">
        <v>129</v>
      </c>
      <c r="BE48" t="s">
        <v>129</v>
      </c>
      <c r="BF48">
        <v>5.19792131991289</v>
      </c>
      <c r="BG48">
        <v>1.6635532333438687</v>
      </c>
      <c r="BH48">
        <v>3.534368086569021</v>
      </c>
      <c r="BI48">
        <v>1</v>
      </c>
      <c r="BJ48" s="4">
        <v>129</v>
      </c>
      <c r="BK48" s="4"/>
      <c r="BL48" s="4"/>
      <c r="BM48" s="4"/>
      <c r="BN48">
        <v>19</v>
      </c>
    </row>
    <row r="49" spans="1:66" ht="45" x14ac:dyDescent="0.25">
      <c r="A49" s="7" t="s">
        <v>97</v>
      </c>
      <c r="B49" s="7" t="s">
        <v>30</v>
      </c>
      <c r="C49" s="8">
        <v>21006</v>
      </c>
      <c r="D49" s="28">
        <f t="shared" si="2"/>
        <v>61.858333333333334</v>
      </c>
      <c r="E49" s="8">
        <v>43599</v>
      </c>
      <c r="F49" s="8">
        <v>43606</v>
      </c>
      <c r="G49" s="8">
        <v>43735</v>
      </c>
      <c r="H49" s="17">
        <f t="shared" si="3"/>
        <v>4.4333333333333336</v>
      </c>
      <c r="I49" s="10"/>
      <c r="J49" s="7" t="s">
        <v>26</v>
      </c>
      <c r="K49" s="27" t="str">
        <f t="shared" si="4"/>
        <v/>
      </c>
      <c r="L49" s="7" t="s">
        <v>27</v>
      </c>
      <c r="M49" s="7" t="str">
        <f t="shared" si="5"/>
        <v>N</v>
      </c>
      <c r="N49" s="15"/>
      <c r="O49" s="10"/>
      <c r="P49" s="10" t="str">
        <f t="shared" si="6"/>
        <v>N</v>
      </c>
      <c r="Q49" s="10"/>
      <c r="R49" s="10" t="str">
        <f t="shared" si="7"/>
        <v>N</v>
      </c>
      <c r="S49" s="10"/>
      <c r="T49" s="10" t="str">
        <f t="shared" si="8"/>
        <v>N</v>
      </c>
      <c r="U49" s="16">
        <v>1</v>
      </c>
      <c r="V49" s="9">
        <v>4.3139545243532149</v>
      </c>
      <c r="W49" s="9">
        <f t="shared" si="9"/>
        <v>3.4929728013155001</v>
      </c>
      <c r="X49" s="9">
        <v>50</v>
      </c>
      <c r="Y49" s="9">
        <v>2</v>
      </c>
      <c r="Z49" s="9">
        <v>2</v>
      </c>
      <c r="AA49" s="9">
        <v>32</v>
      </c>
      <c r="AB49" s="9">
        <v>5</v>
      </c>
      <c r="AC49" s="9">
        <v>2.3350858062030309</v>
      </c>
      <c r="AD49" s="9">
        <f t="shared" si="10"/>
        <v>1.6330334089220999</v>
      </c>
      <c r="AE49" s="9">
        <v>2</v>
      </c>
      <c r="AF49" s="9">
        <v>0</v>
      </c>
      <c r="AG49" s="9">
        <v>0</v>
      </c>
      <c r="AH49" s="9">
        <v>27</v>
      </c>
      <c r="AI49" s="9">
        <v>5</v>
      </c>
      <c r="AJ49" s="9">
        <f t="shared" si="15"/>
        <v>1.9788687181501841</v>
      </c>
      <c r="AK49" s="9">
        <f t="shared" si="16"/>
        <v>1.8599393923934002</v>
      </c>
      <c r="AL49" s="30">
        <f t="shared" si="11"/>
        <v>0.45871339324024818</v>
      </c>
      <c r="AM49" s="30">
        <f t="shared" si="11"/>
        <v>0.5324803536096594</v>
      </c>
      <c r="AN49" s="7" t="s">
        <v>29</v>
      </c>
      <c r="AO49" s="35" t="str">
        <f t="shared" si="12"/>
        <v>Good Response</v>
      </c>
      <c r="AP49" s="4" t="b">
        <v>0</v>
      </c>
      <c r="AQ49" s="4">
        <v>20</v>
      </c>
      <c r="AR49" s="4">
        <v>32.368549813692653</v>
      </c>
      <c r="AS49" s="4">
        <v>131</v>
      </c>
      <c r="AT49" s="4">
        <v>79</v>
      </c>
      <c r="AU49" s="2" t="s">
        <v>46</v>
      </c>
      <c r="AV49" s="2" t="s">
        <v>46</v>
      </c>
      <c r="AW49" s="4">
        <v>0</v>
      </c>
      <c r="AX49" s="2" t="s">
        <v>48</v>
      </c>
      <c r="AY49">
        <v>1.5</v>
      </c>
      <c r="AZ49" t="s">
        <v>128</v>
      </c>
      <c r="BA49" t="str">
        <f t="shared" si="13"/>
        <v>Yes</v>
      </c>
      <c r="BB49" t="s">
        <v>128</v>
      </c>
      <c r="BC49" t="str">
        <f t="shared" si="14"/>
        <v>Yes</v>
      </c>
      <c r="BD49" t="s">
        <v>129</v>
      </c>
      <c r="BE49" t="s">
        <v>129</v>
      </c>
      <c r="BF49">
        <v>2.489269243909928</v>
      </c>
      <c r="BG49">
        <v>1.0750556815368328</v>
      </c>
      <c r="BH49">
        <v>1.4142135623730951</v>
      </c>
      <c r="BI49">
        <v>3</v>
      </c>
      <c r="BJ49" s="4">
        <v>135</v>
      </c>
      <c r="BK49" s="4">
        <v>10.3</v>
      </c>
      <c r="BL49" s="4">
        <v>4.41</v>
      </c>
      <c r="BM49" s="4">
        <v>1.1399999999999999</v>
      </c>
      <c r="BN49">
        <v>20</v>
      </c>
    </row>
    <row r="50" spans="1:66" ht="45" x14ac:dyDescent="0.25">
      <c r="A50" s="7" t="s">
        <v>98</v>
      </c>
      <c r="B50" s="7" t="s">
        <v>30</v>
      </c>
      <c r="C50" s="8">
        <v>33952</v>
      </c>
      <c r="D50" s="28">
        <f t="shared" si="2"/>
        <v>26.397222222222222</v>
      </c>
      <c r="E50" s="8">
        <v>43592</v>
      </c>
      <c r="F50" s="8">
        <v>43599</v>
      </c>
      <c r="G50" s="15">
        <v>43755</v>
      </c>
      <c r="H50" s="17">
        <f t="shared" si="3"/>
        <v>5.333333333333333</v>
      </c>
      <c r="I50" s="10"/>
      <c r="J50" s="7" t="s">
        <v>26</v>
      </c>
      <c r="K50" s="27" t="str">
        <f t="shared" si="4"/>
        <v/>
      </c>
      <c r="L50" s="7" t="s">
        <v>27</v>
      </c>
      <c r="M50" s="7" t="str">
        <f t="shared" si="5"/>
        <v>N</v>
      </c>
      <c r="N50" s="10"/>
      <c r="O50" s="10"/>
      <c r="P50" s="10" t="str">
        <f t="shared" si="6"/>
        <v>N</v>
      </c>
      <c r="Q50" s="10"/>
      <c r="R50" s="10" t="str">
        <f t="shared" si="7"/>
        <v>N</v>
      </c>
      <c r="S50" s="10"/>
      <c r="T50" s="10" t="str">
        <f t="shared" si="8"/>
        <v>N</v>
      </c>
      <c r="U50" s="10"/>
      <c r="V50" s="9">
        <v>4.4998201772696911</v>
      </c>
      <c r="W50" s="9">
        <f t="shared" si="9"/>
        <v>3.9655018797791985</v>
      </c>
      <c r="X50" s="9">
        <v>50</v>
      </c>
      <c r="Y50" s="9">
        <v>4</v>
      </c>
      <c r="Z50" s="9">
        <v>3</v>
      </c>
      <c r="AA50" s="9">
        <v>23</v>
      </c>
      <c r="AB50" s="9">
        <v>6</v>
      </c>
      <c r="AC50" s="16">
        <v>1.6398095650958351</v>
      </c>
      <c r="AD50" s="9">
        <f t="shared" si="10"/>
        <v>1.6330334089220999</v>
      </c>
      <c r="AE50" s="16">
        <v>2</v>
      </c>
      <c r="AF50" s="16">
        <v>0</v>
      </c>
      <c r="AG50" s="16">
        <v>0</v>
      </c>
      <c r="AH50" s="16">
        <v>10</v>
      </c>
      <c r="AI50" s="16">
        <v>5</v>
      </c>
      <c r="AJ50" s="9">
        <f t="shared" si="15"/>
        <v>2.860010612173856</v>
      </c>
      <c r="AK50" s="9">
        <f t="shared" si="16"/>
        <v>2.3324684708570986</v>
      </c>
      <c r="AL50" s="30">
        <f t="shared" si="11"/>
        <v>0.63558331211119523</v>
      </c>
      <c r="AM50" s="30">
        <f t="shared" si="11"/>
        <v>0.58818997987386445</v>
      </c>
      <c r="AN50" s="7" t="s">
        <v>29</v>
      </c>
      <c r="AO50" s="35" t="str">
        <f t="shared" si="12"/>
        <v>Good Response</v>
      </c>
      <c r="AP50" s="4" t="b">
        <v>0</v>
      </c>
      <c r="AQ50" s="4">
        <v>2</v>
      </c>
      <c r="AR50" s="4">
        <v>23.711844630960897</v>
      </c>
      <c r="AS50" s="4">
        <v>128</v>
      </c>
      <c r="AT50" s="4">
        <v>82</v>
      </c>
      <c r="AU50" s="2" t="s">
        <v>46</v>
      </c>
      <c r="AV50" s="2" t="s">
        <v>46</v>
      </c>
      <c r="AW50" s="4">
        <v>240</v>
      </c>
      <c r="AX50" s="2" t="s">
        <v>49</v>
      </c>
      <c r="AZ50" t="s">
        <v>128</v>
      </c>
      <c r="BA50" t="str">
        <f t="shared" si="13"/>
        <v>Yes</v>
      </c>
      <c r="BB50" t="s">
        <v>128</v>
      </c>
      <c r="BC50" t="str">
        <f t="shared" si="14"/>
        <v>Yes</v>
      </c>
      <c r="BD50" t="s">
        <v>128</v>
      </c>
      <c r="BE50" t="s">
        <v>129</v>
      </c>
      <c r="BF50">
        <v>2.8995968970020654</v>
      </c>
      <c r="BG50">
        <v>1.0750556815368328</v>
      </c>
      <c r="BH50">
        <v>1.8245412154652325</v>
      </c>
      <c r="BI50">
        <v>57</v>
      </c>
      <c r="BJ50" s="4">
        <v>123</v>
      </c>
      <c r="BK50" s="4"/>
      <c r="BL50" s="4"/>
      <c r="BM50" s="4"/>
      <c r="BN50">
        <v>23</v>
      </c>
    </row>
    <row r="51" spans="1:66" ht="45" x14ac:dyDescent="0.25">
      <c r="A51" s="2" t="s">
        <v>99</v>
      </c>
      <c r="B51" s="2" t="s">
        <v>30</v>
      </c>
      <c r="C51" s="3">
        <v>18918</v>
      </c>
      <c r="D51" s="28">
        <f t="shared" si="2"/>
        <v>67.575000000000003</v>
      </c>
      <c r="E51" s="3">
        <v>43599</v>
      </c>
      <c r="F51" s="3">
        <v>43602</v>
      </c>
      <c r="G51" s="3">
        <v>43720</v>
      </c>
      <c r="H51" s="17">
        <f t="shared" si="3"/>
        <v>3.9333333333333336</v>
      </c>
      <c r="I51" s="5"/>
      <c r="J51" s="2" t="s">
        <v>26</v>
      </c>
      <c r="K51" s="27" t="str">
        <f t="shared" si="4"/>
        <v/>
      </c>
      <c r="L51" s="2" t="s">
        <v>27</v>
      </c>
      <c r="M51" s="7" t="str">
        <f t="shared" si="5"/>
        <v>N</v>
      </c>
      <c r="N51" s="12"/>
      <c r="O51" s="5"/>
      <c r="P51" s="10" t="str">
        <f t="shared" si="6"/>
        <v>N</v>
      </c>
      <c r="Q51" s="5"/>
      <c r="R51" s="10" t="str">
        <f t="shared" si="7"/>
        <v>N</v>
      </c>
      <c r="S51" s="5"/>
      <c r="T51" s="10" t="str">
        <f t="shared" si="8"/>
        <v>N</v>
      </c>
      <c r="U51" s="12"/>
      <c r="V51" s="4">
        <v>5.8537976822018063</v>
      </c>
      <c r="W51" s="9">
        <f t="shared" si="9"/>
        <v>5.6139073141831721</v>
      </c>
      <c r="X51" s="4">
        <v>60</v>
      </c>
      <c r="Y51" s="4">
        <v>21</v>
      </c>
      <c r="Z51" s="4">
        <v>0</v>
      </c>
      <c r="AA51" s="4">
        <v>33</v>
      </c>
      <c r="AB51" s="4">
        <v>31</v>
      </c>
      <c r="AC51" s="4">
        <v>1.8185266909588591</v>
      </c>
      <c r="AD51" s="9">
        <f t="shared" si="10"/>
        <v>1.7450334089220998</v>
      </c>
      <c r="AE51" s="4">
        <v>10</v>
      </c>
      <c r="AF51" s="4">
        <v>0</v>
      </c>
      <c r="AG51" s="4">
        <v>0</v>
      </c>
      <c r="AH51" s="4">
        <v>11</v>
      </c>
      <c r="AI51" s="4">
        <v>5</v>
      </c>
      <c r="AJ51" s="9">
        <f t="shared" si="15"/>
        <v>4.035270991242947</v>
      </c>
      <c r="AK51" s="9">
        <f t="shared" si="16"/>
        <v>3.8688739052610721</v>
      </c>
      <c r="AL51" s="30">
        <f t="shared" si="11"/>
        <v>0.68934240817922299</v>
      </c>
      <c r="AM51" s="30">
        <f t="shared" si="11"/>
        <v>0.68915884939650029</v>
      </c>
      <c r="AN51" s="2" t="s">
        <v>29</v>
      </c>
      <c r="AO51" s="35" t="str">
        <f t="shared" si="12"/>
        <v>Good Response</v>
      </c>
      <c r="AP51" s="4" t="b">
        <v>0</v>
      </c>
      <c r="AQ51" s="4">
        <v>0</v>
      </c>
      <c r="AR51" s="4">
        <v>54.363260172826479</v>
      </c>
      <c r="AS51" s="4">
        <v>137</v>
      </c>
      <c r="AT51" s="4">
        <v>57</v>
      </c>
      <c r="AU51" s="2" t="s">
        <v>47</v>
      </c>
      <c r="AV51" s="2" t="s">
        <v>47</v>
      </c>
      <c r="AW51" s="4">
        <v>15</v>
      </c>
      <c r="AX51" s="2" t="s">
        <v>49</v>
      </c>
      <c r="AZ51" t="s">
        <v>128</v>
      </c>
      <c r="BA51" t="str">
        <f t="shared" si="13"/>
        <v>Yes</v>
      </c>
      <c r="BB51" t="s">
        <v>128</v>
      </c>
      <c r="BC51" t="str">
        <f t="shared" si="14"/>
        <v>Yes</v>
      </c>
      <c r="BD51" t="s">
        <v>129</v>
      </c>
      <c r="BE51" t="s">
        <v>129</v>
      </c>
      <c r="BF51">
        <v>2.0794415416798357</v>
      </c>
      <c r="BG51">
        <v>1.0750556815368328</v>
      </c>
      <c r="BH51">
        <v>1.0043858601430029</v>
      </c>
      <c r="BI51">
        <v>13</v>
      </c>
      <c r="BJ51" s="4">
        <v>128</v>
      </c>
      <c r="BK51" s="4">
        <v>14.5</v>
      </c>
      <c r="BL51" s="4">
        <v>5.9</v>
      </c>
      <c r="BM51" s="4">
        <v>0.64</v>
      </c>
      <c r="BN51">
        <v>16</v>
      </c>
    </row>
    <row r="52" spans="1:66" ht="60" x14ac:dyDescent="0.25">
      <c r="A52" s="7" t="s">
        <v>100</v>
      </c>
      <c r="B52" s="7" t="s">
        <v>30</v>
      </c>
      <c r="C52" s="8">
        <v>25956</v>
      </c>
      <c r="D52" s="28">
        <f t="shared" si="2"/>
        <v>48.347222222222221</v>
      </c>
      <c r="E52" s="8">
        <v>43613</v>
      </c>
      <c r="F52" s="8">
        <v>43616</v>
      </c>
      <c r="G52" s="8">
        <v>43753</v>
      </c>
      <c r="H52" s="17">
        <f t="shared" si="3"/>
        <v>4.5666666666666664</v>
      </c>
      <c r="I52" s="10"/>
      <c r="J52" s="7" t="s">
        <v>26</v>
      </c>
      <c r="K52" s="27" t="str">
        <f t="shared" si="4"/>
        <v/>
      </c>
      <c r="L52" s="7" t="s">
        <v>27</v>
      </c>
      <c r="M52" s="7" t="str">
        <f t="shared" si="5"/>
        <v>Y</v>
      </c>
      <c r="N52" s="8">
        <v>43616</v>
      </c>
      <c r="O52" s="8">
        <v>43616</v>
      </c>
      <c r="P52" s="10" t="str">
        <f t="shared" si="6"/>
        <v>BL</v>
      </c>
      <c r="Q52" s="10"/>
      <c r="R52" s="10" t="str">
        <f t="shared" si="7"/>
        <v>N</v>
      </c>
      <c r="S52" s="10"/>
      <c r="T52" s="10" t="str">
        <f t="shared" si="8"/>
        <v>N</v>
      </c>
      <c r="U52" s="9">
        <v>2</v>
      </c>
      <c r="V52" s="9">
        <v>6.1226325353142501</v>
      </c>
      <c r="W52" s="9">
        <f t="shared" si="9"/>
        <v>6.4689549102247357</v>
      </c>
      <c r="X52" s="9">
        <v>80</v>
      </c>
      <c r="Y52" s="9">
        <v>13</v>
      </c>
      <c r="Z52" s="9">
        <v>24</v>
      </c>
      <c r="AA52" s="9">
        <v>10</v>
      </c>
      <c r="AB52" s="9">
        <v>15</v>
      </c>
      <c r="AC52" s="9">
        <v>3.4510557376550808</v>
      </c>
      <c r="AD52" s="9">
        <f t="shared" si="10"/>
        <v>3.178879085716428</v>
      </c>
      <c r="AE52" s="9">
        <v>10</v>
      </c>
      <c r="AF52" s="9">
        <v>3</v>
      </c>
      <c r="AG52" s="9">
        <v>1</v>
      </c>
      <c r="AH52" s="9">
        <v>19</v>
      </c>
      <c r="AI52" s="9">
        <v>9</v>
      </c>
      <c r="AJ52" s="9">
        <f t="shared" si="15"/>
        <v>2.6715767976591693</v>
      </c>
      <c r="AK52" s="9">
        <f t="shared" si="16"/>
        <v>3.2900758245083077</v>
      </c>
      <c r="AL52" s="30">
        <f t="shared" si="11"/>
        <v>0.43634446167559326</v>
      </c>
      <c r="AM52" s="30">
        <f t="shared" si="11"/>
        <v>0.50859464475599636</v>
      </c>
      <c r="AN52" s="7" t="s">
        <v>31</v>
      </c>
      <c r="AO52" s="35" t="str">
        <f t="shared" si="12"/>
        <v>Good Response</v>
      </c>
      <c r="AP52" s="4" t="b">
        <v>0</v>
      </c>
      <c r="AQ52" s="4">
        <v>16</v>
      </c>
      <c r="AR52" s="4">
        <v>30.457655947153988</v>
      </c>
      <c r="AS52" s="4">
        <v>130</v>
      </c>
      <c r="AT52" s="4">
        <v>78</v>
      </c>
      <c r="AU52" s="2" t="s">
        <v>47</v>
      </c>
      <c r="AV52" s="2" t="s">
        <v>46</v>
      </c>
      <c r="AW52" s="4">
        <v>20</v>
      </c>
      <c r="AX52" s="2" t="s">
        <v>49</v>
      </c>
      <c r="AZ52" t="s">
        <v>129</v>
      </c>
      <c r="BA52" t="str">
        <f t="shared" si="13"/>
        <v>No</v>
      </c>
      <c r="BB52" t="s">
        <v>129</v>
      </c>
      <c r="BC52" t="str">
        <f t="shared" si="14"/>
        <v>Yes</v>
      </c>
      <c r="BD52" t="s">
        <v>129</v>
      </c>
      <c r="BE52" t="s">
        <v>129</v>
      </c>
      <c r="BF52">
        <v>6.5625327189102247</v>
      </c>
      <c r="BG52">
        <v>2.3815510557964275</v>
      </c>
      <c r="BH52">
        <v>4.1809816631137977</v>
      </c>
      <c r="BI52">
        <v>39</v>
      </c>
      <c r="BJ52" s="4">
        <v>117</v>
      </c>
      <c r="BK52" s="4">
        <v>12.5</v>
      </c>
      <c r="BL52" s="4">
        <v>3.93</v>
      </c>
      <c r="BM52" s="4">
        <v>1.1000000000000001</v>
      </c>
      <c r="BN52">
        <v>17</v>
      </c>
    </row>
    <row r="53" spans="1:66" ht="45" x14ac:dyDescent="0.25">
      <c r="A53" s="7" t="s">
        <v>101</v>
      </c>
      <c r="B53" s="7" t="s">
        <v>25</v>
      </c>
      <c r="C53" s="8">
        <v>16356</v>
      </c>
      <c r="D53" s="28">
        <f t="shared" si="2"/>
        <v>74.63055555555556</v>
      </c>
      <c r="E53" s="8">
        <v>43613</v>
      </c>
      <c r="F53" s="8">
        <v>43620</v>
      </c>
      <c r="G53" s="8">
        <v>43811</v>
      </c>
      <c r="H53" s="17">
        <f t="shared" si="3"/>
        <v>6.4666666666666668</v>
      </c>
      <c r="I53" s="10"/>
      <c r="J53" s="7" t="s">
        <v>26</v>
      </c>
      <c r="K53" s="27" t="str">
        <f t="shared" si="4"/>
        <v/>
      </c>
      <c r="L53" s="7" t="s">
        <v>27</v>
      </c>
      <c r="M53" s="7" t="str">
        <f t="shared" si="5"/>
        <v>N</v>
      </c>
      <c r="N53" s="8"/>
      <c r="O53" s="10"/>
      <c r="P53" s="10" t="str">
        <f t="shared" si="6"/>
        <v>N</v>
      </c>
      <c r="Q53" s="10"/>
      <c r="R53" s="10" t="str">
        <f t="shared" si="7"/>
        <v>N</v>
      </c>
      <c r="S53" s="10"/>
      <c r="T53" s="10" t="str">
        <f t="shared" si="8"/>
        <v>N</v>
      </c>
      <c r="U53" s="10"/>
      <c r="V53" s="9">
        <v>4.632491609361213</v>
      </c>
      <c r="W53" s="9">
        <f t="shared" si="9"/>
        <v>4.5788306448452438</v>
      </c>
      <c r="X53" s="9">
        <v>75</v>
      </c>
      <c r="Y53" s="9">
        <v>3</v>
      </c>
      <c r="Z53" s="9">
        <v>1</v>
      </c>
      <c r="AA53" s="9">
        <v>28</v>
      </c>
      <c r="AB53" s="9">
        <v>38</v>
      </c>
      <c r="AC53" s="9">
        <v>2.5975686741048238</v>
      </c>
      <c r="AD53" s="9">
        <f t="shared" si="10"/>
        <v>2.6813572434052095</v>
      </c>
      <c r="AE53" s="9">
        <v>25</v>
      </c>
      <c r="AF53" s="9">
        <v>2</v>
      </c>
      <c r="AG53" s="9">
        <v>0</v>
      </c>
      <c r="AH53" s="9">
        <v>8</v>
      </c>
      <c r="AI53" s="9">
        <v>4</v>
      </c>
      <c r="AJ53" s="9">
        <f t="shared" si="15"/>
        <v>2.0349229352563891</v>
      </c>
      <c r="AK53" s="9">
        <f t="shared" si="16"/>
        <v>1.8974734014400343</v>
      </c>
      <c r="AL53" s="30">
        <f t="shared" si="11"/>
        <v>0.43927180162491225</v>
      </c>
      <c r="AM53" s="30">
        <f t="shared" si="11"/>
        <v>0.4144013064943059</v>
      </c>
      <c r="AN53" s="7" t="s">
        <v>29</v>
      </c>
      <c r="AO53" s="35" t="str">
        <f t="shared" si="12"/>
        <v>Good Response</v>
      </c>
      <c r="AP53" s="4" t="b">
        <v>0</v>
      </c>
      <c r="AQ53" s="4">
        <v>0</v>
      </c>
      <c r="AR53" s="4">
        <v>28.042816593139772</v>
      </c>
      <c r="AS53" s="4">
        <v>139</v>
      </c>
      <c r="AT53" s="4">
        <v>82</v>
      </c>
      <c r="AU53" s="2" t="s">
        <v>46</v>
      </c>
      <c r="AV53" s="2" t="s">
        <v>46</v>
      </c>
      <c r="AW53" s="4">
        <v>30</v>
      </c>
      <c r="AX53" s="2" t="s">
        <v>50</v>
      </c>
      <c r="AZ53" t="s">
        <v>128</v>
      </c>
      <c r="BA53" t="str">
        <f t="shared" si="13"/>
        <v>Yes</v>
      </c>
      <c r="BB53" t="s">
        <v>129</v>
      </c>
      <c r="BC53" t="str">
        <f t="shared" si="14"/>
        <v>Yes</v>
      </c>
      <c r="BD53" t="s">
        <v>129</v>
      </c>
      <c r="BE53" t="s">
        <v>129</v>
      </c>
      <c r="BF53">
        <v>3.1981369876777879</v>
      </c>
      <c r="BG53">
        <v>0.65916737320086582</v>
      </c>
      <c r="BH53">
        <v>2.538969614476922</v>
      </c>
      <c r="BI53">
        <v>5</v>
      </c>
      <c r="BJ53" s="4">
        <v>142</v>
      </c>
      <c r="BK53" s="4">
        <v>11.1</v>
      </c>
      <c r="BL53" s="4">
        <v>5.35</v>
      </c>
      <c r="BM53" s="4">
        <v>1.84</v>
      </c>
      <c r="BN53">
        <v>20</v>
      </c>
    </row>
    <row r="54" spans="1:66" ht="45" x14ac:dyDescent="0.25">
      <c r="A54" s="7" t="s">
        <v>102</v>
      </c>
      <c r="B54" s="7" t="s">
        <v>30</v>
      </c>
      <c r="C54" s="8">
        <v>20281</v>
      </c>
      <c r="D54" s="28">
        <f t="shared" si="2"/>
        <v>63.897222222222226</v>
      </c>
      <c r="E54" s="8">
        <v>43620</v>
      </c>
      <c r="F54" s="8">
        <v>43623</v>
      </c>
      <c r="G54" s="8">
        <v>43783</v>
      </c>
      <c r="H54" s="17">
        <f t="shared" si="3"/>
        <v>5.333333333333333</v>
      </c>
      <c r="I54" s="10"/>
      <c r="J54" s="7" t="s">
        <v>26</v>
      </c>
      <c r="K54" s="27" t="str">
        <f t="shared" si="4"/>
        <v/>
      </c>
      <c r="L54" s="7" t="s">
        <v>27</v>
      </c>
      <c r="M54" s="7" t="str">
        <f t="shared" si="5"/>
        <v>N</v>
      </c>
      <c r="N54" s="8"/>
      <c r="O54" s="10"/>
      <c r="P54" s="10" t="str">
        <f t="shared" si="6"/>
        <v>N</v>
      </c>
      <c r="Q54" s="10"/>
      <c r="R54" s="10" t="str">
        <f t="shared" si="7"/>
        <v>N</v>
      </c>
      <c r="S54" s="10"/>
      <c r="T54" s="10" t="str">
        <f t="shared" si="8"/>
        <v>N</v>
      </c>
      <c r="U54" s="9">
        <v>1</v>
      </c>
      <c r="V54" s="9">
        <v>3.2266065387038698</v>
      </c>
      <c r="W54" s="9">
        <f t="shared" si="9"/>
        <v>3.7050334089221</v>
      </c>
      <c r="X54" s="9">
        <v>70</v>
      </c>
      <c r="Y54" s="9">
        <v>4</v>
      </c>
      <c r="Z54" s="9">
        <v>0</v>
      </c>
      <c r="AA54" s="9">
        <v>5</v>
      </c>
      <c r="AB54" s="9">
        <v>5</v>
      </c>
      <c r="AC54" s="9">
        <v>6.2615368181843474</v>
      </c>
      <c r="AD54" s="9">
        <f t="shared" si="10"/>
        <v>6.5044331227677299</v>
      </c>
      <c r="AE54" s="9">
        <v>70</v>
      </c>
      <c r="AF54" s="9">
        <v>27</v>
      </c>
      <c r="AG54" s="9">
        <v>13</v>
      </c>
      <c r="AH54" s="9">
        <v>7</v>
      </c>
      <c r="AI54" s="9">
        <v>5</v>
      </c>
      <c r="AJ54" s="9">
        <f t="shared" si="15"/>
        <v>-3.0349302794804776</v>
      </c>
      <c r="AK54" s="9">
        <f t="shared" si="16"/>
        <v>-2.7993997138456299</v>
      </c>
      <c r="AL54" s="30">
        <f t="shared" si="11"/>
        <v>-0.94059509366134586</v>
      </c>
      <c r="AM54" s="30">
        <f t="shared" si="11"/>
        <v>-0.75556665888744445</v>
      </c>
      <c r="AN54" s="7" t="s">
        <v>32</v>
      </c>
      <c r="AO54" s="35" t="str">
        <f t="shared" si="12"/>
        <v>No Response</v>
      </c>
      <c r="AP54" s="4" t="b">
        <v>0</v>
      </c>
      <c r="AQ54" s="4">
        <v>0</v>
      </c>
      <c r="AR54" s="4">
        <v>24.304617877396701</v>
      </c>
      <c r="AS54" s="4">
        <v>139</v>
      </c>
      <c r="AT54" s="4">
        <v>98</v>
      </c>
      <c r="AU54" s="2" t="s">
        <v>47</v>
      </c>
      <c r="AV54" s="2" t="s">
        <v>47</v>
      </c>
      <c r="AW54" s="4">
        <v>180</v>
      </c>
      <c r="AX54" s="2" t="s">
        <v>49</v>
      </c>
      <c r="AZ54" t="s">
        <v>129</v>
      </c>
      <c r="BA54" t="str">
        <f t="shared" si="13"/>
        <v>No</v>
      </c>
      <c r="BB54" t="s">
        <v>129</v>
      </c>
      <c r="BC54" t="str">
        <f t="shared" si="14"/>
        <v>No</v>
      </c>
      <c r="BD54" t="s">
        <v>129</v>
      </c>
      <c r="BE54" t="s">
        <v>129</v>
      </c>
      <c r="BF54">
        <v>1.0750556815368328</v>
      </c>
      <c r="BG54">
        <v>4.6806069570008217</v>
      </c>
      <c r="BH54">
        <v>-3.6055512754639887</v>
      </c>
      <c r="BI54">
        <v>105</v>
      </c>
      <c r="BJ54" s="4">
        <v>140</v>
      </c>
      <c r="BK54" s="4">
        <v>12.4</v>
      </c>
      <c r="BL54" s="4">
        <v>1.73</v>
      </c>
      <c r="BM54" s="4">
        <v>0.94</v>
      </c>
      <c r="BN54">
        <v>13</v>
      </c>
    </row>
    <row r="55" spans="1:66" ht="45" x14ac:dyDescent="0.25">
      <c r="A55" s="2" t="s">
        <v>103</v>
      </c>
      <c r="B55" s="2" t="s">
        <v>30</v>
      </c>
      <c r="C55" s="3">
        <v>18201</v>
      </c>
      <c r="D55" s="28">
        <f t="shared" si="2"/>
        <v>69.63333333333334</v>
      </c>
      <c r="E55" s="3">
        <v>43634</v>
      </c>
      <c r="F55" s="3">
        <v>43641</v>
      </c>
      <c r="G55" s="3">
        <v>43713</v>
      </c>
      <c r="H55" s="17">
        <f t="shared" si="3"/>
        <v>2.5666666666666664</v>
      </c>
      <c r="I55" s="3">
        <v>43744</v>
      </c>
      <c r="J55" s="2" t="s">
        <v>26</v>
      </c>
      <c r="K55" s="27" t="str">
        <f t="shared" si="4"/>
        <v/>
      </c>
      <c r="L55" s="2"/>
      <c r="M55" s="7" t="str">
        <f t="shared" si="5"/>
        <v>Y</v>
      </c>
      <c r="N55" s="3">
        <v>43783</v>
      </c>
      <c r="O55" s="5"/>
      <c r="P55" s="10" t="str">
        <f t="shared" si="6"/>
        <v>N</v>
      </c>
      <c r="Q55" s="3">
        <v>43783</v>
      </c>
      <c r="R55" s="10" t="str">
        <f t="shared" si="7"/>
        <v>N</v>
      </c>
      <c r="S55" s="5"/>
      <c r="T55" s="10" t="str">
        <f t="shared" si="8"/>
        <v>N</v>
      </c>
      <c r="U55" s="4">
        <v>1</v>
      </c>
      <c r="V55" s="4">
        <v>4.9224509709020872</v>
      </c>
      <c r="W55" s="9">
        <f t="shared" si="9"/>
        <v>4.5811950583446741</v>
      </c>
      <c r="X55" s="4">
        <v>50</v>
      </c>
      <c r="Y55" s="4">
        <v>6</v>
      </c>
      <c r="Z55" s="4">
        <v>5</v>
      </c>
      <c r="AA55" s="4">
        <v>24</v>
      </c>
      <c r="AB55" s="4">
        <v>12</v>
      </c>
      <c r="AC55" s="4">
        <v>2.2246376812435651</v>
      </c>
      <c r="AD55" s="9">
        <f t="shared" si="10"/>
        <v>1.8232422982074135</v>
      </c>
      <c r="AE55" s="4">
        <v>0</v>
      </c>
      <c r="AF55" s="4">
        <v>0</v>
      </c>
      <c r="AG55" s="4">
        <v>0</v>
      </c>
      <c r="AH55" s="4">
        <v>24</v>
      </c>
      <c r="AI55" s="4">
        <v>10</v>
      </c>
      <c r="AJ55" s="9">
        <f t="shared" si="15"/>
        <v>2.6978132896585221</v>
      </c>
      <c r="AK55" s="9">
        <f t="shared" si="16"/>
        <v>2.7579527601372607</v>
      </c>
      <c r="AL55" s="30">
        <f t="shared" si="11"/>
        <v>0.54806300877469616</v>
      </c>
      <c r="AM55" s="30">
        <f t="shared" si="11"/>
        <v>0.60201600783481879</v>
      </c>
      <c r="AN55" s="2" t="s">
        <v>29</v>
      </c>
      <c r="AO55" s="35" t="str">
        <f t="shared" si="12"/>
        <v>Good Response</v>
      </c>
      <c r="AP55" s="4" t="b">
        <v>0</v>
      </c>
      <c r="AQ55" s="4">
        <v>0</v>
      </c>
      <c r="AR55" s="4"/>
      <c r="AS55" s="4">
        <v>135</v>
      </c>
      <c r="AT55" s="4">
        <v>80</v>
      </c>
      <c r="AU55" s="2" t="s">
        <v>46</v>
      </c>
      <c r="AV55" s="2" t="s">
        <v>46</v>
      </c>
      <c r="AW55" s="4">
        <v>45</v>
      </c>
      <c r="AX55" s="2" t="s">
        <v>49</v>
      </c>
      <c r="AZ55" t="s">
        <v>128</v>
      </c>
      <c r="BA55" t="str">
        <f t="shared" si="13"/>
        <v>Yes</v>
      </c>
      <c r="BB55" t="s">
        <v>128</v>
      </c>
      <c r="BC55" t="str">
        <f t="shared" si="14"/>
        <v>Yes</v>
      </c>
      <c r="BD55" t="s">
        <v>129</v>
      </c>
      <c r="BE55" t="s">
        <v>129</v>
      </c>
      <c r="BF55">
        <v>3.7750375919767118</v>
      </c>
      <c r="BG55">
        <v>1.4387371636790223</v>
      </c>
      <c r="BH55">
        <v>2.3363004282976894</v>
      </c>
      <c r="BI55">
        <v>55</v>
      </c>
      <c r="BJ55" s="4">
        <v>149</v>
      </c>
      <c r="BK55" s="4">
        <v>10.1</v>
      </c>
      <c r="BL55" s="4">
        <v>4.7</v>
      </c>
      <c r="BM55" s="4">
        <v>1.58</v>
      </c>
      <c r="BN55">
        <v>21</v>
      </c>
    </row>
    <row r="56" spans="1:66" ht="45" x14ac:dyDescent="0.25">
      <c r="A56" s="7" t="s">
        <v>104</v>
      </c>
      <c r="B56" s="7" t="s">
        <v>30</v>
      </c>
      <c r="C56" s="8">
        <v>20706</v>
      </c>
      <c r="D56" s="28">
        <f t="shared" si="2"/>
        <v>62.777777777777779</v>
      </c>
      <c r="E56" s="8">
        <v>43634</v>
      </c>
      <c r="F56" s="8">
        <v>43641</v>
      </c>
      <c r="G56" s="15">
        <v>43811</v>
      </c>
      <c r="H56" s="17">
        <f t="shared" si="3"/>
        <v>5.8</v>
      </c>
      <c r="I56" s="8">
        <v>43739</v>
      </c>
      <c r="J56" s="7" t="s">
        <v>28</v>
      </c>
      <c r="K56" s="27">
        <f t="shared" si="4"/>
        <v>3.2</v>
      </c>
      <c r="L56" s="26" t="s">
        <v>33</v>
      </c>
      <c r="M56" s="7" t="str">
        <f t="shared" si="5"/>
        <v>Y</v>
      </c>
      <c r="N56" s="8">
        <v>43811</v>
      </c>
      <c r="O56" s="10"/>
      <c r="P56" s="10" t="str">
        <f t="shared" si="6"/>
        <v>N</v>
      </c>
      <c r="Q56" s="8">
        <v>43811</v>
      </c>
      <c r="R56" s="10" t="str">
        <f t="shared" si="7"/>
        <v>FU</v>
      </c>
      <c r="S56" s="10"/>
      <c r="T56" s="10" t="str">
        <f t="shared" si="8"/>
        <v>N</v>
      </c>
      <c r="U56" s="16">
        <v>1</v>
      </c>
      <c r="V56" s="9">
        <v>3.7831615296463128</v>
      </c>
      <c r="W56" s="9">
        <f t="shared" si="9"/>
        <v>3.2385474072433125</v>
      </c>
      <c r="X56" s="9">
        <v>20</v>
      </c>
      <c r="Y56" s="9">
        <v>3</v>
      </c>
      <c r="Z56" s="9">
        <v>1</v>
      </c>
      <c r="AA56" s="9">
        <v>25</v>
      </c>
      <c r="AB56" s="9">
        <v>7</v>
      </c>
      <c r="AC56" s="16">
        <v>4.7575909910895238</v>
      </c>
      <c r="AD56" s="9">
        <f t="shared" si="10"/>
        <v>4.3187263699730654</v>
      </c>
      <c r="AE56" s="16">
        <v>50</v>
      </c>
      <c r="AF56" s="16">
        <v>1</v>
      </c>
      <c r="AG56" s="16">
        <v>12</v>
      </c>
      <c r="AH56" s="16">
        <v>37</v>
      </c>
      <c r="AI56" s="16">
        <v>22</v>
      </c>
      <c r="AJ56" s="9">
        <f t="shared" si="15"/>
        <v>-0.97442946144321096</v>
      </c>
      <c r="AK56" s="9">
        <f t="shared" si="16"/>
        <v>-1.0801789627297529</v>
      </c>
      <c r="AL56" s="30">
        <f t="shared" si="11"/>
        <v>-0.25757014439040099</v>
      </c>
      <c r="AM56" s="30">
        <f t="shared" si="11"/>
        <v>-0.3335381042481676</v>
      </c>
      <c r="AN56" s="7" t="s">
        <v>32</v>
      </c>
      <c r="AO56" s="35" t="str">
        <f t="shared" si="12"/>
        <v>No Response</v>
      </c>
      <c r="AP56" s="4" t="b">
        <v>0</v>
      </c>
      <c r="AQ56" s="4">
        <v>10</v>
      </c>
      <c r="AR56" s="4">
        <v>38.671874999999993</v>
      </c>
      <c r="AS56" s="4">
        <v>171</v>
      </c>
      <c r="AT56" s="4">
        <v>95</v>
      </c>
      <c r="AU56" s="2" t="s">
        <v>47</v>
      </c>
      <c r="AV56" s="2" t="s">
        <v>47</v>
      </c>
      <c r="AW56" s="4">
        <v>0</v>
      </c>
      <c r="AX56" s="2" t="s">
        <v>49</v>
      </c>
      <c r="AZ56" t="s">
        <v>129</v>
      </c>
      <c r="BA56" t="str">
        <f t="shared" si="13"/>
        <v>No</v>
      </c>
      <c r="BB56" t="s">
        <v>129</v>
      </c>
      <c r="BC56" t="str">
        <f t="shared" si="14"/>
        <v>No</v>
      </c>
      <c r="BD56" t="s">
        <v>129</v>
      </c>
      <c r="BE56" t="s">
        <v>129</v>
      </c>
      <c r="BF56">
        <v>2.2476649250079017</v>
      </c>
      <c r="BG56">
        <v>5.3453981446952437</v>
      </c>
      <c r="BH56">
        <v>-3.0977332196873419</v>
      </c>
      <c r="BI56">
        <v>1</v>
      </c>
      <c r="BJ56" s="4">
        <v>128</v>
      </c>
      <c r="BK56" s="4">
        <v>16.7</v>
      </c>
      <c r="BL56" s="4">
        <v>1.34</v>
      </c>
      <c r="BM56" s="4">
        <v>0.8</v>
      </c>
      <c r="BN56">
        <v>18</v>
      </c>
    </row>
    <row r="57" spans="1:66" ht="45" x14ac:dyDescent="0.25">
      <c r="A57" s="7" t="s">
        <v>105</v>
      </c>
      <c r="B57" s="7" t="s">
        <v>30</v>
      </c>
      <c r="C57" s="8">
        <v>21625</v>
      </c>
      <c r="D57" s="28">
        <f t="shared" si="2"/>
        <v>60.274999999999999</v>
      </c>
      <c r="E57" s="8">
        <v>43641</v>
      </c>
      <c r="F57" s="8">
        <v>43648</v>
      </c>
      <c r="G57" s="8">
        <v>43815</v>
      </c>
      <c r="H57" s="17">
        <f t="shared" si="3"/>
        <v>5.6999999999999993</v>
      </c>
      <c r="I57" s="8">
        <v>43692</v>
      </c>
      <c r="J57" s="7" t="s">
        <v>28</v>
      </c>
      <c r="K57" s="27">
        <f t="shared" si="4"/>
        <v>1.4333333333333333</v>
      </c>
      <c r="L57" s="7" t="s">
        <v>33</v>
      </c>
      <c r="M57" s="7" t="str">
        <f t="shared" si="5"/>
        <v>Y</v>
      </c>
      <c r="N57" s="8">
        <v>43648</v>
      </c>
      <c r="O57" s="8">
        <v>43648</v>
      </c>
      <c r="P57" s="10" t="str">
        <f t="shared" si="6"/>
        <v>BL</v>
      </c>
      <c r="Q57" s="8">
        <v>43815</v>
      </c>
      <c r="R57" s="10" t="str">
        <f t="shared" si="7"/>
        <v>FU</v>
      </c>
      <c r="S57" s="10"/>
      <c r="T57" s="10" t="str">
        <f t="shared" si="8"/>
        <v>N</v>
      </c>
      <c r="U57" s="9">
        <v>2</v>
      </c>
      <c r="V57" s="9">
        <v>4.034506488423327</v>
      </c>
      <c r="W57" s="9">
        <f t="shared" si="9"/>
        <v>4.2393615661506194</v>
      </c>
      <c r="X57" s="9">
        <v>60</v>
      </c>
      <c r="Y57" s="9">
        <v>4</v>
      </c>
      <c r="Z57" s="9">
        <v>2</v>
      </c>
      <c r="AA57" s="9">
        <v>11</v>
      </c>
      <c r="AB57" s="9">
        <v>12</v>
      </c>
      <c r="AC57" s="9">
        <v>5.7421761936792617</v>
      </c>
      <c r="AD57" s="9">
        <f t="shared" si="10"/>
        <v>5.1056695211929917</v>
      </c>
      <c r="AE57" s="10"/>
      <c r="AF57" s="9">
        <v>14</v>
      </c>
      <c r="AG57" s="9">
        <v>7</v>
      </c>
      <c r="AH57" s="9">
        <v>28</v>
      </c>
      <c r="AI57" s="9">
        <v>37</v>
      </c>
      <c r="AJ57" s="9">
        <f t="shared" si="15"/>
        <v>-1.7076697052559346</v>
      </c>
      <c r="AK57" s="9">
        <f t="shared" si="16"/>
        <v>-0.86630795504237224</v>
      </c>
      <c r="AL57" s="30">
        <f t="shared" si="11"/>
        <v>-0.42326606987891768</v>
      </c>
      <c r="AM57" s="30">
        <f t="shared" si="11"/>
        <v>-0.20434868352806909</v>
      </c>
      <c r="AN57" s="7" t="s">
        <v>32</v>
      </c>
      <c r="AO57" s="35" t="str">
        <f t="shared" si="12"/>
        <v>No Response</v>
      </c>
      <c r="AP57" s="4" t="b">
        <v>0</v>
      </c>
      <c r="AQ57" s="4">
        <v>21</v>
      </c>
      <c r="AR57" s="4">
        <v>28.804413972169254</v>
      </c>
      <c r="AS57" s="4">
        <v>141</v>
      </c>
      <c r="AT57" s="4">
        <v>81</v>
      </c>
      <c r="AU57" s="2" t="s">
        <v>47</v>
      </c>
      <c r="AV57" s="2" t="s">
        <v>47</v>
      </c>
      <c r="AW57" s="4">
        <v>120</v>
      </c>
      <c r="AX57" s="2" t="s">
        <v>48</v>
      </c>
      <c r="AY57">
        <v>2.25</v>
      </c>
      <c r="AZ57" t="s">
        <v>129</v>
      </c>
      <c r="BA57" t="str">
        <f t="shared" si="13"/>
        <v>No</v>
      </c>
      <c r="BB57" t="s">
        <v>129</v>
      </c>
      <c r="BC57" t="str">
        <f t="shared" si="14"/>
        <v>No</v>
      </c>
      <c r="BD57" t="s">
        <v>129</v>
      </c>
      <c r="BE57" t="s">
        <v>129</v>
      </c>
      <c r="BF57">
        <v>2.9531831768500174</v>
      </c>
      <c r="BG57">
        <v>4.8283030069004216</v>
      </c>
      <c r="BH57">
        <v>-1.8751198300504042</v>
      </c>
      <c r="BI57">
        <v>7</v>
      </c>
      <c r="BJ57" s="4">
        <v>137</v>
      </c>
      <c r="BK57" s="4">
        <v>10.3</v>
      </c>
      <c r="BL57" s="4">
        <v>2.2999999999999998</v>
      </c>
      <c r="BM57" s="4">
        <v>0.39</v>
      </c>
      <c r="BN57">
        <v>22</v>
      </c>
    </row>
    <row r="58" spans="1:66" ht="45" x14ac:dyDescent="0.25">
      <c r="A58" s="7" t="s">
        <v>106</v>
      </c>
      <c r="B58" s="7" t="s">
        <v>25</v>
      </c>
      <c r="C58" s="8">
        <v>22914</v>
      </c>
      <c r="D58" s="28">
        <f t="shared" si="2"/>
        <v>56.769444444444446</v>
      </c>
      <c r="E58" s="8">
        <v>43648</v>
      </c>
      <c r="F58" s="8">
        <v>43654</v>
      </c>
      <c r="G58" s="8">
        <v>43788</v>
      </c>
      <c r="H58" s="17">
        <f t="shared" si="3"/>
        <v>4.5666666666666664</v>
      </c>
      <c r="I58" s="10"/>
      <c r="J58" s="7" t="s">
        <v>26</v>
      </c>
      <c r="K58" s="27" t="str">
        <f t="shared" si="4"/>
        <v/>
      </c>
      <c r="L58" s="7" t="s">
        <v>27</v>
      </c>
      <c r="M58" s="7" t="str">
        <f t="shared" si="5"/>
        <v>Y</v>
      </c>
      <c r="N58" s="8">
        <v>43718</v>
      </c>
      <c r="O58" s="10"/>
      <c r="P58" s="10" t="str">
        <f t="shared" si="6"/>
        <v>N</v>
      </c>
      <c r="Q58" s="8">
        <v>43718</v>
      </c>
      <c r="R58" s="10" t="str">
        <f t="shared" si="7"/>
        <v>FU</v>
      </c>
      <c r="S58" s="10"/>
      <c r="T58" s="10" t="str">
        <f t="shared" si="8"/>
        <v>N</v>
      </c>
      <c r="U58" s="9">
        <v>4</v>
      </c>
      <c r="V58" s="9">
        <v>4.4967403552708864</v>
      </c>
      <c r="W58" s="9">
        <f t="shared" si="9"/>
        <v>4.86148931228505</v>
      </c>
      <c r="X58" s="9">
        <v>85</v>
      </c>
      <c r="Y58" s="9">
        <v>3</v>
      </c>
      <c r="Z58" s="9">
        <v>2</v>
      </c>
      <c r="AA58" s="9">
        <v>16</v>
      </c>
      <c r="AB58" s="9">
        <v>41</v>
      </c>
      <c r="AC58" s="9">
        <v>4.4938579676914738</v>
      </c>
      <c r="AD58" s="9">
        <f t="shared" si="10"/>
        <v>5.8318972395069251</v>
      </c>
      <c r="AE58" s="9">
        <v>60</v>
      </c>
      <c r="AF58" s="9">
        <v>16</v>
      </c>
      <c r="AG58" s="9">
        <v>11</v>
      </c>
      <c r="AH58" s="9">
        <v>2</v>
      </c>
      <c r="AI58" s="9">
        <v>10</v>
      </c>
      <c r="AJ58" s="9">
        <f t="shared" si="15"/>
        <v>2.8823875794126153E-3</v>
      </c>
      <c r="AK58" s="9">
        <f t="shared" si="16"/>
        <v>-0.97040792722187508</v>
      </c>
      <c r="AL58" s="30">
        <f t="shared" si="11"/>
        <v>6.4099488778221404E-4</v>
      </c>
      <c r="AM58" s="30">
        <f t="shared" si="11"/>
        <v>-0.19961124356884649</v>
      </c>
      <c r="AN58" s="7" t="s">
        <v>32</v>
      </c>
      <c r="AO58" s="35" t="str">
        <f t="shared" si="12"/>
        <v>No Response</v>
      </c>
      <c r="AP58" s="4" t="b">
        <v>0</v>
      </c>
      <c r="AQ58" s="5"/>
      <c r="AR58" s="5"/>
      <c r="AS58" s="5"/>
      <c r="AT58" s="5"/>
      <c r="AU58" s="2" t="s">
        <v>47</v>
      </c>
      <c r="AV58" s="2" t="s">
        <v>47</v>
      </c>
      <c r="AW58" s="5"/>
      <c r="AX58" s="2" t="s">
        <v>27</v>
      </c>
      <c r="AY58">
        <v>2.2999999999999998</v>
      </c>
      <c r="AZ58" t="s">
        <v>129</v>
      </c>
      <c r="BA58" t="str">
        <f t="shared" si="13"/>
        <v>No</v>
      </c>
      <c r="BB58" t="s">
        <v>129</v>
      </c>
      <c r="BC58" t="str">
        <f t="shared" si="14"/>
        <v>No</v>
      </c>
      <c r="BD58" t="s">
        <v>129</v>
      </c>
      <c r="BE58" t="s">
        <v>129</v>
      </c>
      <c r="BF58">
        <v>3.6568153333431157</v>
      </c>
      <c r="BG58">
        <v>4.7553619540344219</v>
      </c>
      <c r="BH58">
        <v>-1.0985466206913062</v>
      </c>
      <c r="BI58">
        <v>9</v>
      </c>
      <c r="BJ58" s="4"/>
      <c r="BK58" s="4"/>
      <c r="BL58" s="4"/>
      <c r="BM58" s="4"/>
      <c r="BN58">
        <v>20</v>
      </c>
    </row>
    <row r="59" spans="1:66" ht="45" x14ac:dyDescent="0.25">
      <c r="A59" s="2" t="s">
        <v>107</v>
      </c>
      <c r="B59" s="2" t="s">
        <v>25</v>
      </c>
      <c r="C59" s="3">
        <v>32924</v>
      </c>
      <c r="D59" s="28">
        <f t="shared" si="2"/>
        <v>29.366666666666667</v>
      </c>
      <c r="E59" s="3">
        <v>43648</v>
      </c>
      <c r="F59" s="3">
        <v>43655</v>
      </c>
      <c r="G59" s="3">
        <v>43699</v>
      </c>
      <c r="H59" s="17">
        <f t="shared" si="3"/>
        <v>1.6666666666666667</v>
      </c>
      <c r="I59" s="12"/>
      <c r="J59" s="2" t="s">
        <v>26</v>
      </c>
      <c r="K59" s="27" t="str">
        <f t="shared" si="4"/>
        <v/>
      </c>
      <c r="L59" s="2" t="s">
        <v>27</v>
      </c>
      <c r="M59" s="7" t="str">
        <f t="shared" si="5"/>
        <v>N</v>
      </c>
      <c r="N59" s="12"/>
      <c r="O59" s="12"/>
      <c r="P59" s="10" t="str">
        <f t="shared" si="6"/>
        <v>N</v>
      </c>
      <c r="Q59" s="12"/>
      <c r="R59" s="10" t="str">
        <f t="shared" si="7"/>
        <v>N</v>
      </c>
      <c r="S59" s="5"/>
      <c r="T59" s="10" t="str">
        <f t="shared" si="8"/>
        <v>N</v>
      </c>
      <c r="U59" s="4">
        <v>1</v>
      </c>
      <c r="V59" s="4">
        <v>2.5185266909588591</v>
      </c>
      <c r="W59" s="9">
        <f t="shared" si="9"/>
        <v>2.4450334089221002</v>
      </c>
      <c r="X59" s="4">
        <v>20</v>
      </c>
      <c r="Y59" s="4">
        <v>1</v>
      </c>
      <c r="Z59" s="4">
        <v>0</v>
      </c>
      <c r="AA59" s="4">
        <v>11</v>
      </c>
      <c r="AB59" s="4">
        <v>5</v>
      </c>
      <c r="AC59" s="4">
        <v>1.12660653870387</v>
      </c>
      <c r="AD59" s="9">
        <f t="shared" si="10"/>
        <v>1.6050334089220999</v>
      </c>
      <c r="AE59" s="4">
        <v>0</v>
      </c>
      <c r="AF59" s="4">
        <v>0</v>
      </c>
      <c r="AG59" s="4">
        <v>0</v>
      </c>
      <c r="AH59" s="4">
        <v>5</v>
      </c>
      <c r="AI59" s="4">
        <v>5</v>
      </c>
      <c r="AJ59" s="9">
        <f t="shared" si="15"/>
        <v>1.3919201522549891</v>
      </c>
      <c r="AK59" s="9">
        <f t="shared" si="16"/>
        <v>0.8400000000000003</v>
      </c>
      <c r="AL59" s="30">
        <f t="shared" si="11"/>
        <v>0.55267238471276803</v>
      </c>
      <c r="AM59" s="30">
        <f t="shared" si="11"/>
        <v>0.34355358783024426</v>
      </c>
      <c r="AN59" s="2" t="s">
        <v>29</v>
      </c>
      <c r="AO59" s="35" t="str">
        <f t="shared" si="12"/>
        <v>Moderate Response</v>
      </c>
      <c r="AP59" s="4" t="b">
        <v>0</v>
      </c>
      <c r="AQ59" s="4">
        <v>0</v>
      </c>
      <c r="AR59" s="4">
        <v>21.224489795918366</v>
      </c>
      <c r="AS59" s="4">
        <v>112</v>
      </c>
      <c r="AT59" s="4">
        <v>72</v>
      </c>
      <c r="AU59" s="2" t="s">
        <v>46</v>
      </c>
      <c r="AV59" s="2" t="s">
        <v>46</v>
      </c>
      <c r="AW59" s="4">
        <v>30</v>
      </c>
      <c r="AX59" s="2" t="s">
        <v>49</v>
      </c>
      <c r="AZ59" t="s">
        <v>128</v>
      </c>
      <c r="BA59" t="str">
        <f t="shared" si="13"/>
        <v>Yes</v>
      </c>
      <c r="BB59" t="s">
        <v>128</v>
      </c>
      <c r="BC59" t="str">
        <f t="shared" si="14"/>
        <v>Yes</v>
      </c>
      <c r="BD59" t="s">
        <v>128</v>
      </c>
      <c r="BE59" t="s">
        <v>128</v>
      </c>
      <c r="BF59">
        <v>1.0750556815368328</v>
      </c>
      <c r="BG59">
        <v>1.0750556815368328</v>
      </c>
      <c r="BH59">
        <v>0</v>
      </c>
      <c r="BJ59" s="4">
        <v>142</v>
      </c>
      <c r="BK59" s="4">
        <v>13.8</v>
      </c>
      <c r="BL59" s="4">
        <v>3.21</v>
      </c>
      <c r="BM59" s="4">
        <v>1.48</v>
      </c>
      <c r="BN59">
        <v>0</v>
      </c>
    </row>
    <row r="60" spans="1:66" ht="45" x14ac:dyDescent="0.25">
      <c r="A60" s="7" t="s">
        <v>108</v>
      </c>
      <c r="B60" s="7" t="s">
        <v>30</v>
      </c>
      <c r="C60" s="8">
        <v>29647</v>
      </c>
      <c r="D60" s="28">
        <f t="shared" si="2"/>
        <v>38.333333333333336</v>
      </c>
      <c r="E60" s="8">
        <v>43648</v>
      </c>
      <c r="F60" s="8">
        <v>43655</v>
      </c>
      <c r="G60" s="15">
        <v>43802</v>
      </c>
      <c r="H60" s="17">
        <f t="shared" si="3"/>
        <v>5.0333333333333332</v>
      </c>
      <c r="I60" s="15">
        <v>43718</v>
      </c>
      <c r="J60" s="7" t="s">
        <v>28</v>
      </c>
      <c r="K60" s="27">
        <f t="shared" si="4"/>
        <v>2.0333333333333332</v>
      </c>
      <c r="L60" s="7" t="s">
        <v>34</v>
      </c>
      <c r="M60" s="7" t="str">
        <f t="shared" si="5"/>
        <v>Y</v>
      </c>
      <c r="N60" s="15">
        <v>43655</v>
      </c>
      <c r="O60" s="15">
        <v>43655</v>
      </c>
      <c r="P60" s="10" t="str">
        <f t="shared" si="6"/>
        <v>BL</v>
      </c>
      <c r="Q60" s="15">
        <v>43748</v>
      </c>
      <c r="R60" s="10" t="str">
        <f t="shared" si="7"/>
        <v>FU</v>
      </c>
      <c r="S60" s="10"/>
      <c r="T60" s="10" t="str">
        <f t="shared" si="8"/>
        <v>N</v>
      </c>
      <c r="U60" s="16">
        <v>1</v>
      </c>
      <c r="V60" s="9">
        <v>5.1411072854165081</v>
      </c>
      <c r="W60" s="9">
        <f t="shared" si="9"/>
        <v>5.0148980723967957</v>
      </c>
      <c r="X60" s="9">
        <v>100</v>
      </c>
      <c r="Y60" s="9">
        <v>4</v>
      </c>
      <c r="Z60" s="9">
        <v>4</v>
      </c>
      <c r="AA60" s="9">
        <v>19</v>
      </c>
      <c r="AB60" s="9">
        <v>14</v>
      </c>
      <c r="AC60" s="16">
        <v>4.5769968018728218</v>
      </c>
      <c r="AD60" s="9">
        <f t="shared" si="10"/>
        <v>5.631191423957139</v>
      </c>
      <c r="AE60" s="16">
        <v>65</v>
      </c>
      <c r="AF60" s="16">
        <v>19</v>
      </c>
      <c r="AG60" s="16">
        <v>7</v>
      </c>
      <c r="AH60" s="16">
        <v>2</v>
      </c>
      <c r="AI60" s="16">
        <v>4</v>
      </c>
      <c r="AJ60" s="9">
        <f t="shared" si="15"/>
        <v>0.56411048354368631</v>
      </c>
      <c r="AK60" s="9">
        <f t="shared" si="16"/>
        <v>-0.61629335156034326</v>
      </c>
      <c r="AL60" s="30">
        <f t="shared" si="11"/>
        <v>0.10972548368011441</v>
      </c>
      <c r="AM60" s="30">
        <f t="shared" si="11"/>
        <v>-0.1228924980454877</v>
      </c>
      <c r="AN60" s="7" t="s">
        <v>32</v>
      </c>
      <c r="AO60" s="35" t="str">
        <f t="shared" si="12"/>
        <v>No Response</v>
      </c>
      <c r="AP60" s="4" t="b">
        <v>1</v>
      </c>
      <c r="AQ60" s="4">
        <v>0</v>
      </c>
      <c r="AR60" s="4">
        <v>22.10028959000152</v>
      </c>
      <c r="AS60" s="4">
        <v>118</v>
      </c>
      <c r="AT60" s="4">
        <v>79</v>
      </c>
      <c r="AU60" s="2" t="s">
        <v>46</v>
      </c>
      <c r="AV60" s="2" t="s">
        <v>46</v>
      </c>
      <c r="AW60" s="4">
        <v>30</v>
      </c>
      <c r="AX60" s="2" t="s">
        <v>49</v>
      </c>
      <c r="AY60">
        <v>0.8</v>
      </c>
      <c r="AZ60" t="s">
        <v>129</v>
      </c>
      <c r="BA60" t="str">
        <f t="shared" si="13"/>
        <v>No</v>
      </c>
      <c r="BB60" t="s">
        <v>129</v>
      </c>
      <c r="BC60" t="str">
        <f t="shared" si="14"/>
        <v>No</v>
      </c>
      <c r="BD60" t="s">
        <v>129</v>
      </c>
      <c r="BE60" t="s">
        <v>129</v>
      </c>
      <c r="BF60">
        <v>3.624830120661326</v>
      </c>
      <c r="BG60">
        <v>3.3049186842654565</v>
      </c>
      <c r="BH60">
        <v>0.3199114363958695</v>
      </c>
      <c r="BI60">
        <v>11</v>
      </c>
      <c r="BJ60" s="4">
        <v>131</v>
      </c>
      <c r="BK60" s="4">
        <v>16.399999999999999</v>
      </c>
      <c r="BL60" s="4">
        <v>2.35</v>
      </c>
      <c r="BM60" s="4">
        <v>1.29</v>
      </c>
      <c r="BN60">
        <v>19</v>
      </c>
    </row>
    <row r="61" spans="1:66" ht="45" x14ac:dyDescent="0.25">
      <c r="A61" s="7" t="s">
        <v>109</v>
      </c>
      <c r="B61" s="7" t="s">
        <v>25</v>
      </c>
      <c r="C61" s="8">
        <v>15034</v>
      </c>
      <c r="D61" s="28">
        <f t="shared" si="2"/>
        <v>78.36666666666666</v>
      </c>
      <c r="E61" s="8">
        <v>43655</v>
      </c>
      <c r="F61" s="8">
        <v>43661</v>
      </c>
      <c r="G61" s="8">
        <v>43805</v>
      </c>
      <c r="H61" s="17">
        <f t="shared" si="3"/>
        <v>4.9000000000000004</v>
      </c>
      <c r="I61" s="10"/>
      <c r="J61" s="7" t="s">
        <v>26</v>
      </c>
      <c r="K61" s="27" t="str">
        <f t="shared" si="4"/>
        <v/>
      </c>
      <c r="L61" s="7" t="s">
        <v>27</v>
      </c>
      <c r="M61" s="7" t="str">
        <f t="shared" si="5"/>
        <v>N</v>
      </c>
      <c r="N61" s="10"/>
      <c r="O61" s="10"/>
      <c r="P61" s="10" t="str">
        <f t="shared" si="6"/>
        <v>N</v>
      </c>
      <c r="Q61" s="10"/>
      <c r="R61" s="10" t="str">
        <f t="shared" si="7"/>
        <v>N</v>
      </c>
      <c r="S61" s="10"/>
      <c r="T61" s="10" t="str">
        <f t="shared" si="8"/>
        <v>N</v>
      </c>
      <c r="U61" s="9">
        <v>1</v>
      </c>
      <c r="V61" s="9">
        <v>6.3448488883583316</v>
      </c>
      <c r="W61" s="9">
        <f t="shared" si="9"/>
        <v>6.4555012218784444</v>
      </c>
      <c r="X61" s="9">
        <v>80</v>
      </c>
      <c r="Y61" s="9">
        <v>12</v>
      </c>
      <c r="Z61" s="9">
        <v>18</v>
      </c>
      <c r="AA61" s="9">
        <v>20</v>
      </c>
      <c r="AB61" s="9">
        <v>31</v>
      </c>
      <c r="AC61" s="9">
        <v>0.62520302639196146</v>
      </c>
      <c r="AD61" s="9">
        <f t="shared" si="10"/>
        <v>1.679397648476276</v>
      </c>
      <c r="AE61" s="9">
        <v>10</v>
      </c>
      <c r="AF61" s="9">
        <v>0</v>
      </c>
      <c r="AG61" s="9">
        <v>0</v>
      </c>
      <c r="AH61" s="9">
        <v>2</v>
      </c>
      <c r="AI61" s="9">
        <v>4</v>
      </c>
      <c r="AJ61" s="9">
        <f t="shared" si="15"/>
        <v>5.7196458619663701</v>
      </c>
      <c r="AK61" s="9">
        <f t="shared" si="16"/>
        <v>4.7761035734021684</v>
      </c>
      <c r="AL61" s="30">
        <f t="shared" si="11"/>
        <v>0.90146289732146379</v>
      </c>
      <c r="AM61" s="30">
        <f t="shared" si="11"/>
        <v>0.73985015403844989</v>
      </c>
      <c r="AN61" s="7" t="s">
        <v>29</v>
      </c>
      <c r="AO61" s="35" t="str">
        <f t="shared" si="12"/>
        <v>Good Response</v>
      </c>
      <c r="AP61" s="4" t="b">
        <v>0</v>
      </c>
      <c r="AQ61" s="4">
        <v>16</v>
      </c>
      <c r="AR61" s="4">
        <v>24.212293388429753</v>
      </c>
      <c r="AS61" s="4">
        <v>153</v>
      </c>
      <c r="AT61" s="4">
        <v>81</v>
      </c>
      <c r="AU61" s="2" t="s">
        <v>47</v>
      </c>
      <c r="AV61" s="2" t="s">
        <v>47</v>
      </c>
      <c r="AW61" s="4">
        <v>180</v>
      </c>
      <c r="AX61" s="2" t="s">
        <v>49</v>
      </c>
      <c r="AY61">
        <v>1.6</v>
      </c>
      <c r="AZ61" t="s">
        <v>128</v>
      </c>
      <c r="BA61" t="str">
        <f t="shared" si="13"/>
        <v>Yes</v>
      </c>
      <c r="BB61" t="s">
        <v>128</v>
      </c>
      <c r="BC61" t="str">
        <f t="shared" si="14"/>
        <v>Yes</v>
      </c>
      <c r="BD61" t="s">
        <v>128</v>
      </c>
      <c r="BE61" t="s">
        <v>128</v>
      </c>
      <c r="BF61">
        <v>6.3220822287991201</v>
      </c>
      <c r="BG61">
        <v>0.65916737320086582</v>
      </c>
      <c r="BH61">
        <v>5.6629148555982542</v>
      </c>
      <c r="BI61">
        <v>9</v>
      </c>
      <c r="BJ61" s="4">
        <v>142</v>
      </c>
      <c r="BK61" s="4">
        <v>11.4</v>
      </c>
      <c r="BL61" s="4">
        <v>3.59</v>
      </c>
      <c r="BM61" s="4">
        <v>0.32</v>
      </c>
      <c r="BN61">
        <v>12</v>
      </c>
    </row>
    <row r="62" spans="1:66" ht="60" x14ac:dyDescent="0.25">
      <c r="A62" s="2" t="s">
        <v>110</v>
      </c>
      <c r="B62" s="2" t="s">
        <v>25</v>
      </c>
      <c r="C62" s="3">
        <v>24935</v>
      </c>
      <c r="D62" s="28">
        <f t="shared" si="2"/>
        <v>51.294444444444444</v>
      </c>
      <c r="E62" s="3">
        <v>43669</v>
      </c>
      <c r="F62" s="3">
        <v>43676</v>
      </c>
      <c r="G62" s="3">
        <v>43794</v>
      </c>
      <c r="H62" s="17">
        <f t="shared" si="3"/>
        <v>4.0666666666666664</v>
      </c>
      <c r="I62" s="5"/>
      <c r="J62" s="2" t="s">
        <v>26</v>
      </c>
      <c r="K62" s="27" t="str">
        <f t="shared" si="4"/>
        <v/>
      </c>
      <c r="L62" s="2" t="s">
        <v>27</v>
      </c>
      <c r="M62" s="7" t="str">
        <f t="shared" si="5"/>
        <v>Y</v>
      </c>
      <c r="N62" s="3">
        <v>43794</v>
      </c>
      <c r="O62" s="3">
        <v>43794</v>
      </c>
      <c r="P62" s="10" t="str">
        <f t="shared" si="6"/>
        <v>FU</v>
      </c>
      <c r="Q62" s="5"/>
      <c r="R62" s="10" t="str">
        <f t="shared" si="7"/>
        <v>N</v>
      </c>
      <c r="S62" s="5"/>
      <c r="T62" s="10" t="str">
        <f t="shared" si="8"/>
        <v>N</v>
      </c>
      <c r="U62" s="4">
        <v>2</v>
      </c>
      <c r="V62" s="4">
        <v>5.4658208596947011</v>
      </c>
      <c r="W62" s="9">
        <f t="shared" si="9"/>
        <v>5.5327970644814455</v>
      </c>
      <c r="X62" s="4">
        <v>70</v>
      </c>
      <c r="Y62" s="4">
        <v>13</v>
      </c>
      <c r="Z62" s="4">
        <v>11</v>
      </c>
      <c r="AA62" s="4">
        <v>9</v>
      </c>
      <c r="AB62" s="4">
        <v>5</v>
      </c>
      <c r="AC62" s="4">
        <v>3.2101772525112482</v>
      </c>
      <c r="AD62" s="9">
        <f t="shared" si="10"/>
        <v>4.3300076350413859</v>
      </c>
      <c r="AE62" s="4">
        <v>80</v>
      </c>
      <c r="AF62" s="4">
        <v>4</v>
      </c>
      <c r="AG62" s="4">
        <v>3</v>
      </c>
      <c r="AH62" s="4">
        <v>2</v>
      </c>
      <c r="AI62" s="4">
        <v>5</v>
      </c>
      <c r="AJ62" s="9">
        <f t="shared" si="15"/>
        <v>2.2556436071834529</v>
      </c>
      <c r="AK62" s="9">
        <f t="shared" si="16"/>
        <v>1.2027894294400596</v>
      </c>
      <c r="AL62" s="30">
        <f t="shared" si="11"/>
        <v>0.41268158344096262</v>
      </c>
      <c r="AM62" s="30">
        <f t="shared" si="11"/>
        <v>0.21739265247256806</v>
      </c>
      <c r="AN62" s="2" t="s">
        <v>31</v>
      </c>
      <c r="AO62" s="35" t="str">
        <f t="shared" si="12"/>
        <v>Moderate Response</v>
      </c>
      <c r="AP62" s="4" t="b">
        <v>0</v>
      </c>
      <c r="AQ62" s="4">
        <v>2</v>
      </c>
      <c r="AR62" s="4">
        <v>27.173913043478258</v>
      </c>
      <c r="AS62" s="4">
        <v>134</v>
      </c>
      <c r="AT62" s="4">
        <v>74</v>
      </c>
      <c r="AU62" s="2" t="s">
        <v>46</v>
      </c>
      <c r="AV62" s="2" t="s">
        <v>46</v>
      </c>
      <c r="AW62" s="4">
        <v>120</v>
      </c>
      <c r="AX62" s="2" t="s">
        <v>48</v>
      </c>
      <c r="AZ62" t="s">
        <v>129</v>
      </c>
      <c r="BA62" t="str">
        <f t="shared" si="13"/>
        <v>No</v>
      </c>
      <c r="BB62" t="s">
        <v>129</v>
      </c>
      <c r="BC62" t="str">
        <f t="shared" si="14"/>
        <v>No</v>
      </c>
      <c r="BD62" t="s">
        <v>129</v>
      </c>
      <c r="BE62" t="s">
        <v>129</v>
      </c>
      <c r="BF62">
        <v>4.3916804718922329</v>
      </c>
      <c r="BG62">
        <v>2.8071064891057098</v>
      </c>
      <c r="BH62">
        <v>1.5845739827865231</v>
      </c>
      <c r="BI62">
        <v>38</v>
      </c>
      <c r="BJ62" s="4">
        <v>140</v>
      </c>
      <c r="BK62" s="4">
        <v>11.7</v>
      </c>
      <c r="BL62" s="4">
        <v>2.0699999999999998</v>
      </c>
      <c r="BM62" s="4">
        <v>1.1299999999999999</v>
      </c>
      <c r="BN62">
        <v>14</v>
      </c>
    </row>
    <row r="63" spans="1:66" ht="45" x14ac:dyDescent="0.25">
      <c r="A63" s="7" t="s">
        <v>111</v>
      </c>
      <c r="B63" s="7" t="s">
        <v>25</v>
      </c>
      <c r="C63" s="8">
        <v>15013</v>
      </c>
      <c r="D63" s="28">
        <f t="shared" si="2"/>
        <v>78.463888888888889</v>
      </c>
      <c r="E63" s="8">
        <v>43669</v>
      </c>
      <c r="F63" s="8">
        <v>43676</v>
      </c>
      <c r="G63" s="8">
        <v>43844</v>
      </c>
      <c r="H63" s="17">
        <f t="shared" si="3"/>
        <v>5.6999999999999993</v>
      </c>
      <c r="I63" s="10"/>
      <c r="J63" s="7" t="s">
        <v>26</v>
      </c>
      <c r="K63" s="27" t="str">
        <f t="shared" si="4"/>
        <v/>
      </c>
      <c r="L63" s="7" t="s">
        <v>27</v>
      </c>
      <c r="M63" s="7" t="str">
        <f t="shared" si="5"/>
        <v>N</v>
      </c>
      <c r="N63" s="10"/>
      <c r="O63" s="10"/>
      <c r="P63" s="10" t="str">
        <f t="shared" si="6"/>
        <v>N</v>
      </c>
      <c r="Q63" s="10"/>
      <c r="R63" s="10" t="str">
        <f t="shared" si="7"/>
        <v>N</v>
      </c>
      <c r="S63" s="10"/>
      <c r="T63" s="10" t="str">
        <f t="shared" si="8"/>
        <v>N</v>
      </c>
      <c r="U63" s="9">
        <v>3</v>
      </c>
      <c r="V63" s="9">
        <v>6.7754663935668678</v>
      </c>
      <c r="W63" s="9">
        <f t="shared" si="9"/>
        <v>6.2328330302932127</v>
      </c>
      <c r="X63" s="9">
        <v>100</v>
      </c>
      <c r="Y63" s="9">
        <v>12</v>
      </c>
      <c r="Z63" s="9">
        <v>13</v>
      </c>
      <c r="AA63" s="9">
        <v>32</v>
      </c>
      <c r="AB63" s="9">
        <v>12</v>
      </c>
      <c r="AC63" s="9">
        <v>1.14060653870387</v>
      </c>
      <c r="AD63" s="9">
        <f t="shared" si="10"/>
        <v>1.5533976484762761</v>
      </c>
      <c r="AE63" s="9">
        <v>1</v>
      </c>
      <c r="AF63" s="9">
        <v>0</v>
      </c>
      <c r="AG63" s="9">
        <v>0</v>
      </c>
      <c r="AH63" s="9">
        <v>5</v>
      </c>
      <c r="AI63" s="9">
        <v>4</v>
      </c>
      <c r="AJ63" s="9">
        <f t="shared" si="15"/>
        <v>5.6348598548629978</v>
      </c>
      <c r="AK63" s="9">
        <f t="shared" si="16"/>
        <v>4.679435381816937</v>
      </c>
      <c r="AL63" s="30">
        <f t="shared" si="11"/>
        <v>0.83165638017379195</v>
      </c>
      <c r="AM63" s="30">
        <f t="shared" si="11"/>
        <v>0.75077181741812216</v>
      </c>
      <c r="AN63" s="7" t="s">
        <v>29</v>
      </c>
      <c r="AO63" s="35" t="str">
        <f t="shared" si="12"/>
        <v>Good Response</v>
      </c>
      <c r="AP63" s="4" t="b">
        <v>0</v>
      </c>
      <c r="AQ63" s="4">
        <v>8</v>
      </c>
      <c r="AR63" s="4">
        <v>29.054752066115704</v>
      </c>
      <c r="AS63" s="4">
        <v>120</v>
      </c>
      <c r="AT63" s="4">
        <v>68</v>
      </c>
      <c r="AU63" s="2" t="s">
        <v>47</v>
      </c>
      <c r="AV63" s="2" t="s">
        <v>47</v>
      </c>
      <c r="AW63" s="4">
        <v>0</v>
      </c>
      <c r="AX63" s="2" t="s">
        <v>49</v>
      </c>
      <c r="AZ63" t="s">
        <v>128</v>
      </c>
      <c r="BA63" t="str">
        <f t="shared" si="13"/>
        <v>Yes</v>
      </c>
      <c r="BB63" t="s">
        <v>128</v>
      </c>
      <c r="BC63" t="str">
        <f t="shared" si="14"/>
        <v>Yes</v>
      </c>
      <c r="BD63" t="s">
        <v>128</v>
      </c>
      <c r="BE63" t="s">
        <v>128</v>
      </c>
      <c r="BF63">
        <v>5.1445208899409112</v>
      </c>
      <c r="BG63">
        <v>0.65916737320086582</v>
      </c>
      <c r="BH63">
        <v>4.4853535167400453</v>
      </c>
      <c r="BI63">
        <v>16</v>
      </c>
      <c r="BJ63" s="4">
        <v>143</v>
      </c>
      <c r="BK63" s="4">
        <v>10.199999999999999</v>
      </c>
      <c r="BL63" s="4">
        <v>3.75</v>
      </c>
      <c r="BM63" s="4">
        <v>0.45</v>
      </c>
      <c r="BN63">
        <v>19</v>
      </c>
    </row>
    <row r="64" spans="1:66" ht="45" x14ac:dyDescent="0.25">
      <c r="A64" s="7" t="s">
        <v>112</v>
      </c>
      <c r="B64" s="7" t="s">
        <v>25</v>
      </c>
      <c r="C64" s="8">
        <v>21413</v>
      </c>
      <c r="D64" s="28">
        <f t="shared" si="2"/>
        <v>60.93611111111111</v>
      </c>
      <c r="E64" s="8">
        <v>43669</v>
      </c>
      <c r="F64" s="8">
        <v>43676</v>
      </c>
      <c r="G64" s="8">
        <v>43811</v>
      </c>
      <c r="H64" s="17">
        <f t="shared" si="3"/>
        <v>4.6333333333333337</v>
      </c>
      <c r="I64" s="10"/>
      <c r="J64" s="7" t="s">
        <v>26</v>
      </c>
      <c r="K64" s="27" t="str">
        <f t="shared" si="4"/>
        <v/>
      </c>
      <c r="L64" s="7" t="s">
        <v>27</v>
      </c>
      <c r="M64" s="7" t="str">
        <f t="shared" si="5"/>
        <v>N</v>
      </c>
      <c r="N64" s="10"/>
      <c r="O64" s="10"/>
      <c r="P64" s="10" t="str">
        <f t="shared" si="6"/>
        <v>N</v>
      </c>
      <c r="Q64" s="10"/>
      <c r="R64" s="10" t="str">
        <f t="shared" si="7"/>
        <v>N</v>
      </c>
      <c r="S64" s="10"/>
      <c r="T64" s="10" t="str">
        <f t="shared" si="8"/>
        <v>N</v>
      </c>
      <c r="U64" s="9">
        <v>1</v>
      </c>
      <c r="V64" s="9">
        <v>5.7899863943207919</v>
      </c>
      <c r="W64" s="9">
        <f t="shared" si="9"/>
        <v>5.1313617347721125</v>
      </c>
      <c r="X64" s="9">
        <v>80</v>
      </c>
      <c r="Y64" s="9">
        <v>7</v>
      </c>
      <c r="Z64" s="9">
        <v>7</v>
      </c>
      <c r="AA64" s="9">
        <v>33</v>
      </c>
      <c r="AB64" s="9">
        <v>9</v>
      </c>
      <c r="AC64" s="9">
        <v>2.4480572041353539</v>
      </c>
      <c r="AD64" s="9">
        <f t="shared" si="10"/>
        <v>2.4493976484762761</v>
      </c>
      <c r="AE64" s="9">
        <v>65</v>
      </c>
      <c r="AF64" s="9">
        <v>0</v>
      </c>
      <c r="AG64" s="9">
        <v>0</v>
      </c>
      <c r="AH64" s="9">
        <v>9</v>
      </c>
      <c r="AI64" s="9">
        <v>4</v>
      </c>
      <c r="AJ64" s="9">
        <f t="shared" si="15"/>
        <v>3.341929190185438</v>
      </c>
      <c r="AK64" s="9">
        <f t="shared" si="16"/>
        <v>2.6819640862958365</v>
      </c>
      <c r="AL64" s="30">
        <f t="shared" si="11"/>
        <v>0.57719119918199235</v>
      </c>
      <c r="AM64" s="30">
        <f t="shared" si="11"/>
        <v>0.52266127880281754</v>
      </c>
      <c r="AN64" s="7" t="s">
        <v>29</v>
      </c>
      <c r="AO64" s="35" t="str">
        <f t="shared" si="12"/>
        <v>Good Response</v>
      </c>
      <c r="AP64" s="4" t="b">
        <v>0</v>
      </c>
      <c r="AQ64" s="4">
        <v>0</v>
      </c>
      <c r="AR64" s="4">
        <v>25.978679566424791</v>
      </c>
      <c r="AS64" s="4">
        <v>119</v>
      </c>
      <c r="AT64" s="4">
        <v>76</v>
      </c>
      <c r="AU64" s="2" t="s">
        <v>46</v>
      </c>
      <c r="AV64" s="2" t="s">
        <v>46</v>
      </c>
      <c r="AW64" s="4">
        <v>120</v>
      </c>
      <c r="AX64" s="2" t="s">
        <v>48</v>
      </c>
      <c r="AY64">
        <v>0.5</v>
      </c>
      <c r="AZ64" t="s">
        <v>128</v>
      </c>
      <c r="BA64" t="str">
        <f t="shared" si="13"/>
        <v>Yes</v>
      </c>
      <c r="BB64" t="s">
        <v>128</v>
      </c>
      <c r="BC64" t="str">
        <f t="shared" si="14"/>
        <v>Yes</v>
      </c>
      <c r="BD64" t="s">
        <v>129</v>
      </c>
      <c r="BE64" t="s">
        <v>129</v>
      </c>
      <c r="BF64">
        <v>4.0273023668610186</v>
      </c>
      <c r="BG64">
        <v>0.65916737320086582</v>
      </c>
      <c r="BH64">
        <v>3.3681349936601528</v>
      </c>
      <c r="BI64">
        <v>18</v>
      </c>
      <c r="BJ64" s="4">
        <v>138</v>
      </c>
      <c r="BK64" s="4">
        <v>17.3</v>
      </c>
      <c r="BL64" s="4">
        <v>4.3499999999999996</v>
      </c>
      <c r="BM64" s="4">
        <v>0.55000000000000004</v>
      </c>
      <c r="BN64">
        <v>26</v>
      </c>
    </row>
    <row r="65" spans="1:66" ht="60" x14ac:dyDescent="0.25">
      <c r="A65" s="2" t="s">
        <v>113</v>
      </c>
      <c r="B65" s="2" t="s">
        <v>30</v>
      </c>
      <c r="C65" s="3">
        <v>20687</v>
      </c>
      <c r="D65" s="28">
        <f t="shared" si="2"/>
        <v>62.944444444444443</v>
      </c>
      <c r="E65" s="3">
        <v>43676</v>
      </c>
      <c r="F65" s="3">
        <v>43683</v>
      </c>
      <c r="G65" s="3">
        <v>43802</v>
      </c>
      <c r="H65" s="17">
        <f t="shared" si="3"/>
        <v>4.0999999999999996</v>
      </c>
      <c r="I65" s="5"/>
      <c r="J65" s="2" t="s">
        <v>26</v>
      </c>
      <c r="K65" s="27" t="str">
        <f t="shared" si="4"/>
        <v/>
      </c>
      <c r="L65" s="2" t="s">
        <v>27</v>
      </c>
      <c r="M65" s="7" t="str">
        <f t="shared" si="5"/>
        <v>N</v>
      </c>
      <c r="N65" s="5"/>
      <c r="O65" s="5"/>
      <c r="P65" s="10" t="str">
        <f t="shared" si="6"/>
        <v>N</v>
      </c>
      <c r="Q65" s="5"/>
      <c r="R65" s="10" t="str">
        <f t="shared" si="7"/>
        <v>N</v>
      </c>
      <c r="S65" s="5"/>
      <c r="T65" s="10" t="str">
        <f t="shared" si="8"/>
        <v>N</v>
      </c>
      <c r="U65" s="5"/>
      <c r="V65" s="4">
        <v>5.4000683645665006</v>
      </c>
      <c r="W65" s="9">
        <f t="shared" si="9"/>
        <v>5.0014216810824399</v>
      </c>
      <c r="X65" s="4">
        <v>70</v>
      </c>
      <c r="Y65" s="4">
        <v>10</v>
      </c>
      <c r="Z65" s="4">
        <v>2</v>
      </c>
      <c r="AA65" s="4">
        <v>25</v>
      </c>
      <c r="AB65" s="4">
        <v>11</v>
      </c>
      <c r="AC65" s="4">
        <v>3.3585266909588589</v>
      </c>
      <c r="AD65" s="9">
        <f t="shared" si="10"/>
        <v>3.3405276536599127</v>
      </c>
      <c r="AE65" s="4">
        <v>20</v>
      </c>
      <c r="AF65" s="4">
        <v>4</v>
      </c>
      <c r="AG65" s="4">
        <v>1</v>
      </c>
      <c r="AH65" s="4">
        <v>11</v>
      </c>
      <c r="AI65" s="4">
        <v>6</v>
      </c>
      <c r="AJ65" s="9">
        <f t="shared" si="15"/>
        <v>2.0415416736076417</v>
      </c>
      <c r="AK65" s="9">
        <f t="shared" si="16"/>
        <v>1.6608940274225272</v>
      </c>
      <c r="AL65" s="30">
        <f t="shared" si="11"/>
        <v>0.37805848663020208</v>
      </c>
      <c r="AM65" s="30">
        <f t="shared" si="11"/>
        <v>0.33208438186781042</v>
      </c>
      <c r="AN65" s="2" t="s">
        <v>31</v>
      </c>
      <c r="AO65" s="35" t="str">
        <f t="shared" si="12"/>
        <v>Moderate Response</v>
      </c>
      <c r="AP65" s="4" t="b">
        <v>0</v>
      </c>
      <c r="AQ65" s="4">
        <v>0</v>
      </c>
      <c r="AR65" s="4">
        <v>32.769394909312595</v>
      </c>
      <c r="AS65" s="4">
        <v>113</v>
      </c>
      <c r="AT65" s="4">
        <v>68</v>
      </c>
      <c r="AU65" s="2" t="s">
        <v>47</v>
      </c>
      <c r="AV65" s="2" t="s">
        <v>47</v>
      </c>
      <c r="AW65" s="4">
        <v>360</v>
      </c>
      <c r="AX65" s="2" t="s">
        <v>49</v>
      </c>
      <c r="AY65">
        <v>2.2999999999999998</v>
      </c>
      <c r="AZ65" t="s">
        <v>129</v>
      </c>
      <c r="BA65" t="str">
        <f t="shared" si="13"/>
        <v>No</v>
      </c>
      <c r="BB65" t="s">
        <v>129</v>
      </c>
      <c r="BC65" t="str">
        <f t="shared" si="14"/>
        <v>No</v>
      </c>
      <c r="BD65" t="s">
        <v>129</v>
      </c>
      <c r="BE65" t="s">
        <v>129</v>
      </c>
      <c r="BF65">
        <v>2.9051575522458952</v>
      </c>
      <c r="BG65">
        <v>2.1675460894331877</v>
      </c>
      <c r="BH65">
        <v>0.73761146281270751</v>
      </c>
      <c r="BI65">
        <v>31</v>
      </c>
      <c r="BJ65" s="4">
        <v>117</v>
      </c>
      <c r="BK65" s="4">
        <v>10.3</v>
      </c>
      <c r="BL65" s="4">
        <v>2.41</v>
      </c>
      <c r="BM65" s="4">
        <v>1.52</v>
      </c>
      <c r="BN65">
        <v>18</v>
      </c>
    </row>
    <row r="66" spans="1:66" ht="45" x14ac:dyDescent="0.25">
      <c r="A66" s="2" t="s">
        <v>114</v>
      </c>
      <c r="B66" s="2" t="s">
        <v>30</v>
      </c>
      <c r="C66" s="3">
        <v>28136</v>
      </c>
      <c r="D66" s="28">
        <f t="shared" ref="D66:D68" si="17">DAYS360(C66,E66)/360</f>
        <v>42.588888888888889</v>
      </c>
      <c r="E66" s="3">
        <v>43690</v>
      </c>
      <c r="F66" s="3">
        <v>43697</v>
      </c>
      <c r="G66" s="3">
        <v>43781</v>
      </c>
      <c r="H66" s="17">
        <f t="shared" ref="H66:H68" si="18">DAYS360(E66,G66,)/360*12</f>
        <v>2.9666666666666668</v>
      </c>
      <c r="I66" s="12"/>
      <c r="J66" s="2" t="s">
        <v>26</v>
      </c>
      <c r="K66" s="27" t="str">
        <f t="shared" ref="K66:K68" si="19">IF(J66="Y",DAYS360(F66,I66)/360*12,"")</f>
        <v/>
      </c>
      <c r="L66" s="2" t="s">
        <v>27</v>
      </c>
      <c r="M66" s="7" t="str">
        <f t="shared" ref="M66:M68" si="20">IF(N66="","N","Y")</f>
        <v>N</v>
      </c>
      <c r="N66" s="3"/>
      <c r="O66" s="5"/>
      <c r="P66" s="10" t="str">
        <f t="shared" ref="P66:P68" si="21">IF(DAYS360($F66,O66)=0,"BL",IF(DAYS360($F66,O66)&lt;0,"N",IF((DAYS360($F66,O66)/360*12)&lt;$H66,"FU","N")))</f>
        <v>N</v>
      </c>
      <c r="Q66" s="5"/>
      <c r="R66" s="10" t="str">
        <f t="shared" ref="R66:R68" si="22">IF(DAYS360($F66,Q66)=0,"BL",IF(DAYS360($F66,Q66)&lt;0,"N",IF((DAYS360($F66,Q66)/360*12)&lt;$H66,"FU","N")))</f>
        <v>N</v>
      </c>
      <c r="S66" s="12"/>
      <c r="T66" s="10" t="str">
        <f t="shared" ref="T66:T68" si="23">IF(DAYS360($F66,S66)=0,"BL",IF(DAYS360($F66,S66)&lt;0,"N",IF((DAYS360($F66,S66)/360*12)&lt;$H66,"FU","N")))</f>
        <v>N</v>
      </c>
      <c r="U66" s="4">
        <v>1</v>
      </c>
      <c r="V66" s="4">
        <v>3.646823760588132</v>
      </c>
      <c r="W66" s="9">
        <f t="shared" ref="W66:W68" si="24">0.56*(Y66^0.5)+0.28*(Z66^0.5)+0.36*(LN(AB66+1))+(0.014*X66)+0.96</f>
        <v>4.766654143118271</v>
      </c>
      <c r="X66" s="4">
        <v>80</v>
      </c>
      <c r="Y66" s="4">
        <v>7</v>
      </c>
      <c r="Z66" s="4">
        <v>4</v>
      </c>
      <c r="AA66" s="4">
        <v>2</v>
      </c>
      <c r="AB66" s="4">
        <v>5</v>
      </c>
      <c r="AC66" s="4">
        <v>2.38660653870387</v>
      </c>
      <c r="AD66" s="9">
        <f t="shared" ref="AD66:AD68" si="25">0.56*(AF66^0.5)+0.28*(AG66^0.5)+0.36*(LN(AI66+1))+(0.014*AE66)+0.96</f>
        <v>2.8650334089221001</v>
      </c>
      <c r="AE66" s="4">
        <v>50</v>
      </c>
      <c r="AF66" s="4">
        <v>1</v>
      </c>
      <c r="AG66" s="4">
        <v>0</v>
      </c>
      <c r="AH66" s="4">
        <v>5</v>
      </c>
      <c r="AI66" s="4">
        <v>5</v>
      </c>
      <c r="AJ66" s="9">
        <f t="shared" ref="AJ66:AK68" si="26">V66-AC66</f>
        <v>1.260217221884262</v>
      </c>
      <c r="AK66" s="9">
        <f t="shared" si="26"/>
        <v>1.9016207341961708</v>
      </c>
      <c r="AL66" s="30">
        <f t="shared" ref="AL66:AM68" si="27">AJ66/V66</f>
        <v>0.34556570446415641</v>
      </c>
      <c r="AM66" s="30">
        <f t="shared" si="27"/>
        <v>0.39894246091707425</v>
      </c>
      <c r="AN66" s="2" t="s">
        <v>29</v>
      </c>
      <c r="AO66" s="35" t="str">
        <f t="shared" si="12"/>
        <v>Good Response</v>
      </c>
      <c r="AP66" s="4" t="b">
        <v>1</v>
      </c>
      <c r="AQ66" s="13">
        <v>2</v>
      </c>
      <c r="AR66" s="4">
        <v>34.367913832199548</v>
      </c>
      <c r="AS66" s="4">
        <v>108</v>
      </c>
      <c r="AT66" s="4">
        <v>65</v>
      </c>
      <c r="AU66" s="2" t="s">
        <v>47</v>
      </c>
      <c r="AV66" s="2" t="s">
        <v>47</v>
      </c>
      <c r="AW66" s="4">
        <v>180</v>
      </c>
      <c r="AX66" s="2" t="s">
        <v>49</v>
      </c>
      <c r="AZ66" t="s">
        <v>128</v>
      </c>
      <c r="BA66" t="str">
        <f t="shared" si="13"/>
        <v>Yes</v>
      </c>
      <c r="BB66" t="s">
        <v>129</v>
      </c>
      <c r="BC66" t="str">
        <f t="shared" si="14"/>
        <v>Yes</v>
      </c>
      <c r="BD66" t="s">
        <v>129</v>
      </c>
      <c r="BE66" t="s">
        <v>129</v>
      </c>
      <c r="BF66">
        <v>3.0750556815368331</v>
      </c>
      <c r="BG66">
        <v>1.0750556815368328</v>
      </c>
      <c r="BH66">
        <v>2</v>
      </c>
      <c r="BI66">
        <v>19</v>
      </c>
      <c r="BJ66" s="4">
        <v>143</v>
      </c>
      <c r="BK66" s="4"/>
      <c r="BL66" s="4"/>
      <c r="BM66" s="4"/>
      <c r="BN66">
        <v>22</v>
      </c>
    </row>
    <row r="67" spans="1:66" ht="45" x14ac:dyDescent="0.25">
      <c r="A67" s="2" t="s">
        <v>115</v>
      </c>
      <c r="B67" s="2" t="s">
        <v>30</v>
      </c>
      <c r="C67" s="3">
        <v>31689</v>
      </c>
      <c r="D67" s="28">
        <f t="shared" si="17"/>
        <v>32.858333333333334</v>
      </c>
      <c r="E67" s="3">
        <v>43690</v>
      </c>
      <c r="F67" s="3">
        <v>43745</v>
      </c>
      <c r="G67" s="3">
        <v>43850</v>
      </c>
      <c r="H67" s="17">
        <f t="shared" si="18"/>
        <v>5.2333333333333334</v>
      </c>
      <c r="I67" s="11">
        <v>43787</v>
      </c>
      <c r="J67" s="2" t="s">
        <v>28</v>
      </c>
      <c r="K67" s="27">
        <f t="shared" si="19"/>
        <v>1.3666666666666667</v>
      </c>
      <c r="L67" s="2" t="s">
        <v>33</v>
      </c>
      <c r="M67" s="7" t="str">
        <f t="shared" si="20"/>
        <v>Y</v>
      </c>
      <c r="N67" s="11">
        <v>43787</v>
      </c>
      <c r="O67" s="5"/>
      <c r="P67" s="10" t="str">
        <f t="shared" si="21"/>
        <v>N</v>
      </c>
      <c r="Q67" s="5"/>
      <c r="R67" s="10" t="str">
        <f t="shared" si="22"/>
        <v>N</v>
      </c>
      <c r="S67" s="11">
        <v>43787</v>
      </c>
      <c r="T67" s="10" t="str">
        <f t="shared" si="23"/>
        <v>FU</v>
      </c>
      <c r="U67" s="4">
        <v>2</v>
      </c>
      <c r="V67" s="4">
        <v>3.3911657064063938</v>
      </c>
      <c r="W67" s="9">
        <f t="shared" si="24"/>
        <v>2.8650334089220997</v>
      </c>
      <c r="X67" s="4">
        <v>90</v>
      </c>
      <c r="Y67" s="4">
        <v>0</v>
      </c>
      <c r="Z67" s="4">
        <v>0</v>
      </c>
      <c r="AA67" s="4">
        <v>21</v>
      </c>
      <c r="AB67" s="4">
        <v>5</v>
      </c>
      <c r="AC67" s="4">
        <v>5.8289721864167268</v>
      </c>
      <c r="AD67" s="9">
        <f t="shared" si="25"/>
        <v>5.52089022840679</v>
      </c>
      <c r="AE67" s="4">
        <v>90</v>
      </c>
      <c r="AF67" s="4">
        <v>9</v>
      </c>
      <c r="AG67" s="4">
        <v>8</v>
      </c>
      <c r="AH67" s="4">
        <v>20</v>
      </c>
      <c r="AI67" s="4">
        <v>9</v>
      </c>
      <c r="AJ67" s="9">
        <f t="shared" si="26"/>
        <v>-2.437806480010333</v>
      </c>
      <c r="AK67" s="9">
        <f t="shared" si="26"/>
        <v>-2.6558568194846903</v>
      </c>
      <c r="AL67" s="30">
        <f t="shared" si="27"/>
        <v>-0.71886976074479936</v>
      </c>
      <c r="AM67" s="30">
        <f t="shared" si="27"/>
        <v>-0.92698982539400576</v>
      </c>
      <c r="AN67" s="2" t="s">
        <v>32</v>
      </c>
      <c r="AO67" s="35" t="str">
        <f t="shared" ref="AO67:AO68" si="28">IF(AK67&gt;1.2,IF(AD67&lt;3.201,"Good Response","Moderate Response"),IF(AK67&lt;0.601,"No Response",IF(AD67&gt;5.1,"No Response","Moderate Response")))</f>
        <v>No Response</v>
      </c>
      <c r="AP67" s="4" t="b">
        <v>0</v>
      </c>
      <c r="AQ67" s="12"/>
      <c r="AR67" s="4">
        <v>32.744928299898383</v>
      </c>
      <c r="AS67" s="4">
        <v>118</v>
      </c>
      <c r="AT67" s="4">
        <v>72</v>
      </c>
      <c r="AU67" s="2" t="s">
        <v>46</v>
      </c>
      <c r="AV67" s="2" t="s">
        <v>46</v>
      </c>
      <c r="AW67" s="4">
        <v>0</v>
      </c>
      <c r="AX67" s="2" t="s">
        <v>49</v>
      </c>
      <c r="AY67">
        <v>1</v>
      </c>
      <c r="AZ67" t="s">
        <v>129</v>
      </c>
      <c r="BA67" t="str">
        <f t="shared" ref="BA67:BA68" si="29">IF(AC67&lt;3.2,"Yes","No")</f>
        <v>No</v>
      </c>
      <c r="BB67" t="s">
        <v>129</v>
      </c>
      <c r="BC67" t="str">
        <f t="shared" ref="BC67:BC68" si="30">IF(AD67&lt;3.2,"Yes","No")</f>
        <v>No</v>
      </c>
      <c r="BD67" t="s">
        <v>129</v>
      </c>
      <c r="BE67" t="s">
        <v>129</v>
      </c>
      <c r="BF67">
        <v>1.0750556815368328</v>
      </c>
      <c r="BG67">
        <v>4.2099781805426177</v>
      </c>
      <c r="BH67">
        <v>-3.1349224990057847</v>
      </c>
      <c r="BI67">
        <v>4</v>
      </c>
      <c r="BJ67" s="4">
        <v>139</v>
      </c>
      <c r="BK67" s="4"/>
      <c r="BL67" s="4"/>
      <c r="BM67" s="4"/>
      <c r="BN67">
        <v>31</v>
      </c>
    </row>
    <row r="68" spans="1:66" ht="45" x14ac:dyDescent="0.25">
      <c r="A68" t="s">
        <v>116</v>
      </c>
      <c r="B68" s="22" t="s">
        <v>30</v>
      </c>
      <c r="C68" s="23">
        <v>22718</v>
      </c>
      <c r="D68" s="28">
        <f t="shared" si="17"/>
        <v>57.380555555555553</v>
      </c>
      <c r="E68" s="23">
        <v>43676</v>
      </c>
      <c r="F68" s="23">
        <v>43683</v>
      </c>
      <c r="G68" s="23">
        <v>43837</v>
      </c>
      <c r="H68" s="24">
        <f t="shared" si="18"/>
        <v>5.2333333333333334</v>
      </c>
      <c r="J68" s="22" t="s">
        <v>26</v>
      </c>
      <c r="K68" s="27" t="str">
        <f t="shared" si="19"/>
        <v/>
      </c>
      <c r="M68" s="7" t="str">
        <f t="shared" si="20"/>
        <v>N</v>
      </c>
      <c r="P68" s="10" t="str">
        <f t="shared" si="21"/>
        <v>N</v>
      </c>
      <c r="R68" s="10" t="str">
        <f t="shared" si="22"/>
        <v>N</v>
      </c>
      <c r="T68" s="10" t="str">
        <f t="shared" si="23"/>
        <v>N</v>
      </c>
      <c r="V68" s="25">
        <v>3.04</v>
      </c>
      <c r="W68" s="9">
        <f t="shared" si="24"/>
        <v>3.2850334089220996</v>
      </c>
      <c r="X68" s="25">
        <v>60</v>
      </c>
      <c r="Y68" s="25">
        <v>1</v>
      </c>
      <c r="Z68" s="25">
        <v>1</v>
      </c>
      <c r="AA68" s="25">
        <v>7</v>
      </c>
      <c r="AB68" s="25">
        <v>5</v>
      </c>
      <c r="AC68" s="25">
        <v>4.1399999999999997</v>
      </c>
      <c r="AD68" s="9">
        <f t="shared" si="25"/>
        <v>3.9005276536599127</v>
      </c>
      <c r="AE68" s="25">
        <v>60</v>
      </c>
      <c r="AF68" s="25">
        <v>4</v>
      </c>
      <c r="AG68" s="25">
        <v>1</v>
      </c>
      <c r="AH68" s="25">
        <v>15</v>
      </c>
      <c r="AI68" s="25">
        <v>6</v>
      </c>
      <c r="AJ68" s="9">
        <f t="shared" si="26"/>
        <v>-1.0999999999999996</v>
      </c>
      <c r="AK68" s="9">
        <f t="shared" si="26"/>
        <v>-0.61549424473781311</v>
      </c>
      <c r="AL68" s="30">
        <f t="shared" si="27"/>
        <v>-0.3618421052631578</v>
      </c>
      <c r="AM68" s="30">
        <f t="shared" si="27"/>
        <v>-0.18736316138098941</v>
      </c>
      <c r="AN68" s="2" t="s">
        <v>32</v>
      </c>
      <c r="AO68" s="35" t="str">
        <f t="shared" si="28"/>
        <v>No Response</v>
      </c>
      <c r="AP68" s="29" t="b">
        <v>0</v>
      </c>
      <c r="AQ68" s="13">
        <v>8</v>
      </c>
      <c r="AR68" s="29">
        <v>34.159999999999997</v>
      </c>
      <c r="AS68" s="29">
        <v>142</v>
      </c>
      <c r="AT68" s="29">
        <v>88</v>
      </c>
      <c r="AU68" s="2" t="s">
        <v>46</v>
      </c>
      <c r="AV68" s="2" t="s">
        <v>46</v>
      </c>
      <c r="AW68" s="29">
        <v>120</v>
      </c>
      <c r="AX68" s="2" t="s">
        <v>49</v>
      </c>
      <c r="AZ68" t="s">
        <v>129</v>
      </c>
      <c r="BA68" t="str">
        <f t="shared" si="29"/>
        <v>No</v>
      </c>
      <c r="BB68" t="s">
        <v>129</v>
      </c>
      <c r="BC68" t="str">
        <f t="shared" si="30"/>
        <v>No</v>
      </c>
      <c r="BD68" t="s">
        <v>129</v>
      </c>
      <c r="BE68" t="s">
        <v>129</v>
      </c>
      <c r="BF68">
        <v>2.0750556815368331</v>
      </c>
      <c r="BG68">
        <v>2.1675460894331877</v>
      </c>
      <c r="BH68">
        <v>-9.2490407896354654E-2</v>
      </c>
      <c r="BI68">
        <v>78</v>
      </c>
      <c r="BJ68" s="29">
        <v>132</v>
      </c>
      <c r="BK68" s="29">
        <v>10.1</v>
      </c>
      <c r="BL68" s="29">
        <v>1.55</v>
      </c>
      <c r="BM68" s="29">
        <v>1.64</v>
      </c>
      <c r="BN68">
        <v>13</v>
      </c>
    </row>
    <row r="69" spans="1:66" ht="45" x14ac:dyDescent="0.25">
      <c r="A69" s="37" t="s">
        <v>151</v>
      </c>
      <c r="B69" s="37" t="s">
        <v>25</v>
      </c>
      <c r="C69" s="38">
        <v>21201</v>
      </c>
      <c r="D69" s="40">
        <v>61.25</v>
      </c>
      <c r="E69" s="38">
        <v>43571</v>
      </c>
      <c r="F69" s="38">
        <v>43578</v>
      </c>
      <c r="G69" s="38">
        <v>43753</v>
      </c>
      <c r="H69" s="39">
        <v>5.9666666666666668</v>
      </c>
      <c r="I69" s="37"/>
      <c r="J69" s="37" t="s">
        <v>26</v>
      </c>
      <c r="K69" s="37"/>
      <c r="L69" s="37"/>
      <c r="M69" s="37" t="s">
        <v>26</v>
      </c>
      <c r="N69" s="37"/>
      <c r="O69" s="37"/>
      <c r="P69" s="37" t="s">
        <v>26</v>
      </c>
      <c r="Q69" s="37"/>
      <c r="R69" s="37" t="s">
        <v>26</v>
      </c>
      <c r="S69" s="37"/>
      <c r="T69" s="37" t="s">
        <v>26</v>
      </c>
      <c r="U69" s="37">
        <v>2</v>
      </c>
      <c r="V69" s="37">
        <v>5.36</v>
      </c>
      <c r="W69" s="37">
        <v>5.57</v>
      </c>
      <c r="X69" s="37">
        <v>60</v>
      </c>
      <c r="Y69" s="37">
        <v>14</v>
      </c>
      <c r="Z69" s="37">
        <v>10</v>
      </c>
      <c r="AA69" s="37">
        <v>9</v>
      </c>
      <c r="AB69" s="37">
        <v>8</v>
      </c>
      <c r="AC69" s="37">
        <v>2.8</v>
      </c>
      <c r="AD69" s="37">
        <v>3.25</v>
      </c>
      <c r="AE69" s="37">
        <v>45</v>
      </c>
      <c r="AF69" s="37">
        <v>1</v>
      </c>
      <c r="AG69" s="37">
        <v>0</v>
      </c>
      <c r="AH69" s="37">
        <v>10</v>
      </c>
      <c r="AI69" s="37">
        <v>20</v>
      </c>
      <c r="AJ69" s="44">
        <v>2.5600000000000005</v>
      </c>
      <c r="AK69" s="44">
        <v>2.3200000000000003</v>
      </c>
      <c r="AL69" s="41">
        <v>0.47761194029850751</v>
      </c>
      <c r="AM69" s="41">
        <v>0.41651705565529629</v>
      </c>
      <c r="AN69" s="42" t="s">
        <v>29</v>
      </c>
      <c r="AO69" s="43" t="s">
        <v>31</v>
      </c>
      <c r="AP69" s="37" t="b">
        <v>0</v>
      </c>
      <c r="AQ69" s="37">
        <v>0</v>
      </c>
      <c r="AR69" s="37">
        <v>26.95</v>
      </c>
      <c r="AS69" s="37">
        <v>126</v>
      </c>
      <c r="AT69" s="37">
        <v>78</v>
      </c>
      <c r="AU69" s="37" t="s">
        <v>47</v>
      </c>
      <c r="AV69" s="37" t="s">
        <v>47</v>
      </c>
      <c r="AW69" s="37">
        <v>10</v>
      </c>
      <c r="AX69" s="45" t="s">
        <v>49</v>
      </c>
      <c r="AY69" s="37">
        <v>2.25</v>
      </c>
      <c r="AZ69" s="37" t="s">
        <v>129</v>
      </c>
      <c r="BA69" s="37" t="s">
        <v>128</v>
      </c>
      <c r="BB69" s="37" t="s">
        <v>129</v>
      </c>
      <c r="BC69" s="37" t="s">
        <v>129</v>
      </c>
      <c r="BD69" s="37" t="s">
        <v>129</v>
      </c>
      <c r="BE69" s="37" t="s">
        <v>129</v>
      </c>
      <c r="BF69" s="37">
        <v>4.4806124065701116</v>
      </c>
      <c r="BG69" s="37">
        <v>1.8267134626340538</v>
      </c>
      <c r="BH69" s="37">
        <v>2.6538989439360581</v>
      </c>
      <c r="BI69" s="37">
        <v>11</v>
      </c>
      <c r="BJ69" s="37">
        <v>156</v>
      </c>
      <c r="BK69" s="37"/>
      <c r="BL69" s="37"/>
      <c r="BM69" s="37"/>
      <c r="BN69" s="37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Brown</dc:creator>
  <cp:lastModifiedBy>Samantha</cp:lastModifiedBy>
  <dcterms:created xsi:type="dcterms:W3CDTF">2020-02-04T14:27:57Z</dcterms:created>
  <dcterms:modified xsi:type="dcterms:W3CDTF">2020-10-22T14:48:58Z</dcterms:modified>
</cp:coreProperties>
</file>