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cuments\Project 1\"/>
    </mc:Choice>
  </mc:AlternateContent>
  <xr:revisionPtr revIDLastSave="0" documentId="13_ncr:1_{36BA4567-5647-4DB3-9F67-70DDD42D36AA}" xr6:coauthVersionLast="47" xr6:coauthVersionMax="47" xr10:uidLastSave="{00000000-0000-0000-0000-000000000000}"/>
  <bookViews>
    <workbookView xWindow="-98" yWindow="-98" windowWidth="20715" windowHeight="13276" xr2:uid="{70377A3A-A784-4129-ABF9-14BF08315B7D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1" l="1"/>
  <c r="M22" i="1" s="1"/>
  <c r="L23" i="1"/>
  <c r="M23" i="1" s="1"/>
  <c r="J23" i="1"/>
  <c r="K23" i="1" s="1"/>
  <c r="J22" i="1"/>
  <c r="K22" i="1" s="1"/>
  <c r="D3" i="1"/>
  <c r="E3" i="1" s="1" a="1"/>
  <c r="E3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E8" i="1" s="1" a="1"/>
  <c r="E8" i="1" s="1"/>
  <c r="D9" i="1"/>
  <c r="E9" i="1" s="1" a="1"/>
  <c r="E9" i="1" s="1"/>
  <c r="D10" i="1"/>
  <c r="E10" i="1" s="1" a="1"/>
  <c r="E10" i="1" s="1"/>
  <c r="D11" i="1"/>
  <c r="E11" i="1" s="1" a="1"/>
  <c r="E11" i="1" s="1"/>
  <c r="D12" i="1"/>
  <c r="E12" i="1" s="1" a="1"/>
  <c r="E12" i="1" s="1"/>
  <c r="D13" i="1"/>
  <c r="E13" i="1" s="1" a="1"/>
  <c r="E13" i="1" s="1"/>
  <c r="D14" i="1"/>
  <c r="E14" i="1" s="1" a="1"/>
  <c r="E14" i="1" s="1"/>
  <c r="D15" i="1"/>
  <c r="E15" i="1" s="1" a="1"/>
  <c r="E15" i="1" s="1"/>
  <c r="D16" i="1"/>
  <c r="E16" i="1" s="1" a="1"/>
  <c r="E16" i="1" s="1"/>
  <c r="D17" i="1"/>
  <c r="E17" i="1" s="1" a="1"/>
  <c r="E17" i="1" s="1"/>
  <c r="D18" i="1"/>
  <c r="E18" i="1" s="1" a="1"/>
  <c r="E18" i="1" s="1"/>
  <c r="D19" i="1"/>
  <c r="E19" i="1" s="1" a="1"/>
  <c r="E19" i="1" s="1"/>
  <c r="D20" i="1"/>
  <c r="E20" i="1" s="1" a="1"/>
  <c r="E20" i="1" s="1"/>
  <c r="D21" i="1"/>
  <c r="E21" i="1" s="1" a="1"/>
  <c r="E21" i="1" s="1"/>
  <c r="D22" i="1"/>
  <c r="E22" i="1" s="1" a="1"/>
  <c r="E22" i="1" s="1"/>
  <c r="D23" i="1"/>
  <c r="E23" i="1" s="1" a="1"/>
  <c r="E23" i="1" s="1"/>
  <c r="D24" i="1"/>
  <c r="E24" i="1" s="1" a="1"/>
  <c r="E24" i="1" s="1"/>
  <c r="D25" i="1"/>
  <c r="E25" i="1" s="1" a="1"/>
  <c r="E25" i="1" s="1"/>
  <c r="D26" i="1"/>
  <c r="E26" i="1" s="1" a="1"/>
  <c r="E26" i="1" s="1"/>
  <c r="D27" i="1"/>
  <c r="E27" i="1" s="1" a="1"/>
  <c r="E27" i="1" s="1"/>
  <c r="D28" i="1"/>
  <c r="E28" i="1" s="1" a="1"/>
  <c r="E28" i="1" s="1"/>
  <c r="D29" i="1"/>
  <c r="E29" i="1" s="1" a="1"/>
  <c r="E29" i="1" s="1"/>
  <c r="D30" i="1"/>
  <c r="E30" i="1" s="1" a="1"/>
  <c r="E30" i="1" s="1"/>
  <c r="D31" i="1"/>
  <c r="E31" i="1" s="1" a="1"/>
  <c r="E31" i="1" s="1"/>
  <c r="D32" i="1"/>
  <c r="E32" i="1" s="1" a="1"/>
  <c r="E32" i="1" s="1"/>
  <c r="D33" i="1"/>
  <c r="E33" i="1" s="1" a="1"/>
  <c r="E33" i="1" s="1"/>
  <c r="D34" i="1"/>
  <c r="E34" i="1" s="1" a="1"/>
  <c r="E34" i="1" s="1"/>
  <c r="D35" i="1"/>
  <c r="E35" i="1" s="1" a="1"/>
  <c r="E35" i="1" s="1"/>
  <c r="D36" i="1"/>
  <c r="E36" i="1" s="1" a="1"/>
  <c r="E36" i="1" s="1"/>
  <c r="D37" i="1"/>
  <c r="E37" i="1" s="1" a="1"/>
  <c r="E37" i="1" s="1"/>
  <c r="D38" i="1"/>
  <c r="E38" i="1" s="1" a="1"/>
  <c r="E38" i="1" s="1"/>
  <c r="D39" i="1"/>
  <c r="E39" i="1" s="1" a="1"/>
  <c r="E39" i="1" s="1"/>
  <c r="D40" i="1"/>
  <c r="E40" i="1" s="1" a="1"/>
  <c r="E40" i="1" s="1"/>
  <c r="D41" i="1"/>
  <c r="E41" i="1" s="1" a="1"/>
  <c r="E41" i="1" s="1"/>
  <c r="D42" i="1"/>
  <c r="E42" i="1" s="1" a="1"/>
  <c r="E42" i="1" s="1"/>
  <c r="D43" i="1"/>
  <c r="E43" i="1" s="1" a="1"/>
  <c r="E43" i="1" s="1"/>
  <c r="D44" i="1"/>
  <c r="E44" i="1" s="1" a="1"/>
  <c r="E44" i="1" s="1"/>
  <c r="D45" i="1"/>
  <c r="E45" i="1" s="1" a="1"/>
  <c r="E45" i="1" s="1"/>
  <c r="D46" i="1"/>
  <c r="E46" i="1" s="1" a="1"/>
  <c r="E46" i="1" s="1"/>
  <c r="D47" i="1"/>
  <c r="E47" i="1" s="1" a="1"/>
  <c r="E47" i="1" s="1"/>
  <c r="D48" i="1"/>
  <c r="E48" i="1" s="1" a="1"/>
  <c r="E48" i="1" s="1"/>
  <c r="D49" i="1"/>
  <c r="E49" i="1" s="1" a="1"/>
  <c r="E49" i="1" s="1"/>
  <c r="D50" i="1"/>
  <c r="E50" i="1" s="1" a="1"/>
  <c r="E50" i="1" s="1"/>
  <c r="D51" i="1"/>
  <c r="E51" i="1" s="1" a="1"/>
  <c r="E51" i="1" s="1"/>
  <c r="D52" i="1"/>
  <c r="E52" i="1" s="1" a="1"/>
  <c r="E52" i="1" s="1"/>
  <c r="D53" i="1"/>
  <c r="E53" i="1" s="1" a="1"/>
  <c r="E53" i="1" s="1"/>
  <c r="D54" i="1"/>
  <c r="E54" i="1" s="1" a="1"/>
  <c r="E54" i="1" s="1"/>
  <c r="D55" i="1"/>
  <c r="E55" i="1" s="1" a="1"/>
  <c r="E55" i="1" s="1"/>
  <c r="D56" i="1"/>
  <c r="E56" i="1" s="1" a="1"/>
  <c r="E56" i="1" s="1"/>
  <c r="D57" i="1"/>
  <c r="E57" i="1" s="1" a="1"/>
  <c r="E57" i="1" s="1"/>
  <c r="D58" i="1"/>
  <c r="E58" i="1" s="1" a="1"/>
  <c r="E58" i="1" s="1"/>
  <c r="D59" i="1"/>
  <c r="E59" i="1" s="1" a="1"/>
  <c r="E59" i="1" s="1"/>
  <c r="D60" i="1"/>
  <c r="E60" i="1" s="1" a="1"/>
  <c r="E60" i="1" s="1"/>
  <c r="D61" i="1"/>
  <c r="E61" i="1" s="1" a="1"/>
  <c r="E61" i="1" s="1"/>
  <c r="D62" i="1"/>
  <c r="E62" i="1" s="1" a="1"/>
  <c r="E62" i="1" s="1"/>
  <c r="D63" i="1"/>
  <c r="E63" i="1" s="1" a="1"/>
  <c r="E63" i="1" s="1"/>
  <c r="D64" i="1"/>
  <c r="E64" i="1" s="1" a="1"/>
  <c r="E64" i="1" s="1"/>
  <c r="D65" i="1"/>
  <c r="E65" i="1" s="1" a="1"/>
  <c r="E65" i="1" s="1"/>
  <c r="D66" i="1"/>
  <c r="E66" i="1" s="1" a="1"/>
  <c r="E66" i="1" s="1"/>
  <c r="D67" i="1"/>
  <c r="E67" i="1" s="1" a="1"/>
  <c r="E67" i="1" s="1"/>
  <c r="D68" i="1"/>
  <c r="E68" i="1" s="1" a="1"/>
  <c r="E68" i="1" s="1"/>
  <c r="D69" i="1"/>
  <c r="E69" i="1" s="1" a="1"/>
  <c r="E69" i="1" s="1"/>
  <c r="D70" i="1"/>
  <c r="E70" i="1" s="1" a="1"/>
  <c r="E70" i="1" s="1"/>
  <c r="D71" i="1"/>
  <c r="E71" i="1" s="1" a="1"/>
  <c r="E71" i="1" s="1"/>
  <c r="D72" i="1"/>
  <c r="E72" i="1" s="1" a="1"/>
  <c r="E72" i="1" s="1"/>
  <c r="D73" i="1"/>
  <c r="E73" i="1" s="1" a="1"/>
  <c r="E73" i="1" s="1"/>
  <c r="D74" i="1"/>
  <c r="E74" i="1" s="1" a="1"/>
  <c r="E74" i="1" s="1"/>
  <c r="D75" i="1"/>
  <c r="E75" i="1" s="1" a="1"/>
  <c r="E75" i="1" s="1"/>
  <c r="D76" i="1"/>
  <c r="E76" i="1" s="1" a="1"/>
  <c r="E76" i="1" s="1"/>
  <c r="D77" i="1"/>
  <c r="E77" i="1" s="1" a="1"/>
  <c r="E77" i="1" s="1"/>
  <c r="D78" i="1"/>
  <c r="E78" i="1" s="1" a="1"/>
  <c r="E78" i="1" s="1"/>
  <c r="D79" i="1"/>
  <c r="E79" i="1" s="1" a="1"/>
  <c r="E79" i="1" s="1"/>
  <c r="D80" i="1"/>
  <c r="E80" i="1" s="1" a="1"/>
  <c r="E80" i="1" s="1"/>
  <c r="D81" i="1"/>
  <c r="E81" i="1" s="1" a="1"/>
  <c r="E81" i="1" s="1"/>
  <c r="D82" i="1"/>
  <c r="E82" i="1" s="1" a="1"/>
  <c r="E82" i="1" s="1"/>
  <c r="D83" i="1"/>
  <c r="E83" i="1" s="1" a="1"/>
  <c r="E83" i="1" s="1"/>
  <c r="D84" i="1"/>
  <c r="E84" i="1" s="1" a="1"/>
  <c r="E84" i="1" s="1"/>
  <c r="D85" i="1"/>
  <c r="E85" i="1" s="1" a="1"/>
  <c r="E85" i="1" s="1"/>
  <c r="D86" i="1"/>
  <c r="E86" i="1" s="1" a="1"/>
  <c r="E86" i="1" s="1"/>
  <c r="D87" i="1"/>
  <c r="E87" i="1" s="1" a="1"/>
  <c r="E87" i="1" s="1"/>
  <c r="D88" i="1"/>
  <c r="E88" i="1" s="1" a="1"/>
  <c r="E88" i="1" s="1"/>
  <c r="D89" i="1"/>
  <c r="E89" i="1" s="1" a="1"/>
  <c r="E89" i="1" s="1"/>
  <c r="D90" i="1"/>
  <c r="E90" i="1" s="1" a="1"/>
  <c r="E90" i="1" s="1"/>
  <c r="D91" i="1"/>
  <c r="E91" i="1" s="1" a="1"/>
  <c r="E91" i="1" s="1"/>
  <c r="D92" i="1"/>
  <c r="E92" i="1" s="1" a="1"/>
  <c r="E92" i="1" s="1"/>
  <c r="D93" i="1"/>
  <c r="E93" i="1" s="1" a="1"/>
  <c r="E93" i="1" s="1"/>
  <c r="D94" i="1"/>
  <c r="E94" i="1" s="1" a="1"/>
  <c r="E94" i="1" s="1"/>
  <c r="D95" i="1"/>
  <c r="E95" i="1" s="1" a="1"/>
  <c r="E95" i="1" s="1"/>
  <c r="D96" i="1"/>
  <c r="E96" i="1" s="1" a="1"/>
  <c r="E96" i="1" s="1"/>
  <c r="D97" i="1"/>
  <c r="E97" i="1" s="1" a="1"/>
  <c r="E97" i="1" s="1"/>
  <c r="D98" i="1"/>
  <c r="E98" i="1" s="1" a="1"/>
  <c r="E98" i="1" s="1"/>
  <c r="D99" i="1"/>
  <c r="E99" i="1" s="1" a="1"/>
  <c r="E99" i="1" s="1"/>
  <c r="D100" i="1"/>
  <c r="E100" i="1" s="1" a="1"/>
  <c r="E100" i="1" s="1"/>
  <c r="D101" i="1"/>
  <c r="E101" i="1" s="1" a="1"/>
  <c r="E101" i="1" s="1"/>
  <c r="D2" i="1"/>
  <c r="E2" i="1" s="1" a="1"/>
  <c r="E2" i="1" s="1"/>
  <c r="I18" i="1" s="1"/>
  <c r="J24" i="1" l="1"/>
  <c r="K24" i="1" s="1"/>
  <c r="I13" i="1"/>
  <c r="L24" i="1"/>
  <c r="M24" i="1" s="1"/>
  <c r="I11" i="1"/>
  <c r="I9" i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<sst xmlns="http://schemas.openxmlformats.org/spreadsheetml/2006/main" count="131" uniqueCount="129">
  <si>
    <t>IMOVEIS</t>
  </si>
  <si>
    <t>IPTU</t>
  </si>
  <si>
    <t>Imovel 001</t>
  </si>
  <si>
    <t>Imovel 002</t>
  </si>
  <si>
    <t>Imovel 003</t>
  </si>
  <si>
    <t>Imovel 004</t>
  </si>
  <si>
    <t>Imovel 005</t>
  </si>
  <si>
    <t>Imovel 006</t>
  </si>
  <si>
    <t>Imovel 007</t>
  </si>
  <si>
    <t>Imovel 008</t>
  </si>
  <si>
    <t>Imovel 009</t>
  </si>
  <si>
    <t>Imovel 010</t>
  </si>
  <si>
    <t>Imovel 011</t>
  </si>
  <si>
    <t>Imovel 012</t>
  </si>
  <si>
    <t>Imovel 013</t>
  </si>
  <si>
    <t>Imovel 014</t>
  </si>
  <si>
    <t>Imovel 015</t>
  </si>
  <si>
    <t>Imovel 016</t>
  </si>
  <si>
    <t>Imovel 017</t>
  </si>
  <si>
    <t>Imovel 018</t>
  </si>
  <si>
    <t>Imovel 019</t>
  </si>
  <si>
    <t>Imovel 020</t>
  </si>
  <si>
    <t>Imovel 021</t>
  </si>
  <si>
    <t>Imovel 022</t>
  </si>
  <si>
    <t>Imovel 023</t>
  </si>
  <si>
    <t>Imovel 024</t>
  </si>
  <si>
    <t>Imovel 025</t>
  </si>
  <si>
    <t>Imovel 026</t>
  </si>
  <si>
    <t>Imovel 027</t>
  </si>
  <si>
    <t>Imovel 028</t>
  </si>
  <si>
    <t>Imovel 029</t>
  </si>
  <si>
    <t>Imovel 030</t>
  </si>
  <si>
    <t>Imovel 031</t>
  </si>
  <si>
    <t>Imovel 032</t>
  </si>
  <si>
    <t>Imovel 033</t>
  </si>
  <si>
    <t>Imovel 034</t>
  </si>
  <si>
    <t>Imovel 035</t>
  </si>
  <si>
    <t>Imovel 036</t>
  </si>
  <si>
    <t>Imovel 037</t>
  </si>
  <si>
    <t>Imovel 038</t>
  </si>
  <si>
    <t>Imovel 039</t>
  </si>
  <si>
    <t>Imovel 040</t>
  </si>
  <si>
    <t>Imovel 041</t>
  </si>
  <si>
    <t>Imovel 042</t>
  </si>
  <si>
    <t>Imovel 043</t>
  </si>
  <si>
    <t>Imovel 044</t>
  </si>
  <si>
    <t>Imovel 045</t>
  </si>
  <si>
    <t>Imovel 046</t>
  </si>
  <si>
    <t>Imovel 047</t>
  </si>
  <si>
    <t>Imovel 048</t>
  </si>
  <si>
    <t>Imovel 049</t>
  </si>
  <si>
    <t>Imovel 050</t>
  </si>
  <si>
    <t>Imovel 051</t>
  </si>
  <si>
    <t>Imovel 052</t>
  </si>
  <si>
    <t>Imovel 053</t>
  </si>
  <si>
    <t>Imovel 054</t>
  </si>
  <si>
    <t>Imovel 055</t>
  </si>
  <si>
    <t>Imovel 056</t>
  </si>
  <si>
    <t>Imovel 057</t>
  </si>
  <si>
    <t>Imovel 058</t>
  </si>
  <si>
    <t>Imovel 059</t>
  </si>
  <si>
    <t>Imovel 060</t>
  </si>
  <si>
    <t>Imovel 061</t>
  </si>
  <si>
    <t>Imovel 062</t>
  </si>
  <si>
    <t>Imovel 063</t>
  </si>
  <si>
    <t>Imovel 064</t>
  </si>
  <si>
    <t>Imovel 065</t>
  </si>
  <si>
    <t>Imovel 066</t>
  </si>
  <si>
    <t>Imovel 067</t>
  </si>
  <si>
    <t>Imovel 068</t>
  </si>
  <si>
    <t>Imovel 069</t>
  </si>
  <si>
    <t>Imovel 070</t>
  </si>
  <si>
    <t>Imovel 071</t>
  </si>
  <si>
    <t>Imovel 072</t>
  </si>
  <si>
    <t>Imovel 073</t>
  </si>
  <si>
    <t>Imovel 074</t>
  </si>
  <si>
    <t>Imovel 075</t>
  </si>
  <si>
    <t>Imovel 076</t>
  </si>
  <si>
    <t>Imovel 077</t>
  </si>
  <si>
    <t>Imovel 078</t>
  </si>
  <si>
    <t>Imovel 079</t>
  </si>
  <si>
    <t>Imovel 080</t>
  </si>
  <si>
    <t>Imovel 081</t>
  </si>
  <si>
    <t>Imovel 082</t>
  </si>
  <si>
    <t>Imovel 083</t>
  </si>
  <si>
    <t>Imovel 084</t>
  </si>
  <si>
    <t>Imovel 085</t>
  </si>
  <si>
    <t>Imovel 086</t>
  </si>
  <si>
    <t>Imovel 087</t>
  </si>
  <si>
    <t>Imovel 088</t>
  </si>
  <si>
    <t>Imovel 089</t>
  </si>
  <si>
    <t>Imovel 090</t>
  </si>
  <si>
    <t>Imovel 091</t>
  </si>
  <si>
    <t>Imovel 092</t>
  </si>
  <si>
    <t>Imovel 093</t>
  </si>
  <si>
    <t>Imovel 094</t>
  </si>
  <si>
    <t>Imovel 095</t>
  </si>
  <si>
    <t>Imovel 096</t>
  </si>
  <si>
    <t>Imovel 097</t>
  </si>
  <si>
    <t>Imovel 098</t>
  </si>
  <si>
    <t>Imovel 099</t>
  </si>
  <si>
    <t>Imovel 100</t>
  </si>
  <si>
    <t>Área - M²</t>
  </si>
  <si>
    <t>IPTU / M²</t>
  </si>
  <si>
    <t>Classificação</t>
  </si>
  <si>
    <t>Nobre</t>
  </si>
  <si>
    <t>Média</t>
  </si>
  <si>
    <t>maior que R$38.00</t>
  </si>
  <si>
    <t>entre R$25.00 e R$38.00</t>
  </si>
  <si>
    <t>Popular</t>
  </si>
  <si>
    <t>menor que R$25.00</t>
  </si>
  <si>
    <t>5 PERGUNTAS</t>
  </si>
  <si>
    <t>1)</t>
  </si>
  <si>
    <t>Qual a classificação de área mais comum?</t>
  </si>
  <si>
    <t>2)</t>
  </si>
  <si>
    <t>Qual a média de IPTU da área Nobre?</t>
  </si>
  <si>
    <t>3)</t>
  </si>
  <si>
    <t>Qual o total de IPTU da área Média?</t>
  </si>
  <si>
    <t>4)</t>
  </si>
  <si>
    <t>Supondo que o valor operacional para o recebimentos do IPTU seja nulo, quanto a autoridade fiscal receberia a mais se todas os imóveis fossem de classificação Média?</t>
  </si>
  <si>
    <t>aproximadamente</t>
  </si>
  <si>
    <t>5)</t>
  </si>
  <si>
    <t>Máximo</t>
  </si>
  <si>
    <t>Mínimo</t>
  </si>
  <si>
    <t>Área</t>
  </si>
  <si>
    <t>IPTU/M²</t>
  </si>
  <si>
    <t>Imóvel</t>
  </si>
  <si>
    <t>Quais são os valores máximos e mínimos de IPTU, Área e IPTU/M² e seus respectivos imóveis?</t>
  </si>
  <si>
    <t>Classes de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</si>
</sst>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4" fillId="2" borderId="7" xfId="0" applyFont="1" applyFill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5" xfId="0" applyBorder="1"/>
    <xf numFmtId="0" fontId="1" fillId="0" borderId="0" xfId="0" applyFont="1"/>
    <xf numFmtId="164" fontId="0" fillId="0" borderId="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4" fontId="0" fillId="0" borderId="13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AFF-941B-40DC-871F-F95DBDA57EC2}">
  <dimension ref="A1:M101"/>
  <sheetViews>
    <sheetView showGridLines="0" tabSelected="1" zoomScaleNormal="100" workbookViewId="0">
      <selection activeCell="G8" sqref="G8"/>
    </sheetView>
  </sheetViews>
  <sheetFormatPr defaultRowHeight="14.25" x14ac:dyDescent="0.45"/>
  <cols>
    <col min="1" max="2" width="10.19921875" bestFit="1" customWidth="1"/>
    <col min="3" max="3" width="10.1328125" bestFit="1" customWidth="1"/>
    <col min="4" max="4" width="9.86328125" bestFit="1" customWidth="1"/>
    <col min="5" max="5" width="18.33203125" bestFit="1" customWidth="1"/>
    <col min="8" max="8" width="6.796875" bestFit="1" customWidth="1"/>
    <col min="9" max="9" width="17.06640625" customWidth="1"/>
    <col min="10" max="10" width="10.19921875" bestFit="1" customWidth="1"/>
  </cols>
  <sheetData>
    <row r="1" spans="1:11" ht="15.4" customHeight="1" thickBot="1" x14ac:dyDescent="0.5">
      <c r="A1" s="1" t="s">
        <v>0</v>
      </c>
      <c r="B1" s="1" t="s">
        <v>1</v>
      </c>
      <c r="C1" s="4" t="s">
        <v>102</v>
      </c>
      <c r="D1" s="3" t="s">
        <v>103</v>
      </c>
      <c r="E1" s="2" t="s">
        <v>104</v>
      </c>
      <c r="H1" s="30" t="s">
        <v>128</v>
      </c>
      <c r="I1" s="31"/>
      <c r="J1" s="31"/>
      <c r="K1" s="31"/>
    </row>
    <row r="2" spans="1:11" ht="14.65" thickBot="1" x14ac:dyDescent="0.5">
      <c r="A2" s="5" t="s">
        <v>2</v>
      </c>
      <c r="B2" s="9">
        <v>6400</v>
      </c>
      <c r="C2" s="13">
        <v>173</v>
      </c>
      <c r="D2" s="10">
        <f>B2/C2</f>
        <v>36.994219653179194</v>
      </c>
      <c r="E2" s="7" t="str" cm="1">
        <f t="array" ref="E2">_xlfn.IFS(D2&gt;38,$H$2,AND(D2&gt;25,D2&lt;38),$H$3,D2&lt;25,$H$4)</f>
        <v>Média</v>
      </c>
      <c r="H2" s="16" t="s">
        <v>105</v>
      </c>
      <c r="I2" s="32" t="s">
        <v>107</v>
      </c>
      <c r="J2" s="33"/>
      <c r="K2" s="34"/>
    </row>
    <row r="3" spans="1:11" ht="14.65" thickBot="1" x14ac:dyDescent="0.5">
      <c r="A3" s="5" t="s">
        <v>3</v>
      </c>
      <c r="B3" s="9">
        <v>6460</v>
      </c>
      <c r="C3" s="13">
        <v>180</v>
      </c>
      <c r="D3" s="10">
        <f t="shared" ref="D3:D66" si="0">B3/C3</f>
        <v>35.888888888888886</v>
      </c>
      <c r="E3" s="7" t="str" cm="1">
        <f t="array" ref="E3">_xlfn.IFS(D3&gt;38,$H$2,AND(D3&gt;25,D3&lt;38),$H$3,D3&lt;25,$H$4)</f>
        <v>Média</v>
      </c>
      <c r="H3" s="15" t="s">
        <v>106</v>
      </c>
      <c r="I3" s="35" t="s">
        <v>108</v>
      </c>
      <c r="J3" s="36"/>
      <c r="K3" s="37"/>
    </row>
    <row r="4" spans="1:11" ht="14.65" thickBot="1" x14ac:dyDescent="0.5">
      <c r="A4" s="5" t="s">
        <v>4</v>
      </c>
      <c r="B4" s="9">
        <v>4210</v>
      </c>
      <c r="C4" s="13">
        <v>136</v>
      </c>
      <c r="D4" s="10">
        <f t="shared" si="0"/>
        <v>30.955882352941178</v>
      </c>
      <c r="E4" s="7" t="str" cm="1">
        <f t="array" ref="E4">_xlfn.IFS(D4&gt;38,$H$2,AND(D4&gt;25,D4&lt;38),$H$3,D4&lt;25,$H$4)</f>
        <v>Média</v>
      </c>
      <c r="H4" s="14" t="s">
        <v>109</v>
      </c>
      <c r="I4" s="38" t="s">
        <v>110</v>
      </c>
      <c r="J4" s="39"/>
      <c r="K4" s="40"/>
    </row>
    <row r="5" spans="1:11" x14ac:dyDescent="0.45">
      <c r="A5" s="5" t="s">
        <v>5</v>
      </c>
      <c r="B5" s="9">
        <v>7185</v>
      </c>
      <c r="C5" s="13">
        <v>189</v>
      </c>
      <c r="D5" s="10">
        <f t="shared" si="0"/>
        <v>38.015873015873019</v>
      </c>
      <c r="E5" s="7" t="str" cm="1">
        <f t="array" ref="E5">_xlfn.IFS(D5&gt;38,$H$2,AND(D5&gt;25,D5&lt;38),$H$3,D5&lt;25,$H$4)</f>
        <v>Nobre</v>
      </c>
    </row>
    <row r="6" spans="1:11" ht="14.65" thickBot="1" x14ac:dyDescent="0.5">
      <c r="A6" s="5" t="s">
        <v>6</v>
      </c>
      <c r="B6" s="9">
        <v>9960</v>
      </c>
      <c r="C6" s="13">
        <v>249</v>
      </c>
      <c r="D6" s="10">
        <f t="shared" si="0"/>
        <v>40</v>
      </c>
      <c r="E6" s="7" t="str" cm="1">
        <f t="array" ref="E6">_xlfn.IFS(D6&gt;38,$H$2,AND(D6&gt;25,D6&lt;38),$H$3,D6&lt;25,$H$4)</f>
        <v>Nobre</v>
      </c>
    </row>
    <row r="7" spans="1:11" ht="14.65" thickBot="1" x14ac:dyDescent="0.5">
      <c r="A7" s="5" t="s">
        <v>7</v>
      </c>
      <c r="B7" s="9">
        <v>6310</v>
      </c>
      <c r="C7" s="13">
        <v>169</v>
      </c>
      <c r="D7" s="10">
        <f t="shared" si="0"/>
        <v>37.337278106508876</v>
      </c>
      <c r="E7" s="7" t="str" cm="1">
        <f t="array" ref="E7">_xlfn.IFS(D7&gt;38,$H$2,AND(D7&gt;25,D7&lt;38),$H$3,D7&lt;25,$H$4)</f>
        <v>Média</v>
      </c>
      <c r="H7" s="27" t="s">
        <v>111</v>
      </c>
      <c r="I7" s="28"/>
      <c r="J7" s="28"/>
      <c r="K7" s="29"/>
    </row>
    <row r="8" spans="1:11" x14ac:dyDescent="0.45">
      <c r="A8" s="5" t="s">
        <v>8</v>
      </c>
      <c r="B8" s="9">
        <v>8985</v>
      </c>
      <c r="C8" s="13">
        <v>222</v>
      </c>
      <c r="D8" s="10">
        <f t="shared" si="0"/>
        <v>40.472972972972975</v>
      </c>
      <c r="E8" s="7" t="str" cm="1">
        <f t="array" ref="E8">_xlfn.IFS(D8&gt;38,$H$2,AND(D8&gt;25,D8&lt;38),$H$3,D8&lt;25,$H$4)</f>
        <v>Nobre</v>
      </c>
      <c r="H8" s="17" t="s">
        <v>112</v>
      </c>
      <c r="I8" s="17" t="s">
        <v>113</v>
      </c>
    </row>
    <row r="9" spans="1:11" x14ac:dyDescent="0.45">
      <c r="A9" s="5" t="s">
        <v>9</v>
      </c>
      <c r="B9" s="9">
        <v>4895</v>
      </c>
      <c r="C9" s="13">
        <v>149</v>
      </c>
      <c r="D9" s="10">
        <f t="shared" si="0"/>
        <v>32.852348993288594</v>
      </c>
      <c r="E9" s="7" t="str" cm="1">
        <f t="array" ref="E9">_xlfn.IFS(D9&gt;38,$H$2,AND(D9&gt;25,D9&lt;38),$H$3,D9&lt;25,$H$4)</f>
        <v>Média</v>
      </c>
      <c r="H9" s="17"/>
      <c r="I9" t="str" cm="1">
        <f t="array" ref="I9">INDEX($E$2:$E$101,MODE(MATCH($E$2:$E$101,$E$2:$E$101)))</f>
        <v>Média</v>
      </c>
    </row>
    <row r="10" spans="1:11" x14ac:dyDescent="0.45">
      <c r="A10" s="5" t="s">
        <v>10</v>
      </c>
      <c r="B10" s="9">
        <v>9905</v>
      </c>
      <c r="C10" s="13">
        <v>245</v>
      </c>
      <c r="D10" s="10">
        <f t="shared" si="0"/>
        <v>40.428571428571431</v>
      </c>
      <c r="E10" s="7" t="str" cm="1">
        <f t="array" ref="E10">_xlfn.IFS(D10&gt;38,$H$2,AND(D10&gt;25,D10&lt;38),$H$3,D10&lt;25,$H$4)</f>
        <v>Nobre</v>
      </c>
      <c r="H10" s="17" t="s">
        <v>114</v>
      </c>
      <c r="I10" s="17" t="s">
        <v>115</v>
      </c>
    </row>
    <row r="11" spans="1:11" x14ac:dyDescent="0.45">
      <c r="A11" s="5" t="s">
        <v>11</v>
      </c>
      <c r="B11" s="9">
        <v>4345</v>
      </c>
      <c r="C11" s="13">
        <v>137</v>
      </c>
      <c r="D11" s="10">
        <f t="shared" si="0"/>
        <v>31.715328467153284</v>
      </c>
      <c r="E11" s="7" t="str" cm="1">
        <f t="array" ref="E11">_xlfn.IFS(D11&gt;38,$H$2,AND(D11&gt;25,D11&lt;38),$H$3,D11&lt;25,$H$4)</f>
        <v>Média</v>
      </c>
      <c r="I11" s="18">
        <f>AVERAGEIF($E$2:$E$101,H$2,B$2:B$101)</f>
        <v>8844</v>
      </c>
      <c r="J11" s="6"/>
    </row>
    <row r="12" spans="1:11" x14ac:dyDescent="0.45">
      <c r="A12" s="5" t="s">
        <v>12</v>
      </c>
      <c r="B12" s="9">
        <v>5695</v>
      </c>
      <c r="C12" s="13">
        <v>156</v>
      </c>
      <c r="D12" s="10">
        <f t="shared" si="0"/>
        <v>36.506410256410255</v>
      </c>
      <c r="E12" s="7" t="str" cm="1">
        <f t="array" ref="E12">_xlfn.IFS(D12&gt;38,$H$2,AND(D12&gt;25,D12&lt;38),$H$3,D12&lt;25,$H$4)</f>
        <v>Média</v>
      </c>
      <c r="H12" s="17" t="s">
        <v>116</v>
      </c>
      <c r="I12" s="17" t="s">
        <v>117</v>
      </c>
    </row>
    <row r="13" spans="1:11" x14ac:dyDescent="0.45">
      <c r="A13" s="5" t="s">
        <v>13</v>
      </c>
      <c r="B13" s="9">
        <v>4120</v>
      </c>
      <c r="C13" s="13">
        <v>132</v>
      </c>
      <c r="D13" s="10">
        <f t="shared" si="0"/>
        <v>31.212121212121211</v>
      </c>
      <c r="E13" s="7" t="str" cm="1">
        <f t="array" ref="E13">_xlfn.IFS(D13&gt;38,$H$2,AND(D13&gt;25,D13&lt;38),$H$3,D13&lt;25,$H$4)</f>
        <v>Média</v>
      </c>
      <c r="I13" s="18">
        <f>SUMIF($E$2:$E$101,H$3,B$2:B$101)</f>
        <v>271925</v>
      </c>
    </row>
    <row r="14" spans="1:11" ht="14.25" customHeight="1" x14ac:dyDescent="0.45">
      <c r="A14" s="5" t="s">
        <v>14</v>
      </c>
      <c r="B14" s="9">
        <v>3955</v>
      </c>
      <c r="C14" s="13">
        <v>124</v>
      </c>
      <c r="D14" s="10">
        <f t="shared" si="0"/>
        <v>31.89516129032258</v>
      </c>
      <c r="E14" s="7" t="str" cm="1">
        <f t="array" ref="E14">_xlfn.IFS(D14&gt;38,$H$2,AND(D14&gt;25,D14&lt;38),$H$3,D14&lt;25,$H$4)</f>
        <v>Média</v>
      </c>
      <c r="H14" s="17" t="s">
        <v>118</v>
      </c>
      <c r="I14" s="26" t="s">
        <v>119</v>
      </c>
      <c r="J14" s="26"/>
      <c r="K14" s="26"/>
    </row>
    <row r="15" spans="1:11" x14ac:dyDescent="0.45">
      <c r="A15" s="5" t="s">
        <v>15</v>
      </c>
      <c r="B15" s="9">
        <v>7235</v>
      </c>
      <c r="C15" s="13">
        <v>199</v>
      </c>
      <c r="D15" s="10">
        <f t="shared" si="0"/>
        <v>36.356783919597987</v>
      </c>
      <c r="E15" s="7" t="str" cm="1">
        <f t="array" ref="E15">_xlfn.IFS(D15&gt;38,$H$2,AND(D15&gt;25,D15&lt;38),$H$3,D15&lt;25,$H$4)</f>
        <v>Média</v>
      </c>
      <c r="I15" s="26"/>
      <c r="J15" s="26"/>
      <c r="K15" s="26"/>
    </row>
    <row r="16" spans="1:11" x14ac:dyDescent="0.45">
      <c r="A16" s="5" t="s">
        <v>16</v>
      </c>
      <c r="B16" s="9">
        <v>765</v>
      </c>
      <c r="C16" s="13">
        <v>68</v>
      </c>
      <c r="D16" s="10">
        <f t="shared" si="0"/>
        <v>11.25</v>
      </c>
      <c r="E16" s="7" t="str" cm="1">
        <f t="array" ref="E16">_xlfn.IFS(D16&gt;38,$H$2,AND(D16&gt;25,D16&lt;38),$H$3,D16&lt;25,$H$4)</f>
        <v>Popular</v>
      </c>
      <c r="I16" s="26"/>
      <c r="J16" s="26"/>
      <c r="K16" s="26"/>
    </row>
    <row r="17" spans="1:13" x14ac:dyDescent="0.45">
      <c r="A17" s="5" t="s">
        <v>17</v>
      </c>
      <c r="B17" s="9">
        <v>6795</v>
      </c>
      <c r="C17" s="13">
        <v>185</v>
      </c>
      <c r="D17" s="10">
        <f t="shared" si="0"/>
        <v>36.729729729729726</v>
      </c>
      <c r="E17" s="7" t="str" cm="1">
        <f t="array" ref="E17">_xlfn.IFS(D17&gt;38,$H$2,AND(D17&gt;25,D17&lt;38),$H$3,D17&lt;25,$H$4)</f>
        <v>Média</v>
      </c>
      <c r="I17" s="26"/>
      <c r="J17" s="26"/>
      <c r="K17" s="26"/>
    </row>
    <row r="18" spans="1:13" x14ac:dyDescent="0.45">
      <c r="A18" s="5" t="s">
        <v>18</v>
      </c>
      <c r="B18" s="9">
        <v>7765</v>
      </c>
      <c r="C18" s="13">
        <v>205</v>
      </c>
      <c r="D18" s="10">
        <f t="shared" si="0"/>
        <v>37.878048780487802</v>
      </c>
      <c r="E18" s="7" t="str" cm="1">
        <f t="array" ref="E18">_xlfn.IFS(D18&gt;38,$H$2,AND(D18&gt;25,D18&lt;38),$H$3,D18&lt;25,$H$4)</f>
        <v>Média</v>
      </c>
      <c r="I18" s="19">
        <f>(COUNT($C$2:$C$101))*(AVERAGEIF($E$2:$E$101,H$3,B$2:B$101))-(SUM(B2:B101))</f>
        <v>31195.416666666744</v>
      </c>
      <c r="J18" t="s">
        <v>120</v>
      </c>
    </row>
    <row r="19" spans="1:13" x14ac:dyDescent="0.45">
      <c r="A19" s="5" t="s">
        <v>19</v>
      </c>
      <c r="B19" s="9">
        <v>9395</v>
      </c>
      <c r="C19" s="13">
        <v>239</v>
      </c>
      <c r="D19" s="10">
        <f t="shared" si="0"/>
        <v>39.30962343096234</v>
      </c>
      <c r="E19" s="7" t="str" cm="1">
        <f t="array" ref="E19">_xlfn.IFS(D19&gt;38,$H$2,AND(D19&gt;25,D19&lt;38),$H$3,D19&lt;25,$H$4)</f>
        <v>Nobre</v>
      </c>
      <c r="H19" s="17" t="s">
        <v>121</v>
      </c>
      <c r="I19" s="26" t="s">
        <v>127</v>
      </c>
      <c r="J19" s="26"/>
      <c r="K19" s="26"/>
      <c r="L19" s="26"/>
    </row>
    <row r="20" spans="1:13" ht="14.65" thickBot="1" x14ac:dyDescent="0.5">
      <c r="A20" s="5" t="s">
        <v>20</v>
      </c>
      <c r="B20" s="9">
        <v>1485</v>
      </c>
      <c r="C20" s="13">
        <v>80</v>
      </c>
      <c r="D20" s="10">
        <f t="shared" si="0"/>
        <v>18.5625</v>
      </c>
      <c r="E20" s="7" t="str" cm="1">
        <f t="array" ref="E20">_xlfn.IFS(D20&gt;38,$H$2,AND(D20&gt;25,D20&lt;38),$H$3,D20&lt;25,$H$4)</f>
        <v>Popular</v>
      </c>
      <c r="I20" s="26"/>
      <c r="J20" s="26"/>
      <c r="K20" s="26"/>
      <c r="L20" s="26"/>
    </row>
    <row r="21" spans="1:13" ht="14.65" thickBot="1" x14ac:dyDescent="0.5">
      <c r="A21" s="5" t="s">
        <v>21</v>
      </c>
      <c r="B21" s="9">
        <v>6245</v>
      </c>
      <c r="C21" s="13">
        <v>168</v>
      </c>
      <c r="D21" s="10">
        <f t="shared" si="0"/>
        <v>37.172619047619051</v>
      </c>
      <c r="E21" s="7" t="str" cm="1">
        <f t="array" ref="E21">_xlfn.IFS(D21&gt;38,$H$2,AND(D21&gt;25,D21&lt;38),$H$3,D21&lt;25,$H$4)</f>
        <v>Média</v>
      </c>
      <c r="J21" s="21" t="s">
        <v>122</v>
      </c>
      <c r="K21" s="22" t="s">
        <v>126</v>
      </c>
      <c r="L21" s="22" t="s">
        <v>123</v>
      </c>
      <c r="M21" s="23" t="s">
        <v>126</v>
      </c>
    </row>
    <row r="22" spans="1:13" ht="14.65" thickBot="1" x14ac:dyDescent="0.5">
      <c r="A22" s="5" t="s">
        <v>22</v>
      </c>
      <c r="B22" s="9">
        <v>1040</v>
      </c>
      <c r="C22" s="13">
        <v>71</v>
      </c>
      <c r="D22" s="10">
        <f t="shared" si="0"/>
        <v>14.647887323943662</v>
      </c>
      <c r="E22" s="7" t="str" cm="1">
        <f t="array" ref="E22">_xlfn.IFS(D22&gt;38,$H$2,AND(D22&gt;25,D22&lt;38),$H$3,D22&lt;25,$H$4)</f>
        <v>Popular</v>
      </c>
      <c r="I22" s="24" t="s">
        <v>1</v>
      </c>
      <c r="J22" s="9">
        <f>MAX(B2:B101)</f>
        <v>9960</v>
      </c>
      <c r="K22" s="16" t="str">
        <f>INDEX($A$2:$A$101,MATCH(J22,$B$2:$B$101,0))</f>
        <v>Imovel 005</v>
      </c>
      <c r="L22" s="9">
        <f>MIN(B2:B101)</f>
        <v>375</v>
      </c>
      <c r="M22" s="16" t="str">
        <f>INDEX($A$2:$A$101,MATCH(L22,$B$2:$B$101,0))</f>
        <v>Imovel 052</v>
      </c>
    </row>
    <row r="23" spans="1:13" ht="14.65" thickBot="1" x14ac:dyDescent="0.5">
      <c r="A23" s="5" t="s">
        <v>23</v>
      </c>
      <c r="B23" s="9">
        <v>7940</v>
      </c>
      <c r="C23" s="13">
        <v>209</v>
      </c>
      <c r="D23" s="10">
        <f t="shared" si="0"/>
        <v>37.990430622009569</v>
      </c>
      <c r="E23" s="7" t="str" cm="1">
        <f t="array" ref="E23">_xlfn.IFS(D23&gt;38,$H$2,AND(D23&gt;25,D23&lt;38),$H$3,D23&lt;25,$H$4)</f>
        <v>Média</v>
      </c>
      <c r="I23" s="22" t="s">
        <v>124</v>
      </c>
      <c r="J23" s="20">
        <f>MAX(C2:C101)</f>
        <v>249</v>
      </c>
      <c r="K23" s="15" t="str">
        <f>INDEX($A$2:$A$101,MATCH(J23,$C$2:$C$101,0))</f>
        <v>Imovel 005</v>
      </c>
      <c r="L23" s="20">
        <f>MIN(C2:C101)</f>
        <v>61</v>
      </c>
      <c r="M23" s="15" t="str">
        <f>INDEX($A$2:$A$101,MATCH(L23,$C$2:$C$101,0))</f>
        <v>Imovel 052</v>
      </c>
    </row>
    <row r="24" spans="1:13" ht="14.65" thickBot="1" x14ac:dyDescent="0.5">
      <c r="A24" s="5" t="s">
        <v>24</v>
      </c>
      <c r="B24" s="9">
        <v>855</v>
      </c>
      <c r="C24" s="13">
        <v>69</v>
      </c>
      <c r="D24" s="10">
        <f t="shared" si="0"/>
        <v>12.391304347826088</v>
      </c>
      <c r="E24" s="7" t="str" cm="1">
        <f t="array" ref="E24">_xlfn.IFS(D24&gt;38,$H$2,AND(D24&gt;25,D24&lt;38),$H$3,D24&lt;25,$H$4)</f>
        <v>Popular</v>
      </c>
      <c r="I24" s="25" t="s">
        <v>125</v>
      </c>
      <c r="J24" s="11">
        <f>MAX(D2:D101)</f>
        <v>40.847107438016529</v>
      </c>
      <c r="K24" s="14" t="str">
        <f>INDEX($A$2:$A$101,MATCH(J24,$D$2:$D$101,0))</f>
        <v>Imovel 050</v>
      </c>
      <c r="L24" s="11">
        <f>MIN(D2:D101)</f>
        <v>6.1475409836065573</v>
      </c>
      <c r="M24" s="14" t="str">
        <f>INDEX($A$2:$A$101,MATCH(L24,$D$2:$D$101,0))</f>
        <v>Imovel 052</v>
      </c>
    </row>
    <row r="25" spans="1:13" x14ac:dyDescent="0.45">
      <c r="A25" s="5" t="s">
        <v>25</v>
      </c>
      <c r="B25" s="9">
        <v>2575</v>
      </c>
      <c r="C25" s="13">
        <v>110</v>
      </c>
      <c r="D25" s="10">
        <f t="shared" si="0"/>
        <v>23.40909090909091</v>
      </c>
      <c r="E25" s="7" t="str" cm="1">
        <f t="array" ref="E25">_xlfn.IFS(D25&gt;38,$H$2,AND(D25&gt;25,D25&lt;38),$H$3,D25&lt;25,$H$4)</f>
        <v>Popular</v>
      </c>
    </row>
    <row r="26" spans="1:13" x14ac:dyDescent="0.45">
      <c r="A26" s="5" t="s">
        <v>26</v>
      </c>
      <c r="B26" s="9">
        <v>3610</v>
      </c>
      <c r="C26" s="13">
        <v>123</v>
      </c>
      <c r="D26" s="10">
        <f t="shared" si="0"/>
        <v>29.349593495934958</v>
      </c>
      <c r="E26" s="7" t="str" cm="1">
        <f t="array" ref="E26">_xlfn.IFS(D26&gt;38,$H$2,AND(D26&gt;25,D26&lt;38),$H$3,D26&lt;25,$H$4)</f>
        <v>Média</v>
      </c>
    </row>
    <row r="27" spans="1:13" x14ac:dyDescent="0.45">
      <c r="A27" s="5" t="s">
        <v>27</v>
      </c>
      <c r="B27" s="9">
        <v>6935</v>
      </c>
      <c r="C27" s="13">
        <v>185</v>
      </c>
      <c r="D27" s="10">
        <f t="shared" si="0"/>
        <v>37.486486486486484</v>
      </c>
      <c r="E27" s="7" t="str" cm="1">
        <f t="array" ref="E27">_xlfn.IFS(D27&gt;38,$H$2,AND(D27&gt;25,D27&lt;38),$H$3,D27&lt;25,$H$4)</f>
        <v>Média</v>
      </c>
    </row>
    <row r="28" spans="1:13" x14ac:dyDescent="0.45">
      <c r="A28" s="5" t="s">
        <v>28</v>
      </c>
      <c r="B28" s="9">
        <v>6195</v>
      </c>
      <c r="C28" s="13">
        <v>163</v>
      </c>
      <c r="D28" s="10">
        <f t="shared" si="0"/>
        <v>38.006134969325153</v>
      </c>
      <c r="E28" s="7" t="str" cm="1">
        <f t="array" ref="E28">_xlfn.IFS(D28&gt;38,$H$2,AND(D28&gt;25,D28&lt;38),$H$3,D28&lt;25,$H$4)</f>
        <v>Nobre</v>
      </c>
    </row>
    <row r="29" spans="1:13" x14ac:dyDescent="0.45">
      <c r="A29" s="5" t="s">
        <v>29</v>
      </c>
      <c r="B29" s="9">
        <v>420</v>
      </c>
      <c r="C29" s="13">
        <v>62</v>
      </c>
      <c r="D29" s="10">
        <f t="shared" si="0"/>
        <v>6.774193548387097</v>
      </c>
      <c r="E29" s="7" t="str" cm="1">
        <f t="array" ref="E29">_xlfn.IFS(D29&gt;38,$H$2,AND(D29&gt;25,D29&lt;38),$H$3,D29&lt;25,$H$4)</f>
        <v>Popular</v>
      </c>
    </row>
    <row r="30" spans="1:13" x14ac:dyDescent="0.45">
      <c r="A30" s="5" t="s">
        <v>30</v>
      </c>
      <c r="B30" s="9">
        <v>3175</v>
      </c>
      <c r="C30" s="13">
        <v>115</v>
      </c>
      <c r="D30" s="10">
        <f t="shared" si="0"/>
        <v>27.608695652173914</v>
      </c>
      <c r="E30" s="7" t="str" cm="1">
        <f t="array" ref="E30">_xlfn.IFS(D30&gt;38,$H$2,AND(D30&gt;25,D30&lt;38),$H$3,D30&lt;25,$H$4)</f>
        <v>Média</v>
      </c>
    </row>
    <row r="31" spans="1:13" x14ac:dyDescent="0.45">
      <c r="A31" s="5" t="s">
        <v>31</v>
      </c>
      <c r="B31" s="9">
        <v>1385</v>
      </c>
      <c r="C31" s="13">
        <v>78</v>
      </c>
      <c r="D31" s="10">
        <f t="shared" si="0"/>
        <v>17.756410256410255</v>
      </c>
      <c r="E31" s="7" t="str" cm="1">
        <f t="array" ref="E31">_xlfn.IFS(D31&gt;38,$H$2,AND(D31&gt;25,D31&lt;38),$H$3,D31&lt;25,$H$4)</f>
        <v>Popular</v>
      </c>
    </row>
    <row r="32" spans="1:13" x14ac:dyDescent="0.45">
      <c r="A32" s="5" t="s">
        <v>32</v>
      </c>
      <c r="B32" s="9">
        <v>6685</v>
      </c>
      <c r="C32" s="13">
        <v>184</v>
      </c>
      <c r="D32" s="10">
        <f t="shared" si="0"/>
        <v>36.331521739130437</v>
      </c>
      <c r="E32" s="7" t="str" cm="1">
        <f t="array" ref="E32">_xlfn.IFS(D32&gt;38,$H$2,AND(D32&gt;25,D32&lt;38),$H$3,D32&lt;25,$H$4)</f>
        <v>Média</v>
      </c>
    </row>
    <row r="33" spans="1:5" x14ac:dyDescent="0.45">
      <c r="A33" s="5" t="s">
        <v>33</v>
      </c>
      <c r="B33" s="9">
        <v>7580</v>
      </c>
      <c r="C33" s="13">
        <v>204</v>
      </c>
      <c r="D33" s="10">
        <f t="shared" si="0"/>
        <v>37.156862745098039</v>
      </c>
      <c r="E33" s="7" t="str" cm="1">
        <f t="array" ref="E33">_xlfn.IFS(D33&gt;38,$H$2,AND(D33&gt;25,D33&lt;38),$H$3,D33&lt;25,$H$4)</f>
        <v>Média</v>
      </c>
    </row>
    <row r="34" spans="1:5" x14ac:dyDescent="0.45">
      <c r="A34" s="5" t="s">
        <v>34</v>
      </c>
      <c r="B34" s="9">
        <v>8030</v>
      </c>
      <c r="C34" s="13">
        <v>209</v>
      </c>
      <c r="D34" s="10">
        <f t="shared" si="0"/>
        <v>38.421052631578945</v>
      </c>
      <c r="E34" s="7" t="str" cm="1">
        <f t="array" ref="E34">_xlfn.IFS(D34&gt;38,$H$2,AND(D34&gt;25,D34&lt;38),$H$3,D34&lt;25,$H$4)</f>
        <v>Nobre</v>
      </c>
    </row>
    <row r="35" spans="1:5" x14ac:dyDescent="0.45">
      <c r="A35" s="5" t="s">
        <v>35</v>
      </c>
      <c r="B35" s="9">
        <v>8840</v>
      </c>
      <c r="C35" s="13">
        <v>220</v>
      </c>
      <c r="D35" s="10">
        <f t="shared" si="0"/>
        <v>40.18181818181818</v>
      </c>
      <c r="E35" s="7" t="str" cm="1">
        <f t="array" ref="E35">_xlfn.IFS(D35&gt;38,$H$2,AND(D35&gt;25,D35&lt;38),$H$3,D35&lt;25,$H$4)</f>
        <v>Nobre</v>
      </c>
    </row>
    <row r="36" spans="1:5" x14ac:dyDescent="0.45">
      <c r="A36" s="5" t="s">
        <v>36</v>
      </c>
      <c r="B36" s="9">
        <v>8235</v>
      </c>
      <c r="C36" s="13">
        <v>211</v>
      </c>
      <c r="D36" s="10">
        <f t="shared" si="0"/>
        <v>39.028436018957343</v>
      </c>
      <c r="E36" s="7" t="str" cm="1">
        <f t="array" ref="E36">_xlfn.IFS(D36&gt;38,$H$2,AND(D36&gt;25,D36&lt;38),$H$3,D36&lt;25,$H$4)</f>
        <v>Nobre</v>
      </c>
    </row>
    <row r="37" spans="1:5" x14ac:dyDescent="0.45">
      <c r="A37" s="5" t="s">
        <v>37</v>
      </c>
      <c r="B37" s="9">
        <v>9535</v>
      </c>
      <c r="C37" s="13">
        <v>240</v>
      </c>
      <c r="D37" s="10">
        <f t="shared" si="0"/>
        <v>39.729166666666664</v>
      </c>
      <c r="E37" s="7" t="str" cm="1">
        <f t="array" ref="E37">_xlfn.IFS(D37&gt;38,$H$2,AND(D37&gt;25,D37&lt;38),$H$3,D37&lt;25,$H$4)</f>
        <v>Nobre</v>
      </c>
    </row>
    <row r="38" spans="1:5" x14ac:dyDescent="0.45">
      <c r="A38" s="5" t="s">
        <v>38</v>
      </c>
      <c r="B38" s="9">
        <v>8100</v>
      </c>
      <c r="C38" s="13">
        <v>210</v>
      </c>
      <c r="D38" s="10">
        <f t="shared" si="0"/>
        <v>38.571428571428569</v>
      </c>
      <c r="E38" s="7" t="str" cm="1">
        <f t="array" ref="E38">_xlfn.IFS(D38&gt;38,$H$2,AND(D38&gt;25,D38&lt;38),$H$3,D38&lt;25,$H$4)</f>
        <v>Nobre</v>
      </c>
    </row>
    <row r="39" spans="1:5" x14ac:dyDescent="0.45">
      <c r="A39" s="5" t="s">
        <v>39</v>
      </c>
      <c r="B39" s="9">
        <v>9835</v>
      </c>
      <c r="C39" s="13">
        <v>242</v>
      </c>
      <c r="D39" s="10">
        <f t="shared" si="0"/>
        <v>40.640495867768593</v>
      </c>
      <c r="E39" s="7" t="str" cm="1">
        <f t="array" ref="E39">_xlfn.IFS(D39&gt;38,$H$2,AND(D39&gt;25,D39&lt;38),$H$3,D39&lt;25,$H$4)</f>
        <v>Nobre</v>
      </c>
    </row>
    <row r="40" spans="1:5" x14ac:dyDescent="0.45">
      <c r="A40" s="5" t="s">
        <v>40</v>
      </c>
      <c r="B40" s="9">
        <v>8365</v>
      </c>
      <c r="C40" s="13">
        <v>218</v>
      </c>
      <c r="D40" s="10">
        <f t="shared" si="0"/>
        <v>38.371559633027523</v>
      </c>
      <c r="E40" s="7" t="str" cm="1">
        <f t="array" ref="E40">_xlfn.IFS(D40&gt;38,$H$2,AND(D40&gt;25,D40&lt;38),$H$3,D40&lt;25,$H$4)</f>
        <v>Nobre</v>
      </c>
    </row>
    <row r="41" spans="1:5" x14ac:dyDescent="0.45">
      <c r="A41" s="5" t="s">
        <v>41</v>
      </c>
      <c r="B41" s="9">
        <v>6690</v>
      </c>
      <c r="C41" s="13">
        <v>184</v>
      </c>
      <c r="D41" s="10">
        <f t="shared" si="0"/>
        <v>36.358695652173914</v>
      </c>
      <c r="E41" s="7" t="str" cm="1">
        <f t="array" ref="E41">_xlfn.IFS(D41&gt;38,$H$2,AND(D41&gt;25,D41&lt;38),$H$3,D41&lt;25,$H$4)</f>
        <v>Média</v>
      </c>
    </row>
    <row r="42" spans="1:5" x14ac:dyDescent="0.45">
      <c r="A42" s="5" t="s">
        <v>42</v>
      </c>
      <c r="B42" s="9">
        <v>4905</v>
      </c>
      <c r="C42" s="13">
        <v>149</v>
      </c>
      <c r="D42" s="10">
        <f t="shared" si="0"/>
        <v>32.919463087248324</v>
      </c>
      <c r="E42" s="7" t="str" cm="1">
        <f t="array" ref="E42">_xlfn.IFS(D42&gt;38,$H$2,AND(D42&gt;25,D42&lt;38),$H$3,D42&lt;25,$H$4)</f>
        <v>Média</v>
      </c>
    </row>
    <row r="43" spans="1:5" x14ac:dyDescent="0.45">
      <c r="A43" s="5" t="s">
        <v>43</v>
      </c>
      <c r="B43" s="9">
        <v>9095</v>
      </c>
      <c r="C43" s="13">
        <v>229</v>
      </c>
      <c r="D43" s="10">
        <f t="shared" si="0"/>
        <v>39.716157205240172</v>
      </c>
      <c r="E43" s="7" t="str" cm="1">
        <f t="array" ref="E43">_xlfn.IFS(D43&gt;38,$H$2,AND(D43&gt;25,D43&lt;38),$H$3,D43&lt;25,$H$4)</f>
        <v>Nobre</v>
      </c>
    </row>
    <row r="44" spans="1:5" x14ac:dyDescent="0.45">
      <c r="A44" s="5" t="s">
        <v>44</v>
      </c>
      <c r="B44" s="9">
        <v>7400</v>
      </c>
      <c r="C44" s="13">
        <v>201</v>
      </c>
      <c r="D44" s="10">
        <f t="shared" si="0"/>
        <v>36.815920398009951</v>
      </c>
      <c r="E44" s="7" t="str" cm="1">
        <f t="array" ref="E44">_xlfn.IFS(D44&gt;38,$H$2,AND(D44&gt;25,D44&lt;38),$H$3,D44&lt;25,$H$4)</f>
        <v>Média</v>
      </c>
    </row>
    <row r="45" spans="1:5" x14ac:dyDescent="0.45">
      <c r="A45" s="5" t="s">
        <v>45</v>
      </c>
      <c r="B45" s="9">
        <v>3940</v>
      </c>
      <c r="C45" s="13">
        <v>124</v>
      </c>
      <c r="D45" s="10">
        <f t="shared" si="0"/>
        <v>31.774193548387096</v>
      </c>
      <c r="E45" s="7" t="str" cm="1">
        <f t="array" ref="E45">_xlfn.IFS(D45&gt;38,$H$2,AND(D45&gt;25,D45&lt;38),$H$3,D45&lt;25,$H$4)</f>
        <v>Média</v>
      </c>
    </row>
    <row r="46" spans="1:5" x14ac:dyDescent="0.45">
      <c r="A46" s="5" t="s">
        <v>46</v>
      </c>
      <c r="B46" s="9">
        <v>4385</v>
      </c>
      <c r="C46" s="13">
        <v>141</v>
      </c>
      <c r="D46" s="10">
        <f t="shared" si="0"/>
        <v>31.099290780141843</v>
      </c>
      <c r="E46" s="7" t="str" cm="1">
        <f t="array" ref="E46">_xlfn.IFS(D46&gt;38,$H$2,AND(D46&gt;25,D46&lt;38),$H$3,D46&lt;25,$H$4)</f>
        <v>Média</v>
      </c>
    </row>
    <row r="47" spans="1:5" x14ac:dyDescent="0.45">
      <c r="A47" s="5" t="s">
        <v>47</v>
      </c>
      <c r="B47" s="9">
        <v>7800</v>
      </c>
      <c r="C47" s="13">
        <v>208</v>
      </c>
      <c r="D47" s="10">
        <f t="shared" si="0"/>
        <v>37.5</v>
      </c>
      <c r="E47" s="7" t="str" cm="1">
        <f t="array" ref="E47">_xlfn.IFS(D47&gt;38,$H$2,AND(D47&gt;25,D47&lt;38),$H$3,D47&lt;25,$H$4)</f>
        <v>Média</v>
      </c>
    </row>
    <row r="48" spans="1:5" x14ac:dyDescent="0.45">
      <c r="A48" s="5" t="s">
        <v>48</v>
      </c>
      <c r="B48" s="9">
        <v>9390</v>
      </c>
      <c r="C48" s="13">
        <v>237</v>
      </c>
      <c r="D48" s="10">
        <f t="shared" si="0"/>
        <v>39.620253164556964</v>
      </c>
      <c r="E48" s="7" t="str" cm="1">
        <f t="array" ref="E48">_xlfn.IFS(D48&gt;38,$H$2,AND(D48&gt;25,D48&lt;38),$H$3,D48&lt;25,$H$4)</f>
        <v>Nobre</v>
      </c>
    </row>
    <row r="49" spans="1:5" x14ac:dyDescent="0.45">
      <c r="A49" s="5" t="s">
        <v>49</v>
      </c>
      <c r="B49" s="9">
        <v>6360</v>
      </c>
      <c r="C49" s="13">
        <v>169</v>
      </c>
      <c r="D49" s="10">
        <f t="shared" si="0"/>
        <v>37.633136094674555</v>
      </c>
      <c r="E49" s="7" t="str" cm="1">
        <f t="array" ref="E49">_xlfn.IFS(D49&gt;38,$H$2,AND(D49&gt;25,D49&lt;38),$H$3,D49&lt;25,$H$4)</f>
        <v>Média</v>
      </c>
    </row>
    <row r="50" spans="1:5" x14ac:dyDescent="0.45">
      <c r="A50" s="5" t="s">
        <v>50</v>
      </c>
      <c r="B50" s="9">
        <v>6260</v>
      </c>
      <c r="C50" s="13">
        <v>169</v>
      </c>
      <c r="D50" s="10">
        <f t="shared" si="0"/>
        <v>37.041420118343197</v>
      </c>
      <c r="E50" s="7" t="str" cm="1">
        <f t="array" ref="E50">_xlfn.IFS(D50&gt;38,$H$2,AND(D50&gt;25,D50&lt;38),$H$3,D50&lt;25,$H$4)</f>
        <v>Média</v>
      </c>
    </row>
    <row r="51" spans="1:5" x14ac:dyDescent="0.45">
      <c r="A51" s="5" t="s">
        <v>51</v>
      </c>
      <c r="B51" s="9">
        <v>9885</v>
      </c>
      <c r="C51" s="13">
        <v>242</v>
      </c>
      <c r="D51" s="10">
        <f t="shared" si="0"/>
        <v>40.847107438016529</v>
      </c>
      <c r="E51" s="7" t="str" cm="1">
        <f t="array" ref="E51">_xlfn.IFS(D51&gt;38,$H$2,AND(D51&gt;25,D51&lt;38),$H$3,D51&lt;25,$H$4)</f>
        <v>Nobre</v>
      </c>
    </row>
    <row r="52" spans="1:5" x14ac:dyDescent="0.45">
      <c r="A52" s="5" t="s">
        <v>52</v>
      </c>
      <c r="B52" s="9">
        <v>1460</v>
      </c>
      <c r="C52" s="13">
        <v>79</v>
      </c>
      <c r="D52" s="10">
        <f t="shared" si="0"/>
        <v>18.481012658227847</v>
      </c>
      <c r="E52" s="7" t="str" cm="1">
        <f t="array" ref="E52">_xlfn.IFS(D52&gt;38,$H$2,AND(D52&gt;25,D52&lt;38),$H$3,D52&lt;25,$H$4)</f>
        <v>Popular</v>
      </c>
    </row>
    <row r="53" spans="1:5" x14ac:dyDescent="0.45">
      <c r="A53" s="5" t="s">
        <v>53</v>
      </c>
      <c r="B53" s="9">
        <v>375</v>
      </c>
      <c r="C53" s="13">
        <v>61</v>
      </c>
      <c r="D53" s="10">
        <f t="shared" si="0"/>
        <v>6.1475409836065573</v>
      </c>
      <c r="E53" s="7" t="str" cm="1">
        <f t="array" ref="E53">_xlfn.IFS(D53&gt;38,$H$2,AND(D53&gt;25,D53&lt;38),$H$3,D53&lt;25,$H$4)</f>
        <v>Popular</v>
      </c>
    </row>
    <row r="54" spans="1:5" x14ac:dyDescent="0.45">
      <c r="A54" s="5" t="s">
        <v>54</v>
      </c>
      <c r="B54" s="9">
        <v>1520</v>
      </c>
      <c r="C54" s="13">
        <v>84</v>
      </c>
      <c r="D54" s="10">
        <f t="shared" si="0"/>
        <v>18.095238095238095</v>
      </c>
      <c r="E54" s="7" t="str" cm="1">
        <f t="array" ref="E54">_xlfn.IFS(D54&gt;38,$H$2,AND(D54&gt;25,D54&lt;38),$H$3,D54&lt;25,$H$4)</f>
        <v>Popular</v>
      </c>
    </row>
    <row r="55" spans="1:5" x14ac:dyDescent="0.45">
      <c r="A55" s="5" t="s">
        <v>55</v>
      </c>
      <c r="B55" s="9">
        <v>5865</v>
      </c>
      <c r="C55" s="13">
        <v>160</v>
      </c>
      <c r="D55" s="10">
        <f t="shared" si="0"/>
        <v>36.65625</v>
      </c>
      <c r="E55" s="7" t="str" cm="1">
        <f t="array" ref="E55">_xlfn.IFS(D55&gt;38,$H$2,AND(D55&gt;25,D55&lt;38),$H$3,D55&lt;25,$H$4)</f>
        <v>Média</v>
      </c>
    </row>
    <row r="56" spans="1:5" x14ac:dyDescent="0.45">
      <c r="A56" s="5" t="s">
        <v>56</v>
      </c>
      <c r="B56" s="9">
        <v>2290</v>
      </c>
      <c r="C56" s="13">
        <v>102</v>
      </c>
      <c r="D56" s="10">
        <f t="shared" si="0"/>
        <v>22.450980392156861</v>
      </c>
      <c r="E56" s="7" t="str" cm="1">
        <f t="array" ref="E56">_xlfn.IFS(D56&gt;38,$H$2,AND(D56&gt;25,D56&lt;38),$H$3,D56&lt;25,$H$4)</f>
        <v>Popular</v>
      </c>
    </row>
    <row r="57" spans="1:5" x14ac:dyDescent="0.45">
      <c r="A57" s="5" t="s">
        <v>57</v>
      </c>
      <c r="B57" s="9">
        <v>4185</v>
      </c>
      <c r="C57" s="13">
        <v>136</v>
      </c>
      <c r="D57" s="10">
        <f t="shared" si="0"/>
        <v>30.772058823529413</v>
      </c>
      <c r="E57" s="7" t="str" cm="1">
        <f t="array" ref="E57">_xlfn.IFS(D57&gt;38,$H$2,AND(D57&gt;25,D57&lt;38),$H$3,D57&lt;25,$H$4)</f>
        <v>Média</v>
      </c>
    </row>
    <row r="58" spans="1:5" x14ac:dyDescent="0.45">
      <c r="A58" s="5" t="s">
        <v>58</v>
      </c>
      <c r="B58" s="9">
        <v>1700</v>
      </c>
      <c r="C58" s="13">
        <v>98</v>
      </c>
      <c r="D58" s="10">
        <f t="shared" si="0"/>
        <v>17.346938775510203</v>
      </c>
      <c r="E58" s="7" t="str" cm="1">
        <f t="array" ref="E58">_xlfn.IFS(D58&gt;38,$H$2,AND(D58&gt;25,D58&lt;38),$H$3,D58&lt;25,$H$4)</f>
        <v>Popular</v>
      </c>
    </row>
    <row r="59" spans="1:5" x14ac:dyDescent="0.45">
      <c r="A59" s="5" t="s">
        <v>59</v>
      </c>
      <c r="B59" s="9">
        <v>6095</v>
      </c>
      <c r="C59" s="13">
        <v>161</v>
      </c>
      <c r="D59" s="10">
        <f t="shared" si="0"/>
        <v>37.857142857142854</v>
      </c>
      <c r="E59" s="7" t="str" cm="1">
        <f t="array" ref="E59">_xlfn.IFS(D59&gt;38,$H$2,AND(D59&gt;25,D59&lt;38),$H$3,D59&lt;25,$H$4)</f>
        <v>Média</v>
      </c>
    </row>
    <row r="60" spans="1:5" x14ac:dyDescent="0.45">
      <c r="A60" s="5" t="s">
        <v>60</v>
      </c>
      <c r="B60" s="9">
        <v>5210</v>
      </c>
      <c r="C60" s="13">
        <v>150</v>
      </c>
      <c r="D60" s="10">
        <f t="shared" si="0"/>
        <v>34.733333333333334</v>
      </c>
      <c r="E60" s="7" t="str" cm="1">
        <f t="array" ref="E60">_xlfn.IFS(D60&gt;38,$H$2,AND(D60&gt;25,D60&lt;38),$H$3,D60&lt;25,$H$4)</f>
        <v>Média</v>
      </c>
    </row>
    <row r="61" spans="1:5" x14ac:dyDescent="0.45">
      <c r="A61" s="5" t="s">
        <v>61</v>
      </c>
      <c r="B61" s="9">
        <v>3605</v>
      </c>
      <c r="C61" s="13">
        <v>122</v>
      </c>
      <c r="D61" s="10">
        <f t="shared" si="0"/>
        <v>29.549180327868854</v>
      </c>
      <c r="E61" s="7" t="str" cm="1">
        <f t="array" ref="E61">_xlfn.IFS(D61&gt;38,$H$2,AND(D61&gt;25,D61&lt;38),$H$3,D61&lt;25,$H$4)</f>
        <v>Média</v>
      </c>
    </row>
    <row r="62" spans="1:5" x14ac:dyDescent="0.45">
      <c r="A62" s="5" t="s">
        <v>62</v>
      </c>
      <c r="B62" s="9">
        <v>6610</v>
      </c>
      <c r="C62" s="13">
        <v>181</v>
      </c>
      <c r="D62" s="10">
        <f t="shared" si="0"/>
        <v>36.519337016574589</v>
      </c>
      <c r="E62" s="7" t="str" cm="1">
        <f t="array" ref="E62">_xlfn.IFS(D62&gt;38,$H$2,AND(D62&gt;25,D62&lt;38),$H$3,D62&lt;25,$H$4)</f>
        <v>Média</v>
      </c>
    </row>
    <row r="63" spans="1:5" x14ac:dyDescent="0.45">
      <c r="A63" s="5" t="s">
        <v>63</v>
      </c>
      <c r="B63" s="9">
        <v>4445</v>
      </c>
      <c r="C63" s="13">
        <v>143</v>
      </c>
      <c r="D63" s="10">
        <f t="shared" si="0"/>
        <v>31.083916083916083</v>
      </c>
      <c r="E63" s="7" t="str" cm="1">
        <f t="array" ref="E63">_xlfn.IFS(D63&gt;38,$H$2,AND(D63&gt;25,D63&lt;38),$H$3,D63&lt;25,$H$4)</f>
        <v>Média</v>
      </c>
    </row>
    <row r="64" spans="1:5" x14ac:dyDescent="0.45">
      <c r="A64" s="5" t="s">
        <v>64</v>
      </c>
      <c r="B64" s="9">
        <v>5250</v>
      </c>
      <c r="C64" s="13">
        <v>154</v>
      </c>
      <c r="D64" s="10">
        <f t="shared" si="0"/>
        <v>34.090909090909093</v>
      </c>
      <c r="E64" s="7" t="str" cm="1">
        <f t="array" ref="E64">_xlfn.IFS(D64&gt;38,$H$2,AND(D64&gt;25,D64&lt;38),$H$3,D64&lt;25,$H$4)</f>
        <v>Média</v>
      </c>
    </row>
    <row r="65" spans="1:5" x14ac:dyDescent="0.45">
      <c r="A65" s="5" t="s">
        <v>65</v>
      </c>
      <c r="B65" s="9">
        <v>8875</v>
      </c>
      <c r="C65" s="13">
        <v>221</v>
      </c>
      <c r="D65" s="10">
        <f t="shared" si="0"/>
        <v>40.158371040723985</v>
      </c>
      <c r="E65" s="7" t="str" cm="1">
        <f t="array" ref="E65">_xlfn.IFS(D65&gt;38,$H$2,AND(D65&gt;25,D65&lt;38),$H$3,D65&lt;25,$H$4)</f>
        <v>Nobre</v>
      </c>
    </row>
    <row r="66" spans="1:5" x14ac:dyDescent="0.45">
      <c r="A66" s="5" t="s">
        <v>66</v>
      </c>
      <c r="B66" s="9">
        <v>5735</v>
      </c>
      <c r="C66" s="13">
        <v>157</v>
      </c>
      <c r="D66" s="10">
        <f t="shared" si="0"/>
        <v>36.528662420382169</v>
      </c>
      <c r="E66" s="7" t="str" cm="1">
        <f t="array" ref="E66">_xlfn.IFS(D66&gt;38,$H$2,AND(D66&gt;25,D66&lt;38),$H$3,D66&lt;25,$H$4)</f>
        <v>Média</v>
      </c>
    </row>
    <row r="67" spans="1:5" x14ac:dyDescent="0.45">
      <c r="A67" s="5" t="s">
        <v>67</v>
      </c>
      <c r="B67" s="9">
        <v>4495</v>
      </c>
      <c r="C67" s="13">
        <v>148</v>
      </c>
      <c r="D67" s="10">
        <f t="shared" ref="D67:D101" si="1">B67/C67</f>
        <v>30.371621621621621</v>
      </c>
      <c r="E67" s="7" t="str" cm="1">
        <f t="array" ref="E67">_xlfn.IFS(D67&gt;38,$H$2,AND(D67&gt;25,D67&lt;38),$H$3,D67&lt;25,$H$4)</f>
        <v>Média</v>
      </c>
    </row>
    <row r="68" spans="1:5" x14ac:dyDescent="0.45">
      <c r="A68" s="5" t="s">
        <v>68</v>
      </c>
      <c r="B68" s="9">
        <v>9915</v>
      </c>
      <c r="C68" s="13">
        <v>248</v>
      </c>
      <c r="D68" s="10">
        <f t="shared" si="1"/>
        <v>39.979838709677416</v>
      </c>
      <c r="E68" s="7" t="str" cm="1">
        <f t="array" ref="E68">_xlfn.IFS(D68&gt;38,$H$2,AND(D68&gt;25,D68&lt;38),$H$3,D68&lt;25,$H$4)</f>
        <v>Nobre</v>
      </c>
    </row>
    <row r="69" spans="1:5" x14ac:dyDescent="0.45">
      <c r="A69" s="5" t="s">
        <v>69</v>
      </c>
      <c r="B69" s="9">
        <v>1505</v>
      </c>
      <c r="C69" s="13">
        <v>82</v>
      </c>
      <c r="D69" s="10">
        <f t="shared" si="1"/>
        <v>18.353658536585368</v>
      </c>
      <c r="E69" s="7" t="str" cm="1">
        <f t="array" ref="E69">_xlfn.IFS(D69&gt;38,$H$2,AND(D69&gt;25,D69&lt;38),$H$3,D69&lt;25,$H$4)</f>
        <v>Popular</v>
      </c>
    </row>
    <row r="70" spans="1:5" x14ac:dyDescent="0.45">
      <c r="A70" s="5" t="s">
        <v>70</v>
      </c>
      <c r="B70" s="9">
        <v>7195</v>
      </c>
      <c r="C70" s="13">
        <v>194</v>
      </c>
      <c r="D70" s="10">
        <f t="shared" si="1"/>
        <v>37.087628865979383</v>
      </c>
      <c r="E70" s="7" t="str" cm="1">
        <f t="array" ref="E70">_xlfn.IFS(D70&gt;38,$H$2,AND(D70&gt;25,D70&lt;38),$H$3,D70&lt;25,$H$4)</f>
        <v>Média</v>
      </c>
    </row>
    <row r="71" spans="1:5" x14ac:dyDescent="0.45">
      <c r="A71" s="5" t="s">
        <v>71</v>
      </c>
      <c r="B71" s="9">
        <v>1550</v>
      </c>
      <c r="C71" s="13">
        <v>85</v>
      </c>
      <c r="D71" s="10">
        <f t="shared" si="1"/>
        <v>18.235294117647058</v>
      </c>
      <c r="E71" s="7" t="str" cm="1">
        <f t="array" ref="E71">_xlfn.IFS(D71&gt;38,$H$2,AND(D71&gt;25,D71&lt;38),$H$3,D71&lt;25,$H$4)</f>
        <v>Popular</v>
      </c>
    </row>
    <row r="72" spans="1:5" x14ac:dyDescent="0.45">
      <c r="A72" s="5" t="s">
        <v>72</v>
      </c>
      <c r="B72" s="9">
        <v>2590</v>
      </c>
      <c r="C72" s="13">
        <v>111</v>
      </c>
      <c r="D72" s="10">
        <f t="shared" si="1"/>
        <v>23.333333333333332</v>
      </c>
      <c r="E72" s="7" t="str" cm="1">
        <f t="array" ref="E72">_xlfn.IFS(D72&gt;38,$H$2,AND(D72&gt;25,D72&lt;38),$H$3,D72&lt;25,$H$4)</f>
        <v>Popular</v>
      </c>
    </row>
    <row r="73" spans="1:5" x14ac:dyDescent="0.45">
      <c r="A73" s="5" t="s">
        <v>73</v>
      </c>
      <c r="B73" s="9">
        <v>2105</v>
      </c>
      <c r="C73" s="13">
        <v>101</v>
      </c>
      <c r="D73" s="10">
        <f t="shared" si="1"/>
        <v>20.841584158415841</v>
      </c>
      <c r="E73" s="7" t="str" cm="1">
        <f t="array" ref="E73">_xlfn.IFS(D73&gt;38,$H$2,AND(D73&gt;25,D73&lt;38),$H$3,D73&lt;25,$H$4)</f>
        <v>Popular</v>
      </c>
    </row>
    <row r="74" spans="1:5" x14ac:dyDescent="0.45">
      <c r="A74" s="5" t="s">
        <v>74</v>
      </c>
      <c r="B74" s="9">
        <v>9300</v>
      </c>
      <c r="C74" s="13">
        <v>237</v>
      </c>
      <c r="D74" s="10">
        <f t="shared" si="1"/>
        <v>39.240506329113927</v>
      </c>
      <c r="E74" s="7" t="str" cm="1">
        <f t="array" ref="E74">_xlfn.IFS(D74&gt;38,$H$2,AND(D74&gt;25,D74&lt;38),$H$3,D74&lt;25,$H$4)</f>
        <v>Nobre</v>
      </c>
    </row>
    <row r="75" spans="1:5" x14ac:dyDescent="0.45">
      <c r="A75" s="5" t="s">
        <v>75</v>
      </c>
      <c r="B75" s="9">
        <v>9580</v>
      </c>
      <c r="C75" s="13">
        <v>240</v>
      </c>
      <c r="D75" s="10">
        <f t="shared" si="1"/>
        <v>39.916666666666664</v>
      </c>
      <c r="E75" s="7" t="str" cm="1">
        <f t="array" ref="E75">_xlfn.IFS(D75&gt;38,$H$2,AND(D75&gt;25,D75&lt;38),$H$3,D75&lt;25,$H$4)</f>
        <v>Nobre</v>
      </c>
    </row>
    <row r="76" spans="1:5" x14ac:dyDescent="0.45">
      <c r="A76" s="5" t="s">
        <v>76</v>
      </c>
      <c r="B76" s="9">
        <v>1380</v>
      </c>
      <c r="C76" s="13">
        <v>76</v>
      </c>
      <c r="D76" s="10">
        <f t="shared" si="1"/>
        <v>18.157894736842106</v>
      </c>
      <c r="E76" s="7" t="str" cm="1">
        <f t="array" ref="E76">_xlfn.IFS(D76&gt;38,$H$2,AND(D76&gt;25,D76&lt;38),$H$3,D76&lt;25,$H$4)</f>
        <v>Popular</v>
      </c>
    </row>
    <row r="77" spans="1:5" x14ac:dyDescent="0.45">
      <c r="A77" s="5" t="s">
        <v>77</v>
      </c>
      <c r="B77" s="9">
        <v>2420</v>
      </c>
      <c r="C77" s="13">
        <v>108</v>
      </c>
      <c r="D77" s="10">
        <f t="shared" si="1"/>
        <v>22.407407407407408</v>
      </c>
      <c r="E77" s="7" t="str" cm="1">
        <f t="array" ref="E77">_xlfn.IFS(D77&gt;38,$H$2,AND(D77&gt;25,D77&lt;38),$H$3,D77&lt;25,$H$4)</f>
        <v>Popular</v>
      </c>
    </row>
    <row r="78" spans="1:5" x14ac:dyDescent="0.45">
      <c r="A78" s="5" t="s">
        <v>78</v>
      </c>
      <c r="B78" s="9">
        <v>4130</v>
      </c>
      <c r="C78" s="13">
        <v>134</v>
      </c>
      <c r="D78" s="10">
        <f t="shared" si="1"/>
        <v>30.82089552238806</v>
      </c>
      <c r="E78" s="7" t="str" cm="1">
        <f t="array" ref="E78">_xlfn.IFS(D78&gt;38,$H$2,AND(D78&gt;25,D78&lt;38),$H$3,D78&lt;25,$H$4)</f>
        <v>Média</v>
      </c>
    </row>
    <row r="79" spans="1:5" x14ac:dyDescent="0.45">
      <c r="A79" s="5" t="s">
        <v>79</v>
      </c>
      <c r="B79" s="9">
        <v>9115</v>
      </c>
      <c r="C79" s="13">
        <v>232</v>
      </c>
      <c r="D79" s="10">
        <f t="shared" si="1"/>
        <v>39.288793103448278</v>
      </c>
      <c r="E79" s="7" t="str" cm="1">
        <f t="array" ref="E79">_xlfn.IFS(D79&gt;38,$H$2,AND(D79&gt;25,D79&lt;38),$H$3,D79&lt;25,$H$4)</f>
        <v>Nobre</v>
      </c>
    </row>
    <row r="80" spans="1:5" x14ac:dyDescent="0.45">
      <c r="A80" s="5" t="s">
        <v>80</v>
      </c>
      <c r="B80" s="9">
        <v>1010</v>
      </c>
      <c r="C80" s="13">
        <v>71</v>
      </c>
      <c r="D80" s="10">
        <f t="shared" si="1"/>
        <v>14.225352112676056</v>
      </c>
      <c r="E80" s="7" t="str" cm="1">
        <f t="array" ref="E80">_xlfn.IFS(D80&gt;38,$H$2,AND(D80&gt;25,D80&lt;38),$H$3,D80&lt;25,$H$4)</f>
        <v>Popular</v>
      </c>
    </row>
    <row r="81" spans="1:5" x14ac:dyDescent="0.45">
      <c r="A81" s="5" t="s">
        <v>81</v>
      </c>
      <c r="B81" s="9">
        <v>5215</v>
      </c>
      <c r="C81" s="13">
        <v>152</v>
      </c>
      <c r="D81" s="10">
        <f t="shared" si="1"/>
        <v>34.309210526315788</v>
      </c>
      <c r="E81" s="7" t="str" cm="1">
        <f t="array" ref="E81">_xlfn.IFS(D81&gt;38,$H$2,AND(D81&gt;25,D81&lt;38),$H$3,D81&lt;25,$H$4)</f>
        <v>Média</v>
      </c>
    </row>
    <row r="82" spans="1:5" x14ac:dyDescent="0.45">
      <c r="A82" s="5" t="s">
        <v>82</v>
      </c>
      <c r="B82" s="9">
        <v>6425</v>
      </c>
      <c r="C82" s="13">
        <v>180</v>
      </c>
      <c r="D82" s="10">
        <f t="shared" si="1"/>
        <v>35.694444444444443</v>
      </c>
      <c r="E82" s="7" t="str" cm="1">
        <f t="array" ref="E82">_xlfn.IFS(D82&gt;38,$H$2,AND(D82&gt;25,D82&lt;38),$H$3,D82&lt;25,$H$4)</f>
        <v>Média</v>
      </c>
    </row>
    <row r="83" spans="1:5" x14ac:dyDescent="0.45">
      <c r="A83" s="5" t="s">
        <v>83</v>
      </c>
      <c r="B83" s="9">
        <v>8860</v>
      </c>
      <c r="C83" s="13">
        <v>221</v>
      </c>
      <c r="D83" s="10">
        <f t="shared" si="1"/>
        <v>40.090497737556561</v>
      </c>
      <c r="E83" s="7" t="str" cm="1">
        <f t="array" ref="E83">_xlfn.IFS(D83&gt;38,$H$2,AND(D83&gt;25,D83&lt;38),$H$3,D83&lt;25,$H$4)</f>
        <v>Nobre</v>
      </c>
    </row>
    <row r="84" spans="1:5" x14ac:dyDescent="0.45">
      <c r="A84" s="5" t="s">
        <v>84</v>
      </c>
      <c r="B84" s="9">
        <v>6685</v>
      </c>
      <c r="C84" s="13">
        <v>184</v>
      </c>
      <c r="D84" s="10">
        <f t="shared" si="1"/>
        <v>36.331521739130437</v>
      </c>
      <c r="E84" s="7" t="str" cm="1">
        <f t="array" ref="E84">_xlfn.IFS(D84&gt;38,$H$2,AND(D84&gt;25,D84&lt;38),$H$3,D84&lt;25,$H$4)</f>
        <v>Média</v>
      </c>
    </row>
    <row r="85" spans="1:5" x14ac:dyDescent="0.45">
      <c r="A85" s="5" t="s">
        <v>85</v>
      </c>
      <c r="B85" s="9">
        <v>6120</v>
      </c>
      <c r="C85" s="13">
        <v>161</v>
      </c>
      <c r="D85" s="10">
        <f t="shared" si="1"/>
        <v>38.012422360248451</v>
      </c>
      <c r="E85" s="7" t="str" cm="1">
        <f t="array" ref="E85">_xlfn.IFS(D85&gt;38,$H$2,AND(D85&gt;25,D85&lt;38),$H$3,D85&lt;25,$H$4)</f>
        <v>Nobre</v>
      </c>
    </row>
    <row r="86" spans="1:5" x14ac:dyDescent="0.45">
      <c r="A86" s="5" t="s">
        <v>86</v>
      </c>
      <c r="B86" s="9">
        <v>2315</v>
      </c>
      <c r="C86" s="13">
        <v>108</v>
      </c>
      <c r="D86" s="10">
        <f t="shared" si="1"/>
        <v>21.435185185185187</v>
      </c>
      <c r="E86" s="7" t="str" cm="1">
        <f t="array" ref="E86">_xlfn.IFS(D86&gt;38,$H$2,AND(D86&gt;25,D86&lt;38),$H$3,D86&lt;25,$H$4)</f>
        <v>Popular</v>
      </c>
    </row>
    <row r="87" spans="1:5" x14ac:dyDescent="0.45">
      <c r="A87" s="5" t="s">
        <v>87</v>
      </c>
      <c r="B87" s="9">
        <v>8610</v>
      </c>
      <c r="C87" s="13">
        <v>219</v>
      </c>
      <c r="D87" s="10">
        <f t="shared" si="1"/>
        <v>39.315068493150683</v>
      </c>
      <c r="E87" s="7" t="str" cm="1">
        <f t="array" ref="E87">_xlfn.IFS(D87&gt;38,$H$2,AND(D87&gt;25,D87&lt;38),$H$3,D87&lt;25,$H$4)</f>
        <v>Nobre</v>
      </c>
    </row>
    <row r="88" spans="1:5" x14ac:dyDescent="0.45">
      <c r="A88" s="5" t="s">
        <v>88</v>
      </c>
      <c r="B88" s="9">
        <v>1990</v>
      </c>
      <c r="C88" s="13">
        <v>101</v>
      </c>
      <c r="D88" s="10">
        <f t="shared" si="1"/>
        <v>19.702970297029704</v>
      </c>
      <c r="E88" s="7" t="str" cm="1">
        <f t="array" ref="E88">_xlfn.IFS(D88&gt;38,$H$2,AND(D88&gt;25,D88&lt;38),$H$3,D88&lt;25,$H$4)</f>
        <v>Popular</v>
      </c>
    </row>
    <row r="89" spans="1:5" x14ac:dyDescent="0.45">
      <c r="A89" s="5" t="s">
        <v>89</v>
      </c>
      <c r="B89" s="9">
        <v>2820</v>
      </c>
      <c r="C89" s="13">
        <v>114</v>
      </c>
      <c r="D89" s="10">
        <f t="shared" si="1"/>
        <v>24.736842105263158</v>
      </c>
      <c r="E89" s="7" t="str" cm="1">
        <f t="array" ref="E89">_xlfn.IFS(D89&gt;38,$H$2,AND(D89&gt;25,D89&lt;38),$H$3,D89&lt;25,$H$4)</f>
        <v>Popular</v>
      </c>
    </row>
    <row r="90" spans="1:5" x14ac:dyDescent="0.45">
      <c r="A90" s="5" t="s">
        <v>90</v>
      </c>
      <c r="B90" s="9">
        <v>1665</v>
      </c>
      <c r="C90" s="13">
        <v>89</v>
      </c>
      <c r="D90" s="10">
        <f t="shared" si="1"/>
        <v>18.707865168539325</v>
      </c>
      <c r="E90" s="7" t="str" cm="1">
        <f t="array" ref="E90">_xlfn.IFS(D90&gt;38,$H$2,AND(D90&gt;25,D90&lt;38),$H$3,D90&lt;25,$H$4)</f>
        <v>Popular</v>
      </c>
    </row>
    <row r="91" spans="1:5" x14ac:dyDescent="0.45">
      <c r="A91" s="5" t="s">
        <v>91</v>
      </c>
      <c r="B91" s="9">
        <v>575</v>
      </c>
      <c r="C91" s="13">
        <v>67</v>
      </c>
      <c r="D91" s="10">
        <f t="shared" si="1"/>
        <v>8.5820895522388057</v>
      </c>
      <c r="E91" s="7" t="str" cm="1">
        <f t="array" ref="E91">_xlfn.IFS(D91&gt;38,$H$2,AND(D91&gt;25,D91&lt;38),$H$3,D91&lt;25,$H$4)</f>
        <v>Popular</v>
      </c>
    </row>
    <row r="92" spans="1:5" x14ac:dyDescent="0.45">
      <c r="A92" s="5" t="s">
        <v>92</v>
      </c>
      <c r="B92" s="9">
        <v>9790</v>
      </c>
      <c r="C92" s="13">
        <v>241</v>
      </c>
      <c r="D92" s="10">
        <f t="shared" si="1"/>
        <v>40.622406639004147</v>
      </c>
      <c r="E92" s="7" t="str" cm="1">
        <f t="array" ref="E92">_xlfn.IFS(D92&gt;38,$H$2,AND(D92&gt;25,D92&lt;38),$H$3,D92&lt;25,$H$4)</f>
        <v>Nobre</v>
      </c>
    </row>
    <row r="93" spans="1:5" x14ac:dyDescent="0.45">
      <c r="A93" s="5" t="s">
        <v>93</v>
      </c>
      <c r="B93" s="9">
        <v>5340</v>
      </c>
      <c r="C93" s="13">
        <v>156</v>
      </c>
      <c r="D93" s="10">
        <f t="shared" si="1"/>
        <v>34.230769230769234</v>
      </c>
      <c r="E93" s="7" t="str" cm="1">
        <f t="array" ref="E93">_xlfn.IFS(D93&gt;38,$H$2,AND(D93&gt;25,D93&lt;38),$H$3,D93&lt;25,$H$4)</f>
        <v>Média</v>
      </c>
    </row>
    <row r="94" spans="1:5" x14ac:dyDescent="0.45">
      <c r="A94" s="5" t="s">
        <v>94</v>
      </c>
      <c r="B94" s="9">
        <v>3545</v>
      </c>
      <c r="C94" s="13">
        <v>118</v>
      </c>
      <c r="D94" s="10">
        <f t="shared" si="1"/>
        <v>30.042372881355931</v>
      </c>
      <c r="E94" s="7" t="str" cm="1">
        <f t="array" ref="E94">_xlfn.IFS(D94&gt;38,$H$2,AND(D94&gt;25,D94&lt;38),$H$3,D94&lt;25,$H$4)</f>
        <v>Média</v>
      </c>
    </row>
    <row r="95" spans="1:5" x14ac:dyDescent="0.45">
      <c r="A95" s="5" t="s">
        <v>95</v>
      </c>
      <c r="B95" s="9">
        <v>7160</v>
      </c>
      <c r="C95" s="13">
        <v>189</v>
      </c>
      <c r="D95" s="10">
        <f t="shared" si="1"/>
        <v>37.883597883597886</v>
      </c>
      <c r="E95" s="7" t="str" cm="1">
        <f t="array" ref="E95">_xlfn.IFS(D95&gt;38,$H$2,AND(D95&gt;25,D95&lt;38),$H$3,D95&lt;25,$H$4)</f>
        <v>Média</v>
      </c>
    </row>
    <row r="96" spans="1:5" x14ac:dyDescent="0.45">
      <c r="A96" s="5" t="s">
        <v>96</v>
      </c>
      <c r="B96" s="9">
        <v>3775</v>
      </c>
      <c r="C96" s="13">
        <v>124</v>
      </c>
      <c r="D96" s="10">
        <f t="shared" si="1"/>
        <v>30.443548387096776</v>
      </c>
      <c r="E96" s="7" t="str" cm="1">
        <f t="array" ref="E96">_xlfn.IFS(D96&gt;38,$H$2,AND(D96&gt;25,D96&lt;38),$H$3,D96&lt;25,$H$4)</f>
        <v>Média</v>
      </c>
    </row>
    <row r="97" spans="1:5" x14ac:dyDescent="0.45">
      <c r="A97" s="5" t="s">
        <v>97</v>
      </c>
      <c r="B97" s="9">
        <v>1930</v>
      </c>
      <c r="C97" s="13">
        <v>99</v>
      </c>
      <c r="D97" s="10">
        <f t="shared" si="1"/>
        <v>19.494949494949495</v>
      </c>
      <c r="E97" s="7" t="str" cm="1">
        <f t="array" ref="E97">_xlfn.IFS(D97&gt;38,$H$2,AND(D97&gt;25,D97&lt;38),$H$3,D97&lt;25,$H$4)</f>
        <v>Popular</v>
      </c>
    </row>
    <row r="98" spans="1:5" x14ac:dyDescent="0.45">
      <c r="A98" s="5" t="s">
        <v>98</v>
      </c>
      <c r="B98" s="9">
        <v>5895</v>
      </c>
      <c r="C98" s="13">
        <v>160</v>
      </c>
      <c r="D98" s="10">
        <f t="shared" si="1"/>
        <v>36.84375</v>
      </c>
      <c r="E98" s="7" t="str" cm="1">
        <f t="array" ref="E98">_xlfn.IFS(D98&gt;38,$H$2,AND(D98&gt;25,D98&lt;38),$H$3,D98&lt;25,$H$4)</f>
        <v>Média</v>
      </c>
    </row>
    <row r="99" spans="1:5" x14ac:dyDescent="0.45">
      <c r="A99" s="5" t="s">
        <v>99</v>
      </c>
      <c r="B99" s="9">
        <v>1630</v>
      </c>
      <c r="C99" s="13">
        <v>85</v>
      </c>
      <c r="D99" s="10">
        <f t="shared" si="1"/>
        <v>19.176470588235293</v>
      </c>
      <c r="E99" s="7" t="str" cm="1">
        <f t="array" ref="E99">_xlfn.IFS(D99&gt;38,$H$2,AND(D99&gt;25,D99&lt;38),$H$3,D99&lt;25,$H$4)</f>
        <v>Popular</v>
      </c>
    </row>
    <row r="100" spans="1:5" x14ac:dyDescent="0.45">
      <c r="A100" s="5" t="s">
        <v>100</v>
      </c>
      <c r="B100" s="9">
        <v>6970</v>
      </c>
      <c r="C100" s="13">
        <v>187</v>
      </c>
      <c r="D100" s="10">
        <f t="shared" si="1"/>
        <v>37.272727272727273</v>
      </c>
      <c r="E100" s="7" t="str" cm="1">
        <f t="array" ref="E100">_xlfn.IFS(D100&gt;38,$H$2,AND(D100&gt;25,D100&lt;38),$H$3,D100&lt;25,$H$4)</f>
        <v>Média</v>
      </c>
    </row>
    <row r="101" spans="1:5" ht="14.65" thickBot="1" x14ac:dyDescent="0.5">
      <c r="A101" s="8" t="s">
        <v>101</v>
      </c>
      <c r="B101" s="11">
        <v>935</v>
      </c>
      <c r="C101" s="14">
        <v>70</v>
      </c>
      <c r="D101" s="12">
        <f t="shared" si="1"/>
        <v>13.357142857142858</v>
      </c>
      <c r="E101" s="7" t="str" cm="1">
        <f t="array" ref="E101">_xlfn.IFS(D101&gt;38,$H$2,AND(D101&gt;25,D101&lt;38),$H$3,D101&lt;25,$H$4)</f>
        <v>Popular</v>
      </c>
    </row>
  </sheetData>
  <mergeCells count="7">
    <mergeCell ref="I14:K17"/>
    <mergeCell ref="I19:L20"/>
    <mergeCell ref="H7:K7"/>
    <mergeCell ref="H1:K1"/>
    <mergeCell ref="I2:K2"/>
    <mergeCell ref="I3:K3"/>
    <mergeCell ref="I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 Veiga</dc:creator>
  <cp:lastModifiedBy>Emili Veiga</cp:lastModifiedBy>
  <dcterms:created xsi:type="dcterms:W3CDTF">2022-04-05T23:34:24Z</dcterms:created>
  <dcterms:modified xsi:type="dcterms:W3CDTF">2022-04-07T07:51:12Z</dcterms:modified>
</cp:coreProperties>
</file>