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_Programming_Projects\Satisfactory\Satisfactory_PostUpdate3\RP-2.0\SF_Mod_RefinedPower\Info\"/>
    </mc:Choice>
  </mc:AlternateContent>
  <xr:revisionPtr revIDLastSave="0" documentId="13_ncr:1_{1E727677-E571-4588-896A-1253ADE91B95}" xr6:coauthVersionLast="45" xr6:coauthVersionMax="45" xr10:uidLastSave="{00000000-0000-0000-0000-000000000000}"/>
  <bookViews>
    <workbookView xWindow="57480" yWindow="-120" windowWidth="29040" windowHeight="15840" xr2:uid="{A4D7ED0B-2C8E-4654-AAB9-5A2BAC8D9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D45" i="1"/>
  <c r="J13" i="1"/>
  <c r="J11" i="1"/>
  <c r="J9" i="1"/>
  <c r="D39" i="1"/>
  <c r="D40" i="1" s="1"/>
  <c r="C39" i="1"/>
  <c r="C40" i="1" s="1"/>
  <c r="D33" i="1"/>
  <c r="C33" i="1"/>
  <c r="D21" i="1"/>
  <c r="C27" i="1"/>
  <c r="C22" i="1"/>
  <c r="C21" i="1"/>
  <c r="C45" i="1"/>
  <c r="K10" i="1" l="1"/>
  <c r="L10" i="1" s="1"/>
  <c r="G14" i="1" l="1"/>
  <c r="G12" i="1" l="1"/>
  <c r="G16" i="1"/>
  <c r="G10" i="1"/>
  <c r="F45" i="1" s="1"/>
  <c r="G8" i="1"/>
  <c r="F39" i="1" s="1"/>
  <c r="F41" i="1" s="1"/>
  <c r="C46" i="1" s="1"/>
  <c r="G6" i="1"/>
  <c r="F33" i="1" s="1"/>
  <c r="G4" i="1"/>
  <c r="F27" i="1" s="1"/>
  <c r="G2" i="1"/>
  <c r="F23" i="1" l="1"/>
  <c r="C28" i="1" s="1"/>
  <c r="F29" i="1" s="1"/>
  <c r="C34" i="1" s="1"/>
  <c r="F35" i="1" s="1"/>
  <c r="D46" i="1" s="1"/>
  <c r="F47" i="1" s="1"/>
  <c r="F21" i="1"/>
</calcChain>
</file>

<file path=xl/sharedStrings.xml><?xml version="1.0" encoding="utf-8"?>
<sst xmlns="http://schemas.openxmlformats.org/spreadsheetml/2006/main" count="100" uniqueCount="64">
  <si>
    <t>Input</t>
  </si>
  <si>
    <t>Output</t>
  </si>
  <si>
    <t>Output/min</t>
  </si>
  <si>
    <t>Refined E65</t>
  </si>
  <si>
    <t>Unfil Deuterium</t>
  </si>
  <si>
    <t>Adv Reactor Casing</t>
  </si>
  <si>
    <t>Adv Reactor Core</t>
  </si>
  <si>
    <t>Made In</t>
  </si>
  <si>
    <t>Refinery</t>
  </si>
  <si>
    <t>Assembler</t>
  </si>
  <si>
    <t>Manufac</t>
  </si>
  <si>
    <t>Coolant Powder</t>
  </si>
  <si>
    <t>Cloudy Coolant</t>
  </si>
  <si>
    <t>Reactor Coolant</t>
  </si>
  <si>
    <t>Output Amount</t>
  </si>
  <si>
    <t>Duration (sec)</t>
  </si>
  <si>
    <t>To Start</t>
  </si>
  <si>
    <t>Usage at max (per min)</t>
  </si>
  <si>
    <t>2 Limestone + 1 Coal + 2 Baux</t>
  </si>
  <si>
    <t>8000 (8m^3)</t>
  </si>
  <si>
    <t>1000 Cloudy Coolant</t>
  </si>
  <si>
    <t>1000 Water + 20 Coolant Powder</t>
  </si>
  <si>
    <t>5000 (5m^3)</t>
  </si>
  <si>
    <t>1000 Unfil Dueterium + 2000 water (2 packed water)</t>
  </si>
  <si>
    <t>Liquid Deuterium + 2 empty canister</t>
  </si>
  <si>
    <t>(enough output for 2 reactor coolant production lines)</t>
  </si>
  <si>
    <t>Burn Time (s)</t>
  </si>
  <si>
    <t>Power Value (MJ)</t>
  </si>
  <si>
    <t>1 Adv Reactor Casing + 5000 Liquid Deu</t>
  </si>
  <si>
    <t>2000 Ref E65 + 20 Uranium</t>
  </si>
  <si>
    <t>2000 Sulfiric Acid + 20 Elem 65 Ore</t>
  </si>
  <si>
    <t>Max in</t>
  </si>
  <si>
    <t>Max out</t>
  </si>
  <si>
    <t>Sulfuric Acid</t>
  </si>
  <si>
    <t>Elem65 Ore</t>
  </si>
  <si>
    <t>Ref E65</t>
  </si>
  <si>
    <t>Uranium</t>
  </si>
  <si>
    <t>Requested</t>
  </si>
  <si>
    <t>Unfilted Deuterium</t>
  </si>
  <si>
    <t>Max in (from prev steps)</t>
  </si>
  <si>
    <t>Requested (in recipe)</t>
  </si>
  <si>
    <t>Liquid Deuterium</t>
  </si>
  <si>
    <t>Water</t>
  </si>
  <si>
    <t>Max out (with additional settups or overclocking)</t>
  </si>
  <si>
    <t>Quartz Crystal</t>
  </si>
  <si>
    <t>Heavy Modular Frame</t>
  </si>
  <si>
    <t>(we decide this)</t>
  </si>
  <si>
    <t>Advanced Reactor Casing</t>
  </si>
  <si>
    <t>Item 1 per min</t>
  </si>
  <si>
    <t>Item 2 per min</t>
  </si>
  <si>
    <t>Item 3 per min</t>
  </si>
  <si>
    <t>Result per min</t>
  </si>
  <si>
    <t>Change inputs based on desired recipe</t>
  </si>
  <si>
    <t>99999 on max specifys a variable we are not concerned with</t>
  </si>
  <si>
    <t>Set max in = requested for reactor casings</t>
  </si>
  <si>
    <t>Benefit scalar:</t>
  </si>
  <si>
    <t>Real Value:</t>
  </si>
  <si>
    <t>Normalizer:</t>
  </si>
  <si>
    <t>(this one is limited by casings)</t>
  </si>
  <si>
    <t>(enough for 3 cores)</t>
  </si>
  <si>
    <t>(enough for 2 cores)</t>
  </si>
  <si>
    <r>
      <t xml:space="preserve">Max out is from </t>
    </r>
    <r>
      <rPr>
        <u/>
        <sz val="11"/>
        <color theme="1"/>
        <rFont val="Calibri"/>
        <family val="2"/>
        <scheme val="minor"/>
      </rPr>
      <t>one</t>
    </r>
    <r>
      <rPr>
        <sz val="11"/>
        <color theme="1"/>
        <rFont val="Calibri"/>
        <family val="2"/>
        <scheme val="minor"/>
      </rPr>
      <t xml:space="preserve"> entire settup when considering overflow</t>
    </r>
  </si>
  <si>
    <t>24 Quartz Crystal + 1 Heavy Modular Frame</t>
  </si>
  <si>
    <t>20(10 to stop)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</si>
</sst>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2" xfId="0" applyFont="1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 applyBorder="1"/>
    <xf numFmtId="0" fontId="1" fillId="0" borderId="2" xfId="0" applyFont="1" applyBorder="1"/>
    <xf numFmtId="0" fontId="1" fillId="0" borderId="4" xfId="0" applyFont="1" applyBorder="1"/>
    <xf numFmtId="0" fontId="0" fillId="4" borderId="0" xfId="0" applyFill="1"/>
    <xf numFmtId="0" fontId="0" fillId="4" borderId="1" xfId="0" applyFill="1" applyBorder="1"/>
    <xf numFmtId="0" fontId="0" fillId="0" borderId="5" xfId="0" applyBorder="1"/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F9C9-922D-462E-9CBB-AF887DF673A6}">
  <dimension ref="B1:L48"/>
  <sheetViews>
    <sheetView tabSelected="1" workbookViewId="0">
      <selection activeCell="I18" sqref="I18"/>
    </sheetView>
  </sheetViews>
  <sheetFormatPr defaultRowHeight="14.5" x14ac:dyDescent="0.35"/>
  <cols>
    <col min="2" max="2" width="47.6328125" customWidth="1"/>
    <col min="3" max="3" width="26.90625" customWidth="1"/>
    <col min="4" max="4" width="26.36328125" customWidth="1"/>
    <col min="5" max="5" width="33.36328125" customWidth="1"/>
    <col min="6" max="7" width="26.36328125" customWidth="1"/>
    <col min="8" max="8" width="52.7265625" customWidth="1"/>
    <col min="9" max="9" width="26.6328125" customWidth="1"/>
    <col min="10" max="10" width="27.1796875" customWidth="1"/>
    <col min="11" max="11" width="26.26953125" customWidth="1"/>
    <col min="12" max="12" width="22.90625" customWidth="1"/>
  </cols>
  <sheetData>
    <row r="1" spans="2:12" x14ac:dyDescent="0.35">
      <c r="B1" s="7" t="s">
        <v>0</v>
      </c>
      <c r="C1" s="7" t="s">
        <v>7</v>
      </c>
      <c r="D1" s="7" t="s">
        <v>15</v>
      </c>
      <c r="E1" s="8" t="s">
        <v>1</v>
      </c>
      <c r="F1" s="8" t="s">
        <v>14</v>
      </c>
      <c r="G1" s="3" t="s">
        <v>2</v>
      </c>
      <c r="I1" s="1" t="s">
        <v>16</v>
      </c>
      <c r="J1" s="1" t="s">
        <v>27</v>
      </c>
      <c r="K1" s="12" t="s">
        <v>26</v>
      </c>
      <c r="L1" s="1" t="s">
        <v>17</v>
      </c>
    </row>
    <row r="2" spans="2:12" x14ac:dyDescent="0.35">
      <c r="B2" s="5" t="s">
        <v>30</v>
      </c>
      <c r="C2" s="5" t="s">
        <v>8</v>
      </c>
      <c r="D2" s="13">
        <v>16</v>
      </c>
      <c r="E2" s="5" t="s">
        <v>3</v>
      </c>
      <c r="F2" s="13">
        <v>2000</v>
      </c>
      <c r="G2" s="13">
        <f>(60/D2)*F2</f>
        <v>7500</v>
      </c>
    </row>
    <row r="3" spans="2:12" x14ac:dyDescent="0.35">
      <c r="B3" s="6"/>
      <c r="C3" s="6"/>
      <c r="D3" s="14"/>
      <c r="E3" s="6"/>
      <c r="F3" s="14"/>
      <c r="G3" s="14"/>
    </row>
    <row r="4" spans="2:12" x14ac:dyDescent="0.35">
      <c r="B4" s="5" t="s">
        <v>29</v>
      </c>
      <c r="C4" s="5" t="s">
        <v>8</v>
      </c>
      <c r="D4" s="13">
        <v>32</v>
      </c>
      <c r="E4" s="5" t="s">
        <v>4</v>
      </c>
      <c r="F4" s="13">
        <v>4000</v>
      </c>
      <c r="G4" s="13">
        <f>(60/D4)*F4</f>
        <v>7500</v>
      </c>
    </row>
    <row r="5" spans="2:12" x14ac:dyDescent="0.35">
      <c r="B5" s="6"/>
      <c r="C5" s="6"/>
      <c r="D5" s="14"/>
      <c r="E5" s="6"/>
      <c r="F5" s="14"/>
      <c r="G5" s="14"/>
    </row>
    <row r="6" spans="2:12" x14ac:dyDescent="0.35">
      <c r="B6" s="5" t="s">
        <v>23</v>
      </c>
      <c r="C6" s="5" t="s">
        <v>8</v>
      </c>
      <c r="D6" s="13">
        <v>8</v>
      </c>
      <c r="E6" s="5" t="s">
        <v>24</v>
      </c>
      <c r="F6" s="13">
        <v>1000</v>
      </c>
      <c r="G6" s="13">
        <f>(60/D6)*F6</f>
        <v>7500</v>
      </c>
      <c r="H6" t="s">
        <v>59</v>
      </c>
    </row>
    <row r="7" spans="2:12" x14ac:dyDescent="0.35">
      <c r="B7" s="6"/>
      <c r="C7" s="6"/>
      <c r="D7" s="14"/>
      <c r="E7" s="6"/>
      <c r="F7" s="14"/>
      <c r="G7" s="14"/>
    </row>
    <row r="8" spans="2:12" x14ac:dyDescent="0.35">
      <c r="B8" s="5" t="s">
        <v>62</v>
      </c>
      <c r="C8" s="5" t="s">
        <v>9</v>
      </c>
      <c r="D8" s="13">
        <v>60</v>
      </c>
      <c r="E8" s="5" t="s">
        <v>5</v>
      </c>
      <c r="F8" s="13">
        <v>1</v>
      </c>
      <c r="G8" s="13">
        <f>(60/D8)*F8</f>
        <v>1</v>
      </c>
      <c r="H8" t="s">
        <v>60</v>
      </c>
      <c r="J8" t="s">
        <v>55</v>
      </c>
    </row>
    <row r="9" spans="2:12" x14ac:dyDescent="0.35">
      <c r="B9" s="6"/>
      <c r="C9" s="6"/>
      <c r="D9" s="14"/>
      <c r="E9" s="6"/>
      <c r="F9" s="14"/>
      <c r="G9" s="14"/>
      <c r="J9">
        <f>0.2</f>
        <v>0.2</v>
      </c>
    </row>
    <row r="10" spans="2:12" x14ac:dyDescent="0.35">
      <c r="B10" s="5" t="s">
        <v>28</v>
      </c>
      <c r="C10" s="5" t="s">
        <v>8</v>
      </c>
      <c r="D10" s="13">
        <v>120</v>
      </c>
      <c r="E10" s="5" t="s">
        <v>6</v>
      </c>
      <c r="F10" s="13">
        <v>1</v>
      </c>
      <c r="G10" s="13">
        <f>(60/D10)*F10</f>
        <v>0.5</v>
      </c>
      <c r="I10" t="s">
        <v>63</v>
      </c>
      <c r="J10" t="s">
        <v>57</v>
      </c>
      <c r="K10">
        <f>J13/5000</f>
        <v>240</v>
      </c>
      <c r="L10">
        <f>60/K10</f>
        <v>0.25</v>
      </c>
    </row>
    <row r="11" spans="2:12" x14ac:dyDescent="0.35">
      <c r="B11" s="4"/>
      <c r="C11" s="4"/>
      <c r="D11" s="15"/>
      <c r="E11" s="4"/>
      <c r="F11" s="19"/>
      <c r="G11" s="15"/>
      <c r="J11">
        <f>750000*2</f>
        <v>1500000</v>
      </c>
    </row>
    <row r="12" spans="2:12" x14ac:dyDescent="0.35">
      <c r="B12" s="10" t="s">
        <v>18</v>
      </c>
      <c r="C12" s="10" t="s">
        <v>10</v>
      </c>
      <c r="D12" s="16">
        <v>3</v>
      </c>
      <c r="E12" s="10" t="s">
        <v>11</v>
      </c>
      <c r="F12" s="20">
        <v>5</v>
      </c>
      <c r="G12" s="20">
        <f>(60/D12)*F12</f>
        <v>100</v>
      </c>
      <c r="J12" t="s">
        <v>56</v>
      </c>
    </row>
    <row r="13" spans="2:12" x14ac:dyDescent="0.35">
      <c r="B13" s="9"/>
      <c r="C13" s="9"/>
      <c r="D13" s="17"/>
      <c r="E13" s="9"/>
      <c r="F13" s="21"/>
      <c r="G13" s="17"/>
      <c r="J13">
        <f>J11-(J9*J11)</f>
        <v>1200000</v>
      </c>
    </row>
    <row r="14" spans="2:12" x14ac:dyDescent="0.35">
      <c r="B14" s="10" t="s">
        <v>21</v>
      </c>
      <c r="C14" s="10" t="s">
        <v>8</v>
      </c>
      <c r="D14" s="18">
        <v>12</v>
      </c>
      <c r="E14" s="10" t="s">
        <v>12</v>
      </c>
      <c r="F14" s="20">
        <v>1000</v>
      </c>
      <c r="G14" s="20">
        <f>(60/D14)*F14</f>
        <v>5000</v>
      </c>
      <c r="H14" t="s">
        <v>25</v>
      </c>
    </row>
    <row r="15" spans="2:12" x14ac:dyDescent="0.35">
      <c r="B15" s="9"/>
      <c r="C15" s="9"/>
      <c r="D15" s="17"/>
      <c r="E15" s="9"/>
      <c r="F15" s="21"/>
      <c r="G15" s="17"/>
    </row>
    <row r="16" spans="2:12" x14ac:dyDescent="0.35">
      <c r="B16" s="10" t="s">
        <v>20</v>
      </c>
      <c r="C16" s="10" t="s">
        <v>8</v>
      </c>
      <c r="D16" s="18">
        <v>24</v>
      </c>
      <c r="E16" s="10" t="s">
        <v>13</v>
      </c>
      <c r="F16" s="20">
        <v>1000</v>
      </c>
      <c r="G16" s="20">
        <f>(60/D16)*F16</f>
        <v>2500</v>
      </c>
      <c r="I16" t="s">
        <v>19</v>
      </c>
      <c r="L16" t="s">
        <v>22</v>
      </c>
    </row>
    <row r="17" spans="2:8" x14ac:dyDescent="0.35">
      <c r="D17" s="11"/>
      <c r="G17" s="11"/>
    </row>
    <row r="18" spans="2:8" x14ac:dyDescent="0.35">
      <c r="B18" s="22"/>
      <c r="C18" s="22"/>
      <c r="D18" s="22"/>
      <c r="E18" s="22"/>
      <c r="F18" s="22"/>
      <c r="G18" s="22"/>
    </row>
    <row r="19" spans="2:8" x14ac:dyDescent="0.35">
      <c r="B19" s="24"/>
      <c r="C19" s="24" t="s">
        <v>48</v>
      </c>
      <c r="D19" s="24" t="s">
        <v>49</v>
      </c>
      <c r="E19" s="12" t="s">
        <v>50</v>
      </c>
      <c r="F19" s="12" t="s">
        <v>51</v>
      </c>
      <c r="G19" s="2"/>
      <c r="H19" s="29" t="s">
        <v>52</v>
      </c>
    </row>
    <row r="20" spans="2:8" x14ac:dyDescent="0.35">
      <c r="B20" s="24"/>
      <c r="C20" s="2" t="s">
        <v>33</v>
      </c>
      <c r="D20" s="2" t="s">
        <v>34</v>
      </c>
      <c r="E20" s="2"/>
      <c r="F20" s="25" t="s">
        <v>3</v>
      </c>
      <c r="G20" s="2"/>
      <c r="H20" s="29" t="s">
        <v>53</v>
      </c>
    </row>
    <row r="21" spans="2:8" x14ac:dyDescent="0.35">
      <c r="B21" s="24" t="s">
        <v>37</v>
      </c>
      <c r="C21" s="2">
        <f>(2000*60)/D2</f>
        <v>7500</v>
      </c>
      <c r="D21" s="2">
        <f>(20*60)/D2</f>
        <v>75</v>
      </c>
      <c r="E21" s="2"/>
      <c r="F21" s="23">
        <f>G2</f>
        <v>7500</v>
      </c>
      <c r="G21" s="2"/>
      <c r="H21" s="29" t="s">
        <v>54</v>
      </c>
    </row>
    <row r="22" spans="2:8" x14ac:dyDescent="0.35">
      <c r="B22" s="24" t="s">
        <v>31</v>
      </c>
      <c r="C22" s="2">
        <f>C21</f>
        <v>7500</v>
      </c>
      <c r="D22" s="2">
        <v>99999</v>
      </c>
      <c r="E22" s="2"/>
      <c r="F22" s="2"/>
      <c r="G22" s="2"/>
      <c r="H22" s="29" t="s">
        <v>61</v>
      </c>
    </row>
    <row r="23" spans="2:8" x14ac:dyDescent="0.35">
      <c r="B23" s="24" t="s">
        <v>32</v>
      </c>
      <c r="C23" s="2"/>
      <c r="D23" s="2"/>
      <c r="E23" s="2"/>
      <c r="F23" s="2">
        <f>G2</f>
        <v>7500</v>
      </c>
      <c r="G23" s="2" t="s">
        <v>46</v>
      </c>
    </row>
    <row r="24" spans="2:8" x14ac:dyDescent="0.35">
      <c r="B24" s="22"/>
      <c r="C24" s="22"/>
      <c r="D24" s="22"/>
      <c r="E24" s="22"/>
      <c r="F24" s="22"/>
      <c r="G24" s="22"/>
    </row>
    <row r="25" spans="2:8" x14ac:dyDescent="0.35">
      <c r="B25" s="24"/>
      <c r="C25" s="24" t="s">
        <v>48</v>
      </c>
      <c r="D25" s="24" t="s">
        <v>49</v>
      </c>
      <c r="E25" s="12" t="s">
        <v>50</v>
      </c>
      <c r="F25" s="12" t="s">
        <v>51</v>
      </c>
      <c r="G25" s="2"/>
    </row>
    <row r="26" spans="2:8" x14ac:dyDescent="0.35">
      <c r="B26" s="24"/>
      <c r="C26" s="25" t="s">
        <v>35</v>
      </c>
      <c r="D26" s="2" t="s">
        <v>36</v>
      </c>
      <c r="E26" s="2"/>
      <c r="F26" s="6" t="s">
        <v>38</v>
      </c>
      <c r="G26" s="2"/>
    </row>
    <row r="27" spans="2:8" x14ac:dyDescent="0.35">
      <c r="B27" s="24" t="s">
        <v>40</v>
      </c>
      <c r="C27" s="2">
        <f>(2000*60)/D4</f>
        <v>3750</v>
      </c>
      <c r="D27" s="2">
        <f>(20*60)/D4</f>
        <v>37.5</v>
      </c>
      <c r="E27" s="2"/>
      <c r="F27" s="23">
        <f>G4</f>
        <v>7500</v>
      </c>
      <c r="G27" s="2"/>
    </row>
    <row r="28" spans="2:8" x14ac:dyDescent="0.35">
      <c r="B28" s="24" t="s">
        <v>39</v>
      </c>
      <c r="C28" s="2">
        <f>F23</f>
        <v>7500</v>
      </c>
      <c r="D28" s="2">
        <v>999999</v>
      </c>
      <c r="E28" s="2"/>
      <c r="F28" s="2"/>
      <c r="G28" s="2"/>
    </row>
    <row r="29" spans="2:8" x14ac:dyDescent="0.35">
      <c r="B29" s="24" t="s">
        <v>43</v>
      </c>
      <c r="C29" s="2"/>
      <c r="D29" s="2"/>
      <c r="E29" s="2"/>
      <c r="F29" s="2">
        <f>MIN((C28/C27)*F27,(D28/D27)*F27)</f>
        <v>15000</v>
      </c>
      <c r="G29" s="2"/>
    </row>
    <row r="30" spans="2:8" x14ac:dyDescent="0.35">
      <c r="B30" s="4"/>
      <c r="C30" s="4"/>
      <c r="D30" s="4"/>
      <c r="E30" s="4"/>
      <c r="F30" s="4"/>
      <c r="G30" s="4"/>
    </row>
    <row r="31" spans="2:8" x14ac:dyDescent="0.35">
      <c r="B31" s="24"/>
      <c r="C31" s="24" t="s">
        <v>48</v>
      </c>
      <c r="D31" s="24" t="s">
        <v>49</v>
      </c>
      <c r="E31" s="12" t="s">
        <v>50</v>
      </c>
      <c r="F31" s="12" t="s">
        <v>51</v>
      </c>
    </row>
    <row r="32" spans="2:8" x14ac:dyDescent="0.35">
      <c r="B32" s="24"/>
      <c r="C32" s="6" t="s">
        <v>38</v>
      </c>
      <c r="D32" s="2" t="s">
        <v>42</v>
      </c>
      <c r="E32" s="2"/>
      <c r="F32" s="28" t="s">
        <v>41</v>
      </c>
    </row>
    <row r="33" spans="2:7" x14ac:dyDescent="0.35">
      <c r="B33" s="24" t="s">
        <v>40</v>
      </c>
      <c r="C33" s="2">
        <f>(1000*60)/D6</f>
        <v>7500</v>
      </c>
      <c r="D33" s="2">
        <f>(2000*60)/D6</f>
        <v>15000</v>
      </c>
      <c r="E33" s="2"/>
      <c r="F33" s="23">
        <f>G6</f>
        <v>7500</v>
      </c>
    </row>
    <row r="34" spans="2:7" x14ac:dyDescent="0.35">
      <c r="B34" s="24" t="s">
        <v>39</v>
      </c>
      <c r="C34" s="2">
        <f>F29</f>
        <v>15000</v>
      </c>
      <c r="D34" s="2">
        <v>999999</v>
      </c>
      <c r="E34" s="2"/>
      <c r="F34" s="2"/>
    </row>
    <row r="35" spans="2:7" x14ac:dyDescent="0.35">
      <c r="B35" s="24" t="s">
        <v>43</v>
      </c>
      <c r="C35" s="2"/>
      <c r="D35" s="2"/>
      <c r="E35" s="2"/>
      <c r="F35" s="2">
        <f>MIN((C34/C33)*F33,(D34/D33)*F33)</f>
        <v>15000</v>
      </c>
    </row>
    <row r="36" spans="2:7" x14ac:dyDescent="0.35">
      <c r="B36" s="4"/>
      <c r="C36" s="4"/>
      <c r="D36" s="4"/>
      <c r="E36" s="4"/>
      <c r="F36" s="4"/>
      <c r="G36" s="4"/>
    </row>
    <row r="37" spans="2:7" x14ac:dyDescent="0.35">
      <c r="B37" s="24"/>
      <c r="C37" s="24" t="s">
        <v>48</v>
      </c>
      <c r="D37" s="24" t="s">
        <v>49</v>
      </c>
      <c r="E37" s="12" t="s">
        <v>50</v>
      </c>
      <c r="F37" s="12" t="s">
        <v>51</v>
      </c>
    </row>
    <row r="38" spans="2:7" x14ac:dyDescent="0.35">
      <c r="B38" s="24"/>
      <c r="C38" s="23" t="s">
        <v>44</v>
      </c>
      <c r="D38" s="2" t="s">
        <v>45</v>
      </c>
      <c r="E38" s="2"/>
      <c r="F38" s="26" t="s">
        <v>47</v>
      </c>
    </row>
    <row r="39" spans="2:7" x14ac:dyDescent="0.35">
      <c r="B39" s="24" t="s">
        <v>40</v>
      </c>
      <c r="C39" s="2">
        <f>(10*60)/D8</f>
        <v>10</v>
      </c>
      <c r="D39" s="2">
        <f>(1*60)/D8</f>
        <v>1</v>
      </c>
      <c r="E39" s="2"/>
      <c r="F39" s="23">
        <f>G8</f>
        <v>1</v>
      </c>
    </row>
    <row r="40" spans="2:7" x14ac:dyDescent="0.35">
      <c r="B40" s="24" t="s">
        <v>39</v>
      </c>
      <c r="C40" s="2">
        <f>C39</f>
        <v>10</v>
      </c>
      <c r="D40" s="2">
        <f>D39</f>
        <v>1</v>
      </c>
      <c r="E40" s="2"/>
      <c r="F40" s="2"/>
    </row>
    <row r="41" spans="2:7" x14ac:dyDescent="0.35">
      <c r="B41" s="24" t="s">
        <v>43</v>
      </c>
      <c r="C41" s="2"/>
      <c r="D41" s="2"/>
      <c r="E41" s="2"/>
      <c r="F41" s="2">
        <f>MIN((C40/C39)*F39,(D40/D39)*F39)</f>
        <v>1</v>
      </c>
      <c r="G41" t="s">
        <v>46</v>
      </c>
    </row>
    <row r="42" spans="2:7" x14ac:dyDescent="0.35">
      <c r="B42" s="4"/>
      <c r="C42" s="4"/>
      <c r="D42" s="4"/>
      <c r="E42" s="4"/>
      <c r="F42" s="4"/>
      <c r="G42" s="4"/>
    </row>
    <row r="43" spans="2:7" x14ac:dyDescent="0.35">
      <c r="B43" s="24"/>
      <c r="C43" s="24" t="s">
        <v>48</v>
      </c>
      <c r="D43" s="24" t="s">
        <v>49</v>
      </c>
      <c r="E43" s="12" t="s">
        <v>50</v>
      </c>
      <c r="F43" s="12" t="s">
        <v>51</v>
      </c>
    </row>
    <row r="44" spans="2:7" x14ac:dyDescent="0.35">
      <c r="B44" s="24"/>
      <c r="C44" s="26" t="s">
        <v>47</v>
      </c>
      <c r="D44" s="28" t="s">
        <v>41</v>
      </c>
      <c r="E44" s="2"/>
      <c r="F44" s="27" t="s">
        <v>6</v>
      </c>
    </row>
    <row r="45" spans="2:7" x14ac:dyDescent="0.35">
      <c r="B45" s="24" t="s">
        <v>40</v>
      </c>
      <c r="C45" s="2">
        <f>(1*60)/D10</f>
        <v>0.5</v>
      </c>
      <c r="D45" s="2">
        <f>(5000*60)/D10</f>
        <v>2500</v>
      </c>
      <c r="E45" s="2"/>
      <c r="F45" s="23">
        <f>G10</f>
        <v>0.5</v>
      </c>
    </row>
    <row r="46" spans="2:7" x14ac:dyDescent="0.35">
      <c r="B46" s="24" t="s">
        <v>39</v>
      </c>
      <c r="C46" s="2">
        <f>F41</f>
        <v>1</v>
      </c>
      <c r="D46" s="2">
        <f>F35</f>
        <v>15000</v>
      </c>
      <c r="E46" s="2"/>
      <c r="F46" s="2"/>
    </row>
    <row r="47" spans="2:7" x14ac:dyDescent="0.35">
      <c r="B47" s="24" t="s">
        <v>43</v>
      </c>
      <c r="C47" s="2"/>
      <c r="D47" s="2"/>
      <c r="E47" s="2"/>
      <c r="F47" s="2">
        <f>MIN((C46/C45)*F45,(D46/D45)*F45)</f>
        <v>1</v>
      </c>
      <c r="G47" t="s">
        <v>58</v>
      </c>
    </row>
    <row r="48" spans="2:7" x14ac:dyDescent="0.35">
      <c r="B48" s="4"/>
      <c r="C48" s="4"/>
      <c r="D48" s="4"/>
      <c r="E48" s="4"/>
      <c r="F48" s="4"/>
      <c r="G4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2020-03-24T20:55:21Z</dcterms:created>
  <dcterms:modified xsi:type="dcterms:W3CDTF">2020-03-28T06:35:55Z</dcterms:modified>
</cp:coreProperties>
</file>