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8.xml" ContentType="application/vnd.openxmlformats-officedocument.spreadsheetml.comments+xml"/>
  <Override PartName="/xl/drawings/_rels/drawing1.xml.rels" ContentType="application/vnd.openxmlformats-package.relationship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vmlDrawing3.vml" ContentType="application/vnd.openxmlformats-officedocument.vmlDrawing"/>
  <Override PartName="/xl/workbook.xml" ContentType="application/vnd.openxmlformats-officedocument.spreadsheetml.sheet.main+xml"/>
  <Override PartName="/xl/comments3.xml" ContentType="application/vnd.openxmlformats-officedocument.spreadsheetml.comments+xml"/>
  <Override PartName="/xl/styles.xml" ContentType="application/vnd.openxmlformats-officedocument.spreadsheetml.styles+xml"/>
  <Override PartName="/xl/comments1.xml" ContentType="application/vnd.openxmlformats-officedocument.spreadsheetml.comments+xml"/>
  <Override PartName="/xl/worksheets/_rels/sheet3.xml.rels" ContentType="application/vnd.openxmlformats-package.relationships+xml"/>
  <Override PartName="/xl/worksheets/_rels/sheet2.xml.rels" ContentType="application/vnd.openxmlformats-package.relationships+xml"/>
  <Override PartName="/xl/worksheets/_rels/sheet8.xml.rels" ContentType="application/vnd.openxmlformats-package.relationships+xml"/>
  <Override PartName="/xl/worksheets/_rels/sheet1.xml.rels" ContentType="application/vnd.openxmlformats-package.relationships+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charts/chart19.xml" ContentType="application/vnd.openxmlformats-officedocument.drawingml.chart+xml"/>
  <Override PartName="/xl/charts/chart18.xml" ContentType="application/vnd.openxmlformats-officedocument.drawingml.chart+xml"/>
  <Override PartName="/xl/charts/chart17.xml" ContentType="application/vnd.openxmlformats-officedocument.drawingml.chart+xml"/>
  <Override PartName="/xl/charts/chart16.xml" ContentType="application/vnd.openxmlformats-officedocument.drawingml.chart+xml"/>
  <Override PartName="/xl/charts/chart15.xml" ContentType="application/vnd.openxmlformats-officedocument.drawingml.chart+xml"/>
  <Override PartName="/xl/charts/chart14.xml" ContentType="application/vnd.openxmlformats-officedocument.drawingml.chart+xml"/>
  <Override PartName="/xl/charts/chart13.xml" ContentType="application/vnd.openxmlformats-officedocument.drawingml.chart+xml"/>
  <Override PartName="/xl/charts/chart12.xml" ContentType="application/vnd.openxmlformats-officedocument.drawingml.chart+xml"/>
  <Override PartName="/xl/charts/chart11.xml" ContentType="application/vnd.openxmlformats-officedocument.drawingml.chart+xml"/>
  <Override PartName="/xl/charts/chart4.xml" ContentType="application/vnd.openxmlformats-officedocument.drawingml.chart+xml"/>
  <Override PartName="/xl/charts/chart3.xml" ContentType="application/vnd.openxmlformats-officedocument.drawingml.chart+xml"/>
  <Override PartName="/xl/charts/chart21.xml" ContentType="application/vnd.openxmlformats-officedocument.drawingml.chart+xml"/>
  <Override PartName="/xl/charts/chart2.xml" ContentType="application/vnd.openxmlformats-officedocument.drawingml.chart+xml"/>
  <Override PartName="/xl/charts/chart20.xml" ContentType="application/vnd.openxmlformats-officedocument.drawingml.chart+xml"/>
  <Override PartName="/xl/charts/chart1.xml" ContentType="application/vnd.openxmlformats-officedocument.drawingml.chart+xml"/>
  <Override PartName="/xl/charts/chart5.xml" ContentType="application/vnd.openxmlformats-officedocument.drawingml.chart+xml"/>
  <Override PartName="/xl/charts/chart10.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10"/>
  </bookViews>
  <sheets>
    <sheet name="Übersicht" sheetId="1" state="visible" r:id="rId2"/>
    <sheet name="Diagramme" sheetId="2" state="visible" r:id="rId3"/>
    <sheet name="Woche 0" sheetId="3" state="visible" r:id="rId4"/>
    <sheet name="Inception" sheetId="4" state="visible" r:id="rId5"/>
    <sheet name="Elaboration" sheetId="5" state="visible" r:id="rId6"/>
    <sheet name="Construction" sheetId="6" state="visible" r:id="rId7"/>
    <sheet name="Transition" sheetId="7" state="visible" r:id="rId8"/>
    <sheet name="Arbeitspakete" sheetId="8" state="visible" r:id="rId9"/>
    <sheet name="Transfer" sheetId="9" state="hidden" r:id="rId10"/>
    <sheet name="Zeit1" sheetId="10" state="visible" r:id="rId11"/>
    <sheet name="Zeit2" sheetId="11" state="visible" r:id="rId12"/>
    <sheet name="Zeit3" sheetId="12" state="visible" r:id="rId13"/>
    <sheet name="Zeit4" sheetId="13" state="visible" r:id="rId14"/>
    <sheet name="Zeit5" sheetId="14" state="visible" r:id="rId15"/>
  </sheets>
  <definedNames>
    <definedName function="false" hidden="false" name="Analyse" vbProcedure="false">OFFSET(Arbeitspakete!$C$4,,,COUNTA(Arbeitspakete!$C:$C)-1)</definedName>
    <definedName function="false" hidden="false" name="Doku" vbProcedure="false">OFFSET(Arbeitspakete!$F$4,,,COUNTA(Arbeitspakete!$F:$F)-1)</definedName>
    <definedName function="false" hidden="false" name="Implementierung" vbProcedure="false">OFFSET(Arbeitspakete!$D$4,,,COUNTA(Arbeitspakete!$D:$D)-1)</definedName>
    <definedName function="false" hidden="false" name="Manage" vbProcedure="false">OFFSET(Arbeitspakete!$G$4,,,COUNTA(Arbeitspakete!$G:$G)-1)</definedName>
    <definedName function="false" hidden="false" name="Quali" vbProcedure="false">OFFSET(Arbeitspakete!$J$4,,,COUNTA(Arbeitspakete!$J:$J)-1)</definedName>
    <definedName function="false" hidden="false" name="Requirements" vbProcedure="false">OFFSET(Arbeitspakete!$B$4,,,COUNTA(Arbeitspakete!$B:$B)-1)</definedName>
    <definedName function="false" hidden="false" name="Sitzung" vbProcedure="false">OFFSET(Arbeitspakete!$I$4,,,COUNTA(Arbeitspakete!$I:$I)-1)</definedName>
    <definedName function="false" hidden="false" name="T1ISTW0" vbProcedure="false">Zeit1!$F$9:$F$18</definedName>
    <definedName function="false" hidden="false" name="T1ISTW1" vbProcedure="false">Zeit1!$F$20:$F$29</definedName>
    <definedName function="false" hidden="false" name="T1ISTW10" vbProcedure="false">Zeit1!$F$119:$F$128</definedName>
    <definedName function="false" hidden="false" name="T1ISTW11" vbProcedure="false">Zeit1!$F$130:$F$139</definedName>
    <definedName function="false" hidden="false" name="T1ISTW12" vbProcedure="false">Zeit1!$F$141:$F$150</definedName>
    <definedName function="false" hidden="false" name="T1ISTW13" vbProcedure="false">Zeit1!$F$152:$F$161</definedName>
    <definedName function="false" hidden="false" name="T1ISTW14" vbProcedure="false">Zeit1!$F$163:$F$172</definedName>
    <definedName function="false" hidden="false" name="T1ISTW2" vbProcedure="false">Zeit1!$F$31:$F$40</definedName>
    <definedName function="false" hidden="false" name="T1ISTW3" vbProcedure="false">Zeit1!$F$42:$F$51</definedName>
    <definedName function="false" hidden="false" name="T1ISTW4" vbProcedure="false">Zeit1!$F$53:$F$62</definedName>
    <definedName function="false" hidden="false" name="T1ISTW5" vbProcedure="false">Zeit1!$F$64:$F$73</definedName>
    <definedName function="false" hidden="false" name="T1ISTW6" vbProcedure="false">Zeit1!$F$75:$F$84</definedName>
    <definedName function="false" hidden="false" name="T1ISTW7" vbProcedure="false">Zeit1!$F$86:$F$95</definedName>
    <definedName function="false" hidden="false" name="T1ISTW8" vbProcedure="false">Zeit1!$F$97:$F$106</definedName>
    <definedName function="false" hidden="false" name="T1ISTW9" vbProcedure="false">Zeit1!$F$108:$F$117</definedName>
    <definedName function="false" hidden="false" name="T1PaketW0" vbProcedure="false">Zeit1!$E$9:$E$18</definedName>
    <definedName function="false" hidden="false" name="T1PaketW1" vbProcedure="false">Zeit1!$E$20:$E$29</definedName>
    <definedName function="false" hidden="false" name="T1PaketW10" vbProcedure="false">Zeit1!$E$119:$E$128</definedName>
    <definedName function="false" hidden="false" name="T1PaketW11" vbProcedure="false">Zeit1!$E$130:$E$139</definedName>
    <definedName function="false" hidden="false" name="T1PaketW12" vbProcedure="false">Zeit1!$E$141:$E$150</definedName>
    <definedName function="false" hidden="false" name="T1PaketW13" vbProcedure="false">Zeit1!$E$152:$E$161</definedName>
    <definedName function="false" hidden="false" name="T1PaketW14" vbProcedure="false">Zeit1!$E$163:$E$172</definedName>
    <definedName function="false" hidden="false" name="T1PaketW2" vbProcedure="false">Zeit1!$E$31:$E$40</definedName>
    <definedName function="false" hidden="false" name="T1PaketW3" vbProcedure="false">Zeit1!$E$42:$E$51</definedName>
    <definedName function="false" hidden="false" name="T1PaketW4" vbProcedure="false">Zeit1!$E$53:$E$62</definedName>
    <definedName function="false" hidden="false" name="T1PaketW5" vbProcedure="false">Zeit1!$E$64:$E$73</definedName>
    <definedName function="false" hidden="false" name="T1PaketW6" vbProcedure="false">Zeit1!$E$75:$E$84</definedName>
    <definedName function="false" hidden="false" name="T1PaketW7" vbProcedure="false">Zeit1!$E$86:$E$95</definedName>
    <definedName function="false" hidden="false" name="T1PaketW8" vbProcedure="false">Zeit1!$E$97:$E$106</definedName>
    <definedName function="false" hidden="false" name="T1PaketW9" vbProcedure="false">Zeit1!$E$108:$E$117</definedName>
    <definedName function="false" hidden="false" name="Task" vbProcedure="false">OFFSET(Arbeitspakete!$H$4,,,COUNTA(Arbeitspakete!$H:$H)-1)</definedName>
    <definedName function="false" hidden="false" name="Test" vbProcedure="false">OFFSET(Arbeitspakete!$E$4,,,COUNTA(Arbeitspakete!$E:$E)-1)</definedName>
    <definedName function="false" hidden="false" localSheetId="2" name="_xlnm._FilterDatabase" vbProcedure="false">'Woche 0'!$E$13:$E$79</definedName>
    <definedName function="false" hidden="false" localSheetId="3" name="_xlnm._FilterDatabase" vbProcedure="false">Inception!$E$13:$E$79</definedName>
    <definedName function="false" hidden="false" localSheetId="4" name="_xlnm._FilterDatabase" vbProcedure="false">Elaboration!$E$13:$E$79</definedName>
    <definedName function="false" hidden="false" localSheetId="5" name="_xlnm._FilterDatabase" vbProcedure="false">Construction!$E$13:$E$79</definedName>
    <definedName function="false" hidden="false" localSheetId="6" name="_xlnm._FilterDatabase" vbProcedure="false">Transition!$E$13:$E$79</definedName>
    <definedName function="false" hidden="false" localSheetId="8" name="Disziplin" vbProcedure="false">Transfer!$D$4:$U$4</definedName>
    <definedName function="false" hidden="false" localSheetId="10" name="T2ISTW0" vbProcedure="false">Zeit2!$F$9:$F$18</definedName>
    <definedName function="false" hidden="false" localSheetId="10" name="T2ISTW1" vbProcedure="false">Zeit2!$F$20:$F$29</definedName>
    <definedName function="false" hidden="false" localSheetId="10" name="T2ISTW10" vbProcedure="false">Zeit2!$F$119:$F$128</definedName>
    <definedName function="false" hidden="false" localSheetId="10" name="T2ISTW11" vbProcedure="false">Zeit2!$F$130:$F$139</definedName>
    <definedName function="false" hidden="false" localSheetId="10" name="T2ISTW12" vbProcedure="false">Zeit2!$F$141:$F$150</definedName>
    <definedName function="false" hidden="false" localSheetId="10" name="T2ISTW13" vbProcedure="false">Zeit2!$F$152:$F$161</definedName>
    <definedName function="false" hidden="false" localSheetId="10" name="T2ISTW14" vbProcedure="false">Zeit2!$F$163:$F$172</definedName>
    <definedName function="false" hidden="false" localSheetId="10" name="T2ISTW2" vbProcedure="false">Zeit2!$F$31:$F$40</definedName>
    <definedName function="false" hidden="false" localSheetId="10" name="T2ISTW3" vbProcedure="false">Zeit2!$F$42:$F$51</definedName>
    <definedName function="false" hidden="false" localSheetId="10" name="T2ISTW4" vbProcedure="false">Zeit2!$F$53:$F$62</definedName>
    <definedName function="false" hidden="false" localSheetId="10" name="T2ISTW5" vbProcedure="false">Zeit2!$F$64:$F$73</definedName>
    <definedName function="false" hidden="false" localSheetId="10" name="T2ISTW6" vbProcedure="false">Zeit2!$F$75:$F$84</definedName>
    <definedName function="false" hidden="false" localSheetId="10" name="T2ISTW7" vbProcedure="false">Zeit2!$F$86:$F$95</definedName>
    <definedName function="false" hidden="false" localSheetId="10" name="T2ISTW8" vbProcedure="false">Zeit2!$F$97:$F$106</definedName>
    <definedName function="false" hidden="false" localSheetId="10" name="T2ISTW9" vbProcedure="false">Zeit2!$F$108:$F$117</definedName>
    <definedName function="false" hidden="false" localSheetId="10" name="T2PaketW0" vbProcedure="false">Zeit2!$E$9:$E$18</definedName>
    <definedName function="false" hidden="false" localSheetId="10" name="T2PaketW1" vbProcedure="false">Zeit2!$E$20:$E$29</definedName>
    <definedName function="false" hidden="false" localSheetId="10" name="T2PaketW10" vbProcedure="false">Zeit2!$E$119:$E$128</definedName>
    <definedName function="false" hidden="false" localSheetId="10" name="T2PaketW11" vbProcedure="false">Zeit2!$E$130:$E$139</definedName>
    <definedName function="false" hidden="false" localSheetId="10" name="T2PaketW12" vbProcedure="false">Zeit2!$E$141:$E$150</definedName>
    <definedName function="false" hidden="false" localSheetId="10" name="T2PaketW13" vbProcedure="false">Zeit2!$E$152:$E$161</definedName>
    <definedName function="false" hidden="false" localSheetId="10" name="T2PaketW14" vbProcedure="false">Zeit2!$E$163:$E$172</definedName>
    <definedName function="false" hidden="false" localSheetId="10" name="T2PaketW2" vbProcedure="false">Zeit2!$E$31:$E$40</definedName>
    <definedName function="false" hidden="false" localSheetId="10" name="T2PaketW3" vbProcedure="false">Zeit2!$E$42:$E$51</definedName>
    <definedName function="false" hidden="false" localSheetId="10" name="T2PaketW4" vbProcedure="false">Zeit2!$E$53:$E$62</definedName>
    <definedName function="false" hidden="false" localSheetId="10" name="T2PaketW5" vbProcedure="false">Zeit2!$E$64:$E$73</definedName>
    <definedName function="false" hidden="false" localSheetId="10" name="T2PaketW6" vbProcedure="false">Zeit2!$E$75:$E$84</definedName>
    <definedName function="false" hidden="false" localSheetId="10" name="T2PaketW7" vbProcedure="false">Zeit2!$E$86:$E$95</definedName>
    <definedName function="false" hidden="false" localSheetId="10" name="T2PaketW8" vbProcedure="false">Zeit2!$E$97:$E$106</definedName>
    <definedName function="false" hidden="false" localSheetId="10" name="T2PaketW9" vbProcedure="false">Zeit2!$E$108:$E$117</definedName>
    <definedName function="false" hidden="false" localSheetId="11" name="T3ISTW0" vbProcedure="false">Zeit3!$F$9:$F$18</definedName>
    <definedName function="false" hidden="false" localSheetId="11" name="T3ISTW1" vbProcedure="false">Zeit3!$F$20:$F$29</definedName>
    <definedName function="false" hidden="false" localSheetId="11" name="T3ISTW10" vbProcedure="false">Zeit3!$F$119:$F$128</definedName>
    <definedName function="false" hidden="false" localSheetId="11" name="T3ISTW11" vbProcedure="false">Zeit3!$F$130:$F$139</definedName>
    <definedName function="false" hidden="false" localSheetId="11" name="T3ISTW12" vbProcedure="false">Zeit3!$F$141:$F$150</definedName>
    <definedName function="false" hidden="false" localSheetId="11" name="T3ISTW13" vbProcedure="false">Zeit3!$F$152:$F$161</definedName>
    <definedName function="false" hidden="false" localSheetId="11" name="T3ISTW14" vbProcedure="false">Zeit3!$F$163:$F$172</definedName>
    <definedName function="false" hidden="false" localSheetId="11" name="T3ISTW2" vbProcedure="false">Zeit3!$F$31:$F$40</definedName>
    <definedName function="false" hidden="false" localSheetId="11" name="T3ISTW3" vbProcedure="false">Zeit3!$F$42:$F$51</definedName>
    <definedName function="false" hidden="false" localSheetId="11" name="T3ISTW4" vbProcedure="false">Zeit3!$F$53:$F$62</definedName>
    <definedName function="false" hidden="false" localSheetId="11" name="T3ISTW5" vbProcedure="false">Zeit3!$F$64:$F$73</definedName>
    <definedName function="false" hidden="false" localSheetId="11" name="T3ISTW6" vbProcedure="false">Zeit3!$F$75:$F$84</definedName>
    <definedName function="false" hidden="false" localSheetId="11" name="T3ISTW7" vbProcedure="false">Zeit3!$F$86:$F$95</definedName>
    <definedName function="false" hidden="false" localSheetId="11" name="T3ISTW8" vbProcedure="false">Zeit3!$F$97:$F$106</definedName>
    <definedName function="false" hidden="false" localSheetId="11" name="T3ISTW9" vbProcedure="false">Zeit3!$F$108:$F$117</definedName>
    <definedName function="false" hidden="false" localSheetId="11" name="T3PaketW0" vbProcedure="false">Zeit3!$E$9:$E$18</definedName>
    <definedName function="false" hidden="false" localSheetId="11" name="T3PaketW1" vbProcedure="false">Zeit3!$E$20:$E$29</definedName>
    <definedName function="false" hidden="false" localSheetId="11" name="T3PaketW10" vbProcedure="false">Zeit3!$E$119:$E$128</definedName>
    <definedName function="false" hidden="false" localSheetId="11" name="T3PaketW11" vbProcedure="false">Zeit3!$E$130:$E$139</definedName>
    <definedName function="false" hidden="false" localSheetId="11" name="T3PaketW12" vbProcedure="false">Zeit3!$E$141:$E$150</definedName>
    <definedName function="false" hidden="false" localSheetId="11" name="T3PaketW13" vbProcedure="false">Zeit3!$E$152:$E$161</definedName>
    <definedName function="false" hidden="false" localSheetId="11" name="T3PaketW14" vbProcedure="false">Zeit3!$E$163:$E$172</definedName>
    <definedName function="false" hidden="false" localSheetId="11" name="T3PaketW2" vbProcedure="false">Zeit3!$E$31:$E$40</definedName>
    <definedName function="false" hidden="false" localSheetId="11" name="T3PaketW3" vbProcedure="false">Zeit3!$E$42:$E$51</definedName>
    <definedName function="false" hidden="false" localSheetId="11" name="T3PaketW4" vbProcedure="false">Zeit3!$E$53:$E$62</definedName>
    <definedName function="false" hidden="false" localSheetId="11" name="T3PaketW5" vbProcedure="false">Zeit3!$E$64:$E$73</definedName>
    <definedName function="false" hidden="false" localSheetId="11" name="T3PaketW6" vbProcedure="false">Zeit3!$E$75:$E$84</definedName>
    <definedName function="false" hidden="false" localSheetId="11" name="T3PaketW7" vbProcedure="false">Zeit3!$E$86:$E$95</definedName>
    <definedName function="false" hidden="false" localSheetId="11" name="T3PaketW8" vbProcedure="false">Zeit3!$E$97:$E$106</definedName>
    <definedName function="false" hidden="false" localSheetId="11" name="T3PaketW9" vbProcedure="false">Zeit3!$E$108:$E$117</definedName>
    <definedName function="false" hidden="false" localSheetId="12" name="T4ISTW0" vbProcedure="false">Zeit4!$F$9:$F$18</definedName>
    <definedName function="false" hidden="false" localSheetId="12" name="T4ISTW1" vbProcedure="false">Zeit4!$F$20:$F$29</definedName>
    <definedName function="false" hidden="false" localSheetId="12" name="T4ISTW10" vbProcedure="false">Zeit4!$F$119:$F$128</definedName>
    <definedName function="false" hidden="false" localSheetId="12" name="T4ISTW11" vbProcedure="false">Zeit4!$F$130:$F$139</definedName>
    <definedName function="false" hidden="false" localSheetId="12" name="T4ISTW12" vbProcedure="false">Zeit4!$F$141:$F$150</definedName>
    <definedName function="false" hidden="false" localSheetId="12" name="T4ISTW13" vbProcedure="false">Zeit4!$F$152:$F$161</definedName>
    <definedName function="false" hidden="false" localSheetId="12" name="T4ISTW14" vbProcedure="false">Zeit4!$F$163:$F$172</definedName>
    <definedName function="false" hidden="false" localSheetId="12" name="T4ISTW2" vbProcedure="false">Zeit4!$F$31:$F$40</definedName>
    <definedName function="false" hidden="false" localSheetId="12" name="T4ISTW3" vbProcedure="false">Zeit4!$F$42:$F$51</definedName>
    <definedName function="false" hidden="false" localSheetId="12" name="T4ISTW4" vbProcedure="false">Zeit4!$F$53:$F$62</definedName>
    <definedName function="false" hidden="false" localSheetId="12" name="T4ISTW5" vbProcedure="false">Zeit4!$F$64:$F$73</definedName>
    <definedName function="false" hidden="false" localSheetId="12" name="T4ISTW6" vbProcedure="false">Zeit4!$F$75:$F$84</definedName>
    <definedName function="false" hidden="false" localSheetId="12" name="T4ISTW7" vbProcedure="false">Zeit4!$F$86:$F$95</definedName>
    <definedName function="false" hidden="false" localSheetId="12" name="T4ISTW8" vbProcedure="false">Zeit4!$F$97:$F$106</definedName>
    <definedName function="false" hidden="false" localSheetId="12" name="T4ISTW9" vbProcedure="false">Zeit4!$F$108:$F$117</definedName>
    <definedName function="false" hidden="false" localSheetId="12" name="T4PaketW0" vbProcedure="false">Zeit4!$E$9:$E$18</definedName>
    <definedName function="false" hidden="false" localSheetId="12" name="T4PaketW1" vbProcedure="false">Zeit4!$E$20:$E$29</definedName>
    <definedName function="false" hidden="false" localSheetId="12" name="T4PaketW10" vbProcedure="false">Zeit4!$E$119:$E$128</definedName>
    <definedName function="false" hidden="false" localSheetId="12" name="T4PaketW11" vbProcedure="false">Zeit4!$E$130:$E$139</definedName>
    <definedName function="false" hidden="false" localSheetId="12" name="T4PaketW12" vbProcedure="false">Zeit4!$E$141:$E$150</definedName>
    <definedName function="false" hidden="false" localSheetId="12" name="T4PaketW13" vbProcedure="false">Zeit4!$E$152:$E$161</definedName>
    <definedName function="false" hidden="false" localSheetId="12" name="T4PaketW14" vbProcedure="false">Zeit4!$E$163:$E$172</definedName>
    <definedName function="false" hidden="false" localSheetId="12" name="T4PaketW2" vbProcedure="false">Zeit4!$E$31:$E$40</definedName>
    <definedName function="false" hidden="false" localSheetId="12" name="T4PaketW3" vbProcedure="false">Zeit4!$E$42:$E$51</definedName>
    <definedName function="false" hidden="false" localSheetId="12" name="T4PaketW4" vbProcedure="false">Zeit4!$E$53:$E$62</definedName>
    <definedName function="false" hidden="false" localSheetId="12" name="T4PaketW5" vbProcedure="false">Zeit4!$E$64:$E$73</definedName>
    <definedName function="false" hidden="false" localSheetId="12" name="T4PaketW6" vbProcedure="false">Zeit4!$E$75:$E$84</definedName>
    <definedName function="false" hidden="false" localSheetId="12" name="T4PaketW7" vbProcedure="false">Zeit4!$E$86:$E$95</definedName>
    <definedName function="false" hidden="false" localSheetId="12" name="T4PaketW8" vbProcedure="false">Zeit4!$E$97:$E$106</definedName>
    <definedName function="false" hidden="false" localSheetId="12" name="T4PaketW9" vbProcedure="false">Zeit4!$E$108:$E$117</definedName>
    <definedName function="false" hidden="false" localSheetId="13" name="T5ISTW0" vbProcedure="false">Zeit5!$F$9:$F$18</definedName>
    <definedName function="false" hidden="false" localSheetId="13" name="T5ISTW1" vbProcedure="false">Zeit5!$F$20:$F$29</definedName>
    <definedName function="false" hidden="false" localSheetId="13" name="T5ISTW10" vbProcedure="false">Zeit5!$F$119:$F$128</definedName>
    <definedName function="false" hidden="false" localSheetId="13" name="T5ISTW11" vbProcedure="false">Zeit5!$F$130:$F$139</definedName>
    <definedName function="false" hidden="false" localSheetId="13" name="T5ISTW12" vbProcedure="false">Zeit5!$F$141:$F$150</definedName>
    <definedName function="false" hidden="false" localSheetId="13" name="T5ISTW13" vbProcedure="false">Zeit5!$F$152:$F$161</definedName>
    <definedName function="false" hidden="false" localSheetId="13" name="T5ISTW14" vbProcedure="false">Zeit5!$F$163:$F$172</definedName>
    <definedName function="false" hidden="false" localSheetId="13" name="T5ISTW2" vbProcedure="false">Zeit5!$F$31:$F$40</definedName>
    <definedName function="false" hidden="false" localSheetId="13" name="T5ISTW3" vbProcedure="false">Zeit5!$F$42:$F$51</definedName>
    <definedName function="false" hidden="false" localSheetId="13" name="T5ISTW4" vbProcedure="false">Zeit5!$F$53:$F$62</definedName>
    <definedName function="false" hidden="false" localSheetId="13" name="T5ISTW5" vbProcedure="false">Zeit5!$F$64:$F$73</definedName>
    <definedName function="false" hidden="false" localSheetId="13" name="T5ISTW6" vbProcedure="false">Zeit5!$F$75:$F$84</definedName>
    <definedName function="false" hidden="false" localSheetId="13" name="T5ISTW7" vbProcedure="false">Zeit5!$F$86:$F$95</definedName>
    <definedName function="false" hidden="false" localSheetId="13" name="T5ISTW8" vbProcedure="false">Zeit5!$F$97:$F$106</definedName>
    <definedName function="false" hidden="false" localSheetId="13" name="T5ISTW9" vbProcedure="false">Zeit5!$F$108:$F$117</definedName>
    <definedName function="false" hidden="false" localSheetId="13" name="T5PaketW0" vbProcedure="false">Zeit5!$E$9:$E$18</definedName>
    <definedName function="false" hidden="false" localSheetId="13" name="T5PaketW1" vbProcedure="false">Zeit5!$E$20:$E$29</definedName>
    <definedName function="false" hidden="false" localSheetId="13" name="T5PaketW10" vbProcedure="false">Zeit5!$E$119:$E$128</definedName>
    <definedName function="false" hidden="false" localSheetId="13" name="T5PaketW11" vbProcedure="false">Zeit5!$E$130:$E$139</definedName>
    <definedName function="false" hidden="false" localSheetId="13" name="T5PaketW12" vbProcedure="false">Zeit5!$E$141:$E$150</definedName>
    <definedName function="false" hidden="false" localSheetId="13" name="T5PaketW13" vbProcedure="false">Zeit5!$E$152:$E$161</definedName>
    <definedName function="false" hidden="false" localSheetId="13" name="T5PaketW14" vbProcedure="false">Zeit5!$E$163:$E$172</definedName>
    <definedName function="false" hidden="false" localSheetId="13" name="T5PaketW2" vbProcedure="false">Zeit5!$E$31:$E$40</definedName>
    <definedName function="false" hidden="false" localSheetId="13" name="T5PaketW3" vbProcedure="false">Zeit5!$E$42:$E$51</definedName>
    <definedName function="false" hidden="false" localSheetId="13" name="T5PaketW4" vbProcedure="false">Zeit5!$E$53:$E$62</definedName>
    <definedName function="false" hidden="false" localSheetId="13" name="T5PaketW5" vbProcedure="false">Zeit5!$E$64:$E$73</definedName>
    <definedName function="false" hidden="false" localSheetId="13" name="T5PaketW6" vbProcedure="false">Zeit5!$E$75:$E$84</definedName>
    <definedName function="false" hidden="false" localSheetId="13" name="T5PaketW7" vbProcedure="false">Zeit5!$E$86:$E$95</definedName>
    <definedName function="false" hidden="false" localSheetId="13" name="T5PaketW8" vbProcedure="false">Zeit5!$E$97:$E$106</definedName>
    <definedName function="false" hidden="false" localSheetId="13" name="T5PaketW9" vbProcedure="false">Zeit5!$E$108:$E$117</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N18" authorId="0">
      <text>
        <r>
          <rPr>
            <b val="true"/>
            <sz val="9"/>
            <color rgb="FF000000"/>
            <rFont val="Tahoma"/>
            <family val="2"/>
            <charset val="1"/>
          </rPr>
          <t xml:space="preserve">Wichtig</t>
        </r>
        <r>
          <rPr>
            <sz val="9"/>
            <color rgb="FF000000"/>
            <rFont val="Tahoma"/>
            <family val="2"/>
            <charset val="1"/>
          </rPr>
          <t xml:space="preserve"> zur Nutzung dieses Dokuments:
1. Die </t>
        </r>
        <r>
          <rPr>
            <b val="true"/>
            <sz val="9"/>
            <color rgb="FF000000"/>
            <rFont val="Tahoma"/>
            <family val="2"/>
            <charset val="1"/>
          </rPr>
          <t xml:space="preserve">Sollzeiten</t>
        </r>
        <r>
          <rPr>
            <sz val="9"/>
            <color rgb="FF000000"/>
            <rFont val="Tahoma"/>
            <family val="2"/>
            <charset val="1"/>
          </rPr>
          <t xml:space="preserve"> nur in den </t>
        </r>
        <r>
          <rPr>
            <b val="true"/>
            <sz val="9"/>
            <color rgb="FF000000"/>
            <rFont val="Tahoma"/>
            <family val="2"/>
            <charset val="1"/>
          </rPr>
          <t xml:space="preserve">weißen Zellen</t>
        </r>
        <r>
          <rPr>
            <sz val="9"/>
            <color rgb="FF000000"/>
            <rFont val="Tahoma"/>
            <family val="2"/>
            <charset val="1"/>
          </rPr>
          <t xml:space="preserve"> eintragen! 
</t>
        </r>
        <r>
          <rPr>
            <i val="true"/>
            <sz val="9"/>
            <color rgb="FF000000"/>
            <rFont val="Tahoma"/>
            <family val="2"/>
            <charset val="1"/>
          </rPr>
          <t xml:space="preserve">Erklärung in Woche 0 mit Beispiel.
</t>
        </r>
        <r>
          <rPr>
            <sz val="9"/>
            <color rgb="FF000000"/>
            <rFont val="Tahoma"/>
            <family val="2"/>
            <charset val="1"/>
          </rPr>
          <t xml:space="preserve">
2. Die </t>
        </r>
        <r>
          <rPr>
            <b val="true"/>
            <sz val="9"/>
            <color rgb="FF000000"/>
            <rFont val="Tahoma"/>
            <family val="2"/>
            <charset val="1"/>
          </rPr>
          <t xml:space="preserve">Istzeiten</t>
        </r>
        <r>
          <rPr>
            <sz val="9"/>
            <color rgb="FF000000"/>
            <rFont val="Tahoma"/>
            <family val="2"/>
            <charset val="1"/>
          </rPr>
          <t xml:space="preserve"> jedes Teilnehmers </t>
        </r>
        <r>
          <rPr>
            <b val="true"/>
            <sz val="9"/>
            <color rgb="FF000000"/>
            <rFont val="Tahoma"/>
            <family val="2"/>
            <charset val="1"/>
          </rPr>
          <t xml:space="preserve">nur</t>
        </r>
        <r>
          <rPr>
            <sz val="9"/>
            <color rgb="FF000000"/>
            <rFont val="Tahoma"/>
            <family val="2"/>
            <charset val="1"/>
          </rPr>
          <t xml:space="preserve"> </t>
        </r>
        <r>
          <rPr>
            <b val="true"/>
            <sz val="9"/>
            <color rgb="FF000000"/>
            <rFont val="Tahoma"/>
            <family val="2"/>
            <charset val="1"/>
          </rPr>
          <t xml:space="preserve">in die individuelle Zeiterfassung</t>
        </r>
        <r>
          <rPr>
            <sz val="9"/>
            <color rgb="FF000000"/>
            <rFont val="Tahoma"/>
            <family val="2"/>
            <charset val="1"/>
          </rPr>
          <t xml:space="preserve"> eintragen. 
Für alle anderen Tabellenblätter werden diese automatisch übernommen. 
</t>
        </r>
        <r>
          <rPr>
            <i val="true"/>
            <sz val="9"/>
            <color rgb="FF000000"/>
            <rFont val="Tahoma"/>
            <family val="2"/>
            <charset val="1"/>
          </rPr>
          <t xml:space="preserve">Beispiel: indiv. Zeiterfassung von Manfred Muster.
</t>
        </r>
        <r>
          <rPr>
            <sz val="9"/>
            <color rgb="FF000000"/>
            <rFont val="Tahoma"/>
            <family val="2"/>
            <charset val="1"/>
          </rPr>
          <t xml:space="preserve">
3. Es müssen, bevor Zeiten in der indiv. Zeiterfassung eingetragen werden, </t>
        </r>
        <r>
          <rPr>
            <b val="true"/>
            <sz val="9"/>
            <color rgb="FF000000"/>
            <rFont val="Tahoma"/>
            <family val="2"/>
            <charset val="1"/>
          </rPr>
          <t xml:space="preserve">zuerst die Arbeitspakete definiert</t>
        </r>
        <r>
          <rPr>
            <sz val="9"/>
            <color rgb="FF000000"/>
            <rFont val="Tahoma"/>
            <family val="2"/>
            <charset val="1"/>
          </rPr>
          <t xml:space="preserve"> werden.
Es stehen pro Disziplin 10 Pakete zur Verfügung. Diese werden ebenfalls automatisch in alle Tabellenblätter übertragen.
4. Alle Diagramme werden automatisch erstellt und müssen nicht angepasst werden.
Auf dieser Seite werden </t>
        </r>
        <r>
          <rPr>
            <b val="true"/>
            <sz val="9"/>
            <color rgb="FF000000"/>
            <rFont val="Tahoma"/>
            <family val="2"/>
            <charset val="1"/>
          </rPr>
          <t xml:space="preserve">Projektname,</t>
        </r>
        <r>
          <rPr>
            <sz val="9"/>
            <color rgb="FF000000"/>
            <rFont val="Tahoma"/>
            <family val="2"/>
            <charset val="1"/>
          </rPr>
          <t xml:space="preserve"> </t>
        </r>
        <r>
          <rPr>
            <b val="true"/>
            <sz val="9"/>
            <color rgb="FF000000"/>
            <rFont val="Tahoma"/>
            <family val="2"/>
            <charset val="1"/>
          </rPr>
          <t xml:space="preserve">Projektstart,</t>
        </r>
        <r>
          <rPr>
            <sz val="9"/>
            <color rgb="FF000000"/>
            <rFont val="Tahoma"/>
            <family val="2"/>
            <charset val="1"/>
          </rPr>
          <t xml:space="preserve"> </t>
        </r>
        <r>
          <rPr>
            <b val="true"/>
            <sz val="9"/>
            <color rgb="FF000000"/>
            <rFont val="Tahoma"/>
            <family val="2"/>
            <charset val="1"/>
          </rPr>
          <t xml:space="preserve">Namen</t>
        </r>
        <r>
          <rPr>
            <sz val="9"/>
            <color rgb="FF000000"/>
            <rFont val="Tahoma"/>
            <family val="2"/>
            <charset val="1"/>
          </rPr>
          <t xml:space="preserve"> der Teilnehmer und deren </t>
        </r>
        <r>
          <rPr>
            <b val="true"/>
            <sz val="9"/>
            <color rgb="FF000000"/>
            <rFont val="Tahoma"/>
            <family val="2"/>
            <charset val="1"/>
          </rPr>
          <t xml:space="preserve">Abkürzungen</t>
        </r>
        <r>
          <rPr>
            <sz val="9"/>
            <color rgb="FF000000"/>
            <rFont val="Tahoma"/>
            <family val="2"/>
            <charset val="1"/>
          </rPr>
          <t xml:space="preserve"> sowie die </t>
        </r>
        <r>
          <rPr>
            <b val="true"/>
            <sz val="9"/>
            <color rgb="FF000000"/>
            <rFont val="Tahoma"/>
            <family val="2"/>
            <charset val="1"/>
          </rPr>
          <t xml:space="preserve">Wochendaten</t>
        </r>
        <r>
          <rPr>
            <sz val="9"/>
            <color rgb="FF000000"/>
            <rFont val="Tahoma"/>
            <family val="2"/>
            <charset val="1"/>
          </rPr>
          <t xml:space="preserve"> eingetragen. Alle relevanten Tabellenblätter sind verlinkt.
Die bearbeitbaren Zellen sind nicht geschützt und werden hier für alle weiteren Tabellenblätter einmalig ausgefüllt.
Alle Kommentare dieser Art können über den Reiter 
</t>
        </r>
        <r>
          <rPr>
            <u val="single"/>
            <sz val="9"/>
            <color rgb="FF000000"/>
            <rFont val="Tahoma"/>
            <family val="2"/>
            <charset val="1"/>
          </rPr>
          <t xml:space="preserve">Überprüfen</t>
        </r>
        <r>
          <rPr>
            <sz val="9"/>
            <color rgb="FF000000"/>
            <rFont val="Tahoma"/>
            <family val="2"/>
            <charset val="1"/>
          </rPr>
          <t xml:space="preserve"> -&gt; </t>
        </r>
        <r>
          <rPr>
            <u val="single"/>
            <sz val="9"/>
            <color rgb="FF000000"/>
            <rFont val="Tahoma"/>
            <family val="2"/>
            <charset val="1"/>
          </rPr>
          <t xml:space="preserve">Alle Kommentare anzeigen</t>
        </r>
        <r>
          <rPr>
            <sz val="9"/>
            <color rgb="FF000000"/>
            <rFont val="Tahoma"/>
            <family val="2"/>
            <charset val="1"/>
          </rPr>
          <t xml:space="preserve"> geschlossen werden</t>
        </r>
        <r>
          <rPr>
            <b val="true"/>
            <sz val="9"/>
            <color rgb="FF000000"/>
            <rFont val="Tahoma"/>
            <family val="2"/>
            <charset val="1"/>
          </rPr>
          <t xml:space="preserve">.
</t>
        </r>
        <r>
          <rPr>
            <sz val="9"/>
            <color rgb="FF000000"/>
            <rFont val="Tahoma"/>
            <family val="2"/>
            <charset val="1"/>
          </rPr>
          <t xml:space="preserve">Falls Fehler gefunden werden, die nicht selbst behoben werden können: 
eMail an stefan.solminska@st.oth-regensburg.de
Dieses Dokument wurde mit Excel 2010 erstellt. 
Eventuelle Fehler in anderen Programmen oder Versionen können nicht ausgeschlossen werden.</t>
        </r>
      </text>
    </comment>
  </commentList>
</comments>
</file>

<file path=xl/comments3.xml><?xml version="1.0" encoding="utf-8"?>
<comments xmlns="http://schemas.openxmlformats.org/spreadsheetml/2006/main" xmlns:xdr="http://schemas.openxmlformats.org/drawingml/2006/spreadsheetDrawing">
  <authors>
    <author/>
  </authors>
  <commentList>
    <comment ref="W14" authorId="0">
      <text>
        <r>
          <rPr>
            <b val="true"/>
            <sz val="10"/>
            <color rgb="FF000000"/>
            <rFont val="Tahoma"/>
            <family val="2"/>
            <charset val="1"/>
          </rPr>
          <t xml:space="preserve">WICHTIG:
Die Tabellenblätter Woche 0, Inception, Elaboration, Construction, Transition können aufgrund der eingefügten Gruppierungen nicht geschützt werden.
</t>
        </r>
        <r>
          <rPr>
            <b val="true"/>
            <u val="single"/>
            <sz val="11"/>
            <color rgb="FF000000"/>
            <rFont val="Tahoma"/>
            <family val="2"/>
            <charset val="1"/>
          </rPr>
          <t xml:space="preserve">Hier dürfen NUR in den weißen Zellen sowie in den angelegten Tabellen für die Wochenziele Eintragungen erfolgen!
</t>
        </r>
        <r>
          <rPr>
            <b val="true"/>
            <sz val="10"/>
            <color rgb="FF000000"/>
            <rFont val="Tahoma"/>
            <family val="2"/>
            <charset val="1"/>
          </rPr>
          <t xml:space="preserve">
</t>
        </r>
        <r>
          <rPr>
            <sz val="10"/>
            <color rgb="FF000000"/>
            <rFont val="Tahoma"/>
            <family val="2"/>
            <charset val="1"/>
          </rPr>
          <t xml:space="preserve">Diese Tabellenblätter dienen der</t>
        </r>
        <r>
          <rPr>
            <b val="true"/>
            <sz val="10"/>
            <color rgb="FF000000"/>
            <rFont val="Tahoma"/>
            <family val="2"/>
            <charset val="1"/>
          </rPr>
          <t xml:space="preserve"> Planung der Sollzeiten</t>
        </r>
        <r>
          <rPr>
            <sz val="10"/>
            <color rgb="FF000000"/>
            <rFont val="Tahoma"/>
            <family val="2"/>
            <charset val="1"/>
          </rPr>
          <t xml:space="preserve">, der </t>
        </r>
        <r>
          <rPr>
            <b val="true"/>
            <sz val="10"/>
            <color rgb="FF000000"/>
            <rFont val="Tahoma"/>
            <family val="2"/>
            <charset val="1"/>
          </rPr>
          <t xml:space="preserve">Wochenziele</t>
        </r>
        <r>
          <rPr>
            <sz val="10"/>
            <color rgb="FF000000"/>
            <rFont val="Tahoma"/>
            <family val="2"/>
            <charset val="1"/>
          </rPr>
          <t xml:space="preserve"> sowie der </t>
        </r>
        <r>
          <rPr>
            <b val="true"/>
            <sz val="10"/>
            <color rgb="FF000000"/>
            <rFont val="Tahoma"/>
            <family val="2"/>
            <charset val="1"/>
          </rPr>
          <t xml:space="preserve">Übersicht.
</t>
        </r>
        <r>
          <rPr>
            <sz val="10"/>
            <color rgb="FF000000"/>
            <rFont val="Tahoma"/>
            <family val="2"/>
            <charset val="1"/>
          </rPr>
          <t xml:space="preserve">Sie können am linken Rand entweder über das +-Zeichen oder über die Buttons 1,2,3 links oben maximiert oder minimiert werden.
Kurz zur Bedienung:
1. Der erste Eintrag der Gesamt-Sollzeit sollte im weißen Feld unter </t>
        </r>
        <r>
          <rPr>
            <b val="true"/>
            <sz val="10"/>
            <color rgb="FF000000"/>
            <rFont val="Tahoma"/>
            <family val="2"/>
            <charset val="1"/>
          </rPr>
          <t xml:space="preserve">"geplant"</t>
        </r>
        <r>
          <rPr>
            <sz val="10"/>
            <color rgb="FF000000"/>
            <rFont val="Tahoma"/>
            <family val="2"/>
            <charset val="1"/>
          </rPr>
          <t xml:space="preserve"> eingetragen werden.
2. Danach können die geplanten Gesamt-Sollzeiten auf die einzelnen Teammitglieder den jeweiligen Arbeitspaketen zugeordnet werden.
3. Unter </t>
        </r>
        <r>
          <rPr>
            <b val="true"/>
            <sz val="10"/>
            <color rgb="FF000000"/>
            <rFont val="Tahoma"/>
            <family val="2"/>
            <charset val="1"/>
          </rPr>
          <t xml:space="preserve">"verfügbar"</t>
        </r>
        <r>
          <rPr>
            <sz val="10"/>
            <color rgb="FF000000"/>
            <rFont val="Tahoma"/>
            <family val="2"/>
            <charset val="1"/>
          </rPr>
          <t xml:space="preserve"> wird automatisch die restliche, noch zu planende Zeit angezeigt und je nach Stand farbig markiert.
Die angezeigten Istzeiten wurden aus der indiv. Zeiterfassung von Manfred Muster automatisch eingetragen. Ein Link zu jeder Zeiterfassung befindet sich in der Zusammenfassung ganz oben.
</t>
        </r>
        <r>
          <rPr>
            <i val="true"/>
            <sz val="10"/>
            <color rgb="FF000000"/>
            <rFont val="Tahoma"/>
            <family val="2"/>
            <charset val="1"/>
          </rPr>
          <t xml:space="preserve">
Dieser Kommentar bezieht sich zudem auf die folgenden Tabellenblätter Inception, Elaboration, Construction und Transition.
</t>
        </r>
      </text>
    </comment>
  </commentList>
</comments>
</file>

<file path=xl/comments8.xml><?xml version="1.0" encoding="utf-8"?>
<comments xmlns="http://schemas.openxmlformats.org/spreadsheetml/2006/main" xmlns:xdr="http://schemas.openxmlformats.org/drawingml/2006/spreadsheetDrawing">
  <authors>
    <author/>
  </authors>
  <commentList>
    <comment ref="F20" authorId="0">
      <text>
        <r>
          <rPr>
            <sz val="11"/>
            <color rgb="FF000000"/>
            <rFont val="Tahoma"/>
            <family val="2"/>
            <charset val="1"/>
          </rPr>
          <t xml:space="preserve">Hier werden die Arbeitspakete definiert. 
Pro Disziplin sind 10 Arbeitspakete möglich.
</t>
        </r>
        <r>
          <rPr>
            <b val="true"/>
            <sz val="11"/>
            <color rgb="FF000000"/>
            <rFont val="Tahoma"/>
            <family val="2"/>
            <charset val="1"/>
          </rPr>
          <t xml:space="preserve">
Die einzelnen Pakete nur überschreiben!
Das Ausschneiden von Zellen oder einfügen von Leerzeilen kann zu Fehlern führen!</t>
        </r>
      </text>
    </comment>
  </commentList>
</comments>
</file>

<file path=xl/sharedStrings.xml><?xml version="1.0" encoding="utf-8"?>
<sst xmlns="http://schemas.openxmlformats.org/spreadsheetml/2006/main" count="1682" uniqueCount="202">
  <si>
    <t xml:space="preserve">Projekt </t>
  </si>
  <si>
    <t xml:space="preserve">MyCommunity</t>
  </si>
  <si>
    <t xml:space="preserve">Projektstart</t>
  </si>
  <si>
    <t xml:space="preserve">Abkürzung</t>
  </si>
  <si>
    <t xml:space="preserve">Statistik</t>
  </si>
  <si>
    <t xml:space="preserve">individuelle Zeiterfassung</t>
  </si>
  <si>
    <t xml:space="preserve">Teammitglieder</t>
  </si>
  <si>
    <t xml:space="preserve">Mona Ziegler</t>
  </si>
  <si>
    <t xml:space="preserve">MZ</t>
  </si>
  <si>
    <t xml:space="preserve">Link</t>
  </si>
  <si>
    <t xml:space="preserve">Stephanie Mennle</t>
  </si>
  <si>
    <t xml:space="preserve">SM</t>
  </si>
  <si>
    <t xml:space="preserve">Diagramme</t>
  </si>
  <si>
    <t xml:space="preserve">Benjamin Bauer</t>
  </si>
  <si>
    <t xml:space="preserve">BB</t>
  </si>
  <si>
    <t xml:space="preserve">Noor Alrabea</t>
  </si>
  <si>
    <t xml:space="preserve">NA</t>
  </si>
  <si>
    <t xml:space="preserve">Arbeitspakete</t>
  </si>
  <si>
    <t xml:space="preserve">Teilnehmer 5</t>
  </si>
  <si>
    <t xml:space="preserve">T5</t>
  </si>
  <si>
    <t xml:space="preserve">Woche 0</t>
  </si>
  <si>
    <t xml:space="preserve">19.3 - 25.3</t>
  </si>
  <si>
    <t xml:space="preserve">Woche 1</t>
  </si>
  <si>
    <t xml:space="preserve">26.3 - 1.4</t>
  </si>
  <si>
    <t xml:space="preserve">Woche 2</t>
  </si>
  <si>
    <t xml:space="preserve">2.4  - 8.4</t>
  </si>
  <si>
    <t xml:space="preserve">Woche 3</t>
  </si>
  <si>
    <t xml:space="preserve">9.4 - 15.4</t>
  </si>
  <si>
    <t xml:space="preserve">Woche 4</t>
  </si>
  <si>
    <t xml:space="preserve">16.4 - 22.4</t>
  </si>
  <si>
    <t xml:space="preserve">Woche 5</t>
  </si>
  <si>
    <t xml:space="preserve">23.4 - 29.4</t>
  </si>
  <si>
    <t xml:space="preserve">Woche 6</t>
  </si>
  <si>
    <t xml:space="preserve">30.4 - 6.5</t>
  </si>
  <si>
    <t xml:space="preserve">Woche 7</t>
  </si>
  <si>
    <t xml:space="preserve">7.5 - 13.5</t>
  </si>
  <si>
    <t xml:space="preserve">Woche 8</t>
  </si>
  <si>
    <t xml:space="preserve">14.5 - 20.5</t>
  </si>
  <si>
    <t xml:space="preserve">Woche 9</t>
  </si>
  <si>
    <t xml:space="preserve">21.5 - 27.5</t>
  </si>
  <si>
    <t xml:space="preserve">Woche 10</t>
  </si>
  <si>
    <t xml:space="preserve">28.5 - 3.6</t>
  </si>
  <si>
    <t xml:space="preserve">Woche 11</t>
  </si>
  <si>
    <t xml:space="preserve">4.6 - 10.6</t>
  </si>
  <si>
    <t xml:space="preserve">Woche 12</t>
  </si>
  <si>
    <t xml:space="preserve">11.6 - 17.6</t>
  </si>
  <si>
    <t xml:space="preserve">Woche 13</t>
  </si>
  <si>
    <t xml:space="preserve">18.6 - 24.6</t>
  </si>
  <si>
    <t xml:space="preserve">Woche 14</t>
  </si>
  <si>
    <t xml:space="preserve">25.6 - 1.7</t>
  </si>
  <si>
    <t xml:space="preserve">Übersicht</t>
  </si>
  <si>
    <t xml:space="preserve">Gesamt</t>
  </si>
  <si>
    <t xml:space="preserve">Gesamt nach Disziplinen</t>
  </si>
  <si>
    <t xml:space="preserve">Requirements</t>
  </si>
  <si>
    <t xml:space="preserve">Analyse und Design</t>
  </si>
  <si>
    <t xml:space="preserve">Implementierung</t>
  </si>
  <si>
    <t xml:space="preserve">Tests</t>
  </si>
  <si>
    <t xml:space="preserve">Dokumentation</t>
  </si>
  <si>
    <t xml:space="preserve">Projektmanagement</t>
  </si>
  <si>
    <t xml:space="preserve">Wiederholende Tasks</t>
  </si>
  <si>
    <t xml:space="preserve">Sitzung</t>
  </si>
  <si>
    <t xml:space="preserve">Qualitätssicherung</t>
  </si>
  <si>
    <t xml:space="preserve">Zusammenfassung </t>
  </si>
  <si>
    <t xml:space="preserve">geplant</t>
  </si>
  <si>
    <t xml:space="preserve">verfügbar</t>
  </si>
  <si>
    <t xml:space="preserve">SOLL</t>
  </si>
  <si>
    <t xml:space="preserve">IST</t>
  </si>
  <si>
    <t xml:space="preserve">Gesamt Phase</t>
  </si>
  <si>
    <t xml:space="preserve">Iteration 0</t>
  </si>
  <si>
    <t xml:space="preserve">Alle</t>
  </si>
  <si>
    <t xml:space="preserve">Analyse &amp; Design</t>
  </si>
  <si>
    <t xml:space="preserve">Test</t>
  </si>
  <si>
    <t xml:space="preserve">Wiederkehrende Tasks</t>
  </si>
  <si>
    <t xml:space="preserve">Gesamt Woche</t>
  </si>
  <si>
    <t xml:space="preserve">Definierte Wochenziele</t>
  </si>
  <si>
    <t xml:space="preserve">Themenfindung </t>
  </si>
  <si>
    <t xml:space="preserve">Vision </t>
  </si>
  <si>
    <t xml:space="preserve">Inception</t>
  </si>
  <si>
    <t xml:space="preserve">Iteration 1</t>
  </si>
  <si>
    <t xml:space="preserve">Themenfindung</t>
  </si>
  <si>
    <t xml:space="preserve">Vision Dokument</t>
  </si>
  <si>
    <t xml:space="preserve">Use Cases - brief</t>
  </si>
  <si>
    <t xml:space="preserve">Use Cases - fully dressed</t>
  </si>
  <si>
    <t xml:space="preserve">Domain Model</t>
  </si>
  <si>
    <t xml:space="preserve">erste Zeilen Quellcode (GUI)</t>
  </si>
  <si>
    <t xml:space="preserve">Programmierinfrastruktur</t>
  </si>
  <si>
    <t xml:space="preserve">Projektwissen QT</t>
  </si>
  <si>
    <t xml:space="preserve">Projektwissen SVN</t>
  </si>
  <si>
    <t xml:space="preserve">Zeit- und Projektplan erstellen</t>
  </si>
  <si>
    <t xml:space="preserve">Elaboration</t>
  </si>
  <si>
    <t xml:space="preserve">1. Review Termin</t>
  </si>
  <si>
    <t xml:space="preserve">Klassendiagramm</t>
  </si>
  <si>
    <t xml:space="preserve">Entwurf zu Modul 2 ("WG erstellen")</t>
  </si>
  <si>
    <t xml:space="preserve">Start Implentierung Modul 2 </t>
  </si>
  <si>
    <t xml:space="preserve">Modul 2 testbar</t>
  </si>
  <si>
    <t xml:space="preserve">Tests zu Modul 2</t>
  </si>
  <si>
    <t xml:space="preserve">Iteration 2</t>
  </si>
  <si>
    <t xml:space="preserve">Start Modul 3 "WG erstellen"</t>
  </si>
  <si>
    <t xml:space="preserve">Grundstruktur GUI fertig</t>
  </si>
  <si>
    <t xml:space="preserve">Fertiger Prototyp</t>
  </si>
  <si>
    <t xml:space="preserve">Construction</t>
  </si>
  <si>
    <t xml:space="preserve">Start Modul 4 (Termine)</t>
  </si>
  <si>
    <t xml:space="preserve">2. Review Termin (MS 2)</t>
  </si>
  <si>
    <t xml:space="preserve">Fertigstellung und Tests zu Modul 4</t>
  </si>
  <si>
    <t xml:space="preserve">Start Modul 5 ("Putzplan")</t>
  </si>
  <si>
    <t xml:space="preserve">Iteration 3</t>
  </si>
  <si>
    <t xml:space="preserve">Start, Fertigstellung und Tests Modul 6 ("Einkaufsliste")</t>
  </si>
  <si>
    <t xml:space="preserve">Start, Fertigstellung und Tests Modul 7 ("Anmelden")</t>
  </si>
  <si>
    <t xml:space="preserve">Fertigstellung der Software</t>
  </si>
  <si>
    <t xml:space="preserve">Transition</t>
  </si>
  <si>
    <t xml:space="preserve">Betatests</t>
  </si>
  <si>
    <t xml:space="preserve">Deployment</t>
  </si>
  <si>
    <t xml:space="preserve">Website zur Software fertig</t>
  </si>
  <si>
    <t xml:space="preserve">Abgabe 26.6. (?)</t>
  </si>
  <si>
    <t xml:space="preserve">Domänenmodell</t>
  </si>
  <si>
    <t xml:space="preserve">Modul 1 - GUI</t>
  </si>
  <si>
    <t xml:space="preserve">Unit Tests</t>
  </si>
  <si>
    <t xml:space="preserve">Testprotokoll</t>
  </si>
  <si>
    <t xml:space="preserve">Projektinfrastruktur</t>
  </si>
  <si>
    <t xml:space="preserve">Projektwissen</t>
  </si>
  <si>
    <t xml:space="preserve">Ergebnisse zusammentragen</t>
  </si>
  <si>
    <t xml:space="preserve">Arbeitspaket 1</t>
  </si>
  <si>
    <t xml:space="preserve">SSD</t>
  </si>
  <si>
    <t xml:space="preserve">Modul 2 - WG erstellen</t>
  </si>
  <si>
    <t xml:space="preserve">Funktionale Tests</t>
  </si>
  <si>
    <t xml:space="preserve">Codedokumentation</t>
  </si>
  <si>
    <t xml:space="preserve">Zeitplan</t>
  </si>
  <si>
    <t xml:space="preserve">Brainstorming</t>
  </si>
  <si>
    <t xml:space="preserve">Arbeitspaket 2</t>
  </si>
  <si>
    <t xml:space="preserve">Vision</t>
  </si>
  <si>
    <t xml:space="preserve">Contract</t>
  </si>
  <si>
    <t xml:space="preserve">Modul 3 - WG konfigurieren</t>
  </si>
  <si>
    <t xml:space="preserve">Integrationstest</t>
  </si>
  <si>
    <t xml:space="preserve">Benutzerdokumentation</t>
  </si>
  <si>
    <t xml:space="preserve">Projekt Website </t>
  </si>
  <si>
    <t xml:space="preserve">Arbeitspaket 3</t>
  </si>
  <si>
    <t xml:space="preserve">Software Requirements Specifications</t>
  </si>
  <si>
    <t xml:space="preserve">Modul 4 - Termine</t>
  </si>
  <si>
    <t xml:space="preserve">Systemtest</t>
  </si>
  <si>
    <t xml:space="preserve">Protokoll - Review</t>
  </si>
  <si>
    <t xml:space="preserve">Projektplanung</t>
  </si>
  <si>
    <t xml:space="preserve">Arbeitspaket 4</t>
  </si>
  <si>
    <t xml:space="preserve">Glossary</t>
  </si>
  <si>
    <t xml:space="preserve">Zustandsdiagramme</t>
  </si>
  <si>
    <t xml:space="preserve">Modul 5 - Putzplan</t>
  </si>
  <si>
    <t xml:space="preserve">Abnahmetest</t>
  </si>
  <si>
    <t xml:space="preserve">Arbeitspaket 5</t>
  </si>
  <si>
    <t xml:space="preserve">Architektur</t>
  </si>
  <si>
    <t xml:space="preserve">Modul 6 - Einkaufsliste</t>
  </si>
  <si>
    <t xml:space="preserve">Objektorientierter Entwurf</t>
  </si>
  <si>
    <t xml:space="preserve">Modul 7 - Anmelden</t>
  </si>
  <si>
    <t xml:space="preserve">Modul 8 - Status setzen</t>
  </si>
  <si>
    <t xml:space="preserve">Zeitpool erstellt von Stefan Solminska</t>
  </si>
  <si>
    <t xml:space="preserve">Woche</t>
  </si>
  <si>
    <t xml:space="preserve">s</t>
  </si>
  <si>
    <t xml:space="preserve">i</t>
  </si>
  <si>
    <t xml:space="preserve">Zur Diagrammerstellung</t>
  </si>
  <si>
    <t xml:space="preserve">Zeiterfassung</t>
  </si>
  <si>
    <t xml:space="preserve">Datum</t>
  </si>
  <si>
    <t xml:space="preserve">Tätigkeit</t>
  </si>
  <si>
    <t xml:space="preserve">Disziplin</t>
  </si>
  <si>
    <t xml:space="preserve">Arbeitspaket</t>
  </si>
  <si>
    <t xml:space="preserve">Zeit</t>
  </si>
  <si>
    <t xml:space="preserve">Zusammenfassung</t>
  </si>
  <si>
    <t xml:space="preserve">Verfassen des Vision Dokuments - Themenfindung</t>
  </si>
  <si>
    <t xml:space="preserve">A&amp;D</t>
  </si>
  <si>
    <t xml:space="preserve">Use Cases im brief format</t>
  </si>
  <si>
    <t xml:space="preserve">Use Cases im fully dressed Format</t>
  </si>
  <si>
    <t xml:space="preserve">Sitzung - Vorstellung und Zusammentragen der Use Cases im fully dressed Format</t>
  </si>
  <si>
    <t xml:space="preserve">Zeitplan für 4 Personen erstellt</t>
  </si>
  <si>
    <t xml:space="preserve">SSD zu WG konfigurieren erstellt</t>
  </si>
  <si>
    <t xml:space="preserve">Vorbereitung Review-Termin</t>
  </si>
  <si>
    <t xml:space="preserve">Entwurf Klassendiagramm</t>
  </si>
  <si>
    <t xml:space="preserve">Protokoll Review-Termin</t>
  </si>
  <si>
    <t xml:space="preserve">Verfassen des Vision-Dokuments - Themenfindung</t>
  </si>
  <si>
    <t xml:space="preserve">Use Cases brief Format</t>
  </si>
  <si>
    <t xml:space="preserve">02-04-1018</t>
  </si>
  <si>
    <t xml:space="preserve">UC4 und UC6 fully dressed</t>
  </si>
  <si>
    <t xml:space="preserve">Use Cases fully dressed zusammengefasst, formatiert und korrigiert</t>
  </si>
  <si>
    <t xml:space="preserve">Use Cases brief ergänzt und überarbeitet</t>
  </si>
  <si>
    <t xml:space="preserve">System Contract BewohnerAnlegen</t>
  </si>
  <si>
    <t xml:space="preserve">Erster Klassenentwurf</t>
  </si>
  <si>
    <t xml:space="preserve">Use Cases überarbeiten</t>
  </si>
  <si>
    <t xml:space="preserve">Einführung und Einrichten von gitlab</t>
  </si>
  <si>
    <t xml:space="preserve">1.0</t>
  </si>
  <si>
    <t xml:space="preserve">Use Cases im brief Format</t>
  </si>
  <si>
    <t xml:space="preserve">Use Cases fully dressed</t>
  </si>
  <si>
    <t xml:space="preserve">2.0</t>
  </si>
  <si>
    <t xml:space="preserve">Sitzung - Vorstellung und Zusammentragen der Use Cases </t>
  </si>
  <si>
    <t xml:space="preserve">05-04.2018 - 08-04-2018</t>
  </si>
  <si>
    <t xml:space="preserve">SVN Einrichten</t>
  </si>
  <si>
    <t xml:space="preserve">3.0</t>
  </si>
  <si>
    <t xml:space="preserve">Sitzung - Vision Brainstorming</t>
  </si>
  <si>
    <t xml:space="preserve">Use Case in Fully Dressed Format geschreiben</t>
  </si>
  <si>
    <t xml:space="preserve">Sitzung - Vorstellung der Use Cases im Fully Dressed Format</t>
  </si>
  <si>
    <t xml:space="preserve">Glossary schreiben</t>
  </si>
  <si>
    <t xml:space="preserve">Qt Installation &amp; erstes Kennenlernen</t>
  </si>
  <si>
    <t xml:space="preserve">Domänenmodell digitalisiert</t>
  </si>
  <si>
    <t xml:space="preserve">Projektinfrastruktur, Projektverlauf Kontrolle definiert</t>
  </si>
  <si>
    <t xml:space="preserve">Domänenmodell Bearbeiten</t>
  </si>
  <si>
    <t xml:space="preserve">Projektrisiken und Kontrollmaßnahmen</t>
  </si>
  <si>
    <t xml:space="preserve">Qt lernen und ersten GUI Code schreiben</t>
  </si>
</sst>
</file>

<file path=xl/styles.xml><?xml version="1.0" encoding="utf-8"?>
<styleSheet xmlns="http://schemas.openxmlformats.org/spreadsheetml/2006/main">
  <numFmts count="6">
    <numFmt numFmtId="164" formatCode="General"/>
    <numFmt numFmtId="165" formatCode="DD/MM/YYYY"/>
    <numFmt numFmtId="166" formatCode="DD/\ MMM"/>
    <numFmt numFmtId="167" formatCode="0.00"/>
    <numFmt numFmtId="168" formatCode="0.0"/>
    <numFmt numFmtId="169" formatCode="DD\-MM\-YYYY"/>
  </numFmts>
  <fonts count="28">
    <font>
      <sz val="11"/>
      <color rgb="FF000000"/>
      <name val="Calibri"/>
      <family val="2"/>
      <charset val="1"/>
    </font>
    <font>
      <sz val="10"/>
      <name val="Arial"/>
      <family val="0"/>
    </font>
    <font>
      <sz val="10"/>
      <name val="Arial"/>
      <family val="0"/>
    </font>
    <font>
      <sz val="10"/>
      <name val="Arial"/>
      <family val="0"/>
    </font>
    <font>
      <sz val="10"/>
      <name val="Arial"/>
      <family val="2"/>
      <charset val="1"/>
    </font>
    <font>
      <b val="true"/>
      <sz val="20"/>
      <color rgb="FF000000"/>
      <name val="Calibri"/>
      <family val="2"/>
      <charset val="1"/>
    </font>
    <font>
      <b val="true"/>
      <sz val="11"/>
      <color rgb="FF000000"/>
      <name val="Calibri"/>
      <family val="2"/>
      <charset val="1"/>
    </font>
    <font>
      <u val="single"/>
      <sz val="11"/>
      <color rgb="FF0000FF"/>
      <name val="Calibri"/>
      <family val="2"/>
      <charset val="1"/>
    </font>
    <font>
      <b val="true"/>
      <sz val="9"/>
      <color rgb="FF000000"/>
      <name val="Tahoma"/>
      <family val="2"/>
      <charset val="1"/>
    </font>
    <font>
      <sz val="9"/>
      <color rgb="FF000000"/>
      <name val="Tahoma"/>
      <family val="2"/>
      <charset val="1"/>
    </font>
    <font>
      <i val="true"/>
      <sz val="9"/>
      <color rgb="FF000000"/>
      <name val="Tahoma"/>
      <family val="2"/>
      <charset val="1"/>
    </font>
    <font>
      <u val="single"/>
      <sz val="9"/>
      <color rgb="FF000000"/>
      <name val="Tahoma"/>
      <family val="2"/>
      <charset val="1"/>
    </font>
    <font>
      <b val="true"/>
      <sz val="16"/>
      <color rgb="FF000000"/>
      <name val="Calibri"/>
      <family val="2"/>
      <charset val="1"/>
    </font>
    <font>
      <sz val="10"/>
      <color rgb="FF000000"/>
      <name val="Calibri"/>
      <family val="2"/>
    </font>
    <font>
      <sz val="11"/>
      <color rgb="FF1F497D"/>
      <name val="Calibri"/>
      <family val="2"/>
      <charset val="1"/>
    </font>
    <font>
      <b val="true"/>
      <sz val="18"/>
      <color rgb="FF000000"/>
      <name val="Calibri"/>
      <family val="2"/>
      <charset val="1"/>
    </font>
    <font>
      <b val="true"/>
      <sz val="11"/>
      <color rgb="FF1F497D"/>
      <name val="Calibri"/>
      <family val="2"/>
      <charset val="1"/>
    </font>
    <font>
      <i val="true"/>
      <sz val="11"/>
      <color rgb="FF000000"/>
      <name val="Calibri"/>
      <family val="2"/>
      <charset val="1"/>
    </font>
    <font>
      <b val="true"/>
      <sz val="10"/>
      <color rgb="FF000000"/>
      <name val="Tahoma"/>
      <family val="2"/>
      <charset val="1"/>
    </font>
    <font>
      <b val="true"/>
      <u val="single"/>
      <sz val="11"/>
      <color rgb="FF000000"/>
      <name val="Tahoma"/>
      <family val="2"/>
      <charset val="1"/>
    </font>
    <font>
      <sz val="10"/>
      <color rgb="FF000000"/>
      <name val="Tahoma"/>
      <family val="2"/>
      <charset val="1"/>
    </font>
    <font>
      <i val="true"/>
      <sz val="10"/>
      <color rgb="FF000000"/>
      <name val="Tahoma"/>
      <family val="2"/>
      <charset val="1"/>
    </font>
    <font>
      <sz val="11"/>
      <color rgb="FF000000"/>
      <name val="Tahoma"/>
      <family val="2"/>
      <charset val="1"/>
    </font>
    <font>
      <b val="true"/>
      <sz val="11"/>
      <color rgb="FF000000"/>
      <name val="Tahoma"/>
      <family val="2"/>
      <charset val="1"/>
    </font>
    <font>
      <b val="true"/>
      <sz val="20"/>
      <name val="Arial"/>
      <family val="2"/>
      <charset val="1"/>
    </font>
    <font>
      <b val="true"/>
      <sz val="12"/>
      <name val="Arial"/>
      <family val="2"/>
      <charset val="1"/>
    </font>
    <font>
      <b val="true"/>
      <sz val="10"/>
      <name val="Arial"/>
      <family val="2"/>
      <charset val="1"/>
    </font>
    <font>
      <sz val="11"/>
      <color rgb="FF4F81BD"/>
      <name val="Calibri"/>
      <family val="2"/>
      <charset val="1"/>
    </font>
  </fonts>
  <fills count="17">
    <fill>
      <patternFill patternType="none"/>
    </fill>
    <fill>
      <patternFill patternType="gray125"/>
    </fill>
    <fill>
      <patternFill patternType="solid">
        <fgColor rgb="FFFFFFFF"/>
        <bgColor rgb="FFF2F2F2"/>
      </patternFill>
    </fill>
    <fill>
      <patternFill patternType="solid">
        <fgColor rgb="FFF79646"/>
        <bgColor rgb="FFFF8080"/>
      </patternFill>
    </fill>
    <fill>
      <patternFill patternType="solid">
        <fgColor rgb="FFFFFF00"/>
        <bgColor rgb="FFFCC910"/>
      </patternFill>
    </fill>
    <fill>
      <patternFill patternType="solid">
        <fgColor rgb="FF8EB4E3"/>
        <bgColor rgb="FF95B3D7"/>
      </patternFill>
    </fill>
    <fill>
      <patternFill patternType="solid">
        <fgColor rgb="FF95B3D7"/>
        <bgColor rgb="FF8EB4E3"/>
      </patternFill>
    </fill>
    <fill>
      <patternFill patternType="solid">
        <fgColor rgb="FF9BBB59"/>
        <bgColor rgb="FF92D050"/>
      </patternFill>
    </fill>
    <fill>
      <patternFill patternType="solid">
        <fgColor rgb="FFC0504D"/>
        <bgColor rgb="FF993366"/>
      </patternFill>
    </fill>
    <fill>
      <patternFill patternType="solid">
        <fgColor rgb="FFBFBFBF"/>
        <bgColor rgb="FFD9D9D9"/>
      </patternFill>
    </fill>
    <fill>
      <patternFill patternType="solid">
        <fgColor rgb="FFD9D9D9"/>
        <bgColor rgb="FFF2F2F2"/>
      </patternFill>
    </fill>
    <fill>
      <patternFill patternType="solid">
        <fgColor rgb="FFF2F2F2"/>
        <bgColor rgb="FFFFFFFF"/>
      </patternFill>
    </fill>
    <fill>
      <patternFill patternType="solid">
        <fgColor rgb="FF4F81BD"/>
        <bgColor rgb="FF558ED5"/>
      </patternFill>
    </fill>
    <fill>
      <patternFill patternType="solid">
        <fgColor rgb="FF558ED5"/>
        <bgColor rgb="FF4F81BD"/>
      </patternFill>
    </fill>
    <fill>
      <patternFill patternType="solid">
        <fgColor rgb="FF99CCFF"/>
        <bgColor rgb="FF93CDDD"/>
      </patternFill>
    </fill>
    <fill>
      <patternFill patternType="solid">
        <fgColor rgb="FF93CDDD"/>
        <bgColor rgb="FF99CCFF"/>
      </patternFill>
    </fill>
    <fill>
      <patternFill patternType="solid">
        <fgColor rgb="FFFCC910"/>
        <bgColor rgb="FFFFC000"/>
      </patternFill>
    </fill>
  </fills>
  <borders count="14">
    <border diagonalUp="false" diagonalDown="false">
      <left/>
      <right/>
      <top/>
      <bottom/>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right/>
      <top style="thin"/>
      <bottom style="thin"/>
      <diagonal/>
    </border>
    <border diagonalUp="false" diagonalDown="false">
      <left/>
      <right/>
      <top/>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top/>
      <bottom/>
      <diagonal/>
    </border>
    <border diagonalUp="false" diagonalDown="false">
      <left/>
      <right style="thin"/>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18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true">
      <alignment horizontal="center"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true">
      <alignment horizontal="center" vertical="bottom" textRotation="0" wrapText="false" indent="0" shrinkToFit="false"/>
      <protection locked="false" hidden="false"/>
    </xf>
    <xf numFmtId="164" fontId="6" fillId="2" borderId="0" xfId="0" applyFont="true" applyBorder="false" applyAlignment="true" applyProtection="false">
      <alignment horizontal="center" vertical="bottom" textRotation="0" wrapText="false" indent="0" shrinkToFit="false"/>
      <protection locked="true" hidden="false"/>
    </xf>
    <xf numFmtId="164" fontId="0" fillId="2" borderId="0" xfId="0" applyFont="true" applyBorder="false" applyAlignment="false" applyProtection="true">
      <alignment horizontal="general" vertical="bottom" textRotation="0" wrapText="false" indent="0" shrinkToFit="false"/>
      <protection locked="false" hidden="false"/>
    </xf>
    <xf numFmtId="164" fontId="0" fillId="2" borderId="0" xfId="0" applyFont="true" applyBorder="false" applyAlignment="true" applyProtection="true">
      <alignment horizontal="center" vertical="bottom" textRotation="0" wrapText="false" indent="0" shrinkToFit="false"/>
      <protection locked="false" hidden="false"/>
    </xf>
    <xf numFmtId="164" fontId="7" fillId="2" borderId="0" xfId="20" applyFont="true" applyBorder="true" applyAlignment="true" applyProtection="true">
      <alignment horizontal="center" vertical="bottom" textRotation="0" wrapText="false" indent="0" shrinkToFit="false"/>
      <protection locked="false" hidden="false"/>
    </xf>
    <xf numFmtId="164" fontId="7" fillId="2" borderId="0" xfId="20" applyFont="true" applyBorder="true" applyAlignment="true" applyProtection="true">
      <alignment horizontal="general" vertical="bottom" textRotation="0" wrapText="false" indent="0" shrinkToFit="false"/>
      <protection locked="false" hidden="false"/>
    </xf>
    <xf numFmtId="164" fontId="7" fillId="2" borderId="0" xfId="20" applyFont="false" applyBorder="true" applyAlignment="true" applyProtection="tru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false" applyProtection="true">
      <alignment horizontal="general" vertical="bottom" textRotation="0" wrapText="false" indent="0" shrinkToFit="false"/>
      <protection locked="false" hidden="false"/>
    </xf>
    <xf numFmtId="164" fontId="7" fillId="3" borderId="0" xfId="20" applyFont="true" applyBorder="true" applyAlignment="true" applyProtection="true">
      <alignment horizontal="center" vertical="bottom" textRotation="0" wrapText="false" indent="0" shrinkToFit="false"/>
      <protection locked="fals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true">
      <alignment horizontal="general" vertical="bottom" textRotation="0" wrapText="false" indent="0" shrinkToFit="false"/>
      <protection locked="false" hidden="false"/>
    </xf>
    <xf numFmtId="164" fontId="7" fillId="4" borderId="0" xfId="20" applyFont="true" applyBorder="true" applyAlignment="true" applyProtection="true">
      <alignment horizontal="center" vertical="bottom" textRotation="0" wrapText="false" indent="0" shrinkToFit="false"/>
      <protection locked="fals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6" fillId="5" borderId="0" xfId="0" applyFont="true" applyBorder="false" applyAlignment="false" applyProtection="true">
      <alignment horizontal="general" vertical="bottom" textRotation="0" wrapText="false" indent="0" shrinkToFit="false"/>
      <protection locked="false" hidden="false"/>
    </xf>
    <xf numFmtId="164" fontId="7" fillId="6" borderId="0" xfId="20" applyFont="true" applyBorder="true" applyAlignment="true" applyProtection="true">
      <alignment horizontal="center" vertical="bottom" textRotation="0" wrapText="false" indent="0" shrinkToFit="false"/>
      <protection locked="false" hidden="false"/>
    </xf>
    <xf numFmtId="164" fontId="0" fillId="2" borderId="0" xfId="0" applyFont="false" applyBorder="false" applyAlignment="false" applyProtection="tru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false" applyAlignment="false" applyProtection="true">
      <alignment horizontal="general" vertical="bottom" textRotation="0" wrapText="false" indent="0" shrinkToFit="false"/>
      <protection locked="false" hidden="false"/>
    </xf>
    <xf numFmtId="164" fontId="7" fillId="7" borderId="0" xfId="20" applyFont="true" applyBorder="true" applyAlignment="true" applyProtection="true">
      <alignment horizontal="center" vertical="bottom" textRotation="0" wrapText="false" indent="0" shrinkToFit="false"/>
      <protection locked="false" hidden="false"/>
    </xf>
    <xf numFmtId="166" fontId="6" fillId="7" borderId="0" xfId="0" applyFont="true" applyBorder="false" applyAlignment="false" applyProtection="true">
      <alignment horizontal="general" vertical="bottom" textRotation="0" wrapText="false" indent="0" shrinkToFit="false"/>
      <protection locked="fals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6" fillId="8" borderId="0" xfId="0" applyFont="true" applyBorder="false" applyAlignment="false" applyProtection="true">
      <alignment horizontal="general" vertical="bottom" textRotation="0" wrapText="false" indent="0" shrinkToFit="false"/>
      <protection locked="false" hidden="false"/>
    </xf>
    <xf numFmtId="164" fontId="7" fillId="8" borderId="0" xfId="20" applyFont="true" applyBorder="true" applyAlignment="true" applyProtection="true">
      <alignment horizontal="center" vertical="bottom" textRotation="0" wrapText="false" indent="0" shrinkToFit="false"/>
      <protection locked="fals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2" borderId="0" xfId="0" applyFont="true" applyBorder="false" applyAlignment="false" applyProtection="true">
      <alignment horizontal="general" vertical="bottom" textRotation="0" wrapText="false" indent="0" shrinkToFit="false"/>
      <protection locked="false" hidden="false"/>
    </xf>
    <xf numFmtId="164" fontId="14" fillId="2" borderId="0" xfId="0" applyFont="true" applyBorder="false" applyAlignment="false" applyProtection="false">
      <alignment horizontal="general" vertical="bottom" textRotation="0" wrapText="false" indent="0" shrinkToFit="false"/>
      <protection locked="true" hidden="false"/>
    </xf>
    <xf numFmtId="164" fontId="15" fillId="2"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true">
      <alignment horizontal="general" vertical="bottom" textRotation="0" wrapText="false" indent="0" shrinkToFit="false"/>
      <protection locked="true" hidden="false"/>
    </xf>
    <xf numFmtId="164" fontId="0" fillId="9" borderId="0" xfId="0" applyFont="true" applyBorder="false" applyAlignment="true" applyProtection="true">
      <alignment horizontal="center" vertical="bottom" textRotation="0" wrapText="false" indent="0" shrinkToFit="false"/>
      <protection locked="true" hidden="false"/>
    </xf>
    <xf numFmtId="164" fontId="7" fillId="9" borderId="0" xfId="20" applyFont="false" applyBorder="true" applyAlignment="true" applyProtection="true">
      <alignment horizontal="center" vertical="bottom" textRotation="0" wrapText="false" indent="0" shrinkToFit="false"/>
      <protection locked="true" hidden="false"/>
    </xf>
    <xf numFmtId="164" fontId="6" fillId="9" borderId="0" xfId="0" applyFont="true" applyBorder="true" applyAlignment="true" applyProtection="true">
      <alignment horizontal="center" vertical="bottom" textRotation="0" wrapText="false" indent="0" shrinkToFit="false"/>
      <protection locked="true" hidden="false"/>
    </xf>
    <xf numFmtId="164" fontId="0" fillId="9" borderId="1" xfId="0" applyFont="true" applyBorder="true" applyAlignment="true" applyProtection="true">
      <alignment horizontal="center" vertical="bottom" textRotation="0" wrapText="false" indent="0" shrinkToFit="false"/>
      <protection locked="true" hidden="false"/>
    </xf>
    <xf numFmtId="164" fontId="14" fillId="9" borderId="2" xfId="0" applyFont="true" applyBorder="true" applyAlignment="true" applyProtection="true">
      <alignment horizontal="center" vertical="bottom" textRotation="0" wrapText="false" indent="0" shrinkToFit="false"/>
      <protection locked="true" hidden="false"/>
    </xf>
    <xf numFmtId="164" fontId="6" fillId="9" borderId="0" xfId="0" applyFont="true" applyBorder="false" applyAlignment="false" applyProtection="true">
      <alignment horizontal="general" vertical="bottom" textRotation="0" wrapText="false" indent="0" shrinkToFit="false"/>
      <protection locked="true" hidden="false"/>
    </xf>
    <xf numFmtId="164" fontId="6" fillId="9" borderId="0" xfId="0" applyFont="true" applyBorder="false" applyAlignment="true" applyProtection="true">
      <alignment horizontal="center" vertical="bottom" textRotation="0" wrapText="false" indent="0" shrinkToFit="false"/>
      <protection locked="true" hidden="false"/>
    </xf>
    <xf numFmtId="164" fontId="6" fillId="9" borderId="3" xfId="0" applyFont="true" applyBorder="true" applyAlignment="true" applyProtection="true">
      <alignment horizontal="center" vertical="bottom" textRotation="0" wrapText="false" indent="0" shrinkToFit="false"/>
      <protection locked="true" hidden="false"/>
    </xf>
    <xf numFmtId="164" fontId="16" fillId="9" borderId="4" xfId="0" applyFont="true" applyBorder="true" applyAlignment="true" applyProtection="true">
      <alignment horizontal="center" vertical="bottom" textRotation="0" wrapText="false" indent="0" shrinkToFit="false"/>
      <protection locked="true" hidden="false"/>
    </xf>
    <xf numFmtId="164" fontId="0" fillId="2" borderId="0" xfId="0" applyFont="false" applyBorder="false" applyAlignment="true" applyProtection="false">
      <alignment horizontal="general" vertical="bottom" textRotation="0" wrapText="false" indent="0" shrinkToFit="false"/>
      <protection locked="true" hidden="false"/>
    </xf>
    <xf numFmtId="164" fontId="16" fillId="2" borderId="0" xfId="0" applyFont="true" applyBorder="false" applyAlignment="true" applyProtection="false">
      <alignment horizontal="center" vertical="bottom" textRotation="0" wrapText="false" indent="0" shrinkToFit="false"/>
      <protection locked="true" hidden="false"/>
    </xf>
    <xf numFmtId="164" fontId="0" fillId="9" borderId="0" xfId="0" applyFont="true" applyBorder="false" applyAlignment="false" applyProtection="true">
      <alignment horizontal="general" vertical="bottom" textRotation="0" wrapText="false" indent="0" shrinkToFit="false"/>
      <protection locked="fals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14" fillId="9" borderId="0" xfId="0" applyFont="true" applyBorder="false" applyAlignment="false" applyProtection="false">
      <alignment horizontal="general" vertical="bottom" textRotation="0" wrapText="false" indent="0" shrinkToFit="false"/>
      <protection locked="true" hidden="false"/>
    </xf>
    <xf numFmtId="164" fontId="6" fillId="10" borderId="0" xfId="0" applyFont="true" applyBorder="false" applyAlignment="false" applyProtection="true">
      <alignment horizontal="general" vertical="bottom" textRotation="0" wrapText="false" indent="0" shrinkToFit="false"/>
      <protection locked="fals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14" fillId="10" borderId="0" xfId="0" applyFont="tru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14" fillId="11" borderId="0" xfId="0" applyFont="true" applyBorder="false" applyAlignment="false" applyProtection="false">
      <alignment horizontal="general" vertical="bottom" textRotation="0" wrapText="false" indent="0" shrinkToFit="false"/>
      <protection locked="true" hidden="false"/>
    </xf>
    <xf numFmtId="164" fontId="6" fillId="11" borderId="0" xfId="0" applyFont="true" applyBorder="false" applyAlignment="false" applyProtection="true">
      <alignment horizontal="general" vertical="bottom" textRotation="0" wrapText="false" indent="0" shrinkToFit="false"/>
      <protection locked="false" hidden="false"/>
    </xf>
    <xf numFmtId="164" fontId="6" fillId="11" borderId="0" xfId="0" applyFont="true" applyBorder="true" applyAlignment="true" applyProtection="true">
      <alignment horizontal="center" vertical="bottom" textRotation="0" wrapText="false" indent="0" shrinkToFit="false"/>
      <protection locked="true" hidden="false"/>
    </xf>
    <xf numFmtId="164" fontId="0" fillId="11" borderId="0" xfId="0" applyFont="true" applyBorder="false" applyAlignment="true" applyProtection="true">
      <alignment horizontal="center" vertical="bottom" textRotation="0" wrapText="false" indent="0" shrinkToFit="false"/>
      <protection locked="true" hidden="false"/>
    </xf>
    <xf numFmtId="164" fontId="0" fillId="11" borderId="5" xfId="0" applyFont="true" applyBorder="true" applyAlignment="true" applyProtection="true">
      <alignment horizontal="center" vertical="bottom" textRotation="0" wrapText="false" indent="0" shrinkToFit="false"/>
      <protection locked="true" hidden="false"/>
    </xf>
    <xf numFmtId="164" fontId="14" fillId="11" borderId="6" xfId="0" applyFont="true" applyBorder="true" applyAlignment="true" applyProtection="true">
      <alignment horizontal="center" vertical="bottom" textRotation="0" wrapText="fals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4" fontId="6" fillId="9" borderId="5" xfId="0" applyFont="true" applyBorder="true" applyAlignment="true" applyProtection="true">
      <alignment horizontal="general" vertical="bottom" textRotation="0" wrapText="false" indent="0" shrinkToFit="false"/>
      <protection locked="true" hidden="false"/>
    </xf>
    <xf numFmtId="164" fontId="0" fillId="9" borderId="7" xfId="0" applyFont="false" applyBorder="true" applyAlignment="true" applyProtection="true">
      <alignment horizontal="general" vertical="bottom" textRotation="0" wrapText="true" indent="0" shrinkToFit="false"/>
      <protection locked="true" hidden="false"/>
    </xf>
    <xf numFmtId="164" fontId="0" fillId="2" borderId="7" xfId="0" applyFont="true" applyBorder="true" applyAlignment="true" applyProtection="true">
      <alignment horizontal="center" vertical="bottom" textRotation="0" wrapText="true" indent="0" shrinkToFit="false"/>
      <protection locked="false" hidden="false"/>
    </xf>
    <xf numFmtId="164" fontId="0" fillId="9" borderId="7" xfId="0" applyFont="false" applyBorder="true" applyAlignment="true" applyProtection="true">
      <alignment horizontal="center" vertical="bottom" textRotation="0" wrapText="true" indent="0" shrinkToFit="false"/>
      <protection locked="true" hidden="false"/>
    </xf>
    <xf numFmtId="164" fontId="0" fillId="9" borderId="5" xfId="0" applyFont="false" applyBorder="true" applyAlignment="true" applyProtection="true">
      <alignment horizontal="center" vertical="bottom" textRotation="0" wrapText="true" indent="0" shrinkToFit="false"/>
      <protection locked="true" hidden="false"/>
    </xf>
    <xf numFmtId="164" fontId="14" fillId="9" borderId="6" xfId="0" applyFont="true" applyBorder="true" applyAlignment="true" applyProtection="true">
      <alignment horizontal="center" vertical="bottom" textRotation="0" wrapText="true" indent="0" shrinkToFit="false"/>
      <protection locked="true" hidden="false"/>
    </xf>
    <xf numFmtId="164" fontId="0" fillId="9" borderId="5" xfId="0" applyFont="true" applyBorder="true" applyAlignment="true" applyProtection="true">
      <alignment horizontal="center"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10" borderId="5" xfId="0" applyFont="false" applyBorder="true" applyAlignment="true" applyProtection="false">
      <alignment horizontal="left" vertical="bottom" textRotation="0" wrapText="false" indent="2" shrinkToFit="false"/>
      <protection locked="true" hidden="false"/>
    </xf>
    <xf numFmtId="164" fontId="0" fillId="10" borderId="7" xfId="0" applyFont="false" applyBorder="true" applyAlignment="true" applyProtection="false">
      <alignment horizontal="general" vertical="bottom" textRotation="0" wrapText="true" indent="0" shrinkToFit="false"/>
      <protection locked="true" hidden="false"/>
    </xf>
    <xf numFmtId="164" fontId="0" fillId="10" borderId="7" xfId="0" applyFont="true" applyBorder="true" applyAlignment="true" applyProtection="true">
      <alignment horizontal="center" vertical="bottom" textRotation="0" wrapText="true" indent="0" shrinkToFit="false"/>
      <protection locked="false" hidden="false"/>
    </xf>
    <xf numFmtId="164" fontId="0" fillId="10" borderId="7" xfId="0" applyFont="false" applyBorder="true" applyAlignment="true" applyProtection="false">
      <alignment horizontal="center" vertical="bottom" textRotation="0" wrapText="true" indent="0" shrinkToFit="false"/>
      <protection locked="true" hidden="false"/>
    </xf>
    <xf numFmtId="164" fontId="0" fillId="2" borderId="5" xfId="0" applyFont="false" applyBorder="true" applyAlignment="true" applyProtection="true">
      <alignment horizontal="center" vertical="bottom" textRotation="0" wrapText="true" indent="0" shrinkToFit="false"/>
      <protection locked="false" hidden="false"/>
    </xf>
    <xf numFmtId="164" fontId="14" fillId="10" borderId="6" xfId="0" applyFont="true" applyBorder="true" applyAlignment="true" applyProtection="true">
      <alignment horizontal="center" vertical="bottom" textRotation="0" wrapText="true" indent="0" shrinkToFit="false"/>
      <protection locked="false" hidden="false"/>
    </xf>
    <xf numFmtId="164" fontId="0" fillId="10" borderId="5" xfId="0" applyFont="true" applyBorder="true" applyAlignment="true" applyProtection="true">
      <alignment horizontal="center" vertical="bottom" textRotation="0" wrapText="true" indent="0" shrinkToFit="false"/>
      <protection locked="true" hidden="false"/>
    </xf>
    <xf numFmtId="164" fontId="14" fillId="10" borderId="6" xfId="0" applyFont="true" applyBorder="true" applyAlignment="true" applyProtection="false">
      <alignment horizontal="center" vertical="bottom" textRotation="0" wrapText="true" indent="0" shrinkToFit="false"/>
      <protection locked="true" hidden="false"/>
    </xf>
    <xf numFmtId="164" fontId="0" fillId="9" borderId="7" xfId="0" applyFont="false" applyBorder="true" applyAlignment="false" applyProtection="true">
      <alignment horizontal="general" vertical="bottom" textRotation="0" wrapText="false" indent="0" shrinkToFit="false"/>
      <protection locked="true" hidden="false"/>
    </xf>
    <xf numFmtId="164" fontId="0" fillId="2" borderId="7" xfId="0" applyFont="true" applyBorder="true" applyAlignment="true" applyProtection="true">
      <alignment horizontal="center" vertical="bottom" textRotation="0" wrapText="false" indent="0" shrinkToFit="false"/>
      <protection locked="false" hidden="false"/>
    </xf>
    <xf numFmtId="164" fontId="0" fillId="9" borderId="7" xfId="0" applyFont="false" applyBorder="true" applyAlignment="true" applyProtection="true">
      <alignment horizontal="center" vertical="bottom" textRotation="0" wrapText="false" indent="0" shrinkToFit="false"/>
      <protection locked="true" hidden="false"/>
    </xf>
    <xf numFmtId="164" fontId="0" fillId="9" borderId="5" xfId="0" applyFont="false" applyBorder="true" applyAlignment="true" applyProtection="true">
      <alignment horizontal="center" vertical="bottom" textRotation="0" wrapText="false" indent="0" shrinkToFit="false"/>
      <protection locked="true" hidden="false"/>
    </xf>
    <xf numFmtId="164" fontId="14" fillId="9" borderId="6" xfId="0" applyFont="true" applyBorder="true" applyAlignment="true" applyProtection="true">
      <alignment horizontal="center" vertical="bottom" textRotation="0" wrapText="false" indent="0" shrinkToFit="false"/>
      <protection locked="true" hidden="false"/>
    </xf>
    <xf numFmtId="164" fontId="14" fillId="9" borderId="6" xfId="0" applyFont="true" applyBorder="true" applyAlignment="true" applyProtection="false">
      <alignment horizontal="center" vertical="bottom" textRotation="0" wrapText="true" indent="0" shrinkToFit="false"/>
      <protection locked="true" hidden="false"/>
    </xf>
    <xf numFmtId="164" fontId="6" fillId="9" borderId="5" xfId="0" applyFont="true" applyBorder="true" applyAlignment="false" applyProtection="true">
      <alignment horizontal="general" vertical="bottom" textRotation="0" wrapText="false" indent="0" shrinkToFit="false"/>
      <protection locked="true" hidden="false"/>
    </xf>
    <xf numFmtId="164" fontId="0" fillId="2" borderId="0" xfId="0" applyFont="false" applyBorder="true" applyAlignment="true" applyProtection="false">
      <alignment horizontal="general" vertical="bottom" textRotation="0" wrapText="true" indent="0" shrinkToFit="false"/>
      <protection locked="true" hidden="false"/>
    </xf>
    <xf numFmtId="164" fontId="0" fillId="2" borderId="0" xfId="0" applyFont="false" applyBorder="true" applyAlignment="true" applyProtection="false">
      <alignment horizontal="general" vertical="bottom" textRotation="0" wrapText="false" indent="0" shrinkToFit="false"/>
      <protection locked="true" hidden="false"/>
    </xf>
    <xf numFmtId="164" fontId="14" fillId="9" borderId="7" xfId="0" applyFont="true" applyBorder="true" applyAlignment="true" applyProtection="true">
      <alignment horizontal="center" vertical="bottom" textRotation="0" wrapText="false" indent="0" shrinkToFit="false"/>
      <protection locked="true" hidden="false"/>
    </xf>
    <xf numFmtId="164" fontId="0" fillId="11" borderId="0" xfId="0" applyFont="false" applyBorder="false" applyAlignment="true" applyProtection="false">
      <alignment horizontal="center" vertical="bottom" textRotation="0" wrapText="false" indent="0" shrinkToFit="false"/>
      <protection locked="true" hidden="false"/>
    </xf>
    <xf numFmtId="164" fontId="14" fillId="11" borderId="0" xfId="0" applyFont="true" applyBorder="false" applyAlignment="true" applyProtection="false">
      <alignment horizontal="center" vertical="bottom" textRotation="0" wrapText="false" indent="0" shrinkToFit="false"/>
      <protection locked="true" hidden="false"/>
    </xf>
    <xf numFmtId="164" fontId="6" fillId="9" borderId="7" xfId="0" applyFont="true" applyBorder="true" applyAlignment="true" applyProtection="true">
      <alignment horizontal="center" vertical="bottom" textRotation="0" wrapText="false" indent="0" shrinkToFit="false"/>
      <protection locked="true" hidden="false"/>
    </xf>
    <xf numFmtId="164" fontId="6" fillId="9" borderId="5" xfId="0" applyFont="true" applyBorder="true" applyAlignment="true" applyProtection="true">
      <alignment horizontal="center" vertical="bottom" textRotation="0" wrapText="false" indent="0" shrinkToFit="false"/>
      <protection locked="true" hidden="false"/>
    </xf>
    <xf numFmtId="164" fontId="16" fillId="9" borderId="6" xfId="0" applyFont="true" applyBorder="true" applyAlignment="true" applyProtection="true">
      <alignment horizontal="center" vertical="bottom" textRotation="0" wrapText="false" indent="0" shrinkToFit="false"/>
      <protection locked="true" hidden="false"/>
    </xf>
    <xf numFmtId="164" fontId="6" fillId="11" borderId="8" xfId="0" applyFont="true" applyBorder="true" applyAlignment="true" applyProtection="true">
      <alignment horizontal="left" vertical="bottom" textRotation="0" wrapText="false" indent="0" shrinkToFit="false"/>
      <protection locked="true" hidden="false"/>
    </xf>
    <xf numFmtId="164" fontId="0" fillId="10" borderId="9" xfId="0" applyFont="true" applyBorder="true" applyAlignment="true" applyProtection="true">
      <alignment horizontal="left" vertical="bottom" textRotation="0" wrapText="true" indent="2" shrinkToFit="false"/>
      <protection locked="false" hidden="false"/>
    </xf>
    <xf numFmtId="164" fontId="0" fillId="10" borderId="10" xfId="0" applyFont="true" applyBorder="true" applyAlignment="true" applyProtection="true">
      <alignment horizontal="left" vertical="bottom" textRotation="0" wrapText="false" indent="2" shrinkToFit="false"/>
      <protection locked="false" hidden="false"/>
    </xf>
    <xf numFmtId="164" fontId="17" fillId="10" borderId="10" xfId="0" applyFont="true" applyBorder="true" applyAlignment="true" applyProtection="true">
      <alignment horizontal="left" vertical="bottom" textRotation="0" wrapText="false" indent="2" shrinkToFit="false"/>
      <protection locked="false" hidden="false"/>
    </xf>
    <xf numFmtId="164" fontId="17" fillId="10" borderId="11" xfId="0" applyFont="true" applyBorder="true" applyAlignment="true" applyProtection="true">
      <alignment horizontal="left" vertical="bottom" textRotation="0" wrapText="false" indent="2" shrinkToFit="false"/>
      <protection locked="false" hidden="false"/>
    </xf>
    <xf numFmtId="164" fontId="14" fillId="10" borderId="6" xfId="0" applyFont="true" applyBorder="true" applyAlignment="true" applyProtection="true">
      <alignment horizontal="center" vertical="bottom" textRotation="0" wrapText="true" indent="0" shrinkToFit="false"/>
      <protection locked="true" hidden="false"/>
    </xf>
    <xf numFmtId="164" fontId="16" fillId="9" borderId="7" xfId="0" applyFont="true" applyBorder="true" applyAlignment="true" applyProtection="true">
      <alignment horizontal="center" vertical="bottom" textRotation="0" wrapText="false" indent="0" shrinkToFit="false"/>
      <protection locked="true" hidden="false"/>
    </xf>
    <xf numFmtId="164" fontId="0" fillId="10" borderId="9" xfId="0" applyFont="true" applyBorder="true" applyAlignment="true" applyProtection="false">
      <alignment horizontal="left" vertical="bottom" textRotation="0" wrapText="true" indent="2" shrinkToFit="false"/>
      <protection locked="true" hidden="false"/>
    </xf>
    <xf numFmtId="164" fontId="0" fillId="10" borderId="10" xfId="0" applyFont="true" applyBorder="true" applyAlignment="true" applyProtection="false">
      <alignment horizontal="left" vertical="bottom" textRotation="0" wrapText="false" indent="2" shrinkToFit="false"/>
      <protection locked="true" hidden="false"/>
    </xf>
    <xf numFmtId="164" fontId="17" fillId="10" borderId="10" xfId="0" applyFont="true" applyBorder="true" applyAlignment="true" applyProtection="false">
      <alignment horizontal="left" vertical="bottom" textRotation="0" wrapText="false" indent="2" shrinkToFit="false"/>
      <protection locked="true" hidden="false"/>
    </xf>
    <xf numFmtId="164" fontId="0" fillId="10" borderId="9" xfId="0" applyFont="true" applyBorder="true" applyAlignment="true" applyProtection="false">
      <alignment horizontal="left" vertical="bottom" textRotation="0" wrapText="false" indent="2" shrinkToFit="false"/>
      <protection locked="true" hidden="false"/>
    </xf>
    <xf numFmtId="164" fontId="6" fillId="10" borderId="0" xfId="0" applyFont="true" applyBorder="false" applyAlignment="false" applyProtection="false">
      <alignment horizontal="general" vertical="bottom" textRotation="0" wrapText="false" indent="0" shrinkToFit="false"/>
      <protection locked="true" hidden="false"/>
    </xf>
    <xf numFmtId="164" fontId="6" fillId="11" borderId="0" xfId="0" applyFont="true" applyBorder="false" applyAlignment="false" applyProtection="false">
      <alignment horizontal="general" vertical="bottom" textRotation="0" wrapText="false" indent="0" shrinkToFit="false"/>
      <protection locked="true" hidden="false"/>
    </xf>
    <xf numFmtId="164" fontId="0" fillId="10" borderId="5" xfId="0" applyFont="true" applyBorder="true" applyAlignment="true" applyProtection="false">
      <alignment horizontal="center" vertical="bottom" textRotation="0" wrapText="true" indent="0" shrinkToFit="false"/>
      <protection locked="true" hidden="false"/>
    </xf>
    <xf numFmtId="164" fontId="0" fillId="9" borderId="5" xfId="0" applyFont="true" applyBorder="true" applyAlignment="true" applyProtection="false">
      <alignment horizontal="center" vertical="bottom" textRotation="0" wrapText="true" indent="0" shrinkToFit="false"/>
      <protection locked="true" hidden="false"/>
    </xf>
    <xf numFmtId="164" fontId="0" fillId="10" borderId="9" xfId="0" applyFont="true" applyBorder="true" applyAlignment="true" applyProtection="false">
      <alignment horizontal="left" vertical="bottom" textRotation="0" wrapText="true" indent="0" shrinkToFit="false"/>
      <protection locked="true" hidden="false"/>
    </xf>
    <xf numFmtId="164" fontId="0" fillId="10" borderId="10" xfId="0" applyFont="true" applyBorder="true" applyAlignment="true" applyProtection="false">
      <alignment horizontal="left" vertical="bottom" textRotation="0" wrapText="false" indent="0" shrinkToFit="false"/>
      <protection locked="true" hidden="false"/>
    </xf>
    <xf numFmtId="164" fontId="17" fillId="10" borderId="10" xfId="0" applyFont="true" applyBorder="true" applyAlignment="true" applyProtection="false">
      <alignment horizontal="left" vertical="bottom" textRotation="0" wrapText="false" indent="0" shrinkToFit="false"/>
      <protection locked="true" hidden="false"/>
    </xf>
    <xf numFmtId="164" fontId="17" fillId="10" borderId="11" xfId="0" applyFont="true" applyBorder="true" applyAlignment="true" applyProtection="true">
      <alignment horizontal="left" vertical="bottom" textRotation="0" wrapText="false" indent="0" shrinkToFit="false"/>
      <protection locked="false" hidden="false"/>
    </xf>
    <xf numFmtId="164" fontId="0" fillId="10" borderId="9" xfId="0" applyFont="true" applyBorder="true" applyAlignment="true" applyProtection="false">
      <alignment horizontal="left" vertical="bottom" textRotation="0" wrapText="false" indent="0" shrinkToFit="false"/>
      <protection locked="true" hidden="false"/>
    </xf>
    <xf numFmtId="164" fontId="6" fillId="2" borderId="8" xfId="0" applyFont="true" applyBorder="true" applyAlignment="true" applyProtection="false">
      <alignment horizontal="general" vertical="bottom" textRotation="0" wrapText="false" indent="0" shrinkToFit="false"/>
      <protection locked="true" hidden="false"/>
    </xf>
    <xf numFmtId="164" fontId="6" fillId="2" borderId="8" xfId="0" applyFont="true" applyBorder="true" applyAlignment="false" applyProtection="false">
      <alignment horizontal="general" vertical="bottom" textRotation="0" wrapText="false" indent="0" shrinkToFit="false"/>
      <protection locked="true" hidden="false"/>
    </xf>
    <xf numFmtId="164" fontId="0" fillId="10" borderId="10" xfId="0" applyFont="true" applyBorder="true" applyAlignment="false" applyProtection="true">
      <alignment horizontal="general" vertical="bottom" textRotation="0" wrapText="false" indent="0" shrinkToFit="false"/>
      <protection locked="false" hidden="false"/>
    </xf>
    <xf numFmtId="164" fontId="0" fillId="10" borderId="12" xfId="0" applyFont="true" applyBorder="true" applyAlignment="false" applyProtection="true">
      <alignment horizontal="general" vertical="bottom" textRotation="0" wrapText="false" indent="0" shrinkToFit="false"/>
      <protection locked="false" hidden="false"/>
    </xf>
    <xf numFmtId="164" fontId="0" fillId="10" borderId="11" xfId="0" applyFont="false" applyBorder="true" applyAlignment="false" applyProtection="true">
      <alignment horizontal="general" vertical="bottom" textRotation="0" wrapText="false" indent="0" shrinkToFit="false"/>
      <protection locked="false" hidden="false"/>
    </xf>
    <xf numFmtId="164" fontId="0" fillId="10" borderId="3" xfId="0" applyFont="false" applyBorder="true" applyAlignment="false" applyProtection="true">
      <alignment horizontal="general" vertical="bottom" textRotation="0" wrapText="false" indent="0" shrinkToFit="false"/>
      <protection locked="fals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0" fillId="4" borderId="0" xfId="0" applyFont="false" applyBorder="false" applyAlignment="true" applyProtection="false">
      <alignment horizontal="center" vertical="bottom" textRotation="0" wrapText="false" indent="0" shrinkToFit="false"/>
      <protection locked="true" hidden="false"/>
    </xf>
    <xf numFmtId="164" fontId="0" fillId="12"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9" borderId="0" xfId="0" applyFont="false" applyBorder="false" applyAlignment="true" applyProtection="false">
      <alignment horizontal="center" vertical="bottom" textRotation="0" wrapText="false" indent="0" shrinkToFit="false"/>
      <protection locked="true" hidden="false"/>
    </xf>
    <xf numFmtId="164" fontId="0" fillId="7" borderId="0" xfId="0" applyFont="false" applyBorder="false" applyAlignment="true" applyProtection="false">
      <alignment horizontal="center" vertical="bottom" textRotation="0" wrapText="false" indent="0" shrinkToFit="false"/>
      <protection locked="true" hidden="false"/>
    </xf>
    <xf numFmtId="164" fontId="0" fillId="8" borderId="0" xfId="0" applyFont="false" applyBorder="false" applyAlignment="true" applyProtection="false">
      <alignment horizontal="center" vertical="bottom" textRotation="0" wrapText="false" indent="0" shrinkToFit="false"/>
      <protection locked="true" hidden="false"/>
    </xf>
    <xf numFmtId="164" fontId="6" fillId="0" borderId="8" xfId="0" applyFont="true" applyBorder="true" applyAlignment="true" applyProtection="false">
      <alignment horizontal="center" vertical="bottom" textRotation="0" wrapText="false" indent="0" shrinkToFit="false"/>
      <protection locked="true" hidden="false"/>
    </xf>
    <xf numFmtId="164" fontId="0" fillId="13" borderId="0" xfId="0" applyFont="false" applyBorder="false" applyAlignment="true" applyProtection="false">
      <alignment horizontal="center" vertical="bottom" textRotation="0" wrapText="false" indent="0" shrinkToFit="false"/>
      <protection locked="true" hidden="false"/>
    </xf>
    <xf numFmtId="164" fontId="0" fillId="0" borderId="12" xfId="0" applyFont="true" applyBorder="true" applyAlignment="true" applyProtection="false">
      <alignment horizontal="center" vertical="bottom" textRotation="0" wrapText="false" indent="0" shrinkToFit="false"/>
      <protection locked="true" hidden="false"/>
    </xf>
    <xf numFmtId="164" fontId="6" fillId="0" borderId="3" xfId="0" applyFont="true" applyBorder="true" applyAlignment="true" applyProtection="false">
      <alignment horizontal="center" vertical="bottom" textRotation="0" wrapText="false" indent="0" shrinkToFit="false"/>
      <protection locked="true" hidden="false"/>
    </xf>
    <xf numFmtId="164" fontId="6" fillId="0" borderId="8" xfId="0" applyFont="true" applyBorder="true" applyAlignment="true" applyProtection="false">
      <alignment horizontal="center" vertical="bottom" textRotation="0" wrapText="false" indent="0" shrinkToFit="false"/>
      <protection locked="true" hidden="false"/>
    </xf>
    <xf numFmtId="164" fontId="0" fillId="0" borderId="12"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7" fontId="0" fillId="0" borderId="0" xfId="0" applyFont="false" applyBorder="false" applyAlignment="true" applyProtection="false">
      <alignment horizontal="center" vertical="bottom" textRotation="0" wrapText="false" indent="0" shrinkToFit="false"/>
      <protection locked="true" hidden="false"/>
    </xf>
    <xf numFmtId="168" fontId="24" fillId="2" borderId="0" xfId="0" applyFont="true" applyBorder="false" applyAlignment="true" applyProtection="false">
      <alignment horizontal="general" vertical="bottom" textRotation="0" wrapText="false" indent="0" shrinkToFit="false"/>
      <protection locked="true" hidden="false"/>
    </xf>
    <xf numFmtId="168" fontId="24" fillId="2" borderId="0" xfId="0" applyFont="true" applyBorder="false" applyAlignment="true" applyProtection="false">
      <alignment horizontal="center" vertical="bottom" textRotation="0" wrapText="false" indent="0" shrinkToFit="false"/>
      <protection locked="true" hidden="false"/>
    </xf>
    <xf numFmtId="168" fontId="24" fillId="2" borderId="0" xfId="0" applyFont="true" applyBorder="false" applyAlignment="true" applyProtection="true">
      <alignment horizontal="general" vertical="bottom" textRotation="0" wrapText="false" indent="0" shrinkToFit="false"/>
      <protection locked="true" hidden="false"/>
    </xf>
    <xf numFmtId="167" fontId="24" fillId="2" borderId="0" xfId="0" applyFont="true" applyBorder="false" applyAlignment="true" applyProtection="true">
      <alignment horizontal="center" vertical="bottom" textRotation="0" wrapText="false" indent="0" shrinkToFit="false"/>
      <protection locked="true" hidden="false"/>
    </xf>
    <xf numFmtId="169" fontId="0" fillId="2" borderId="0" xfId="0" applyFont="false" applyBorder="false" applyAlignment="true" applyProtection="false">
      <alignment horizontal="center" vertical="bottom" textRotation="0" wrapText="false" indent="0" shrinkToFit="false"/>
      <protection locked="true" hidden="false"/>
    </xf>
    <xf numFmtId="167" fontId="0" fillId="2" borderId="0" xfId="0" applyFont="false" applyBorder="false" applyAlignment="true" applyProtection="true">
      <alignment horizontal="center" vertical="bottom" textRotation="0" wrapText="false" indent="0" shrinkToFit="false"/>
      <protection locked="true" hidden="false"/>
    </xf>
    <xf numFmtId="164" fontId="25" fillId="2" borderId="0" xfId="0" applyFont="true" applyBorder="false" applyAlignment="true" applyProtection="false">
      <alignment horizontal="left" vertical="bottom" textRotation="0" wrapText="false" indent="0" shrinkToFit="false"/>
      <protection locked="true" hidden="false"/>
    </xf>
    <xf numFmtId="164" fontId="25" fillId="2" borderId="0" xfId="0" applyFont="true" applyBorder="false" applyAlignment="true" applyProtection="true">
      <alignment horizontal="center" vertical="bottom" textRotation="0" wrapText="false" indent="0" shrinkToFit="false"/>
      <protection locked="true" hidden="false"/>
    </xf>
    <xf numFmtId="164" fontId="25" fillId="2" borderId="0" xfId="0" applyFont="true" applyBorder="false" applyAlignment="true" applyProtection="true">
      <alignment horizontal="general" vertical="bottom" textRotation="0" wrapText="false" indent="0" shrinkToFit="false"/>
      <protection locked="true" hidden="false"/>
    </xf>
    <xf numFmtId="164" fontId="25" fillId="2" borderId="0" xfId="0" applyFont="true" applyBorder="false" applyAlignment="true" applyProtection="true">
      <alignment horizontal="general" vertical="bottom" textRotation="0" wrapText="false" indent="0" shrinkToFit="false"/>
      <protection locked="false" hidden="false"/>
    </xf>
    <xf numFmtId="167" fontId="25" fillId="2" borderId="0" xfId="0" applyFont="true" applyBorder="false" applyAlignment="true" applyProtection="true">
      <alignment horizontal="center"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true">
      <alignment horizontal="center" vertical="bottom" textRotation="0" wrapText="false" indent="0" shrinkToFit="false"/>
      <protection locked="true" hidden="false"/>
    </xf>
    <xf numFmtId="164" fontId="4" fillId="2" borderId="0" xfId="0" applyFont="true" applyBorder="false" applyAlignment="true" applyProtection="true">
      <alignment horizontal="left" vertical="bottom" textRotation="0" wrapText="false" indent="0" shrinkToFit="false"/>
      <protection locked="true" hidden="false"/>
    </xf>
    <xf numFmtId="167" fontId="4" fillId="2" borderId="0" xfId="0" applyFont="true" applyBorder="false" applyAlignment="true" applyProtection="true">
      <alignment horizontal="center" vertical="bottom" textRotation="0" wrapText="false" indent="0" shrinkToFit="false"/>
      <protection locked="true" hidden="false"/>
    </xf>
    <xf numFmtId="164" fontId="26" fillId="2" borderId="0" xfId="0" applyFont="true" applyBorder="false" applyAlignment="true" applyProtection="false">
      <alignment horizontal="center" vertical="bottom" textRotation="0" wrapText="false" indent="0" shrinkToFit="false"/>
      <protection locked="true" hidden="false"/>
    </xf>
    <xf numFmtId="164" fontId="26" fillId="2" borderId="0" xfId="0" applyFont="true" applyBorder="false" applyAlignment="true" applyProtection="false">
      <alignment horizontal="general" vertical="bottom" textRotation="0" wrapText="false" indent="0" shrinkToFit="false"/>
      <protection locked="true" hidden="false"/>
    </xf>
    <xf numFmtId="164" fontId="26" fillId="2" borderId="0" xfId="0" applyFont="true" applyBorder="false" applyAlignment="true" applyProtection="true">
      <alignment horizontal="general" vertical="bottom" textRotation="0" wrapText="false" indent="0" shrinkToFit="false"/>
      <protection locked="true" hidden="false"/>
    </xf>
    <xf numFmtId="167" fontId="26" fillId="2" borderId="0" xfId="0" applyFont="true" applyBorder="false" applyAlignment="true" applyProtection="true">
      <alignment horizontal="center" vertical="bottom" textRotation="0" wrapText="false" indent="0" shrinkToFit="false"/>
      <protection locked="true" hidden="false"/>
    </xf>
    <xf numFmtId="164" fontId="26" fillId="14" borderId="0" xfId="0" applyFont="true" applyBorder="false" applyAlignment="false" applyProtection="false">
      <alignment horizontal="general" vertical="bottom" textRotation="0" wrapText="false" indent="0" shrinkToFit="false"/>
      <protection locked="true" hidden="false"/>
    </xf>
    <xf numFmtId="169" fontId="26" fillId="14" borderId="0" xfId="0" applyFont="true" applyBorder="false" applyAlignment="true" applyProtection="false">
      <alignment horizontal="center" vertical="bottom" textRotation="0" wrapText="false" indent="0" shrinkToFit="false"/>
      <protection locked="true" hidden="false"/>
    </xf>
    <xf numFmtId="167" fontId="26" fillId="14" borderId="0" xfId="0" applyFont="true" applyBorder="false" applyAlignment="true" applyProtection="false">
      <alignment horizontal="center" vertical="bottom" textRotation="0" wrapText="false" indent="0" shrinkToFit="false"/>
      <protection locked="true" hidden="false"/>
    </xf>
    <xf numFmtId="164" fontId="26" fillId="15" borderId="0" xfId="0" applyFont="true" applyBorder="false" applyAlignment="false" applyProtection="false">
      <alignment horizontal="general" vertical="bottom" textRotation="0" wrapText="false" indent="0" shrinkToFit="false"/>
      <protection locked="true" hidden="false"/>
    </xf>
    <xf numFmtId="164" fontId="0" fillId="15" borderId="0" xfId="0" applyFont="false" applyBorder="false" applyAlignment="false" applyProtection="false">
      <alignment horizontal="general" vertical="bottom" textRotation="0" wrapText="false" indent="0" shrinkToFit="false"/>
      <protection locked="true" hidden="false"/>
    </xf>
    <xf numFmtId="164" fontId="6" fillId="15" borderId="0" xfId="0" applyFont="true" applyBorder="false" applyAlignment="true" applyProtection="false">
      <alignment horizontal="center" vertical="bottom" textRotation="0" wrapText="false" indent="0" shrinkToFit="false"/>
      <protection locked="true" hidden="false"/>
    </xf>
    <xf numFmtId="164" fontId="7" fillId="3" borderId="0" xfId="20" applyFont="true" applyBorder="true" applyAlignment="true" applyProtection="true">
      <alignment horizontal="center" vertical="center" textRotation="90" wrapText="false" indent="0" shrinkToFit="false"/>
      <protection locked="false" hidden="false"/>
    </xf>
    <xf numFmtId="169" fontId="0" fillId="2" borderId="10" xfId="0" applyFont="false" applyBorder="true" applyAlignment="true" applyProtection="true">
      <alignment horizontal="center" vertical="bottom" textRotation="0" wrapText="false" indent="0" shrinkToFit="false"/>
      <protection locked="false" hidden="false"/>
    </xf>
    <xf numFmtId="164" fontId="0" fillId="2" borderId="10" xfId="0" applyFont="true" applyBorder="true" applyAlignment="false" applyProtection="true">
      <alignment horizontal="general" vertical="bottom" textRotation="0" wrapText="false" indent="0" shrinkToFit="false"/>
      <protection locked="false" hidden="false"/>
    </xf>
    <xf numFmtId="167" fontId="0" fillId="2" borderId="10" xfId="0" applyFont="false" applyBorder="true" applyAlignment="true" applyProtection="true">
      <alignment horizontal="center" vertical="bottom" textRotation="0" wrapText="false" indent="0" shrinkToFit="false"/>
      <protection locked="false" hidden="false"/>
    </xf>
    <xf numFmtId="164" fontId="27" fillId="2" borderId="0" xfId="0" applyFont="true" applyBorder="false" applyAlignment="true" applyProtection="false">
      <alignment horizontal="center" vertical="bottom" textRotation="0" wrapText="false" indent="0" shrinkToFit="false"/>
      <protection locked="true" hidden="false"/>
    </xf>
    <xf numFmtId="164" fontId="27" fillId="2" borderId="0" xfId="0" applyFont="true" applyBorder="false" applyAlignment="false" applyProtection="false">
      <alignment horizontal="general" vertical="bottom" textRotation="0" wrapText="false" indent="0" shrinkToFit="false"/>
      <protection locked="true" hidden="false"/>
    </xf>
    <xf numFmtId="164" fontId="26" fillId="10" borderId="0" xfId="0" applyFont="true" applyBorder="false" applyAlignment="true" applyProtection="true">
      <alignment horizontal="center" vertical="center" textRotation="90" wrapText="false" indent="0" shrinkToFit="false"/>
      <protection locked="true" hidden="false"/>
    </xf>
    <xf numFmtId="169" fontId="0" fillId="10" borderId="0" xfId="0" applyFont="false" applyBorder="true" applyAlignment="true" applyProtection="true">
      <alignment horizontal="center" vertical="bottom" textRotation="0" wrapText="false" indent="0" shrinkToFit="false"/>
      <protection locked="true" hidden="false"/>
    </xf>
    <xf numFmtId="164" fontId="0" fillId="10" borderId="0" xfId="0" applyFont="false" applyBorder="false" applyAlignment="false" applyProtection="true">
      <alignment horizontal="general" vertical="bottom" textRotation="0" wrapText="false" indent="0" shrinkToFit="false"/>
      <protection locked="true" hidden="false"/>
    </xf>
    <xf numFmtId="164" fontId="0" fillId="10" borderId="0" xfId="0" applyFont="false" applyBorder="true" applyAlignment="false" applyProtection="true">
      <alignment horizontal="general" vertical="bottom" textRotation="0" wrapText="false" indent="0" shrinkToFit="false"/>
      <protection locked="true" hidden="false"/>
    </xf>
    <xf numFmtId="167" fontId="0" fillId="10" borderId="0" xfId="0" applyFont="false" applyBorder="true" applyAlignment="true" applyProtection="true">
      <alignment horizontal="center" vertical="bottom" textRotation="0" wrapText="false" indent="0" shrinkToFit="false"/>
      <protection locked="true" hidden="false"/>
    </xf>
    <xf numFmtId="164" fontId="27" fillId="10" borderId="0" xfId="0" applyFont="true" applyBorder="false" applyAlignment="false" applyProtection="true">
      <alignment horizontal="general" vertical="bottom" textRotation="0" wrapText="false" indent="0" shrinkToFit="false"/>
      <protection locked="true" hidden="false"/>
    </xf>
    <xf numFmtId="164" fontId="7" fillId="16" borderId="0" xfId="20" applyFont="true" applyBorder="true" applyAlignment="true" applyProtection="true">
      <alignment horizontal="center" vertical="center" textRotation="90" wrapText="false" indent="0" shrinkToFit="false"/>
      <protection locked="false" hidden="false"/>
    </xf>
    <xf numFmtId="164" fontId="26" fillId="10" borderId="0" xfId="0" applyFont="true" applyBorder="true" applyAlignment="true" applyProtection="true">
      <alignment horizontal="center" vertical="center" textRotation="90" wrapText="false" indent="0" shrinkToFit="false"/>
      <protection locked="true" hidden="false"/>
    </xf>
    <xf numFmtId="164" fontId="7" fillId="6" borderId="0" xfId="20" applyFont="true" applyBorder="true" applyAlignment="true" applyProtection="true">
      <alignment horizontal="center" vertical="center" textRotation="90" wrapText="false" indent="0" shrinkToFit="false"/>
      <protection locked="false" hidden="false"/>
    </xf>
    <xf numFmtId="164" fontId="7" fillId="7" borderId="0" xfId="20" applyFont="true" applyBorder="true" applyAlignment="true" applyProtection="true">
      <alignment horizontal="center" vertical="center" textRotation="90" wrapText="false" indent="0" shrinkToFit="false"/>
      <protection locked="false" hidden="false"/>
    </xf>
    <xf numFmtId="164" fontId="7" fillId="8" borderId="0" xfId="20" applyFont="true" applyBorder="true" applyAlignment="true" applyProtection="true">
      <alignment horizontal="center" vertical="center" textRotation="90" wrapText="false" indent="0" shrinkToFit="false"/>
      <protection locked="false" hidden="false"/>
    </xf>
    <xf numFmtId="167" fontId="0" fillId="2" borderId="0" xfId="0" applyFont="false" applyBorder="false" applyAlignment="true" applyProtection="false">
      <alignment horizontal="center" vertical="bottom" textRotation="0" wrapText="false" indent="0" shrinkToFit="false"/>
      <protection locked="true" hidden="false"/>
    </xf>
    <xf numFmtId="164" fontId="26" fillId="2" borderId="0" xfId="0" applyFont="true" applyBorder="true" applyAlignment="true" applyProtection="false">
      <alignment horizontal="left" vertical="bottom" textRotation="0" wrapText="false" indent="0" shrinkToFit="false"/>
      <protection locked="true" hidden="false"/>
    </xf>
    <xf numFmtId="168" fontId="24" fillId="2" borderId="0" xfId="0" applyFont="true" applyBorder="false" applyAlignment="true" applyProtection="true">
      <alignment horizontal="center" vertical="bottom" textRotation="0" wrapText="false" indent="0" shrinkToFit="false"/>
      <protection locked="true" hidden="false"/>
    </xf>
    <xf numFmtId="169" fontId="0" fillId="2" borderId="0" xfId="0" applyFont="false" applyBorder="false" applyAlignment="true" applyProtection="true">
      <alignment horizontal="center" vertical="bottom" textRotation="0" wrapText="false" indent="0" shrinkToFit="false"/>
      <protection locked="true" hidden="false"/>
    </xf>
    <xf numFmtId="164" fontId="25" fillId="2" borderId="0" xfId="0" applyFont="true" applyBorder="false" applyAlignment="true" applyProtection="true">
      <alignment horizontal="left" vertical="bottom" textRotation="0" wrapText="false" indent="0" shrinkToFit="false"/>
      <protection locked="true" hidden="false"/>
    </xf>
    <xf numFmtId="164" fontId="26" fillId="2" borderId="0" xfId="0" applyFont="true" applyBorder="false" applyAlignment="true" applyProtection="true">
      <alignment horizontal="center" vertical="bottom" textRotation="0" wrapText="false" indent="0" shrinkToFit="false"/>
      <protection locked="true" hidden="false"/>
    </xf>
    <xf numFmtId="164" fontId="4" fillId="2" borderId="0" xfId="0" applyFont="true" applyBorder="false" applyAlignment="true" applyProtection="true">
      <alignment horizontal="left" vertical="bottom" textRotation="0" wrapText="false" indent="0" shrinkToFit="false"/>
      <protection locked="false" hidden="false"/>
    </xf>
    <xf numFmtId="169" fontId="0" fillId="2" borderId="10" xfId="0" applyFont="true" applyBorder="true" applyAlignment="true" applyProtection="true">
      <alignment horizontal="center" vertical="bottom" textRotation="0" wrapText="false" indent="0" shrinkToFit="false"/>
      <protection locked="false" hidden="false"/>
    </xf>
    <xf numFmtId="164" fontId="0" fillId="2" borderId="13" xfId="0" applyFont="true" applyBorder="true" applyAlignment="false" applyProtection="true">
      <alignment horizontal="general" vertical="bottom" textRotation="0" wrapText="false" indent="0" shrinkToFit="false"/>
      <protection locked="false" hidden="false"/>
    </xf>
    <xf numFmtId="167" fontId="0" fillId="2" borderId="10" xfId="0" applyFont="true" applyBorder="true" applyAlignment="true" applyProtection="true">
      <alignment horizontal="center" vertical="bottom" textRotation="0" wrapText="false" indent="0" shrinkToFit="false"/>
      <protection locked="fals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Standard 2" xfId="21" builtinId="53" customBuiltin="true"/>
    <cellStyle name="*unknown*" xfId="20" builtinId="8" customBuiltin="false"/>
  </cellStyles>
  <dxfs count="26">
    <dxf>
      <fill>
        <patternFill>
          <bgColor rgb="FFFF0000"/>
        </patternFill>
      </fill>
    </dxf>
    <dxf>
      <fill>
        <patternFill>
          <bgColor rgb="FF92D050"/>
        </patternFill>
      </fill>
    </dxf>
    <dxf>
      <font>
        <color rgb="FFD9D9D9"/>
      </font>
    </dxf>
    <dxf>
      <font>
        <color rgb="FFD9D9D9"/>
      </font>
    </dxf>
    <dxf>
      <font>
        <color rgb="FFD9D9D9"/>
      </font>
    </dxf>
    <dxf>
      <fill>
        <patternFill>
          <bgColor rgb="FFFF0000"/>
        </patternFill>
      </fill>
    </dxf>
    <dxf>
      <fill>
        <patternFill>
          <bgColor rgb="FF92D050"/>
        </patternFill>
      </fill>
    </dxf>
    <dxf>
      <font>
        <color rgb="FFD9D9D9"/>
      </font>
    </dxf>
    <dxf>
      <font>
        <color rgb="FFD9D9D9"/>
      </font>
    </dxf>
    <dxf>
      <font>
        <color rgb="FFD9D9D9"/>
      </font>
    </dxf>
    <dxf>
      <font>
        <color rgb="FFD9D9D9"/>
      </font>
    </dxf>
    <dxf>
      <fill>
        <patternFill>
          <bgColor rgb="FFFF0000"/>
        </patternFill>
      </fill>
    </dxf>
    <dxf>
      <fill>
        <patternFill>
          <bgColor rgb="FF92D050"/>
        </patternFill>
      </fill>
    </dxf>
    <dxf>
      <fill>
        <patternFill>
          <bgColor rgb="FF92D050"/>
        </patternFill>
      </fill>
    </dxf>
    <dxf>
      <fill>
        <patternFill>
          <bgColor rgb="FFFF0000"/>
        </patternFill>
      </fill>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ill>
        <patternFill>
          <bgColor rgb="FFFF0000"/>
        </patternFill>
      </fill>
    </dxf>
    <dxf>
      <fill>
        <patternFill>
          <bgColor rgb="FF92D05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BFBFBF"/>
      <rgbColor rgb="FF878787"/>
      <rgbColor rgb="FF8EB4E3"/>
      <rgbColor rgb="FFC0504D"/>
      <rgbColor rgb="FFF2F2F2"/>
      <rgbColor rgb="FFCCFFFF"/>
      <rgbColor rgb="FF660066"/>
      <rgbColor rgb="FFFF8080"/>
      <rgbColor rgb="FF0066CC"/>
      <rgbColor rgb="FFD9D9D9"/>
      <rgbColor rgb="FF000080"/>
      <rgbColor rgb="FFFF00FF"/>
      <rgbColor rgb="FFFFC000"/>
      <rgbColor rgb="FF00FFFF"/>
      <rgbColor rgb="FF800080"/>
      <rgbColor rgb="FF800000"/>
      <rgbColor rgb="FF008080"/>
      <rgbColor rgb="FF0000FF"/>
      <rgbColor rgb="FF00CCFF"/>
      <rgbColor rgb="FFCCFFFF"/>
      <rgbColor rgb="FF93CDDD"/>
      <rgbColor rgb="FFFFFF99"/>
      <rgbColor rgb="FF99CCFF"/>
      <rgbColor rgb="FFFF99CC"/>
      <rgbColor rgb="FFCC99FF"/>
      <rgbColor rgb="FF9BBB59"/>
      <rgbColor rgb="FF558ED5"/>
      <rgbColor rgb="FF33CCCC"/>
      <rgbColor rgb="FF92D050"/>
      <rgbColor rgb="FFFCC910"/>
      <rgbColor rgb="FFF79646"/>
      <rgbColor rgb="FFE46C0A"/>
      <rgbColor rgb="FF4F81BD"/>
      <rgbColor rgb="FF95B3D7"/>
      <rgbColor rgb="FF003366"/>
      <rgbColor rgb="FF339966"/>
      <rgbColor rgb="FF003300"/>
      <rgbColor rgb="FF333300"/>
      <rgbColor rgb="FFDE2E2E"/>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"Sollzeiten"</c:f>
              <c:strCache>
                <c:ptCount val="1"/>
                <c:pt idx="0">
                  <c:v>Sollzeiten</c:v>
                </c:pt>
              </c:strCache>
            </c:strRef>
          </c:tx>
          <c:spPr>
            <a:solidFill>
              <a:srgbClr val="000000"/>
            </a:solidFill>
            <a:ln>
              <a:noFill/>
            </a:ln>
          </c:spPr>
          <c:invertIfNegative val="0"/>
          <c:dLbls>
            <c:dLblPos val="outEnd"/>
            <c:showLegendKey val="0"/>
            <c:showVal val="0"/>
            <c:showCatName val="0"/>
            <c:showSerName val="0"/>
            <c:showPercent val="0"/>
            <c:showLeaderLines val="0"/>
          </c:dLbls>
          <c:cat>
            <c:strRef>
              <c:f>Transfer!$A$6:$A$20</c:f>
              <c:strCach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strCache>
            </c:strRef>
          </c:cat>
          <c:val>
            <c:numRef>
              <c:f>Transfer!$B$6:$B$20</c:f>
              <c:numCache>
                <c:formatCode>General</c:formatCode>
                <c:ptCount val="15"/>
                <c:pt idx="0">
                  <c:v>7</c:v>
                </c:pt>
                <c:pt idx="1">
                  <c:v>10</c:v>
                </c:pt>
                <c:pt idx="2">
                  <c:v>61</c:v>
                </c:pt>
                <c:pt idx="3">
                  <c:v>42.5</c:v>
                </c:pt>
                <c:pt idx="4">
                  <c:v>49</c:v>
                </c:pt>
                <c:pt idx="5">
                  <c:v>49</c:v>
                </c:pt>
                <c:pt idx="6">
                  <c:v>46</c:v>
                </c:pt>
                <c:pt idx="7">
                  <c:v>40</c:v>
                </c:pt>
                <c:pt idx="8">
                  <c:v>41</c:v>
                </c:pt>
                <c:pt idx="9">
                  <c:v>39</c:v>
                </c:pt>
                <c:pt idx="10">
                  <c:v>43</c:v>
                </c:pt>
                <c:pt idx="11">
                  <c:v>44</c:v>
                </c:pt>
                <c:pt idx="12">
                  <c:v>43</c:v>
                </c:pt>
                <c:pt idx="13">
                  <c:v>45</c:v>
                </c:pt>
                <c:pt idx="14">
                  <c:v>0</c:v>
                </c:pt>
              </c:numCache>
            </c:numRef>
          </c:val>
        </c:ser>
        <c:ser>
          <c:idx val="1"/>
          <c:order val="1"/>
          <c:tx>
            <c:strRef>
              <c:f>"Istzeiten"</c:f>
              <c:strCache>
                <c:ptCount val="1"/>
                <c:pt idx="0">
                  <c:v>Istzeiten</c:v>
                </c:pt>
              </c:strCache>
            </c:strRef>
          </c:tx>
          <c:spPr>
            <a:solidFill>
              <a:srgbClr val="558ed5"/>
            </a:solidFill>
            <a:ln>
              <a:noFill/>
            </a:ln>
          </c:spPr>
          <c:invertIfNegative val="0"/>
          <c:dLbls>
            <c:dLblPos val="outEnd"/>
            <c:showLegendKey val="0"/>
            <c:showVal val="0"/>
            <c:showCatName val="0"/>
            <c:showSerName val="0"/>
            <c:showPercent val="0"/>
            <c:showLeaderLines val="0"/>
          </c:dLbls>
          <c:cat>
            <c:strRef>
              <c:f>Transfer!$A$6:$A$20</c:f>
              <c:strCach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strCache>
            </c:strRef>
          </c:cat>
          <c:val>
            <c:numRef>
              <c:f>Transfer!$C$6:$C$20</c:f>
              <c:numCache>
                <c:formatCode>General</c:formatCode>
                <c:ptCount val="15"/>
                <c:pt idx="0">
                  <c:v>4</c:v>
                </c:pt>
                <c:pt idx="1">
                  <c:v>2</c:v>
                </c:pt>
                <c:pt idx="2">
                  <c:v>40</c:v>
                </c:pt>
                <c:pt idx="3">
                  <c:v>12</c:v>
                </c:pt>
                <c:pt idx="4">
                  <c:v>0</c:v>
                </c:pt>
                <c:pt idx="5">
                  <c:v>0</c:v>
                </c:pt>
                <c:pt idx="6">
                  <c:v>0</c:v>
                </c:pt>
                <c:pt idx="7">
                  <c:v>0</c:v>
                </c:pt>
                <c:pt idx="8">
                  <c:v>0</c:v>
                </c:pt>
                <c:pt idx="9">
                  <c:v>0</c:v>
                </c:pt>
                <c:pt idx="10">
                  <c:v>0</c:v>
                </c:pt>
                <c:pt idx="11">
                  <c:v>0</c:v>
                </c:pt>
                <c:pt idx="12">
                  <c:v>0</c:v>
                </c:pt>
                <c:pt idx="13">
                  <c:v>0</c:v>
                </c:pt>
                <c:pt idx="14">
                  <c:v>0</c:v>
                </c:pt>
              </c:numCache>
            </c:numRef>
          </c:val>
        </c:ser>
        <c:gapWidth val="39"/>
        <c:overlap val="0"/>
        <c:axId val="71389158"/>
        <c:axId val="64313741"/>
      </c:barChart>
      <c:catAx>
        <c:axId val="71389158"/>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64313741"/>
        <c:crosses val="autoZero"/>
        <c:auto val="1"/>
        <c:lblAlgn val="ctr"/>
        <c:lblOffset val="100"/>
      </c:catAx>
      <c:valAx>
        <c:axId val="64313741"/>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71389158"/>
        <c:crosses val="autoZero"/>
        <c:crossBetween val="midCat"/>
      </c:valAx>
      <c:spPr>
        <a:noFill/>
        <a:ln w="25560">
          <a:noFill/>
        </a:ln>
      </c:spPr>
    </c:plotArea>
    <c:legend>
      <c:legendPos val="t"/>
      <c:overlay val="0"/>
      <c:spPr>
        <a:noFill/>
        <a:ln>
          <a:noFill/>
        </a:ln>
      </c:spPr>
    </c:legend>
    <c:plotVisOnly val="1"/>
    <c:dispBlanksAs val="zero"/>
  </c:chart>
  <c:spPr>
    <a:solidFill>
      <a:srgbClr val="ffffff"/>
    </a:solidFill>
    <a:ln>
      <a:noFill/>
    </a:ln>
  </c:spPr>
</c:chartSpace>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"Sollzeiten"</c:f>
              <c:strCache>
                <c:ptCount val="1"/>
                <c:pt idx="0">
                  <c:v>Sollzeiten</c:v>
                </c:pt>
              </c:strCache>
            </c:strRef>
          </c:tx>
          <c:spPr>
            <a:solidFill>
              <a:srgbClr val="000000"/>
            </a:solidFill>
            <a:ln>
              <a:noFill/>
            </a:ln>
          </c:spPr>
          <c:invertIfNegative val="0"/>
          <c:dLbls>
            <c:dLblPos val="outEnd"/>
            <c:showLegendKey val="0"/>
            <c:showVal val="0"/>
            <c:showCatName val="0"/>
            <c:showSerName val="0"/>
            <c:showPercent val="0"/>
            <c:showLeaderLines val="0"/>
          </c:dLbls>
          <c:cat>
            <c:strRef>
              <c:f>Transfer!$A$6:$A$20</c:f>
              <c:strCach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strCache>
            </c:strRef>
          </c:cat>
          <c:val>
            <c:numRef>
              <c:f>Transfer!$T$6:$T$20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ser>
          <c:idx val="1"/>
          <c:order val="1"/>
          <c:tx>
            <c:strRef>
              <c:f>"Istzeiten"</c:f>
              <c:strCache>
                <c:ptCount val="1"/>
                <c:pt idx="0">
                  <c:v>Istzeiten</c:v>
                </c:pt>
              </c:strCache>
            </c:strRef>
          </c:tx>
          <c:spPr>
            <a:solidFill>
              <a:srgbClr val="558ed5"/>
            </a:solidFill>
            <a:ln>
              <a:noFill/>
            </a:ln>
          </c:spPr>
          <c:invertIfNegative val="0"/>
          <c:dLbls>
            <c:dLblPos val="outEnd"/>
            <c:showLegendKey val="0"/>
            <c:showVal val="0"/>
            <c:showCatName val="0"/>
            <c:showSerName val="0"/>
            <c:showPercent val="0"/>
            <c:showLeaderLines val="0"/>
          </c:dLbls>
          <c:cat>
            <c:strRef>
              <c:f>Transfer!$A$6:$A$20</c:f>
              <c:strCach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strCache>
            </c:strRef>
          </c:cat>
          <c:val>
            <c:numRef>
              <c:f>Transfer!$U$6:$U$20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gapWidth val="39"/>
        <c:overlap val="0"/>
        <c:axId val="87328123"/>
        <c:axId val="64459536"/>
      </c:barChart>
      <c:catAx>
        <c:axId val="87328123"/>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64459536"/>
        <c:crosses val="autoZero"/>
        <c:auto val="1"/>
        <c:lblAlgn val="ctr"/>
        <c:lblOffset val="100"/>
      </c:catAx>
      <c:valAx>
        <c:axId val="64459536"/>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87328123"/>
        <c:crosses val="autoZero"/>
        <c:crossBetween val="midCat"/>
      </c:valAx>
      <c:spPr>
        <a:noFill/>
        <a:ln w="25560">
          <a:noFill/>
        </a:ln>
      </c:spPr>
    </c:plotArea>
    <c:legend>
      <c:legendPos val="t"/>
      <c:overlay val="0"/>
      <c:spPr>
        <a:noFill/>
        <a:ln>
          <a:noFill/>
        </a:ln>
      </c:spPr>
    </c:legend>
    <c:plotVisOnly val="1"/>
    <c:dispBlanksAs val="zero"/>
  </c:chart>
  <c:spPr>
    <a:solidFill>
      <a:srgbClr val="ffffff"/>
    </a:solidFill>
    <a:ln>
      <a:noFill/>
    </a:ln>
  </c:spPr>
</c:chartSpace>
</file>

<file path=xl/charts/chart11.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"Sollzeiten"</c:f>
              <c:strCache>
                <c:ptCount val="1"/>
                <c:pt idx="0">
                  <c:v>Sollzeiten</c:v>
                </c:pt>
              </c:strCache>
            </c:strRef>
          </c:tx>
          <c:spPr>
            <a:solidFill>
              <a:srgbClr val="000000"/>
            </a:solidFill>
            <a:ln>
              <a:noFill/>
            </a:ln>
          </c:spPr>
          <c:invertIfNegative val="0"/>
          <c:dLbls>
            <c:dLblPos val="outEnd"/>
            <c:showLegendKey val="0"/>
            <c:showVal val="0"/>
            <c:showCatName val="0"/>
            <c:showSerName val="0"/>
            <c:showPercent val="0"/>
            <c:showLeaderLines val="0"/>
          </c:dLbls>
          <c:cat>
            <c:strRef>
              <c:f>Transfer!$A$6:$A$20</c:f>
              <c:strCach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strCache>
            </c:strRef>
          </c:cat>
          <c:val>
            <c:numRef>
              <c:f>Transfer!$B$27:$B$41</c:f>
              <c:numCache>
                <c:formatCode>General</c:formatCode>
                <c:ptCount val="15"/>
                <c:pt idx="0">
                  <c:v>1</c:v>
                </c:pt>
                <c:pt idx="1">
                  <c:v>3</c:v>
                </c:pt>
                <c:pt idx="2">
                  <c:v>16</c:v>
                </c:pt>
                <c:pt idx="3">
                  <c:v>11</c:v>
                </c:pt>
                <c:pt idx="4">
                  <c:v>12</c:v>
                </c:pt>
                <c:pt idx="5">
                  <c:v>13.5</c:v>
                </c:pt>
                <c:pt idx="6">
                  <c:v>11</c:v>
                </c:pt>
                <c:pt idx="7">
                  <c:v>10.5</c:v>
                </c:pt>
                <c:pt idx="8">
                  <c:v>10.5</c:v>
                </c:pt>
                <c:pt idx="9">
                  <c:v>11.5</c:v>
                </c:pt>
                <c:pt idx="10">
                  <c:v>12</c:v>
                </c:pt>
                <c:pt idx="11">
                  <c:v>10</c:v>
                </c:pt>
                <c:pt idx="12">
                  <c:v>9</c:v>
                </c:pt>
                <c:pt idx="13">
                  <c:v>12</c:v>
                </c:pt>
                <c:pt idx="14">
                  <c:v>0</c:v>
                </c:pt>
              </c:numCache>
            </c:numRef>
          </c:val>
        </c:ser>
        <c:ser>
          <c:idx val="1"/>
          <c:order val="1"/>
          <c:tx>
            <c:strRef>
              <c:f>"Istzeiten"</c:f>
              <c:strCache>
                <c:ptCount val="1"/>
                <c:pt idx="0">
                  <c:v>Istzeiten</c:v>
                </c:pt>
              </c:strCache>
            </c:strRef>
          </c:tx>
          <c:spPr>
            <a:solidFill>
              <a:srgbClr val="558ed5"/>
            </a:solidFill>
            <a:ln>
              <a:noFill/>
            </a:ln>
          </c:spPr>
          <c:invertIfNegative val="0"/>
          <c:dLbls>
            <c:dLblPos val="outEnd"/>
            <c:showLegendKey val="0"/>
            <c:showVal val="0"/>
            <c:showCatName val="0"/>
            <c:showSerName val="0"/>
            <c:showPercent val="0"/>
            <c:showLeaderLines val="0"/>
          </c:dLbls>
          <c:cat>
            <c:strRef>
              <c:f>Transfer!$A$6:$A$20</c:f>
              <c:strCach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strCache>
            </c:strRef>
          </c:cat>
          <c:val>
            <c:numRef>
              <c:f>Transfer!$C$27:$C$41</c:f>
              <c:numCache>
                <c:formatCode>General</c:formatCode>
                <c:ptCount val="15"/>
                <c:pt idx="0">
                  <c:v>1</c:v>
                </c:pt>
                <c:pt idx="1">
                  <c:v>1</c:v>
                </c:pt>
                <c:pt idx="2">
                  <c:v>14</c:v>
                </c:pt>
                <c:pt idx="3">
                  <c:v>6</c:v>
                </c:pt>
                <c:pt idx="4">
                  <c:v>0</c:v>
                </c:pt>
                <c:pt idx="5">
                  <c:v>0</c:v>
                </c:pt>
                <c:pt idx="6">
                  <c:v>0</c:v>
                </c:pt>
                <c:pt idx="7">
                  <c:v>0</c:v>
                </c:pt>
                <c:pt idx="8">
                  <c:v>0</c:v>
                </c:pt>
                <c:pt idx="9">
                  <c:v>0</c:v>
                </c:pt>
                <c:pt idx="10">
                  <c:v>0</c:v>
                </c:pt>
                <c:pt idx="11">
                  <c:v>0</c:v>
                </c:pt>
                <c:pt idx="12">
                  <c:v>0</c:v>
                </c:pt>
                <c:pt idx="13">
                  <c:v>0</c:v>
                </c:pt>
                <c:pt idx="14">
                  <c:v>0</c:v>
                </c:pt>
              </c:numCache>
            </c:numRef>
          </c:val>
        </c:ser>
        <c:gapWidth val="39"/>
        <c:overlap val="0"/>
        <c:axId val="98115452"/>
        <c:axId val="64726069"/>
      </c:barChart>
      <c:catAx>
        <c:axId val="98115452"/>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64726069"/>
        <c:crosses val="autoZero"/>
        <c:auto val="1"/>
        <c:lblAlgn val="ctr"/>
        <c:lblOffset val="100"/>
      </c:catAx>
      <c:valAx>
        <c:axId val="64726069"/>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98115452"/>
        <c:crosses val="autoZero"/>
        <c:crossBetween val="midCat"/>
      </c:valAx>
      <c:spPr>
        <a:noFill/>
        <a:ln w="25560">
          <a:noFill/>
        </a:ln>
      </c:spPr>
    </c:plotArea>
    <c:legend>
      <c:legendPos val="t"/>
      <c:overlay val="0"/>
      <c:spPr>
        <a:noFill/>
        <a:ln>
          <a:noFill/>
        </a:ln>
      </c:spPr>
    </c:legend>
    <c:plotVisOnly val="1"/>
    <c:dispBlanksAs val="zero"/>
  </c:chart>
  <c:spPr>
    <a:solidFill>
      <a:srgbClr val="ffffff"/>
    </a:solidFill>
    <a:ln>
      <a:noFill/>
    </a:ln>
  </c:spPr>
</c:chartSpace>
</file>

<file path=xl/charts/chart12.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"Sollzeiten"</c:f>
              <c:strCache>
                <c:ptCount val="1"/>
                <c:pt idx="0">
                  <c:v>Sollzeiten</c:v>
                </c:pt>
              </c:strCache>
            </c:strRef>
          </c:tx>
          <c:spPr>
            <a:solidFill>
              <a:srgbClr val="000000"/>
            </a:solidFill>
            <a:ln>
              <a:noFill/>
            </a:ln>
          </c:spPr>
          <c:invertIfNegative val="0"/>
          <c:dLbls>
            <c:dLblPos val="outEnd"/>
            <c:showLegendKey val="0"/>
            <c:showVal val="0"/>
            <c:showCatName val="0"/>
            <c:showSerName val="0"/>
            <c:showPercent val="0"/>
            <c:showLeaderLines val="0"/>
          </c:dLbls>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Transfer!$B$47:$B$55</c:f>
              <c:numCache>
                <c:formatCode>General</c:formatCode>
                <c:ptCount val="9"/>
                <c:pt idx="0">
                  <c:v>5.5</c:v>
                </c:pt>
                <c:pt idx="1">
                  <c:v>22</c:v>
                </c:pt>
                <c:pt idx="2">
                  <c:v>34</c:v>
                </c:pt>
                <c:pt idx="3">
                  <c:v>17</c:v>
                </c:pt>
                <c:pt idx="4">
                  <c:v>14</c:v>
                </c:pt>
                <c:pt idx="5">
                  <c:v>13</c:v>
                </c:pt>
                <c:pt idx="6">
                  <c:v>2.5</c:v>
                </c:pt>
                <c:pt idx="7">
                  <c:v>35</c:v>
                </c:pt>
                <c:pt idx="8">
                  <c:v>0</c:v>
                </c:pt>
              </c:numCache>
            </c:numRef>
          </c:val>
        </c:ser>
        <c:ser>
          <c:idx val="1"/>
          <c:order val="1"/>
          <c:tx>
            <c:strRef>
              <c:f>"Istzeiten"</c:f>
              <c:strCache>
                <c:ptCount val="1"/>
                <c:pt idx="0">
                  <c:v>Istzeiten</c:v>
                </c:pt>
              </c:strCache>
            </c:strRef>
          </c:tx>
          <c:spPr>
            <a:solidFill>
              <a:srgbClr val="558ed5"/>
            </a:solidFill>
            <a:ln>
              <a:noFill/>
            </a:ln>
          </c:spPr>
          <c:invertIfNegative val="0"/>
          <c:dLbls>
            <c:dLblPos val="outEnd"/>
            <c:showLegendKey val="0"/>
            <c:showVal val="0"/>
            <c:showCatName val="0"/>
            <c:showSerName val="0"/>
            <c:showPercent val="0"/>
            <c:showLeaderLines val="0"/>
          </c:dLbls>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Transfer!$C$47:$C$55</c:f>
              <c:numCache>
                <c:formatCode>General</c:formatCode>
                <c:ptCount val="9"/>
                <c:pt idx="0">
                  <c:v>4</c:v>
                </c:pt>
                <c:pt idx="1">
                  <c:v>5</c:v>
                </c:pt>
                <c:pt idx="2">
                  <c:v>0</c:v>
                </c:pt>
                <c:pt idx="3">
                  <c:v>0</c:v>
                </c:pt>
                <c:pt idx="4">
                  <c:v>0</c:v>
                </c:pt>
                <c:pt idx="5">
                  <c:v>8</c:v>
                </c:pt>
                <c:pt idx="6">
                  <c:v>0</c:v>
                </c:pt>
                <c:pt idx="7">
                  <c:v>5</c:v>
                </c:pt>
                <c:pt idx="8">
                  <c:v>0</c:v>
                </c:pt>
              </c:numCache>
            </c:numRef>
          </c:val>
        </c:ser>
        <c:gapWidth val="39"/>
        <c:overlap val="0"/>
        <c:axId val="67720842"/>
        <c:axId val="27337861"/>
      </c:barChart>
      <c:catAx>
        <c:axId val="67720842"/>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27337861"/>
        <c:crosses val="autoZero"/>
        <c:auto val="1"/>
        <c:lblAlgn val="ctr"/>
        <c:lblOffset val="100"/>
      </c:catAx>
      <c:valAx>
        <c:axId val="27337861"/>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67720842"/>
        <c:crosses val="autoZero"/>
        <c:crossBetween val="midCat"/>
      </c:valAx>
      <c:spPr>
        <a:noFill/>
        <a:ln w="25560">
          <a:noFill/>
        </a:ln>
      </c:spPr>
    </c:plotArea>
    <c:legend>
      <c:legendPos val="t"/>
      <c:overlay val="0"/>
      <c:spPr>
        <a:noFill/>
        <a:ln>
          <a:noFill/>
        </a:ln>
      </c:spPr>
    </c:legend>
    <c:plotVisOnly val="1"/>
    <c:dispBlanksAs val="zero"/>
  </c:chart>
  <c:spPr>
    <a:solidFill>
      <a:srgbClr val="ffffff"/>
    </a:solidFill>
    <a:ln>
      <a:noFill/>
    </a:ln>
  </c:spPr>
</c:chartSpace>
</file>

<file path=xl/charts/chart13.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"Sollzeiten"</c:f>
              <c:strCache>
                <c:ptCount val="1"/>
                <c:pt idx="0">
                  <c:v>Sollzeiten</c:v>
                </c:pt>
              </c:strCache>
            </c:strRef>
          </c:tx>
          <c:spPr>
            <a:solidFill>
              <a:srgbClr val="000000"/>
            </a:solidFill>
            <a:ln>
              <a:noFill/>
            </a:ln>
          </c:spPr>
          <c:invertIfNegative val="0"/>
          <c:dLbls>
            <c:dLblPos val="outEnd"/>
            <c:showLegendKey val="0"/>
            <c:showVal val="0"/>
            <c:showCatName val="0"/>
            <c:showSerName val="0"/>
            <c:showPercent val="0"/>
            <c:showLeaderLines val="0"/>
          </c:dLbls>
          <c:cat>
            <c:strRef>
              <c:f>Transfer!$A$6:$A$20</c:f>
              <c:strCach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strCache>
            </c:strRef>
          </c:cat>
          <c:val>
            <c:numRef>
              <c:f>Transfer!$D$27:$D$41</c:f>
              <c:numCache>
                <c:formatCode>General</c:formatCode>
                <c:ptCount val="15"/>
                <c:pt idx="0">
                  <c:v>1</c:v>
                </c:pt>
                <c:pt idx="1">
                  <c:v>3</c:v>
                </c:pt>
                <c:pt idx="2">
                  <c:v>14</c:v>
                </c:pt>
                <c:pt idx="3">
                  <c:v>10.5</c:v>
                </c:pt>
                <c:pt idx="4">
                  <c:v>12</c:v>
                </c:pt>
                <c:pt idx="5">
                  <c:v>12.5</c:v>
                </c:pt>
                <c:pt idx="6">
                  <c:v>11</c:v>
                </c:pt>
                <c:pt idx="7">
                  <c:v>10.5</c:v>
                </c:pt>
                <c:pt idx="8">
                  <c:v>10</c:v>
                </c:pt>
                <c:pt idx="9">
                  <c:v>9</c:v>
                </c:pt>
                <c:pt idx="10">
                  <c:v>10</c:v>
                </c:pt>
                <c:pt idx="11">
                  <c:v>12</c:v>
                </c:pt>
                <c:pt idx="12">
                  <c:v>12</c:v>
                </c:pt>
                <c:pt idx="13">
                  <c:v>12</c:v>
                </c:pt>
                <c:pt idx="14">
                  <c:v>0</c:v>
                </c:pt>
              </c:numCache>
            </c:numRef>
          </c:val>
        </c:ser>
        <c:ser>
          <c:idx val="1"/>
          <c:order val="1"/>
          <c:tx>
            <c:strRef>
              <c:f>"Istzeiten"</c:f>
              <c:strCache>
                <c:ptCount val="1"/>
                <c:pt idx="0">
                  <c:v>Istzeiten</c:v>
                </c:pt>
              </c:strCache>
            </c:strRef>
          </c:tx>
          <c:spPr>
            <a:solidFill>
              <a:srgbClr val="558ed5"/>
            </a:solidFill>
            <a:ln>
              <a:noFill/>
            </a:ln>
          </c:spPr>
          <c:invertIfNegative val="0"/>
          <c:dLbls>
            <c:dLblPos val="outEnd"/>
            <c:showLegendKey val="0"/>
            <c:showVal val="0"/>
            <c:showCatName val="0"/>
            <c:showSerName val="0"/>
            <c:showPercent val="0"/>
            <c:showLeaderLines val="0"/>
          </c:dLbls>
          <c:cat>
            <c:strRef>
              <c:f>Transfer!$A$6:$A$20</c:f>
              <c:strCach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strCache>
            </c:strRef>
          </c:cat>
          <c:val>
            <c:numRef>
              <c:f>Transfer!$E$27:$E$41</c:f>
              <c:numCache>
                <c:formatCode>General</c:formatCode>
                <c:ptCount val="15"/>
                <c:pt idx="0">
                  <c:v>1</c:v>
                </c:pt>
                <c:pt idx="1">
                  <c:v>1</c:v>
                </c:pt>
                <c:pt idx="2">
                  <c:v>12</c:v>
                </c:pt>
                <c:pt idx="3">
                  <c:v>6</c:v>
                </c:pt>
                <c:pt idx="4">
                  <c:v>0</c:v>
                </c:pt>
                <c:pt idx="5">
                  <c:v>0</c:v>
                </c:pt>
                <c:pt idx="6">
                  <c:v>0</c:v>
                </c:pt>
                <c:pt idx="7">
                  <c:v>0</c:v>
                </c:pt>
                <c:pt idx="8">
                  <c:v>0</c:v>
                </c:pt>
                <c:pt idx="9">
                  <c:v>0</c:v>
                </c:pt>
                <c:pt idx="10">
                  <c:v>0</c:v>
                </c:pt>
                <c:pt idx="11">
                  <c:v>0</c:v>
                </c:pt>
                <c:pt idx="12">
                  <c:v>0</c:v>
                </c:pt>
                <c:pt idx="13">
                  <c:v>0</c:v>
                </c:pt>
                <c:pt idx="14">
                  <c:v>0</c:v>
                </c:pt>
              </c:numCache>
            </c:numRef>
          </c:val>
        </c:ser>
        <c:gapWidth val="39"/>
        <c:overlap val="0"/>
        <c:axId val="54631502"/>
        <c:axId val="13399830"/>
      </c:barChart>
      <c:catAx>
        <c:axId val="54631502"/>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13399830"/>
        <c:crosses val="autoZero"/>
        <c:auto val="1"/>
        <c:lblAlgn val="ctr"/>
        <c:lblOffset val="100"/>
      </c:catAx>
      <c:valAx>
        <c:axId val="13399830"/>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54631502"/>
        <c:crosses val="autoZero"/>
        <c:crossBetween val="midCat"/>
      </c:valAx>
      <c:spPr>
        <a:noFill/>
        <a:ln w="25560">
          <a:noFill/>
        </a:ln>
      </c:spPr>
    </c:plotArea>
    <c:legend>
      <c:legendPos val="t"/>
      <c:overlay val="0"/>
      <c:spPr>
        <a:noFill/>
        <a:ln>
          <a:noFill/>
        </a:ln>
      </c:spPr>
    </c:legend>
    <c:plotVisOnly val="1"/>
    <c:dispBlanksAs val="zero"/>
  </c:chart>
  <c:spPr>
    <a:solidFill>
      <a:srgbClr val="ffffff"/>
    </a:solidFill>
    <a:ln>
      <a:noFill/>
    </a:ln>
  </c:spPr>
</c:chartSpace>
</file>

<file path=xl/charts/chart14.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"Sollzeiten"</c:f>
              <c:strCache>
                <c:ptCount val="1"/>
                <c:pt idx="0">
                  <c:v>Sollzeiten</c:v>
                </c:pt>
              </c:strCache>
            </c:strRef>
          </c:tx>
          <c:spPr>
            <a:solidFill>
              <a:srgbClr val="000000"/>
            </a:solidFill>
            <a:ln>
              <a:noFill/>
            </a:ln>
          </c:spPr>
          <c:invertIfNegative val="0"/>
          <c:dLbls>
            <c:dLblPos val="outEnd"/>
            <c:showLegendKey val="0"/>
            <c:showVal val="0"/>
            <c:showCatName val="0"/>
            <c:showSerName val="0"/>
            <c:showPercent val="0"/>
            <c:showLeaderLines val="0"/>
          </c:dLbls>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Transfer!$D$47:$D$55</c:f>
              <c:numCache>
                <c:formatCode>General</c:formatCode>
                <c:ptCount val="9"/>
                <c:pt idx="0">
                  <c:v>7.5</c:v>
                </c:pt>
                <c:pt idx="1">
                  <c:v>19</c:v>
                </c:pt>
                <c:pt idx="2">
                  <c:v>34</c:v>
                </c:pt>
                <c:pt idx="3">
                  <c:v>22</c:v>
                </c:pt>
                <c:pt idx="4">
                  <c:v>11.5</c:v>
                </c:pt>
                <c:pt idx="5">
                  <c:v>8</c:v>
                </c:pt>
                <c:pt idx="6">
                  <c:v>2.5</c:v>
                </c:pt>
                <c:pt idx="7">
                  <c:v>35</c:v>
                </c:pt>
                <c:pt idx="8">
                  <c:v>0</c:v>
                </c:pt>
              </c:numCache>
            </c:numRef>
          </c:val>
        </c:ser>
        <c:ser>
          <c:idx val="1"/>
          <c:order val="1"/>
          <c:tx>
            <c:strRef>
              <c:f>"Istzeiten"</c:f>
              <c:strCache>
                <c:ptCount val="1"/>
                <c:pt idx="0">
                  <c:v>Istzeiten</c:v>
                </c:pt>
              </c:strCache>
            </c:strRef>
          </c:tx>
          <c:spPr>
            <a:solidFill>
              <a:srgbClr val="558ed5"/>
            </a:solidFill>
            <a:ln>
              <a:noFill/>
            </a:ln>
          </c:spPr>
          <c:invertIfNegative val="0"/>
          <c:dLbls>
            <c:dLblPos val="outEnd"/>
            <c:showLegendKey val="0"/>
            <c:showVal val="0"/>
            <c:showCatName val="0"/>
            <c:showSerName val="0"/>
            <c:showPercent val="0"/>
            <c:showLeaderLines val="0"/>
          </c:dLbls>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Transfer!$E$47:$E$55</c:f>
              <c:numCache>
                <c:formatCode>General</c:formatCode>
                <c:ptCount val="9"/>
                <c:pt idx="0">
                  <c:v>10</c:v>
                </c:pt>
                <c:pt idx="1">
                  <c:v>5</c:v>
                </c:pt>
                <c:pt idx="2">
                  <c:v>0</c:v>
                </c:pt>
                <c:pt idx="3">
                  <c:v>0</c:v>
                </c:pt>
                <c:pt idx="4">
                  <c:v>0</c:v>
                </c:pt>
                <c:pt idx="5">
                  <c:v>0</c:v>
                </c:pt>
                <c:pt idx="6">
                  <c:v>0</c:v>
                </c:pt>
                <c:pt idx="7">
                  <c:v>5</c:v>
                </c:pt>
                <c:pt idx="8">
                  <c:v>0</c:v>
                </c:pt>
              </c:numCache>
            </c:numRef>
          </c:val>
        </c:ser>
        <c:gapWidth val="39"/>
        <c:overlap val="0"/>
        <c:axId val="79235123"/>
        <c:axId val="76092690"/>
      </c:barChart>
      <c:catAx>
        <c:axId val="79235123"/>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76092690"/>
        <c:crosses val="autoZero"/>
        <c:auto val="1"/>
        <c:lblAlgn val="ctr"/>
        <c:lblOffset val="100"/>
      </c:catAx>
      <c:valAx>
        <c:axId val="76092690"/>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79235123"/>
        <c:crosses val="autoZero"/>
        <c:crossBetween val="midCat"/>
      </c:valAx>
      <c:spPr>
        <a:noFill/>
        <a:ln w="25560">
          <a:noFill/>
        </a:ln>
      </c:spPr>
    </c:plotArea>
    <c:legend>
      <c:legendPos val="t"/>
      <c:overlay val="0"/>
      <c:spPr>
        <a:noFill/>
        <a:ln>
          <a:noFill/>
        </a:ln>
      </c:spPr>
    </c:legend>
    <c:plotVisOnly val="1"/>
    <c:dispBlanksAs val="zero"/>
  </c:chart>
  <c:spPr>
    <a:solidFill>
      <a:srgbClr val="ffffff"/>
    </a:solidFill>
    <a:ln>
      <a:noFill/>
    </a:ln>
  </c:spPr>
</c:chartSpace>
</file>

<file path=xl/charts/chart15.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"Sollzeiten"</c:f>
              <c:strCache>
                <c:ptCount val="1"/>
                <c:pt idx="0">
                  <c:v>Sollzeiten</c:v>
                </c:pt>
              </c:strCache>
            </c:strRef>
          </c:tx>
          <c:spPr>
            <a:solidFill>
              <a:srgbClr val="000000"/>
            </a:solidFill>
            <a:ln>
              <a:noFill/>
            </a:ln>
          </c:spPr>
          <c:invertIfNegative val="0"/>
          <c:dLbls>
            <c:dLblPos val="outEnd"/>
            <c:showLegendKey val="0"/>
            <c:showVal val="0"/>
            <c:showCatName val="0"/>
            <c:showSerName val="0"/>
            <c:showPercent val="0"/>
            <c:showLeaderLines val="0"/>
          </c:dLbls>
          <c:cat>
            <c:strRef>
              <c:f>Transfer!$A$6:$A$20</c:f>
              <c:strCach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strCache>
            </c:strRef>
          </c:cat>
          <c:val>
            <c:numRef>
              <c:f>Transfer!$F$27:$F$41</c:f>
              <c:numCache>
                <c:formatCode>General</c:formatCode>
                <c:ptCount val="15"/>
                <c:pt idx="0">
                  <c:v>1</c:v>
                </c:pt>
                <c:pt idx="1">
                  <c:v>2</c:v>
                </c:pt>
                <c:pt idx="2">
                  <c:v>13</c:v>
                </c:pt>
                <c:pt idx="3">
                  <c:v>10.5</c:v>
                </c:pt>
                <c:pt idx="4">
                  <c:v>13</c:v>
                </c:pt>
                <c:pt idx="5">
                  <c:v>11</c:v>
                </c:pt>
                <c:pt idx="6">
                  <c:v>11.5</c:v>
                </c:pt>
                <c:pt idx="7">
                  <c:v>9.5</c:v>
                </c:pt>
                <c:pt idx="8">
                  <c:v>10</c:v>
                </c:pt>
                <c:pt idx="9">
                  <c:v>9</c:v>
                </c:pt>
                <c:pt idx="10">
                  <c:v>11</c:v>
                </c:pt>
                <c:pt idx="11">
                  <c:v>11.5</c:v>
                </c:pt>
                <c:pt idx="12">
                  <c:v>11</c:v>
                </c:pt>
                <c:pt idx="13">
                  <c:v>10</c:v>
                </c:pt>
                <c:pt idx="14">
                  <c:v>0</c:v>
                </c:pt>
              </c:numCache>
            </c:numRef>
          </c:val>
        </c:ser>
        <c:ser>
          <c:idx val="1"/>
          <c:order val="1"/>
          <c:tx>
            <c:strRef>
              <c:f>"Istzeiten"</c:f>
              <c:strCache>
                <c:ptCount val="1"/>
                <c:pt idx="0">
                  <c:v>Istzeiten</c:v>
                </c:pt>
              </c:strCache>
            </c:strRef>
          </c:tx>
          <c:spPr>
            <a:solidFill>
              <a:srgbClr val="558ed5"/>
            </a:solidFill>
            <a:ln>
              <a:noFill/>
            </a:ln>
          </c:spPr>
          <c:invertIfNegative val="0"/>
          <c:dLbls>
            <c:dLblPos val="outEnd"/>
            <c:showLegendKey val="0"/>
            <c:showVal val="0"/>
            <c:showCatName val="0"/>
            <c:showSerName val="0"/>
            <c:showPercent val="0"/>
            <c:showLeaderLines val="0"/>
          </c:dLbls>
          <c:cat>
            <c:strRef>
              <c:f>Transfer!$A$6:$A$20</c:f>
              <c:strCach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strCache>
            </c:strRef>
          </c:cat>
          <c:val>
            <c:numRef>
              <c:f>Transfer!$G$27:$G$41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gapWidth val="39"/>
        <c:overlap val="0"/>
        <c:axId val="49395421"/>
        <c:axId val="16281109"/>
      </c:barChart>
      <c:catAx>
        <c:axId val="49395421"/>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16281109"/>
        <c:crosses val="autoZero"/>
        <c:auto val="1"/>
        <c:lblAlgn val="ctr"/>
        <c:lblOffset val="100"/>
      </c:catAx>
      <c:valAx>
        <c:axId val="16281109"/>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49395421"/>
        <c:crosses val="autoZero"/>
        <c:crossBetween val="midCat"/>
      </c:valAx>
      <c:spPr>
        <a:noFill/>
        <a:ln w="25560">
          <a:noFill/>
        </a:ln>
      </c:spPr>
    </c:plotArea>
    <c:legend>
      <c:legendPos val="t"/>
      <c:overlay val="0"/>
      <c:spPr>
        <a:noFill/>
        <a:ln>
          <a:noFill/>
        </a:ln>
      </c:spPr>
    </c:legend>
    <c:plotVisOnly val="1"/>
    <c:dispBlanksAs val="zero"/>
  </c:chart>
  <c:spPr>
    <a:solidFill>
      <a:srgbClr val="ffffff"/>
    </a:solidFill>
    <a:ln>
      <a:noFill/>
    </a:ln>
  </c:spPr>
</c:chartSpace>
</file>

<file path=xl/charts/chart16.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"Sollzeiten"</c:f>
              <c:strCache>
                <c:ptCount val="1"/>
                <c:pt idx="0">
                  <c:v>Sollzeiten</c:v>
                </c:pt>
              </c:strCache>
            </c:strRef>
          </c:tx>
          <c:spPr>
            <a:solidFill>
              <a:srgbClr val="000000"/>
            </a:solidFill>
            <a:ln>
              <a:noFill/>
            </a:ln>
          </c:spPr>
          <c:invertIfNegative val="0"/>
          <c:dLbls>
            <c:dLblPos val="outEnd"/>
            <c:showLegendKey val="0"/>
            <c:showVal val="0"/>
            <c:showCatName val="0"/>
            <c:showSerName val="0"/>
            <c:showPercent val="0"/>
            <c:showLeaderLines val="0"/>
          </c:dLbls>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Transfer!$F$47:$F$55</c:f>
              <c:numCache>
                <c:formatCode>General</c:formatCode>
                <c:ptCount val="9"/>
                <c:pt idx="0">
                  <c:v>5.5</c:v>
                </c:pt>
                <c:pt idx="1">
                  <c:v>17</c:v>
                </c:pt>
                <c:pt idx="2">
                  <c:v>32</c:v>
                </c:pt>
                <c:pt idx="3">
                  <c:v>21</c:v>
                </c:pt>
                <c:pt idx="4">
                  <c:v>11</c:v>
                </c:pt>
                <c:pt idx="5">
                  <c:v>10</c:v>
                </c:pt>
                <c:pt idx="6">
                  <c:v>2.5</c:v>
                </c:pt>
                <c:pt idx="7">
                  <c:v>35</c:v>
                </c:pt>
                <c:pt idx="8">
                  <c:v>0</c:v>
                </c:pt>
              </c:numCache>
            </c:numRef>
          </c:val>
        </c:ser>
        <c:ser>
          <c:idx val="1"/>
          <c:order val="1"/>
          <c:tx>
            <c:strRef>
              <c:f>"Istzeiten"</c:f>
              <c:strCache>
                <c:ptCount val="1"/>
                <c:pt idx="0">
                  <c:v>Istzeiten</c:v>
                </c:pt>
              </c:strCache>
            </c:strRef>
          </c:tx>
          <c:spPr>
            <a:solidFill>
              <a:srgbClr val="558ed5"/>
            </a:solidFill>
            <a:ln>
              <a:noFill/>
            </a:ln>
          </c:spPr>
          <c:invertIfNegative val="0"/>
          <c:dLbls>
            <c:dLblPos val="outEnd"/>
            <c:showLegendKey val="0"/>
            <c:showVal val="0"/>
            <c:showCatName val="0"/>
            <c:showSerName val="0"/>
            <c:showPercent val="0"/>
            <c:showLeaderLines val="0"/>
          </c:dLbls>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Transfer!$G$47:$G$55</c:f>
              <c:numCache>
                <c:formatCode>General</c:formatCode>
                <c:ptCount val="9"/>
                <c:pt idx="0">
                  <c:v>0</c:v>
                </c:pt>
                <c:pt idx="1">
                  <c:v>0</c:v>
                </c:pt>
                <c:pt idx="2">
                  <c:v>0</c:v>
                </c:pt>
                <c:pt idx="3">
                  <c:v>0</c:v>
                </c:pt>
                <c:pt idx="4">
                  <c:v>0</c:v>
                </c:pt>
                <c:pt idx="5">
                  <c:v>0</c:v>
                </c:pt>
                <c:pt idx="6">
                  <c:v>0</c:v>
                </c:pt>
                <c:pt idx="7">
                  <c:v>0</c:v>
                </c:pt>
                <c:pt idx="8">
                  <c:v>0</c:v>
                </c:pt>
              </c:numCache>
            </c:numRef>
          </c:val>
        </c:ser>
        <c:gapWidth val="39"/>
        <c:overlap val="0"/>
        <c:axId val="89537087"/>
        <c:axId val="71462275"/>
      </c:barChart>
      <c:catAx>
        <c:axId val="89537087"/>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71462275"/>
        <c:crosses val="autoZero"/>
        <c:auto val="1"/>
        <c:lblAlgn val="ctr"/>
        <c:lblOffset val="100"/>
      </c:catAx>
      <c:valAx>
        <c:axId val="71462275"/>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89537087"/>
        <c:crosses val="autoZero"/>
        <c:crossBetween val="midCat"/>
      </c:valAx>
      <c:spPr>
        <a:noFill/>
        <a:ln w="25560">
          <a:noFill/>
        </a:ln>
      </c:spPr>
    </c:plotArea>
    <c:legend>
      <c:legendPos val="t"/>
      <c:overlay val="0"/>
      <c:spPr>
        <a:noFill/>
        <a:ln>
          <a:noFill/>
        </a:ln>
      </c:spPr>
    </c:legend>
    <c:plotVisOnly val="1"/>
    <c:dispBlanksAs val="zero"/>
  </c:chart>
  <c:spPr>
    <a:solidFill>
      <a:srgbClr val="ffffff"/>
    </a:solidFill>
    <a:ln>
      <a:noFill/>
    </a:ln>
  </c:spPr>
</c:chartSpace>
</file>

<file path=xl/charts/chart17.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"Sollzeiten"</c:f>
              <c:strCache>
                <c:ptCount val="1"/>
                <c:pt idx="0">
                  <c:v>Sollzeiten</c:v>
                </c:pt>
              </c:strCache>
            </c:strRef>
          </c:tx>
          <c:spPr>
            <a:solidFill>
              <a:srgbClr val="000000"/>
            </a:solidFill>
            <a:ln>
              <a:noFill/>
            </a:ln>
          </c:spPr>
          <c:invertIfNegative val="0"/>
          <c:dLbls>
            <c:dLblPos val="outEnd"/>
            <c:showLegendKey val="0"/>
            <c:showVal val="0"/>
            <c:showCatName val="0"/>
            <c:showSerName val="0"/>
            <c:showPercent val="0"/>
            <c:showLeaderLines val="0"/>
          </c:dLbls>
          <c:cat>
            <c:strRef>
              <c:f>Transfer!$A$6:$A$20</c:f>
              <c:strCach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strCache>
            </c:strRef>
          </c:cat>
          <c:val>
            <c:numRef>
              <c:f>Transfer!$H$27:$H$41</c:f>
              <c:numCache>
                <c:formatCode>General</c:formatCode>
                <c:ptCount val="15"/>
                <c:pt idx="0">
                  <c:v>4</c:v>
                </c:pt>
                <c:pt idx="1">
                  <c:v>2</c:v>
                </c:pt>
                <c:pt idx="2">
                  <c:v>18</c:v>
                </c:pt>
                <c:pt idx="3">
                  <c:v>10.5</c:v>
                </c:pt>
                <c:pt idx="4">
                  <c:v>12</c:v>
                </c:pt>
                <c:pt idx="5">
                  <c:v>12</c:v>
                </c:pt>
                <c:pt idx="6">
                  <c:v>12.5</c:v>
                </c:pt>
                <c:pt idx="7">
                  <c:v>9.5</c:v>
                </c:pt>
                <c:pt idx="8">
                  <c:v>10.5</c:v>
                </c:pt>
                <c:pt idx="9">
                  <c:v>9.5</c:v>
                </c:pt>
                <c:pt idx="10">
                  <c:v>10</c:v>
                </c:pt>
                <c:pt idx="11">
                  <c:v>10.5</c:v>
                </c:pt>
                <c:pt idx="12">
                  <c:v>11</c:v>
                </c:pt>
                <c:pt idx="13">
                  <c:v>11</c:v>
                </c:pt>
                <c:pt idx="14">
                  <c:v>0</c:v>
                </c:pt>
              </c:numCache>
            </c:numRef>
          </c:val>
        </c:ser>
        <c:ser>
          <c:idx val="1"/>
          <c:order val="1"/>
          <c:tx>
            <c:strRef>
              <c:f>"Istzeiten"</c:f>
              <c:strCache>
                <c:ptCount val="1"/>
                <c:pt idx="0">
                  <c:v>Istzeiten</c:v>
                </c:pt>
              </c:strCache>
            </c:strRef>
          </c:tx>
          <c:spPr>
            <a:solidFill>
              <a:srgbClr val="558ed5"/>
            </a:solidFill>
            <a:ln>
              <a:noFill/>
            </a:ln>
          </c:spPr>
          <c:invertIfNegative val="0"/>
          <c:dLbls>
            <c:dLblPos val="outEnd"/>
            <c:showLegendKey val="0"/>
            <c:showVal val="0"/>
            <c:showCatName val="0"/>
            <c:showSerName val="0"/>
            <c:showPercent val="0"/>
            <c:showLeaderLines val="0"/>
          </c:dLbls>
          <c:cat>
            <c:strRef>
              <c:f>Transfer!$A$6:$A$20</c:f>
              <c:strCach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strCache>
            </c:strRef>
          </c:cat>
          <c:val>
            <c:numRef>
              <c:f>Transfer!$I$27:$I$41</c:f>
              <c:numCache>
                <c:formatCode>General</c:formatCode>
                <c:ptCount val="15"/>
                <c:pt idx="0">
                  <c:v>2</c:v>
                </c:pt>
                <c:pt idx="1">
                  <c:v>0</c:v>
                </c:pt>
                <c:pt idx="2">
                  <c:v>14</c:v>
                </c:pt>
                <c:pt idx="3">
                  <c:v>0</c:v>
                </c:pt>
                <c:pt idx="4">
                  <c:v>0</c:v>
                </c:pt>
                <c:pt idx="5">
                  <c:v>0</c:v>
                </c:pt>
                <c:pt idx="6">
                  <c:v>0</c:v>
                </c:pt>
                <c:pt idx="7">
                  <c:v>0</c:v>
                </c:pt>
                <c:pt idx="8">
                  <c:v>0</c:v>
                </c:pt>
                <c:pt idx="9">
                  <c:v>0</c:v>
                </c:pt>
                <c:pt idx="10">
                  <c:v>0</c:v>
                </c:pt>
                <c:pt idx="11">
                  <c:v>0</c:v>
                </c:pt>
                <c:pt idx="12">
                  <c:v>0</c:v>
                </c:pt>
                <c:pt idx="13">
                  <c:v>0</c:v>
                </c:pt>
                <c:pt idx="14">
                  <c:v>0</c:v>
                </c:pt>
              </c:numCache>
            </c:numRef>
          </c:val>
        </c:ser>
        <c:gapWidth val="39"/>
        <c:overlap val="0"/>
        <c:axId val="76562210"/>
        <c:axId val="446426"/>
      </c:barChart>
      <c:catAx>
        <c:axId val="76562210"/>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446426"/>
        <c:crosses val="autoZero"/>
        <c:auto val="1"/>
        <c:lblAlgn val="ctr"/>
        <c:lblOffset val="100"/>
      </c:catAx>
      <c:valAx>
        <c:axId val="446426"/>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76562210"/>
        <c:crosses val="autoZero"/>
        <c:crossBetween val="midCat"/>
      </c:valAx>
      <c:spPr>
        <a:noFill/>
        <a:ln w="25560">
          <a:noFill/>
        </a:ln>
      </c:spPr>
    </c:plotArea>
    <c:legend>
      <c:legendPos val="t"/>
      <c:overlay val="0"/>
      <c:spPr>
        <a:noFill/>
        <a:ln>
          <a:noFill/>
        </a:ln>
      </c:spPr>
    </c:legend>
    <c:plotVisOnly val="1"/>
    <c:dispBlanksAs val="zero"/>
  </c:chart>
  <c:spPr>
    <a:solidFill>
      <a:srgbClr val="ffffff"/>
    </a:solidFill>
    <a:ln>
      <a:noFill/>
    </a:ln>
  </c:spPr>
</c:chartSpace>
</file>

<file path=xl/charts/chart18.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"Sollzeiten"</c:f>
              <c:strCache>
                <c:ptCount val="1"/>
                <c:pt idx="0">
                  <c:v>Sollzeiten</c:v>
                </c:pt>
              </c:strCache>
            </c:strRef>
          </c:tx>
          <c:spPr>
            <a:solidFill>
              <a:srgbClr val="000000"/>
            </a:solidFill>
            <a:ln>
              <a:noFill/>
            </a:ln>
          </c:spPr>
          <c:invertIfNegative val="0"/>
          <c:dLbls>
            <c:dLblPos val="outEnd"/>
            <c:showLegendKey val="0"/>
            <c:showVal val="0"/>
            <c:showCatName val="0"/>
            <c:showSerName val="0"/>
            <c:showPercent val="0"/>
            <c:showLeaderLines val="0"/>
          </c:dLbls>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Transfer!$H$47:$H$55</c:f>
              <c:numCache>
                <c:formatCode>General</c:formatCode>
                <c:ptCount val="9"/>
                <c:pt idx="0">
                  <c:v>6.5</c:v>
                </c:pt>
                <c:pt idx="1">
                  <c:v>18</c:v>
                </c:pt>
                <c:pt idx="2">
                  <c:v>34</c:v>
                </c:pt>
                <c:pt idx="3">
                  <c:v>20</c:v>
                </c:pt>
                <c:pt idx="4">
                  <c:v>14</c:v>
                </c:pt>
                <c:pt idx="5">
                  <c:v>10</c:v>
                </c:pt>
                <c:pt idx="6">
                  <c:v>2.5</c:v>
                </c:pt>
                <c:pt idx="7">
                  <c:v>38</c:v>
                </c:pt>
                <c:pt idx="8">
                  <c:v>0</c:v>
                </c:pt>
              </c:numCache>
            </c:numRef>
          </c:val>
        </c:ser>
        <c:ser>
          <c:idx val="1"/>
          <c:order val="1"/>
          <c:tx>
            <c:strRef>
              <c:f>"Istzeiten"</c:f>
              <c:strCache>
                <c:ptCount val="1"/>
                <c:pt idx="0">
                  <c:v>Istzeiten</c:v>
                </c:pt>
              </c:strCache>
            </c:strRef>
          </c:tx>
          <c:spPr>
            <a:solidFill>
              <a:srgbClr val="558ed5"/>
            </a:solidFill>
            <a:ln>
              <a:noFill/>
            </a:ln>
          </c:spPr>
          <c:invertIfNegative val="0"/>
          <c:dLbls>
            <c:dLblPos val="outEnd"/>
            <c:showLegendKey val="0"/>
            <c:showVal val="0"/>
            <c:showCatName val="0"/>
            <c:showSerName val="0"/>
            <c:showPercent val="0"/>
            <c:showLeaderLines val="0"/>
          </c:dLbls>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Transfer!$I$47:$I$55</c:f>
              <c:numCache>
                <c:formatCode>General</c:formatCode>
                <c:ptCount val="9"/>
                <c:pt idx="0">
                  <c:v>2.5</c:v>
                </c:pt>
                <c:pt idx="1">
                  <c:v>2</c:v>
                </c:pt>
                <c:pt idx="2">
                  <c:v>3</c:v>
                </c:pt>
                <c:pt idx="3">
                  <c:v>0</c:v>
                </c:pt>
                <c:pt idx="4">
                  <c:v>0</c:v>
                </c:pt>
                <c:pt idx="5">
                  <c:v>4.5</c:v>
                </c:pt>
                <c:pt idx="6">
                  <c:v>0</c:v>
                </c:pt>
                <c:pt idx="7">
                  <c:v>4</c:v>
                </c:pt>
                <c:pt idx="8">
                  <c:v>0</c:v>
                </c:pt>
              </c:numCache>
            </c:numRef>
          </c:val>
        </c:ser>
        <c:gapWidth val="39"/>
        <c:overlap val="0"/>
        <c:axId val="23719664"/>
        <c:axId val="47393142"/>
      </c:barChart>
      <c:catAx>
        <c:axId val="23719664"/>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47393142"/>
        <c:crosses val="autoZero"/>
        <c:auto val="1"/>
        <c:lblAlgn val="ctr"/>
        <c:lblOffset val="100"/>
      </c:catAx>
      <c:valAx>
        <c:axId val="47393142"/>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23719664"/>
        <c:crosses val="autoZero"/>
        <c:crossBetween val="midCat"/>
      </c:valAx>
      <c:spPr>
        <a:noFill/>
        <a:ln w="25560">
          <a:noFill/>
        </a:ln>
      </c:spPr>
    </c:plotArea>
    <c:legend>
      <c:legendPos val="t"/>
      <c:overlay val="0"/>
      <c:spPr>
        <a:noFill/>
        <a:ln>
          <a:noFill/>
        </a:ln>
      </c:spPr>
    </c:legend>
    <c:plotVisOnly val="1"/>
    <c:dispBlanksAs val="zero"/>
  </c:chart>
  <c:spPr>
    <a:solidFill>
      <a:srgbClr val="ffffff"/>
    </a:solidFill>
    <a:ln>
      <a:noFill/>
    </a:ln>
  </c:spPr>
</c:chartSpace>
</file>

<file path=xl/charts/chart19.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"Sollzeiten"</c:f>
              <c:strCache>
                <c:ptCount val="1"/>
                <c:pt idx="0">
                  <c:v>Sollzeiten</c:v>
                </c:pt>
              </c:strCache>
            </c:strRef>
          </c:tx>
          <c:spPr>
            <a:solidFill>
              <a:srgbClr val="000000"/>
            </a:solidFill>
            <a:ln>
              <a:noFill/>
            </a:ln>
          </c:spPr>
          <c:invertIfNegative val="0"/>
          <c:dLbls>
            <c:dLblPos val="outEnd"/>
            <c:showLegendKey val="0"/>
            <c:showVal val="0"/>
            <c:showCatName val="0"/>
            <c:showSerName val="0"/>
            <c:showPercent val="0"/>
            <c:showLeaderLines val="0"/>
          </c:dLbls>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Transfer!$L$47:$L$55</c:f>
              <c:numCache>
                <c:formatCode>General</c:formatCode>
                <c:ptCount val="9"/>
                <c:pt idx="0">
                  <c:v>25</c:v>
                </c:pt>
                <c:pt idx="1">
                  <c:v>76</c:v>
                </c:pt>
                <c:pt idx="2">
                  <c:v>134</c:v>
                </c:pt>
                <c:pt idx="3">
                  <c:v>80</c:v>
                </c:pt>
                <c:pt idx="4">
                  <c:v>50.5</c:v>
                </c:pt>
                <c:pt idx="5">
                  <c:v>41</c:v>
                </c:pt>
                <c:pt idx="6">
                  <c:v>10</c:v>
                </c:pt>
                <c:pt idx="7">
                  <c:v>143</c:v>
                </c:pt>
                <c:pt idx="8">
                  <c:v>0</c:v>
                </c:pt>
              </c:numCache>
            </c:numRef>
          </c:val>
        </c:ser>
        <c:ser>
          <c:idx val="1"/>
          <c:order val="1"/>
          <c:tx>
            <c:strRef>
              <c:f>"Istzeiten"</c:f>
              <c:strCache>
                <c:ptCount val="1"/>
                <c:pt idx="0">
                  <c:v>Istzeiten</c:v>
                </c:pt>
              </c:strCache>
            </c:strRef>
          </c:tx>
          <c:spPr>
            <a:solidFill>
              <a:srgbClr val="558ed5"/>
            </a:solidFill>
            <a:ln>
              <a:noFill/>
            </a:ln>
          </c:spPr>
          <c:invertIfNegative val="0"/>
          <c:dLbls>
            <c:dLblPos val="outEnd"/>
            <c:showLegendKey val="0"/>
            <c:showVal val="0"/>
            <c:showCatName val="0"/>
            <c:showSerName val="0"/>
            <c:showPercent val="0"/>
            <c:showLeaderLines val="0"/>
          </c:dLbls>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Transfer!$M$47:$M$55</c:f>
              <c:numCache>
                <c:formatCode>General</c:formatCode>
                <c:ptCount val="9"/>
                <c:pt idx="0">
                  <c:v>16.5</c:v>
                </c:pt>
                <c:pt idx="1">
                  <c:v>12</c:v>
                </c:pt>
                <c:pt idx="2">
                  <c:v>3</c:v>
                </c:pt>
                <c:pt idx="3">
                  <c:v>0</c:v>
                </c:pt>
                <c:pt idx="4">
                  <c:v>0</c:v>
                </c:pt>
                <c:pt idx="5">
                  <c:v>12.5</c:v>
                </c:pt>
                <c:pt idx="6">
                  <c:v>0</c:v>
                </c:pt>
                <c:pt idx="7">
                  <c:v>14</c:v>
                </c:pt>
                <c:pt idx="8">
                  <c:v>0</c:v>
                </c:pt>
              </c:numCache>
            </c:numRef>
          </c:val>
        </c:ser>
        <c:gapWidth val="39"/>
        <c:overlap val="0"/>
        <c:axId val="85779959"/>
        <c:axId val="67792240"/>
      </c:barChart>
      <c:catAx>
        <c:axId val="85779959"/>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67792240"/>
        <c:crosses val="autoZero"/>
        <c:auto val="1"/>
        <c:lblAlgn val="ctr"/>
        <c:lblOffset val="100"/>
      </c:catAx>
      <c:valAx>
        <c:axId val="67792240"/>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85779959"/>
        <c:crosses val="autoZero"/>
        <c:crossBetween val="midCat"/>
      </c:valAx>
      <c:spPr>
        <a:noFill/>
        <a:ln w="25560">
          <a:noFill/>
        </a:ln>
      </c:spPr>
    </c:plotArea>
    <c:legend>
      <c:legendPos val="t"/>
      <c:overlay val="0"/>
      <c:spPr>
        <a:noFill/>
        <a:ln>
          <a:noFill/>
        </a:ln>
      </c:spPr>
    </c:legend>
    <c:plotVisOnly val="1"/>
    <c:dispBlanksAs val="zero"/>
  </c:chart>
  <c:spPr>
    <a:solidFill>
      <a:srgbClr val="ffffff"/>
    </a:solid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"Sollzeiten"</c:f>
              <c:strCache>
                <c:ptCount val="1"/>
                <c:pt idx="0">
                  <c:v>Sollzeiten</c:v>
                </c:pt>
              </c:strCache>
            </c:strRef>
          </c:tx>
          <c:spPr>
            <a:solidFill>
              <a:srgbClr val="000000"/>
            </a:solidFill>
            <a:ln>
              <a:noFill/>
            </a:ln>
          </c:spPr>
          <c:invertIfNegative val="0"/>
          <c:dLbls>
            <c:dLblPos val="outEnd"/>
            <c:showLegendKey val="0"/>
            <c:showVal val="0"/>
            <c:showCatName val="0"/>
            <c:showSerName val="0"/>
            <c:showPercent val="0"/>
            <c:showLeaderLines val="0"/>
          </c:dLbls>
          <c:cat>
            <c:strRef>
              <c:f>Transfer!$A$6:$A$20</c:f>
              <c:strCach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strCache>
            </c:strRef>
          </c:cat>
          <c:val>
            <c:numRef>
              <c:f>Transfer!$D$6:$D$20</c:f>
              <c:numCache>
                <c:formatCode>General</c:formatCode>
                <c:ptCount val="15"/>
                <c:pt idx="0">
                  <c:v>4</c:v>
                </c:pt>
                <c:pt idx="1">
                  <c:v>4</c:v>
                </c:pt>
                <c:pt idx="2">
                  <c:v>15</c:v>
                </c:pt>
                <c:pt idx="3">
                  <c:v>2</c:v>
                </c:pt>
                <c:pt idx="4">
                  <c:v>0</c:v>
                </c:pt>
                <c:pt idx="5">
                  <c:v>0</c:v>
                </c:pt>
                <c:pt idx="6">
                  <c:v>0</c:v>
                </c:pt>
                <c:pt idx="7">
                  <c:v>0</c:v>
                </c:pt>
                <c:pt idx="8">
                  <c:v>0</c:v>
                </c:pt>
                <c:pt idx="9">
                  <c:v>0</c:v>
                </c:pt>
                <c:pt idx="10">
                  <c:v>0</c:v>
                </c:pt>
                <c:pt idx="11">
                  <c:v>0</c:v>
                </c:pt>
                <c:pt idx="12">
                  <c:v>0</c:v>
                </c:pt>
                <c:pt idx="13">
                  <c:v>0</c:v>
                </c:pt>
                <c:pt idx="14">
                  <c:v>0</c:v>
                </c:pt>
              </c:numCache>
            </c:numRef>
          </c:val>
        </c:ser>
        <c:ser>
          <c:idx val="1"/>
          <c:order val="1"/>
          <c:tx>
            <c:strRef>
              <c:f>"Istzeiten"</c:f>
              <c:strCache>
                <c:ptCount val="1"/>
                <c:pt idx="0">
                  <c:v>Istzeiten</c:v>
                </c:pt>
              </c:strCache>
            </c:strRef>
          </c:tx>
          <c:spPr>
            <a:solidFill>
              <a:srgbClr val="558ed5"/>
            </a:solidFill>
            <a:ln>
              <a:noFill/>
            </a:ln>
          </c:spPr>
          <c:invertIfNegative val="0"/>
          <c:dLbls>
            <c:dLblPos val="outEnd"/>
            <c:showLegendKey val="0"/>
            <c:showVal val="0"/>
            <c:showCatName val="0"/>
            <c:showSerName val="0"/>
            <c:showPercent val="0"/>
            <c:showLeaderLines val="0"/>
          </c:dLbls>
          <c:cat>
            <c:strRef>
              <c:f>Transfer!$A$6:$A$20</c:f>
              <c:strCach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strCache>
            </c:strRef>
          </c:cat>
          <c:val>
            <c:numRef>
              <c:f>Transfer!$E$6:$E$20</c:f>
              <c:numCache>
                <c:formatCode>General</c:formatCode>
                <c:ptCount val="15"/>
                <c:pt idx="0">
                  <c:v>2</c:v>
                </c:pt>
                <c:pt idx="1">
                  <c:v>2</c:v>
                </c:pt>
                <c:pt idx="2">
                  <c:v>11.5</c:v>
                </c:pt>
                <c:pt idx="3">
                  <c:v>1</c:v>
                </c:pt>
                <c:pt idx="4">
                  <c:v>0</c:v>
                </c:pt>
                <c:pt idx="5">
                  <c:v>0</c:v>
                </c:pt>
                <c:pt idx="6">
                  <c:v>0</c:v>
                </c:pt>
                <c:pt idx="7">
                  <c:v>0</c:v>
                </c:pt>
                <c:pt idx="8">
                  <c:v>0</c:v>
                </c:pt>
                <c:pt idx="9">
                  <c:v>0</c:v>
                </c:pt>
                <c:pt idx="10">
                  <c:v>0</c:v>
                </c:pt>
                <c:pt idx="11">
                  <c:v>0</c:v>
                </c:pt>
                <c:pt idx="12">
                  <c:v>0</c:v>
                </c:pt>
                <c:pt idx="13">
                  <c:v>0</c:v>
                </c:pt>
                <c:pt idx="14">
                  <c:v>0</c:v>
                </c:pt>
              </c:numCache>
            </c:numRef>
          </c:val>
        </c:ser>
        <c:gapWidth val="39"/>
        <c:overlap val="0"/>
        <c:axId val="99086940"/>
        <c:axId val="12123426"/>
      </c:barChart>
      <c:catAx>
        <c:axId val="99086940"/>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12123426"/>
        <c:crosses val="autoZero"/>
        <c:auto val="1"/>
        <c:lblAlgn val="ctr"/>
        <c:lblOffset val="100"/>
      </c:catAx>
      <c:valAx>
        <c:axId val="12123426"/>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99086940"/>
        <c:crosses val="autoZero"/>
        <c:crossBetween val="midCat"/>
      </c:valAx>
      <c:spPr>
        <a:noFill/>
        <a:ln w="25560">
          <a:noFill/>
        </a:ln>
      </c:spPr>
    </c:plotArea>
    <c:legend>
      <c:legendPos val="t"/>
      <c:overlay val="0"/>
      <c:spPr>
        <a:noFill/>
        <a:ln>
          <a:noFill/>
        </a:ln>
      </c:spPr>
    </c:legend>
    <c:plotVisOnly val="1"/>
    <c:dispBlanksAs val="zero"/>
  </c:chart>
  <c:spPr>
    <a:solidFill>
      <a:srgbClr val="ffffff"/>
    </a:solidFill>
    <a:ln>
      <a:noFill/>
    </a:ln>
  </c:spPr>
</c:chartSpace>
</file>

<file path=xl/charts/chart20.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"Sollzeiten"</c:f>
              <c:strCache>
                <c:ptCount val="1"/>
                <c:pt idx="0">
                  <c:v>Sollzeiten</c:v>
                </c:pt>
              </c:strCache>
            </c:strRef>
          </c:tx>
          <c:spPr>
            <a:solidFill>
              <a:srgbClr val="000000"/>
            </a:solidFill>
            <a:ln>
              <a:noFill/>
            </a:ln>
          </c:spPr>
          <c:invertIfNegative val="0"/>
          <c:dLbls>
            <c:dLblPos val="outEnd"/>
            <c:showLegendKey val="0"/>
            <c:showVal val="0"/>
            <c:showCatName val="0"/>
            <c:showSerName val="0"/>
            <c:showPercent val="0"/>
            <c:showLeaderLines val="0"/>
          </c:dLbls>
          <c:cat>
            <c:strRef>
              <c:f>Transfer!$A$6:$A$20</c:f>
              <c:strCach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strCache>
            </c:strRef>
          </c:cat>
          <c:val>
            <c:numRef>
              <c:f>Transfer!$J$27:$J$41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ser>
          <c:idx val="1"/>
          <c:order val="1"/>
          <c:tx>
            <c:strRef>
              <c:f>"Istzeiten"</c:f>
              <c:strCache>
                <c:ptCount val="1"/>
                <c:pt idx="0">
                  <c:v>Istzeiten</c:v>
                </c:pt>
              </c:strCache>
            </c:strRef>
          </c:tx>
          <c:spPr>
            <a:solidFill>
              <a:srgbClr val="558ed5"/>
            </a:solidFill>
            <a:ln>
              <a:noFill/>
            </a:ln>
          </c:spPr>
          <c:invertIfNegative val="0"/>
          <c:dLbls>
            <c:dLblPos val="outEnd"/>
            <c:showLegendKey val="0"/>
            <c:showVal val="0"/>
            <c:showCatName val="0"/>
            <c:showSerName val="0"/>
            <c:showPercent val="0"/>
            <c:showLeaderLines val="0"/>
          </c:dLbls>
          <c:cat>
            <c:strRef>
              <c:f>Transfer!$A$6:$A$20</c:f>
              <c:strCach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strCache>
            </c:strRef>
          </c:cat>
          <c:val>
            <c:numRef>
              <c:f>Transfer!$K$27:$K$41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gapWidth val="39"/>
        <c:overlap val="0"/>
        <c:axId val="89998269"/>
        <c:axId val="36192536"/>
      </c:barChart>
      <c:catAx>
        <c:axId val="89998269"/>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36192536"/>
        <c:crosses val="autoZero"/>
        <c:auto val="1"/>
        <c:lblAlgn val="ctr"/>
        <c:lblOffset val="100"/>
      </c:catAx>
      <c:valAx>
        <c:axId val="36192536"/>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89998269"/>
        <c:crosses val="autoZero"/>
        <c:crossBetween val="midCat"/>
      </c:valAx>
      <c:spPr>
        <a:noFill/>
        <a:ln w="25560">
          <a:noFill/>
        </a:ln>
      </c:spPr>
    </c:plotArea>
    <c:legend>
      <c:legendPos val="t"/>
      <c:overlay val="0"/>
      <c:spPr>
        <a:noFill/>
        <a:ln>
          <a:noFill/>
        </a:ln>
      </c:spPr>
    </c:legend>
    <c:plotVisOnly val="1"/>
    <c:dispBlanksAs val="zero"/>
  </c:chart>
  <c:spPr>
    <a:solidFill>
      <a:srgbClr val="ffffff"/>
    </a:solidFill>
    <a:ln>
      <a:noFill/>
    </a:ln>
  </c:spPr>
</c:chartSpace>
</file>

<file path=xl/charts/chart21.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"Sollzeiten"</c:f>
              <c:strCache>
                <c:ptCount val="1"/>
                <c:pt idx="0">
                  <c:v>Sollzeiten</c:v>
                </c:pt>
              </c:strCache>
            </c:strRef>
          </c:tx>
          <c:spPr>
            <a:solidFill>
              <a:srgbClr val="000000"/>
            </a:solidFill>
            <a:ln>
              <a:noFill/>
            </a:ln>
          </c:spPr>
          <c:invertIfNegative val="0"/>
          <c:dLbls>
            <c:dLblPos val="outEnd"/>
            <c:showLegendKey val="0"/>
            <c:showVal val="0"/>
            <c:showCatName val="0"/>
            <c:showSerName val="0"/>
            <c:showPercent val="0"/>
            <c:showLeaderLines val="0"/>
          </c:dLbls>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Transfer!$J$47:$J$55</c:f>
              <c:numCache>
                <c:formatCode>General</c:formatCode>
                <c:ptCount val="9"/>
                <c:pt idx="0">
                  <c:v>0</c:v>
                </c:pt>
                <c:pt idx="1">
                  <c:v>0</c:v>
                </c:pt>
                <c:pt idx="2">
                  <c:v>0</c:v>
                </c:pt>
                <c:pt idx="3">
                  <c:v>0</c:v>
                </c:pt>
                <c:pt idx="4">
                  <c:v>0</c:v>
                </c:pt>
                <c:pt idx="5">
                  <c:v>0</c:v>
                </c:pt>
                <c:pt idx="6">
                  <c:v>0</c:v>
                </c:pt>
                <c:pt idx="7">
                  <c:v>0</c:v>
                </c:pt>
                <c:pt idx="8">
                  <c:v>0</c:v>
                </c:pt>
              </c:numCache>
            </c:numRef>
          </c:val>
        </c:ser>
        <c:ser>
          <c:idx val="1"/>
          <c:order val="1"/>
          <c:tx>
            <c:strRef>
              <c:f>"Istzeiten"</c:f>
              <c:strCache>
                <c:ptCount val="1"/>
                <c:pt idx="0">
                  <c:v>Istzeiten</c:v>
                </c:pt>
              </c:strCache>
            </c:strRef>
          </c:tx>
          <c:spPr>
            <a:solidFill>
              <a:srgbClr val="558ed5"/>
            </a:solidFill>
            <a:ln>
              <a:noFill/>
            </a:ln>
          </c:spPr>
          <c:invertIfNegative val="0"/>
          <c:dLbls>
            <c:dLblPos val="outEnd"/>
            <c:showLegendKey val="0"/>
            <c:showVal val="0"/>
            <c:showCatName val="0"/>
            <c:showSerName val="0"/>
            <c:showPercent val="0"/>
            <c:showLeaderLines val="0"/>
          </c:dLbls>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Transfer!$K$47:$K$55</c:f>
              <c:numCache>
                <c:formatCode>General</c:formatCode>
                <c:ptCount val="9"/>
                <c:pt idx="0">
                  <c:v>0</c:v>
                </c:pt>
                <c:pt idx="1">
                  <c:v>0</c:v>
                </c:pt>
                <c:pt idx="2">
                  <c:v>0</c:v>
                </c:pt>
                <c:pt idx="3">
                  <c:v>0</c:v>
                </c:pt>
                <c:pt idx="4">
                  <c:v>0</c:v>
                </c:pt>
                <c:pt idx="5">
                  <c:v>0</c:v>
                </c:pt>
                <c:pt idx="6">
                  <c:v>0</c:v>
                </c:pt>
                <c:pt idx="7">
                  <c:v>0</c:v>
                </c:pt>
                <c:pt idx="8">
                  <c:v>0</c:v>
                </c:pt>
              </c:numCache>
            </c:numRef>
          </c:val>
        </c:ser>
        <c:gapWidth val="39"/>
        <c:overlap val="0"/>
        <c:axId val="79738077"/>
        <c:axId val="21791067"/>
      </c:barChart>
      <c:catAx>
        <c:axId val="79738077"/>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21791067"/>
        <c:crosses val="autoZero"/>
        <c:auto val="1"/>
        <c:lblAlgn val="ctr"/>
        <c:lblOffset val="100"/>
      </c:catAx>
      <c:valAx>
        <c:axId val="21791067"/>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79738077"/>
        <c:crosses val="autoZero"/>
        <c:crossBetween val="midCat"/>
      </c:valAx>
      <c:spPr>
        <a:noFill/>
        <a:ln w="25560">
          <a:noFill/>
        </a:ln>
      </c:spPr>
    </c:plotArea>
    <c:legend>
      <c:legendPos val="t"/>
      <c:overlay val="0"/>
      <c:spPr>
        <a:noFill/>
        <a:ln>
          <a:noFill/>
        </a:ln>
      </c:spPr>
    </c:legend>
    <c:plotVisOnly val="1"/>
    <c:dispBlanksAs val="zero"/>
  </c:chart>
  <c:spPr>
    <a:solidFill>
      <a:srgbClr val="ffffff"/>
    </a:solidFill>
    <a:ln>
      <a:noFill/>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"Sollzeiten"</c:f>
              <c:strCache>
                <c:ptCount val="1"/>
                <c:pt idx="0">
                  <c:v>Sollzeiten</c:v>
                </c:pt>
              </c:strCache>
            </c:strRef>
          </c:tx>
          <c:spPr>
            <a:solidFill>
              <a:srgbClr val="000000"/>
            </a:solidFill>
            <a:ln>
              <a:noFill/>
            </a:ln>
          </c:spPr>
          <c:invertIfNegative val="0"/>
          <c:dLbls>
            <c:dLblPos val="outEnd"/>
            <c:showLegendKey val="0"/>
            <c:showVal val="0"/>
            <c:showCatName val="0"/>
            <c:showSerName val="0"/>
            <c:showPercent val="0"/>
            <c:showLeaderLines val="0"/>
          </c:dLbls>
          <c:cat>
            <c:strRef>
              <c:f>Transfer!$A$6:$A$20</c:f>
              <c:strCach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strCache>
            </c:strRef>
          </c:cat>
          <c:val>
            <c:numRef>
              <c:f>Transfer!$F$6:$F$20</c:f>
              <c:numCache>
                <c:formatCode>General</c:formatCode>
                <c:ptCount val="15"/>
                <c:pt idx="0">
                  <c:v>0</c:v>
                </c:pt>
                <c:pt idx="1">
                  <c:v>0</c:v>
                </c:pt>
                <c:pt idx="2">
                  <c:v>11</c:v>
                </c:pt>
                <c:pt idx="3">
                  <c:v>15</c:v>
                </c:pt>
                <c:pt idx="4">
                  <c:v>20</c:v>
                </c:pt>
                <c:pt idx="5">
                  <c:v>15</c:v>
                </c:pt>
                <c:pt idx="6">
                  <c:v>4</c:v>
                </c:pt>
                <c:pt idx="7">
                  <c:v>4</c:v>
                </c:pt>
                <c:pt idx="8">
                  <c:v>0</c:v>
                </c:pt>
                <c:pt idx="9">
                  <c:v>0</c:v>
                </c:pt>
                <c:pt idx="10">
                  <c:v>3</c:v>
                </c:pt>
                <c:pt idx="11">
                  <c:v>4</c:v>
                </c:pt>
                <c:pt idx="12">
                  <c:v>0</c:v>
                </c:pt>
                <c:pt idx="13">
                  <c:v>0</c:v>
                </c:pt>
                <c:pt idx="14">
                  <c:v>0</c:v>
                </c:pt>
              </c:numCache>
            </c:numRef>
          </c:val>
        </c:ser>
        <c:ser>
          <c:idx val="1"/>
          <c:order val="1"/>
          <c:tx>
            <c:strRef>
              <c:f>"Istzeiten"</c:f>
              <c:strCache>
                <c:ptCount val="1"/>
                <c:pt idx="0">
                  <c:v>Istzeiten</c:v>
                </c:pt>
              </c:strCache>
            </c:strRef>
          </c:tx>
          <c:spPr>
            <a:solidFill>
              <a:srgbClr val="558ed5"/>
            </a:solidFill>
            <a:ln>
              <a:noFill/>
            </a:ln>
          </c:spPr>
          <c:invertIfNegative val="0"/>
          <c:dLbls>
            <c:dLblPos val="outEnd"/>
            <c:showLegendKey val="0"/>
            <c:showVal val="0"/>
            <c:showCatName val="0"/>
            <c:showSerName val="0"/>
            <c:showPercent val="0"/>
            <c:showLeaderLines val="0"/>
          </c:dLbls>
          <c:cat>
            <c:strRef>
              <c:f>Transfer!$A$6:$A$20</c:f>
              <c:strCach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strCache>
            </c:strRef>
          </c:cat>
          <c:val>
            <c:numRef>
              <c:f>Transfer!$G$6:$G$20</c:f>
              <c:numCache>
                <c:formatCode>General</c:formatCode>
                <c:ptCount val="15"/>
                <c:pt idx="0">
                  <c:v>0</c:v>
                </c:pt>
                <c:pt idx="1">
                  <c:v>0</c:v>
                </c:pt>
                <c:pt idx="2">
                  <c:v>8</c:v>
                </c:pt>
                <c:pt idx="3">
                  <c:v>4</c:v>
                </c:pt>
                <c:pt idx="4">
                  <c:v>0</c:v>
                </c:pt>
                <c:pt idx="5">
                  <c:v>0</c:v>
                </c:pt>
                <c:pt idx="6">
                  <c:v>0</c:v>
                </c:pt>
                <c:pt idx="7">
                  <c:v>0</c:v>
                </c:pt>
                <c:pt idx="8">
                  <c:v>0</c:v>
                </c:pt>
                <c:pt idx="9">
                  <c:v>0</c:v>
                </c:pt>
                <c:pt idx="10">
                  <c:v>0</c:v>
                </c:pt>
                <c:pt idx="11">
                  <c:v>0</c:v>
                </c:pt>
                <c:pt idx="12">
                  <c:v>0</c:v>
                </c:pt>
                <c:pt idx="13">
                  <c:v>0</c:v>
                </c:pt>
                <c:pt idx="14">
                  <c:v>0</c:v>
                </c:pt>
              </c:numCache>
            </c:numRef>
          </c:val>
        </c:ser>
        <c:gapWidth val="39"/>
        <c:overlap val="0"/>
        <c:axId val="4457078"/>
        <c:axId val="98489974"/>
      </c:barChart>
      <c:catAx>
        <c:axId val="4457078"/>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98489974"/>
        <c:crosses val="autoZero"/>
        <c:auto val="1"/>
        <c:lblAlgn val="ctr"/>
        <c:lblOffset val="100"/>
      </c:catAx>
      <c:valAx>
        <c:axId val="98489974"/>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4457078"/>
        <c:crosses val="autoZero"/>
        <c:crossBetween val="midCat"/>
      </c:valAx>
      <c:spPr>
        <a:noFill/>
        <a:ln w="25560">
          <a:noFill/>
        </a:ln>
      </c:spPr>
    </c:plotArea>
    <c:legend>
      <c:legendPos val="t"/>
      <c:overlay val="0"/>
      <c:spPr>
        <a:noFill/>
        <a:ln>
          <a:noFill/>
        </a:ln>
      </c:spPr>
    </c:legend>
    <c:plotVisOnly val="1"/>
    <c:dispBlanksAs val="zero"/>
  </c:chart>
  <c:spPr>
    <a:solidFill>
      <a:srgbClr val="ffffff"/>
    </a:solidFill>
    <a:ln>
      <a:noFill/>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"Sollzeiten"</c:f>
              <c:strCache>
                <c:ptCount val="1"/>
                <c:pt idx="0">
                  <c:v>Sollzeiten</c:v>
                </c:pt>
              </c:strCache>
            </c:strRef>
          </c:tx>
          <c:spPr>
            <a:solidFill>
              <a:srgbClr val="000000"/>
            </a:solidFill>
            <a:ln>
              <a:noFill/>
            </a:ln>
          </c:spPr>
          <c:invertIfNegative val="0"/>
          <c:dLbls>
            <c:dLblPos val="outEnd"/>
            <c:showLegendKey val="0"/>
            <c:showVal val="0"/>
            <c:showCatName val="0"/>
            <c:showSerName val="0"/>
            <c:showPercent val="0"/>
            <c:showLeaderLines val="0"/>
          </c:dLbls>
          <c:cat>
            <c:strRef>
              <c:f>Transfer!$A$6:$A$20</c:f>
              <c:strCach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strCache>
            </c:strRef>
          </c:cat>
          <c:val>
            <c:numRef>
              <c:f>Transfer!$H$6:$H$20</c:f>
              <c:numCache>
                <c:formatCode>General</c:formatCode>
                <c:ptCount val="15"/>
                <c:pt idx="0">
                  <c:v>0</c:v>
                </c:pt>
                <c:pt idx="1">
                  <c:v>0</c:v>
                </c:pt>
                <c:pt idx="2">
                  <c:v>3</c:v>
                </c:pt>
                <c:pt idx="3">
                  <c:v>7</c:v>
                </c:pt>
                <c:pt idx="4">
                  <c:v>10</c:v>
                </c:pt>
                <c:pt idx="5">
                  <c:v>15</c:v>
                </c:pt>
                <c:pt idx="6">
                  <c:v>10</c:v>
                </c:pt>
                <c:pt idx="7">
                  <c:v>15</c:v>
                </c:pt>
                <c:pt idx="8">
                  <c:v>16</c:v>
                </c:pt>
                <c:pt idx="9">
                  <c:v>15</c:v>
                </c:pt>
                <c:pt idx="10">
                  <c:v>15</c:v>
                </c:pt>
                <c:pt idx="11">
                  <c:v>15</c:v>
                </c:pt>
                <c:pt idx="12">
                  <c:v>13</c:v>
                </c:pt>
                <c:pt idx="13">
                  <c:v>0</c:v>
                </c:pt>
                <c:pt idx="14">
                  <c:v>0</c:v>
                </c:pt>
              </c:numCache>
            </c:numRef>
          </c:val>
        </c:ser>
        <c:ser>
          <c:idx val="1"/>
          <c:order val="1"/>
          <c:tx>
            <c:strRef>
              <c:f>"Istzeiten"</c:f>
              <c:strCache>
                <c:ptCount val="1"/>
                <c:pt idx="0">
                  <c:v>Istzeiten</c:v>
                </c:pt>
              </c:strCache>
            </c:strRef>
          </c:tx>
          <c:spPr>
            <a:solidFill>
              <a:srgbClr val="558ed5"/>
            </a:solidFill>
            <a:ln>
              <a:noFill/>
            </a:ln>
          </c:spPr>
          <c:invertIfNegative val="0"/>
          <c:dLbls>
            <c:dLblPos val="outEnd"/>
            <c:showLegendKey val="0"/>
            <c:showVal val="0"/>
            <c:showCatName val="0"/>
            <c:showSerName val="0"/>
            <c:showPercent val="0"/>
            <c:showLeaderLines val="0"/>
          </c:dLbls>
          <c:cat>
            <c:strRef>
              <c:f>Transfer!$A$6:$A$20</c:f>
              <c:strCach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strCache>
            </c:strRef>
          </c:cat>
          <c:val>
            <c:numRef>
              <c:f>Transfer!$I$6:$I$20</c:f>
              <c:numCache>
                <c:formatCode>General</c:formatCode>
                <c:ptCount val="15"/>
                <c:pt idx="0">
                  <c:v>0</c:v>
                </c:pt>
                <c:pt idx="1">
                  <c:v>0</c:v>
                </c:pt>
                <c:pt idx="2">
                  <c:v>3</c:v>
                </c:pt>
                <c:pt idx="3">
                  <c:v>0</c:v>
                </c:pt>
                <c:pt idx="4">
                  <c:v>0</c:v>
                </c:pt>
                <c:pt idx="5">
                  <c:v>0</c:v>
                </c:pt>
                <c:pt idx="6">
                  <c:v>0</c:v>
                </c:pt>
                <c:pt idx="7">
                  <c:v>0</c:v>
                </c:pt>
                <c:pt idx="8">
                  <c:v>0</c:v>
                </c:pt>
                <c:pt idx="9">
                  <c:v>0</c:v>
                </c:pt>
                <c:pt idx="10">
                  <c:v>0</c:v>
                </c:pt>
                <c:pt idx="11">
                  <c:v>0</c:v>
                </c:pt>
                <c:pt idx="12">
                  <c:v>0</c:v>
                </c:pt>
                <c:pt idx="13">
                  <c:v>0</c:v>
                </c:pt>
                <c:pt idx="14">
                  <c:v>0</c:v>
                </c:pt>
              </c:numCache>
            </c:numRef>
          </c:val>
        </c:ser>
        <c:gapWidth val="39"/>
        <c:overlap val="0"/>
        <c:axId val="51605280"/>
        <c:axId val="16258379"/>
      </c:barChart>
      <c:catAx>
        <c:axId val="51605280"/>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16258379"/>
        <c:crosses val="autoZero"/>
        <c:auto val="1"/>
        <c:lblAlgn val="ctr"/>
        <c:lblOffset val="100"/>
      </c:catAx>
      <c:valAx>
        <c:axId val="16258379"/>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51605280"/>
        <c:crosses val="autoZero"/>
        <c:crossBetween val="midCat"/>
      </c:valAx>
      <c:spPr>
        <a:noFill/>
        <a:ln w="25560">
          <a:noFill/>
        </a:ln>
      </c:spPr>
    </c:plotArea>
    <c:legend>
      <c:legendPos val="t"/>
      <c:overlay val="0"/>
      <c:spPr>
        <a:noFill/>
        <a:ln>
          <a:noFill/>
        </a:ln>
      </c:spPr>
    </c:legend>
    <c:plotVisOnly val="1"/>
    <c:dispBlanksAs val="zero"/>
  </c:chart>
  <c:spPr>
    <a:solidFill>
      <a:srgbClr val="ffffff"/>
    </a:solidFill>
    <a:ln>
      <a:noFill/>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"Sollzeiten"</c:f>
              <c:strCache>
                <c:ptCount val="1"/>
                <c:pt idx="0">
                  <c:v>Sollzeiten</c:v>
                </c:pt>
              </c:strCache>
            </c:strRef>
          </c:tx>
          <c:spPr>
            <a:solidFill>
              <a:srgbClr val="000000"/>
            </a:solidFill>
            <a:ln>
              <a:noFill/>
            </a:ln>
          </c:spPr>
          <c:invertIfNegative val="0"/>
          <c:dLbls>
            <c:dLblPos val="outEnd"/>
            <c:showLegendKey val="0"/>
            <c:showVal val="0"/>
            <c:showCatName val="0"/>
            <c:showSerName val="0"/>
            <c:showPercent val="0"/>
            <c:showLeaderLines val="0"/>
          </c:dLbls>
          <c:cat>
            <c:strRef>
              <c:f>Transfer!$A$6:$A$20</c:f>
              <c:strCach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strCache>
            </c:strRef>
          </c:cat>
          <c:val>
            <c:numRef>
              <c:f>Transfer!$J$6:$J$20</c:f>
              <c:numCache>
                <c:formatCode>General</c:formatCode>
                <c:ptCount val="15"/>
                <c:pt idx="0">
                  <c:v>0</c:v>
                </c:pt>
                <c:pt idx="1">
                  <c:v>0</c:v>
                </c:pt>
                <c:pt idx="2">
                  <c:v>0</c:v>
                </c:pt>
                <c:pt idx="3">
                  <c:v>1</c:v>
                </c:pt>
                <c:pt idx="4">
                  <c:v>4</c:v>
                </c:pt>
                <c:pt idx="5">
                  <c:v>4</c:v>
                </c:pt>
                <c:pt idx="6">
                  <c:v>10</c:v>
                </c:pt>
                <c:pt idx="7">
                  <c:v>5</c:v>
                </c:pt>
                <c:pt idx="8">
                  <c:v>8</c:v>
                </c:pt>
                <c:pt idx="9">
                  <c:v>7</c:v>
                </c:pt>
                <c:pt idx="10">
                  <c:v>8</c:v>
                </c:pt>
                <c:pt idx="11">
                  <c:v>8</c:v>
                </c:pt>
                <c:pt idx="12">
                  <c:v>10</c:v>
                </c:pt>
                <c:pt idx="13">
                  <c:v>15</c:v>
                </c:pt>
                <c:pt idx="14">
                  <c:v>0</c:v>
                </c:pt>
              </c:numCache>
            </c:numRef>
          </c:val>
        </c:ser>
        <c:ser>
          <c:idx val="1"/>
          <c:order val="1"/>
          <c:tx>
            <c:strRef>
              <c:f>"Istzeiten"</c:f>
              <c:strCache>
                <c:ptCount val="1"/>
                <c:pt idx="0">
                  <c:v>Istzeiten</c:v>
                </c:pt>
              </c:strCache>
            </c:strRef>
          </c:tx>
          <c:spPr>
            <a:solidFill>
              <a:srgbClr val="558ed5"/>
            </a:solidFill>
            <a:ln>
              <a:noFill/>
            </a:ln>
          </c:spPr>
          <c:invertIfNegative val="0"/>
          <c:dLbls>
            <c:dLblPos val="outEnd"/>
            <c:showLegendKey val="0"/>
            <c:showVal val="0"/>
            <c:showCatName val="0"/>
            <c:showSerName val="0"/>
            <c:showPercent val="0"/>
            <c:showLeaderLines val="0"/>
          </c:dLbls>
          <c:cat>
            <c:strRef>
              <c:f>Transfer!$A$6:$A$20</c:f>
              <c:strCach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strCache>
            </c:strRef>
          </c:cat>
          <c:val>
            <c:numRef>
              <c:f>Transfer!$K$6:$K$20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gapWidth val="39"/>
        <c:overlap val="0"/>
        <c:axId val="60036739"/>
        <c:axId val="89738947"/>
      </c:barChart>
      <c:catAx>
        <c:axId val="60036739"/>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89738947"/>
        <c:crosses val="autoZero"/>
        <c:auto val="1"/>
        <c:lblAlgn val="ctr"/>
        <c:lblOffset val="100"/>
      </c:catAx>
      <c:valAx>
        <c:axId val="89738947"/>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60036739"/>
        <c:crosses val="autoZero"/>
        <c:crossBetween val="midCat"/>
      </c:valAx>
      <c:spPr>
        <a:noFill/>
        <a:ln w="25560">
          <a:noFill/>
        </a:ln>
      </c:spPr>
    </c:plotArea>
    <c:legend>
      <c:legendPos val="t"/>
      <c:overlay val="0"/>
      <c:spPr>
        <a:noFill/>
        <a:ln>
          <a:noFill/>
        </a:ln>
      </c:spPr>
    </c:legend>
    <c:plotVisOnly val="1"/>
    <c:dispBlanksAs val="zero"/>
  </c:chart>
  <c:spPr>
    <a:solidFill>
      <a:srgbClr val="ffffff"/>
    </a:solidFill>
    <a:ln>
      <a:noFill/>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"Sollzeiten"</c:f>
              <c:strCache>
                <c:ptCount val="1"/>
                <c:pt idx="0">
                  <c:v>Sollzeiten</c:v>
                </c:pt>
              </c:strCache>
            </c:strRef>
          </c:tx>
          <c:spPr>
            <a:solidFill>
              <a:srgbClr val="000000"/>
            </a:solidFill>
            <a:ln>
              <a:noFill/>
            </a:ln>
          </c:spPr>
          <c:invertIfNegative val="0"/>
          <c:dLbls>
            <c:dLblPos val="outEnd"/>
            <c:showLegendKey val="0"/>
            <c:showVal val="0"/>
            <c:showCatName val="0"/>
            <c:showSerName val="0"/>
            <c:showPercent val="0"/>
            <c:showLeaderLines val="0"/>
          </c:dLbls>
          <c:cat>
            <c:strRef>
              <c:f>Transfer!$A$6:$A$20</c:f>
              <c:strCach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strCache>
            </c:strRef>
          </c:cat>
          <c:val>
            <c:numRef>
              <c:f>Transfer!$L$6:$L$20</c:f>
              <c:numCache>
                <c:formatCode>General</c:formatCode>
                <c:ptCount val="15"/>
                <c:pt idx="0">
                  <c:v>0</c:v>
                </c:pt>
                <c:pt idx="1">
                  <c:v>0</c:v>
                </c:pt>
                <c:pt idx="2">
                  <c:v>0</c:v>
                </c:pt>
                <c:pt idx="3">
                  <c:v>1.5</c:v>
                </c:pt>
                <c:pt idx="4">
                  <c:v>3</c:v>
                </c:pt>
                <c:pt idx="5">
                  <c:v>3</c:v>
                </c:pt>
                <c:pt idx="6">
                  <c:v>5</c:v>
                </c:pt>
                <c:pt idx="7">
                  <c:v>2</c:v>
                </c:pt>
                <c:pt idx="8">
                  <c:v>5</c:v>
                </c:pt>
                <c:pt idx="9">
                  <c:v>5</c:v>
                </c:pt>
                <c:pt idx="10">
                  <c:v>5</c:v>
                </c:pt>
                <c:pt idx="11">
                  <c:v>5</c:v>
                </c:pt>
                <c:pt idx="12">
                  <c:v>8</c:v>
                </c:pt>
                <c:pt idx="13">
                  <c:v>8</c:v>
                </c:pt>
                <c:pt idx="14">
                  <c:v>0</c:v>
                </c:pt>
              </c:numCache>
            </c:numRef>
          </c:val>
        </c:ser>
        <c:ser>
          <c:idx val="1"/>
          <c:order val="1"/>
          <c:tx>
            <c:strRef>
              <c:f>"Istzeiten"</c:f>
              <c:strCache>
                <c:ptCount val="1"/>
                <c:pt idx="0">
                  <c:v>Istzeiten</c:v>
                </c:pt>
              </c:strCache>
            </c:strRef>
          </c:tx>
          <c:spPr>
            <a:solidFill>
              <a:srgbClr val="558ed5"/>
            </a:solidFill>
            <a:ln>
              <a:noFill/>
            </a:ln>
          </c:spPr>
          <c:invertIfNegative val="0"/>
          <c:dLbls>
            <c:dLblPos val="outEnd"/>
            <c:showLegendKey val="0"/>
            <c:showVal val="0"/>
            <c:showCatName val="0"/>
            <c:showSerName val="0"/>
            <c:showPercent val="0"/>
            <c:showLeaderLines val="0"/>
          </c:dLbls>
          <c:cat>
            <c:strRef>
              <c:f>Transfer!$A$6:$A$20</c:f>
              <c:strCach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strCache>
            </c:strRef>
          </c:cat>
          <c:val>
            <c:numRef>
              <c:f>Transfer!$M$6:$M$20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gapWidth val="39"/>
        <c:overlap val="0"/>
        <c:axId val="76952443"/>
        <c:axId val="41750868"/>
      </c:barChart>
      <c:catAx>
        <c:axId val="76952443"/>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41750868"/>
        <c:crosses val="autoZero"/>
        <c:auto val="1"/>
        <c:lblAlgn val="ctr"/>
        <c:lblOffset val="100"/>
      </c:catAx>
      <c:valAx>
        <c:axId val="41750868"/>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76952443"/>
        <c:crosses val="autoZero"/>
        <c:crossBetween val="midCat"/>
      </c:valAx>
      <c:spPr>
        <a:noFill/>
        <a:ln w="25560">
          <a:noFill/>
        </a:ln>
      </c:spPr>
    </c:plotArea>
    <c:legend>
      <c:legendPos val="t"/>
      <c:overlay val="0"/>
      <c:spPr>
        <a:noFill/>
        <a:ln>
          <a:noFill/>
        </a:ln>
      </c:spPr>
    </c:legend>
    <c:plotVisOnly val="1"/>
    <c:dispBlanksAs val="zero"/>
  </c:chart>
  <c:spPr>
    <a:solidFill>
      <a:srgbClr val="ffffff"/>
    </a:solidFill>
    <a:ln>
      <a:noFill/>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"Sollzeiten"</c:f>
              <c:strCache>
                <c:ptCount val="1"/>
                <c:pt idx="0">
                  <c:v>Sollzeiten</c:v>
                </c:pt>
              </c:strCache>
            </c:strRef>
          </c:tx>
          <c:spPr>
            <a:solidFill>
              <a:srgbClr val="000000"/>
            </a:solidFill>
            <a:ln>
              <a:noFill/>
            </a:ln>
          </c:spPr>
          <c:invertIfNegative val="0"/>
          <c:dLbls>
            <c:dLblPos val="outEnd"/>
            <c:showLegendKey val="0"/>
            <c:showVal val="0"/>
            <c:showCatName val="0"/>
            <c:showSerName val="0"/>
            <c:showPercent val="0"/>
            <c:showLeaderLines val="0"/>
          </c:dLbls>
          <c:cat>
            <c:strRef>
              <c:f>Transfer!$A$6:$A$20</c:f>
              <c:strCach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strCache>
            </c:strRef>
          </c:cat>
          <c:val>
            <c:numRef>
              <c:f>Transfer!$N$6:$N$20</c:f>
              <c:numCache>
                <c:formatCode>General</c:formatCode>
                <c:ptCount val="15"/>
                <c:pt idx="0">
                  <c:v>0</c:v>
                </c:pt>
                <c:pt idx="1">
                  <c:v>6</c:v>
                </c:pt>
                <c:pt idx="2">
                  <c:v>16</c:v>
                </c:pt>
                <c:pt idx="3">
                  <c:v>2</c:v>
                </c:pt>
                <c:pt idx="4">
                  <c:v>0</c:v>
                </c:pt>
                <c:pt idx="5">
                  <c:v>0</c:v>
                </c:pt>
                <c:pt idx="6">
                  <c:v>5</c:v>
                </c:pt>
                <c:pt idx="7">
                  <c:v>2</c:v>
                </c:pt>
                <c:pt idx="8">
                  <c:v>0</c:v>
                </c:pt>
                <c:pt idx="9">
                  <c:v>0</c:v>
                </c:pt>
                <c:pt idx="10">
                  <c:v>0</c:v>
                </c:pt>
                <c:pt idx="11">
                  <c:v>0</c:v>
                </c:pt>
                <c:pt idx="12">
                  <c:v>0</c:v>
                </c:pt>
                <c:pt idx="13">
                  <c:v>10</c:v>
                </c:pt>
                <c:pt idx="14">
                  <c:v>0</c:v>
                </c:pt>
              </c:numCache>
            </c:numRef>
          </c:val>
        </c:ser>
        <c:ser>
          <c:idx val="1"/>
          <c:order val="1"/>
          <c:tx>
            <c:strRef>
              <c:f>"Istzeiten"</c:f>
              <c:strCache>
                <c:ptCount val="1"/>
                <c:pt idx="0">
                  <c:v>Istzeiten</c:v>
                </c:pt>
              </c:strCache>
            </c:strRef>
          </c:tx>
          <c:spPr>
            <a:solidFill>
              <a:srgbClr val="558ed5"/>
            </a:solidFill>
            <a:ln>
              <a:noFill/>
            </a:ln>
          </c:spPr>
          <c:invertIfNegative val="0"/>
          <c:dLbls>
            <c:dLblPos val="outEnd"/>
            <c:showLegendKey val="0"/>
            <c:showVal val="0"/>
            <c:showCatName val="0"/>
            <c:showSerName val="0"/>
            <c:showPercent val="0"/>
            <c:showLeaderLines val="0"/>
          </c:dLbls>
          <c:cat>
            <c:strRef>
              <c:f>Transfer!$A$6:$A$20</c:f>
              <c:strCach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strCache>
            </c:strRef>
          </c:cat>
          <c:val>
            <c:numRef>
              <c:f>Transfer!$O$6:$O$20</c:f>
              <c:numCache>
                <c:formatCode>General</c:formatCode>
                <c:ptCount val="15"/>
                <c:pt idx="0">
                  <c:v>0</c:v>
                </c:pt>
                <c:pt idx="1">
                  <c:v>0</c:v>
                </c:pt>
                <c:pt idx="2">
                  <c:v>11.5</c:v>
                </c:pt>
                <c:pt idx="3">
                  <c:v>1</c:v>
                </c:pt>
                <c:pt idx="4">
                  <c:v>0</c:v>
                </c:pt>
                <c:pt idx="5">
                  <c:v>0</c:v>
                </c:pt>
                <c:pt idx="6">
                  <c:v>0</c:v>
                </c:pt>
                <c:pt idx="7">
                  <c:v>0</c:v>
                </c:pt>
                <c:pt idx="8">
                  <c:v>0</c:v>
                </c:pt>
                <c:pt idx="9">
                  <c:v>0</c:v>
                </c:pt>
                <c:pt idx="10">
                  <c:v>0</c:v>
                </c:pt>
                <c:pt idx="11">
                  <c:v>0</c:v>
                </c:pt>
                <c:pt idx="12">
                  <c:v>0</c:v>
                </c:pt>
                <c:pt idx="13">
                  <c:v>0</c:v>
                </c:pt>
                <c:pt idx="14">
                  <c:v>0</c:v>
                </c:pt>
              </c:numCache>
            </c:numRef>
          </c:val>
        </c:ser>
        <c:gapWidth val="39"/>
        <c:overlap val="0"/>
        <c:axId val="14643959"/>
        <c:axId val="80500892"/>
      </c:barChart>
      <c:catAx>
        <c:axId val="14643959"/>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80500892"/>
        <c:crosses val="autoZero"/>
        <c:auto val="1"/>
        <c:lblAlgn val="ctr"/>
        <c:lblOffset val="100"/>
      </c:catAx>
      <c:valAx>
        <c:axId val="80500892"/>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14643959"/>
        <c:crosses val="autoZero"/>
        <c:crossBetween val="midCat"/>
      </c:valAx>
      <c:spPr>
        <a:noFill/>
        <a:ln w="25560">
          <a:noFill/>
        </a:ln>
      </c:spPr>
    </c:plotArea>
    <c:legend>
      <c:legendPos val="t"/>
      <c:overlay val="0"/>
      <c:spPr>
        <a:noFill/>
        <a:ln>
          <a:noFill/>
        </a:ln>
      </c:spPr>
    </c:legend>
    <c:plotVisOnly val="1"/>
    <c:dispBlanksAs val="zero"/>
  </c:chart>
  <c:spPr>
    <a:solidFill>
      <a:srgbClr val="ffffff"/>
    </a:solidFill>
    <a:ln>
      <a:noFill/>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"Sollzeiten"</c:f>
              <c:strCache>
                <c:ptCount val="1"/>
                <c:pt idx="0">
                  <c:v>Sollzeiten</c:v>
                </c:pt>
              </c:strCache>
            </c:strRef>
          </c:tx>
          <c:spPr>
            <a:solidFill>
              <a:srgbClr val="000000"/>
            </a:solidFill>
            <a:ln>
              <a:noFill/>
            </a:ln>
          </c:spPr>
          <c:invertIfNegative val="0"/>
          <c:dLbls>
            <c:dLblPos val="outEnd"/>
            <c:showLegendKey val="0"/>
            <c:showVal val="0"/>
            <c:showCatName val="0"/>
            <c:showSerName val="0"/>
            <c:showPercent val="0"/>
            <c:showLeaderLines val="0"/>
          </c:dLbls>
          <c:cat>
            <c:strRef>
              <c:f>Transfer!$A$6:$A$20</c:f>
              <c:strCach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strCache>
            </c:strRef>
          </c:cat>
          <c:val>
            <c:numRef>
              <c:f>Transfer!$P$6:$P$20</c:f>
              <c:numCache>
                <c:formatCode>General</c:formatCode>
                <c:ptCount val="15"/>
                <c:pt idx="0">
                  <c:v>0</c:v>
                </c:pt>
                <c:pt idx="1">
                  <c:v>0</c:v>
                </c:pt>
                <c:pt idx="2">
                  <c:v>8</c:v>
                </c:pt>
                <c:pt idx="3">
                  <c:v>2</c:v>
                </c:pt>
                <c:pt idx="4">
                  <c:v>0</c:v>
                </c:pt>
                <c:pt idx="5">
                  <c:v>0</c:v>
                </c:pt>
                <c:pt idx="6">
                  <c:v>0</c:v>
                </c:pt>
                <c:pt idx="7">
                  <c:v>0</c:v>
                </c:pt>
                <c:pt idx="8">
                  <c:v>0</c:v>
                </c:pt>
                <c:pt idx="9">
                  <c:v>0</c:v>
                </c:pt>
                <c:pt idx="10">
                  <c:v>0</c:v>
                </c:pt>
                <c:pt idx="11">
                  <c:v>0</c:v>
                </c:pt>
                <c:pt idx="12">
                  <c:v>0</c:v>
                </c:pt>
                <c:pt idx="13">
                  <c:v>0</c:v>
                </c:pt>
                <c:pt idx="14">
                  <c:v>0</c:v>
                </c:pt>
              </c:numCache>
            </c:numRef>
          </c:val>
        </c:ser>
        <c:ser>
          <c:idx val="1"/>
          <c:order val="1"/>
          <c:tx>
            <c:strRef>
              <c:f>"Istzeiten"</c:f>
              <c:strCache>
                <c:ptCount val="1"/>
                <c:pt idx="0">
                  <c:v>Istzeiten</c:v>
                </c:pt>
              </c:strCache>
            </c:strRef>
          </c:tx>
          <c:spPr>
            <a:solidFill>
              <a:srgbClr val="558ed5"/>
            </a:solidFill>
            <a:ln>
              <a:noFill/>
            </a:ln>
          </c:spPr>
          <c:invertIfNegative val="0"/>
          <c:dLbls>
            <c:dLblPos val="outEnd"/>
            <c:showLegendKey val="0"/>
            <c:showVal val="0"/>
            <c:showCatName val="0"/>
            <c:showSerName val="0"/>
            <c:showPercent val="0"/>
            <c:showLeaderLines val="0"/>
          </c:dLbls>
          <c:cat>
            <c:strRef>
              <c:f>Transfer!$A$6:$A$20</c:f>
              <c:strCach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strCache>
            </c:strRef>
          </c:cat>
          <c:val>
            <c:numRef>
              <c:f>Transfer!$Q$6:$Q$20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gapWidth val="39"/>
        <c:overlap val="0"/>
        <c:axId val="62418823"/>
        <c:axId val="17454160"/>
      </c:barChart>
      <c:catAx>
        <c:axId val="62418823"/>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17454160"/>
        <c:crosses val="autoZero"/>
        <c:auto val="1"/>
        <c:lblAlgn val="ctr"/>
        <c:lblOffset val="100"/>
      </c:catAx>
      <c:valAx>
        <c:axId val="17454160"/>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62418823"/>
        <c:crosses val="autoZero"/>
        <c:crossBetween val="midCat"/>
      </c:valAx>
      <c:spPr>
        <a:noFill/>
        <a:ln w="25560">
          <a:noFill/>
        </a:ln>
      </c:spPr>
    </c:plotArea>
    <c:legend>
      <c:legendPos val="t"/>
      <c:overlay val="0"/>
      <c:spPr>
        <a:noFill/>
        <a:ln>
          <a:noFill/>
        </a:ln>
      </c:spPr>
    </c:legend>
    <c:plotVisOnly val="1"/>
    <c:dispBlanksAs val="zero"/>
  </c:chart>
  <c:spPr>
    <a:solidFill>
      <a:srgbClr val="ffffff"/>
    </a:solidFill>
    <a:ln>
      <a:noFill/>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"Sollzeiten"</c:f>
              <c:strCache>
                <c:ptCount val="1"/>
                <c:pt idx="0">
                  <c:v>Sollzeiten</c:v>
                </c:pt>
              </c:strCache>
            </c:strRef>
          </c:tx>
          <c:spPr>
            <a:solidFill>
              <a:srgbClr val="000000"/>
            </a:solidFill>
            <a:ln>
              <a:noFill/>
            </a:ln>
          </c:spPr>
          <c:invertIfNegative val="0"/>
          <c:dLbls>
            <c:dLblPos val="outEnd"/>
            <c:showLegendKey val="0"/>
            <c:showVal val="0"/>
            <c:showCatName val="0"/>
            <c:showSerName val="0"/>
            <c:showPercent val="0"/>
            <c:showLeaderLines val="0"/>
          </c:dLbls>
          <c:cat>
            <c:strRef>
              <c:f>Transfer!$A$6:$A$20</c:f>
              <c:strCach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strCache>
            </c:strRef>
          </c:cat>
          <c:val>
            <c:numRef>
              <c:f>Transfer!$R$6:$R$20</c:f>
              <c:numCache>
                <c:formatCode>General</c:formatCode>
                <c:ptCount val="15"/>
                <c:pt idx="0">
                  <c:v>3</c:v>
                </c:pt>
                <c:pt idx="1">
                  <c:v>0</c:v>
                </c:pt>
                <c:pt idx="2">
                  <c:v>8</c:v>
                </c:pt>
                <c:pt idx="3">
                  <c:v>12</c:v>
                </c:pt>
                <c:pt idx="4">
                  <c:v>12</c:v>
                </c:pt>
                <c:pt idx="5">
                  <c:v>12</c:v>
                </c:pt>
                <c:pt idx="6">
                  <c:v>12</c:v>
                </c:pt>
                <c:pt idx="7">
                  <c:v>12</c:v>
                </c:pt>
                <c:pt idx="8">
                  <c:v>12</c:v>
                </c:pt>
                <c:pt idx="9">
                  <c:v>12</c:v>
                </c:pt>
                <c:pt idx="10">
                  <c:v>12</c:v>
                </c:pt>
                <c:pt idx="11">
                  <c:v>12</c:v>
                </c:pt>
                <c:pt idx="12">
                  <c:v>12</c:v>
                </c:pt>
                <c:pt idx="13">
                  <c:v>12</c:v>
                </c:pt>
                <c:pt idx="14">
                  <c:v>0</c:v>
                </c:pt>
              </c:numCache>
            </c:numRef>
          </c:val>
        </c:ser>
        <c:ser>
          <c:idx val="1"/>
          <c:order val="1"/>
          <c:tx>
            <c:strRef>
              <c:f>"Istzeiten"</c:f>
              <c:strCache>
                <c:ptCount val="1"/>
                <c:pt idx="0">
                  <c:v>Istzeiten</c:v>
                </c:pt>
              </c:strCache>
            </c:strRef>
          </c:tx>
          <c:spPr>
            <a:solidFill>
              <a:srgbClr val="558ed5"/>
            </a:solidFill>
            <a:ln>
              <a:noFill/>
            </a:ln>
          </c:spPr>
          <c:invertIfNegative val="0"/>
          <c:dLbls>
            <c:dLblPos val="outEnd"/>
            <c:showLegendKey val="0"/>
            <c:showVal val="0"/>
            <c:showCatName val="0"/>
            <c:showSerName val="0"/>
            <c:showPercent val="0"/>
            <c:showLeaderLines val="0"/>
          </c:dLbls>
          <c:cat>
            <c:strRef>
              <c:f>Transfer!$A$6:$A$20</c:f>
              <c:strCach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strCache>
            </c:strRef>
          </c:cat>
          <c:val>
            <c:numRef>
              <c:f>Transfer!$S$6:$S$20</c:f>
              <c:numCache>
                <c:formatCode>General</c:formatCode>
                <c:ptCount val="15"/>
                <c:pt idx="0">
                  <c:v>2</c:v>
                </c:pt>
                <c:pt idx="1">
                  <c:v>0</c:v>
                </c:pt>
                <c:pt idx="2">
                  <c:v>6</c:v>
                </c:pt>
                <c:pt idx="3">
                  <c:v>6</c:v>
                </c:pt>
                <c:pt idx="4">
                  <c:v>0</c:v>
                </c:pt>
                <c:pt idx="5">
                  <c:v>0</c:v>
                </c:pt>
                <c:pt idx="6">
                  <c:v>0</c:v>
                </c:pt>
                <c:pt idx="7">
                  <c:v>0</c:v>
                </c:pt>
                <c:pt idx="8">
                  <c:v>0</c:v>
                </c:pt>
                <c:pt idx="9">
                  <c:v>0</c:v>
                </c:pt>
                <c:pt idx="10">
                  <c:v>0</c:v>
                </c:pt>
                <c:pt idx="11">
                  <c:v>0</c:v>
                </c:pt>
                <c:pt idx="12">
                  <c:v>0</c:v>
                </c:pt>
                <c:pt idx="13">
                  <c:v>0</c:v>
                </c:pt>
                <c:pt idx="14">
                  <c:v>0</c:v>
                </c:pt>
              </c:numCache>
            </c:numRef>
          </c:val>
        </c:ser>
        <c:gapWidth val="39"/>
        <c:overlap val="0"/>
        <c:axId val="41482994"/>
        <c:axId val="82950452"/>
      </c:barChart>
      <c:catAx>
        <c:axId val="41482994"/>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82950452"/>
        <c:crosses val="autoZero"/>
        <c:auto val="1"/>
        <c:lblAlgn val="ctr"/>
        <c:lblOffset val="100"/>
      </c:catAx>
      <c:valAx>
        <c:axId val="82950452"/>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41482994"/>
        <c:crosses val="autoZero"/>
        <c:crossBetween val="midCat"/>
      </c:valAx>
      <c:spPr>
        <a:noFill/>
        <a:ln w="25560">
          <a:noFill/>
        </a:ln>
      </c:spPr>
    </c:plotArea>
    <c:legend>
      <c:legendPos val="t"/>
      <c:overlay val="0"/>
      <c:spPr>
        <a:noFill/>
        <a:ln>
          <a:noFill/>
        </a:ln>
      </c:spPr>
    </c:legend>
    <c:plotVisOnly val="1"/>
    <c:dispBlanksAs val="zero"/>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9" Type="http://schemas.openxmlformats.org/officeDocument/2006/relationships/chart" Target="../charts/chart9.xml"/><Relationship Id="rId10" Type="http://schemas.openxmlformats.org/officeDocument/2006/relationships/chart" Target="../charts/chart10.xml"/><Relationship Id="rId11" Type="http://schemas.openxmlformats.org/officeDocument/2006/relationships/chart" Target="../charts/chart11.xml"/><Relationship Id="rId12" Type="http://schemas.openxmlformats.org/officeDocument/2006/relationships/chart" Target="../charts/chart12.xml"/><Relationship Id="rId13" Type="http://schemas.openxmlformats.org/officeDocument/2006/relationships/chart" Target="../charts/chart13.xml"/><Relationship Id="rId14" Type="http://schemas.openxmlformats.org/officeDocument/2006/relationships/chart" Target="../charts/chart14.xml"/><Relationship Id="rId15" Type="http://schemas.openxmlformats.org/officeDocument/2006/relationships/chart" Target="../charts/chart15.xml"/><Relationship Id="rId16" Type="http://schemas.openxmlformats.org/officeDocument/2006/relationships/chart" Target="../charts/chart16.xml"/><Relationship Id="rId17" Type="http://schemas.openxmlformats.org/officeDocument/2006/relationships/chart" Target="../charts/chart17.xml"/><Relationship Id="rId18" Type="http://schemas.openxmlformats.org/officeDocument/2006/relationships/chart" Target="../charts/chart18.xml"/><Relationship Id="rId19" Type="http://schemas.openxmlformats.org/officeDocument/2006/relationships/chart" Target="../charts/chart19.xml"/><Relationship Id="rId20" Type="http://schemas.openxmlformats.org/officeDocument/2006/relationships/chart" Target="../charts/chart20.xml"/><Relationship Id="rId21" Type="http://schemas.openxmlformats.org/officeDocument/2006/relationships/chart" Target="../charts/chart2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3</xdr:row>
      <xdr:rowOff>47520</xdr:rowOff>
    </xdr:from>
    <xdr:to>
      <xdr:col>17</xdr:col>
      <xdr:colOff>952200</xdr:colOff>
      <xdr:row>17</xdr:row>
      <xdr:rowOff>56520</xdr:rowOff>
    </xdr:to>
    <xdr:graphicFrame>
      <xdr:nvGraphicFramePr>
        <xdr:cNvPr id="0" name="Diagramm 5"/>
        <xdr:cNvGraphicFramePr/>
      </xdr:nvGraphicFramePr>
      <xdr:xfrm>
        <a:off x="952200" y="695160"/>
        <a:ext cx="16192440" cy="26758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41</xdr:row>
      <xdr:rowOff>66600</xdr:rowOff>
    </xdr:from>
    <xdr:to>
      <xdr:col>17</xdr:col>
      <xdr:colOff>952200</xdr:colOff>
      <xdr:row>55</xdr:row>
      <xdr:rowOff>75600</xdr:rowOff>
    </xdr:to>
    <xdr:graphicFrame>
      <xdr:nvGraphicFramePr>
        <xdr:cNvPr id="1" name="Diagramm 11"/>
        <xdr:cNvGraphicFramePr/>
      </xdr:nvGraphicFramePr>
      <xdr:xfrm>
        <a:off x="952200" y="8105400"/>
        <a:ext cx="16192440" cy="26762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752400</xdr:colOff>
      <xdr:row>60</xdr:row>
      <xdr:rowOff>47520</xdr:rowOff>
    </xdr:from>
    <xdr:to>
      <xdr:col>17</xdr:col>
      <xdr:colOff>752040</xdr:colOff>
      <xdr:row>74</xdr:row>
      <xdr:rowOff>56520</xdr:rowOff>
    </xdr:to>
    <xdr:graphicFrame>
      <xdr:nvGraphicFramePr>
        <xdr:cNvPr id="2" name="Diagramm 13"/>
        <xdr:cNvGraphicFramePr/>
      </xdr:nvGraphicFramePr>
      <xdr:xfrm>
        <a:off x="752400" y="11782080"/>
        <a:ext cx="16192080" cy="267624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79</xdr:row>
      <xdr:rowOff>76320</xdr:rowOff>
    </xdr:from>
    <xdr:to>
      <xdr:col>17</xdr:col>
      <xdr:colOff>952200</xdr:colOff>
      <xdr:row>93</xdr:row>
      <xdr:rowOff>85320</xdr:rowOff>
    </xdr:to>
    <xdr:graphicFrame>
      <xdr:nvGraphicFramePr>
        <xdr:cNvPr id="3" name="Diagramm 15"/>
        <xdr:cNvGraphicFramePr/>
      </xdr:nvGraphicFramePr>
      <xdr:xfrm>
        <a:off x="952200" y="15506640"/>
        <a:ext cx="16192440" cy="267588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752400</xdr:colOff>
      <xdr:row>98</xdr:row>
      <xdr:rowOff>47520</xdr:rowOff>
    </xdr:from>
    <xdr:to>
      <xdr:col>17</xdr:col>
      <xdr:colOff>752040</xdr:colOff>
      <xdr:row>112</xdr:row>
      <xdr:rowOff>56520</xdr:rowOff>
    </xdr:to>
    <xdr:graphicFrame>
      <xdr:nvGraphicFramePr>
        <xdr:cNvPr id="4" name="Diagramm 17"/>
        <xdr:cNvGraphicFramePr/>
      </xdr:nvGraphicFramePr>
      <xdr:xfrm>
        <a:off x="752400" y="19173600"/>
        <a:ext cx="16192080" cy="267588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0</xdr:colOff>
      <xdr:row>117</xdr:row>
      <xdr:rowOff>47520</xdr:rowOff>
    </xdr:from>
    <xdr:to>
      <xdr:col>17</xdr:col>
      <xdr:colOff>952200</xdr:colOff>
      <xdr:row>131</xdr:row>
      <xdr:rowOff>56520</xdr:rowOff>
    </xdr:to>
    <xdr:graphicFrame>
      <xdr:nvGraphicFramePr>
        <xdr:cNvPr id="5" name="Diagramm 18"/>
        <xdr:cNvGraphicFramePr/>
      </xdr:nvGraphicFramePr>
      <xdr:xfrm>
        <a:off x="952200" y="22869360"/>
        <a:ext cx="16192440" cy="267588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752400</xdr:colOff>
      <xdr:row>136</xdr:row>
      <xdr:rowOff>57240</xdr:rowOff>
    </xdr:from>
    <xdr:to>
      <xdr:col>17</xdr:col>
      <xdr:colOff>752040</xdr:colOff>
      <xdr:row>150</xdr:row>
      <xdr:rowOff>66240</xdr:rowOff>
    </xdr:to>
    <xdr:graphicFrame>
      <xdr:nvGraphicFramePr>
        <xdr:cNvPr id="6" name="Diagramm 20"/>
        <xdr:cNvGraphicFramePr/>
      </xdr:nvGraphicFramePr>
      <xdr:xfrm>
        <a:off x="752400" y="26574840"/>
        <a:ext cx="16192080" cy="267588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xdr:col>
      <xdr:colOff>0</xdr:colOff>
      <xdr:row>155</xdr:row>
      <xdr:rowOff>28440</xdr:rowOff>
    </xdr:from>
    <xdr:to>
      <xdr:col>17</xdr:col>
      <xdr:colOff>952200</xdr:colOff>
      <xdr:row>169</xdr:row>
      <xdr:rowOff>37440</xdr:rowOff>
    </xdr:to>
    <xdr:graphicFrame>
      <xdr:nvGraphicFramePr>
        <xdr:cNvPr id="7" name="Diagramm 21"/>
        <xdr:cNvGraphicFramePr/>
      </xdr:nvGraphicFramePr>
      <xdr:xfrm>
        <a:off x="952200" y="30241440"/>
        <a:ext cx="16192440" cy="267624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xdr:col>
      <xdr:colOff>0</xdr:colOff>
      <xdr:row>174</xdr:row>
      <xdr:rowOff>38160</xdr:rowOff>
    </xdr:from>
    <xdr:to>
      <xdr:col>17</xdr:col>
      <xdr:colOff>952200</xdr:colOff>
      <xdr:row>188</xdr:row>
      <xdr:rowOff>47160</xdr:rowOff>
    </xdr:to>
    <xdr:graphicFrame>
      <xdr:nvGraphicFramePr>
        <xdr:cNvPr id="8" name="Diagramm 22"/>
        <xdr:cNvGraphicFramePr/>
      </xdr:nvGraphicFramePr>
      <xdr:xfrm>
        <a:off x="952200" y="33946920"/>
        <a:ext cx="16192440" cy="267624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xdr:col>
      <xdr:colOff>0</xdr:colOff>
      <xdr:row>193</xdr:row>
      <xdr:rowOff>47520</xdr:rowOff>
    </xdr:from>
    <xdr:to>
      <xdr:col>17</xdr:col>
      <xdr:colOff>952200</xdr:colOff>
      <xdr:row>207</xdr:row>
      <xdr:rowOff>56520</xdr:rowOff>
    </xdr:to>
    <xdr:graphicFrame>
      <xdr:nvGraphicFramePr>
        <xdr:cNvPr id="9" name="Diagramm 23"/>
        <xdr:cNvGraphicFramePr/>
      </xdr:nvGraphicFramePr>
      <xdr:xfrm>
        <a:off x="952200" y="37652040"/>
        <a:ext cx="16192440" cy="267588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723960</xdr:colOff>
      <xdr:row>212</xdr:row>
      <xdr:rowOff>38160</xdr:rowOff>
    </xdr:from>
    <xdr:to>
      <xdr:col>17</xdr:col>
      <xdr:colOff>723600</xdr:colOff>
      <xdr:row>226</xdr:row>
      <xdr:rowOff>47160</xdr:rowOff>
    </xdr:to>
    <xdr:graphicFrame>
      <xdr:nvGraphicFramePr>
        <xdr:cNvPr id="10" name="Diagramm 12"/>
        <xdr:cNvGraphicFramePr/>
      </xdr:nvGraphicFramePr>
      <xdr:xfrm>
        <a:off x="723960" y="41338440"/>
        <a:ext cx="16192080" cy="267588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0</xdr:col>
      <xdr:colOff>714240</xdr:colOff>
      <xdr:row>227</xdr:row>
      <xdr:rowOff>9360</xdr:rowOff>
    </xdr:from>
    <xdr:to>
      <xdr:col>17</xdr:col>
      <xdr:colOff>713880</xdr:colOff>
      <xdr:row>246</xdr:row>
      <xdr:rowOff>75600</xdr:rowOff>
    </xdr:to>
    <xdr:graphicFrame>
      <xdr:nvGraphicFramePr>
        <xdr:cNvPr id="11" name="Diagramm 14"/>
        <xdr:cNvGraphicFramePr/>
      </xdr:nvGraphicFramePr>
      <xdr:xfrm>
        <a:off x="714240" y="44166960"/>
        <a:ext cx="16192080" cy="368604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xdr:col>
      <xdr:colOff>9360</xdr:colOff>
      <xdr:row>252</xdr:row>
      <xdr:rowOff>76320</xdr:rowOff>
    </xdr:from>
    <xdr:to>
      <xdr:col>18</xdr:col>
      <xdr:colOff>9000</xdr:colOff>
      <xdr:row>266</xdr:row>
      <xdr:rowOff>85320</xdr:rowOff>
    </xdr:to>
    <xdr:graphicFrame>
      <xdr:nvGraphicFramePr>
        <xdr:cNvPr id="12" name="Diagramm 16"/>
        <xdr:cNvGraphicFramePr/>
      </xdr:nvGraphicFramePr>
      <xdr:xfrm>
        <a:off x="961560" y="49072680"/>
        <a:ext cx="16192440" cy="267624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xdr:col>
      <xdr:colOff>0</xdr:colOff>
      <xdr:row>267</xdr:row>
      <xdr:rowOff>47520</xdr:rowOff>
    </xdr:from>
    <xdr:to>
      <xdr:col>17</xdr:col>
      <xdr:colOff>952200</xdr:colOff>
      <xdr:row>286</xdr:row>
      <xdr:rowOff>113760</xdr:rowOff>
    </xdr:to>
    <xdr:graphicFrame>
      <xdr:nvGraphicFramePr>
        <xdr:cNvPr id="13" name="Diagramm 19"/>
        <xdr:cNvGraphicFramePr/>
      </xdr:nvGraphicFramePr>
      <xdr:xfrm>
        <a:off x="952200" y="51901560"/>
        <a:ext cx="16192440" cy="368568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xdr:col>
      <xdr:colOff>9360</xdr:colOff>
      <xdr:row>292</xdr:row>
      <xdr:rowOff>38160</xdr:rowOff>
    </xdr:from>
    <xdr:to>
      <xdr:col>18</xdr:col>
      <xdr:colOff>9000</xdr:colOff>
      <xdr:row>306</xdr:row>
      <xdr:rowOff>47160</xdr:rowOff>
    </xdr:to>
    <xdr:graphicFrame>
      <xdr:nvGraphicFramePr>
        <xdr:cNvPr id="14" name="Diagramm 24"/>
        <xdr:cNvGraphicFramePr/>
      </xdr:nvGraphicFramePr>
      <xdr:xfrm>
        <a:off x="961560" y="56730960"/>
        <a:ext cx="16192440" cy="267588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1</xdr:col>
      <xdr:colOff>0</xdr:colOff>
      <xdr:row>307</xdr:row>
      <xdr:rowOff>9360</xdr:rowOff>
    </xdr:from>
    <xdr:to>
      <xdr:col>17</xdr:col>
      <xdr:colOff>952200</xdr:colOff>
      <xdr:row>326</xdr:row>
      <xdr:rowOff>75600</xdr:rowOff>
    </xdr:to>
    <xdr:graphicFrame>
      <xdr:nvGraphicFramePr>
        <xdr:cNvPr id="15" name="Diagramm 25"/>
        <xdr:cNvGraphicFramePr/>
      </xdr:nvGraphicFramePr>
      <xdr:xfrm>
        <a:off x="952200" y="59559480"/>
        <a:ext cx="16192440" cy="368568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1</xdr:col>
      <xdr:colOff>0</xdr:colOff>
      <xdr:row>331</xdr:row>
      <xdr:rowOff>47520</xdr:rowOff>
    </xdr:from>
    <xdr:to>
      <xdr:col>17</xdr:col>
      <xdr:colOff>952200</xdr:colOff>
      <xdr:row>345</xdr:row>
      <xdr:rowOff>56520</xdr:rowOff>
    </xdr:to>
    <xdr:graphicFrame>
      <xdr:nvGraphicFramePr>
        <xdr:cNvPr id="16" name="Diagramm 26"/>
        <xdr:cNvGraphicFramePr/>
      </xdr:nvGraphicFramePr>
      <xdr:xfrm>
        <a:off x="952200" y="64245960"/>
        <a:ext cx="16192440" cy="267588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0</xdr:col>
      <xdr:colOff>752400</xdr:colOff>
      <xdr:row>346</xdr:row>
      <xdr:rowOff>19080</xdr:rowOff>
    </xdr:from>
    <xdr:to>
      <xdr:col>17</xdr:col>
      <xdr:colOff>752040</xdr:colOff>
      <xdr:row>365</xdr:row>
      <xdr:rowOff>85320</xdr:rowOff>
    </xdr:to>
    <xdr:graphicFrame>
      <xdr:nvGraphicFramePr>
        <xdr:cNvPr id="17" name="Diagramm 27"/>
        <xdr:cNvGraphicFramePr/>
      </xdr:nvGraphicFramePr>
      <xdr:xfrm>
        <a:off x="752400" y="67074840"/>
        <a:ext cx="16192080" cy="368568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1</xdr:col>
      <xdr:colOff>0</xdr:colOff>
      <xdr:row>22</xdr:row>
      <xdr:rowOff>47520</xdr:rowOff>
    </xdr:from>
    <xdr:to>
      <xdr:col>17</xdr:col>
      <xdr:colOff>952200</xdr:colOff>
      <xdr:row>36</xdr:row>
      <xdr:rowOff>56520</xdr:rowOff>
    </xdr:to>
    <xdr:graphicFrame>
      <xdr:nvGraphicFramePr>
        <xdr:cNvPr id="18" name="Diagramm 36"/>
        <xdr:cNvGraphicFramePr/>
      </xdr:nvGraphicFramePr>
      <xdr:xfrm>
        <a:off x="952200" y="4390920"/>
        <a:ext cx="16192440" cy="267588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1</xdr:col>
      <xdr:colOff>0</xdr:colOff>
      <xdr:row>370</xdr:row>
      <xdr:rowOff>47520</xdr:rowOff>
    </xdr:from>
    <xdr:to>
      <xdr:col>17</xdr:col>
      <xdr:colOff>952200</xdr:colOff>
      <xdr:row>384</xdr:row>
      <xdr:rowOff>56520</xdr:rowOff>
    </xdr:to>
    <xdr:graphicFrame>
      <xdr:nvGraphicFramePr>
        <xdr:cNvPr id="19" name="Diagramm 28"/>
        <xdr:cNvGraphicFramePr/>
      </xdr:nvGraphicFramePr>
      <xdr:xfrm>
        <a:off x="952200" y="71751600"/>
        <a:ext cx="16192440" cy="267588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0</xdr:col>
      <xdr:colOff>752400</xdr:colOff>
      <xdr:row>385</xdr:row>
      <xdr:rowOff>19080</xdr:rowOff>
    </xdr:from>
    <xdr:to>
      <xdr:col>17</xdr:col>
      <xdr:colOff>752040</xdr:colOff>
      <xdr:row>404</xdr:row>
      <xdr:rowOff>85320</xdr:rowOff>
    </xdr:to>
    <xdr:graphicFrame>
      <xdr:nvGraphicFramePr>
        <xdr:cNvPr id="20" name="Diagramm 29"/>
        <xdr:cNvGraphicFramePr/>
      </xdr:nvGraphicFramePr>
      <xdr:xfrm>
        <a:off x="752400" y="74580480"/>
        <a:ext cx="16192080" cy="368604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tabColor rgb="FFFFFFFF"/>
    <pageSetUpPr fitToPage="false"/>
  </sheetPr>
  <dimension ref="A1:R44"/>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F7" activeCellId="0" sqref="F7"/>
    </sheetView>
  </sheetViews>
  <sheetFormatPr defaultRowHeight="15"/>
  <cols>
    <col collapsed="false" hidden="false" max="1" min="1" style="0" width="10.7125506072875"/>
    <col collapsed="false" hidden="false" max="2" min="2" style="0" width="23.2429149797571"/>
    <col collapsed="false" hidden="false" max="3" min="3" style="0" width="25.4939271255061"/>
    <col collapsed="false" hidden="false" max="5" min="4" style="0" width="10.7125506072875"/>
    <col collapsed="false" hidden="false" max="6" min="6" style="0" width="29.9919028340081"/>
    <col collapsed="false" hidden="false" max="1025" min="7" style="0" width="10.7125506072875"/>
  </cols>
  <sheetData>
    <row r="1" customFormat="false" ht="15" hidden="false" customHeight="false" outlineLevel="0" collapsed="false">
      <c r="A1" s="1"/>
      <c r="B1" s="1"/>
      <c r="C1" s="1"/>
      <c r="D1" s="1"/>
      <c r="E1" s="1"/>
      <c r="F1" s="1"/>
      <c r="G1" s="1"/>
      <c r="H1" s="1"/>
      <c r="I1" s="1"/>
      <c r="J1" s="1"/>
      <c r="K1" s="1"/>
      <c r="L1" s="1"/>
      <c r="M1" s="1"/>
      <c r="N1" s="1"/>
      <c r="O1" s="1"/>
      <c r="P1" s="1"/>
      <c r="Q1" s="1"/>
      <c r="R1" s="1"/>
    </row>
    <row r="2" customFormat="false" ht="26" hidden="false" customHeight="false" outlineLevel="0" collapsed="false">
      <c r="A2" s="1"/>
      <c r="B2" s="2" t="s">
        <v>0</v>
      </c>
      <c r="C2" s="3" t="s">
        <v>1</v>
      </c>
      <c r="D2" s="1"/>
      <c r="E2" s="1"/>
      <c r="F2" s="1"/>
      <c r="G2" s="1"/>
      <c r="H2" s="1"/>
      <c r="I2" s="1"/>
      <c r="J2" s="1"/>
      <c r="K2" s="1"/>
      <c r="L2" s="1"/>
      <c r="M2" s="1"/>
      <c r="N2" s="1"/>
      <c r="O2" s="1"/>
      <c r="P2" s="1"/>
      <c r="Q2" s="1"/>
      <c r="R2" s="1"/>
    </row>
    <row r="3" customFormat="false" ht="15" hidden="false" customHeight="false" outlineLevel="0" collapsed="false">
      <c r="A3" s="1"/>
      <c r="B3" s="1"/>
      <c r="C3" s="1"/>
      <c r="D3" s="1"/>
      <c r="E3" s="1"/>
      <c r="F3" s="1"/>
      <c r="G3" s="1"/>
      <c r="H3" s="1"/>
      <c r="I3" s="1"/>
      <c r="J3" s="1"/>
      <c r="K3" s="1"/>
      <c r="L3" s="1"/>
      <c r="M3" s="1"/>
      <c r="N3" s="1"/>
      <c r="O3" s="1"/>
      <c r="P3" s="1"/>
      <c r="Q3" s="1"/>
      <c r="R3" s="1"/>
    </row>
    <row r="4" customFormat="false" ht="15" hidden="false" customHeight="false" outlineLevel="0" collapsed="false">
      <c r="A4" s="1"/>
      <c r="B4" s="4" t="s">
        <v>2</v>
      </c>
      <c r="C4" s="5" t="n">
        <v>43178</v>
      </c>
      <c r="D4" s="1"/>
      <c r="E4" s="1"/>
      <c r="F4" s="1"/>
      <c r="G4" s="1"/>
      <c r="H4" s="1"/>
      <c r="I4" s="1"/>
      <c r="J4" s="1"/>
      <c r="K4" s="1"/>
      <c r="L4" s="1"/>
      <c r="M4" s="1"/>
      <c r="N4" s="1"/>
      <c r="O4" s="1"/>
      <c r="P4" s="1"/>
      <c r="Q4" s="1"/>
      <c r="R4" s="1"/>
    </row>
    <row r="5" customFormat="false" ht="15" hidden="false" customHeight="false" outlineLevel="0" collapsed="false">
      <c r="A5" s="1"/>
      <c r="B5" s="1"/>
      <c r="C5" s="1"/>
      <c r="D5" s="1"/>
      <c r="E5" s="1"/>
      <c r="F5" s="1"/>
      <c r="G5" s="1"/>
      <c r="H5" s="1"/>
      <c r="I5" s="1"/>
      <c r="J5" s="1"/>
      <c r="K5" s="1"/>
      <c r="L5" s="1"/>
      <c r="M5" s="1"/>
      <c r="N5" s="1"/>
      <c r="O5" s="1"/>
      <c r="P5" s="1"/>
      <c r="Q5" s="1"/>
      <c r="R5" s="1"/>
    </row>
    <row r="6" customFormat="false" ht="15" hidden="false" customHeight="false" outlineLevel="0" collapsed="false">
      <c r="A6" s="1"/>
      <c r="B6" s="1"/>
      <c r="C6" s="1"/>
      <c r="D6" s="4" t="s">
        <v>3</v>
      </c>
      <c r="E6" s="6" t="s">
        <v>4</v>
      </c>
      <c r="F6" s="6" t="s">
        <v>5</v>
      </c>
      <c r="G6" s="1"/>
      <c r="H6" s="1"/>
      <c r="I6" s="1"/>
      <c r="J6" s="1"/>
      <c r="K6" s="1"/>
      <c r="L6" s="1"/>
      <c r="M6" s="1"/>
      <c r="N6" s="1"/>
      <c r="O6" s="1"/>
      <c r="P6" s="1"/>
      <c r="Q6" s="1"/>
      <c r="R6" s="1"/>
    </row>
    <row r="7" customFormat="false" ht="15" hidden="false" customHeight="false" outlineLevel="0" collapsed="false">
      <c r="A7" s="1"/>
      <c r="B7" s="4" t="s">
        <v>6</v>
      </c>
      <c r="C7" s="7" t="s">
        <v>7</v>
      </c>
      <c r="D7" s="8" t="s">
        <v>8</v>
      </c>
      <c r="E7" s="9" t="s">
        <v>9</v>
      </c>
      <c r="F7" s="9" t="s">
        <v>9</v>
      </c>
      <c r="G7" s="1"/>
      <c r="H7" s="1"/>
      <c r="I7" s="1"/>
      <c r="J7" s="1"/>
      <c r="K7" s="1"/>
      <c r="L7" s="1"/>
      <c r="M7" s="1"/>
      <c r="N7" s="1"/>
      <c r="O7" s="1"/>
      <c r="P7" s="1"/>
      <c r="Q7" s="1"/>
      <c r="R7" s="1"/>
    </row>
    <row r="8" customFormat="false" ht="15" hidden="false" customHeight="false" outlineLevel="0" collapsed="false">
      <c r="A8" s="1"/>
      <c r="B8" s="1"/>
      <c r="C8" s="7" t="s">
        <v>10</v>
      </c>
      <c r="D8" s="8" t="s">
        <v>11</v>
      </c>
      <c r="E8" s="9" t="s">
        <v>9</v>
      </c>
      <c r="F8" s="9" t="s">
        <v>9</v>
      </c>
      <c r="G8" s="1"/>
      <c r="H8" s="10" t="s">
        <v>12</v>
      </c>
      <c r="I8" s="1"/>
      <c r="J8" s="1"/>
      <c r="K8" s="1"/>
      <c r="L8" s="1"/>
      <c r="M8" s="1"/>
      <c r="N8" s="1"/>
      <c r="O8" s="1"/>
      <c r="P8" s="1"/>
      <c r="Q8" s="1"/>
      <c r="R8" s="1"/>
    </row>
    <row r="9" customFormat="false" ht="15" hidden="false" customHeight="false" outlineLevel="0" collapsed="false">
      <c r="A9" s="1"/>
      <c r="B9" s="1"/>
      <c r="C9" s="7" t="s">
        <v>13</v>
      </c>
      <c r="D9" s="8" t="s">
        <v>14</v>
      </c>
      <c r="E9" s="9" t="s">
        <v>9</v>
      </c>
      <c r="F9" s="9" t="s">
        <v>9</v>
      </c>
      <c r="G9" s="1"/>
      <c r="H9" s="11"/>
      <c r="I9" s="1"/>
      <c r="J9" s="1"/>
      <c r="K9" s="1"/>
      <c r="L9" s="1"/>
      <c r="M9" s="1"/>
      <c r="N9" s="1"/>
      <c r="O9" s="1"/>
      <c r="P9" s="1"/>
      <c r="Q9" s="1"/>
      <c r="R9" s="1"/>
    </row>
    <row r="10" customFormat="false" ht="15" hidden="false" customHeight="false" outlineLevel="0" collapsed="false">
      <c r="A10" s="1"/>
      <c r="B10" s="1"/>
      <c r="C10" s="7" t="s">
        <v>15</v>
      </c>
      <c r="D10" s="8" t="s">
        <v>16</v>
      </c>
      <c r="E10" s="9" t="s">
        <v>9</v>
      </c>
      <c r="F10" s="9" t="s">
        <v>9</v>
      </c>
      <c r="G10" s="1"/>
      <c r="H10" s="10" t="s">
        <v>17</v>
      </c>
      <c r="I10" s="1"/>
      <c r="J10" s="1"/>
      <c r="K10" s="1"/>
      <c r="L10" s="1"/>
      <c r="M10" s="1"/>
      <c r="N10" s="1"/>
      <c r="O10" s="1"/>
      <c r="P10" s="1"/>
      <c r="Q10" s="1"/>
      <c r="R10" s="1"/>
    </row>
    <row r="11" customFormat="false" ht="15" hidden="false" customHeight="false" outlineLevel="0" collapsed="false">
      <c r="A11" s="1"/>
      <c r="B11" s="1"/>
      <c r="C11" s="7" t="s">
        <v>18</v>
      </c>
      <c r="D11" s="8" t="s">
        <v>19</v>
      </c>
      <c r="E11" s="9" t="s">
        <v>9</v>
      </c>
      <c r="F11" s="9" t="s">
        <v>9</v>
      </c>
      <c r="G11" s="1"/>
      <c r="H11" s="1"/>
      <c r="I11" s="1"/>
      <c r="J11" s="1"/>
      <c r="K11" s="1"/>
      <c r="L11" s="1"/>
      <c r="M11" s="1"/>
      <c r="N11" s="1"/>
      <c r="O11" s="1"/>
      <c r="P11" s="1"/>
      <c r="Q11" s="1"/>
      <c r="R11" s="1"/>
    </row>
    <row r="12" customFormat="false" ht="15" hidden="false" customHeight="false" outlineLevel="0" collapsed="false">
      <c r="A12" s="1"/>
      <c r="B12" s="1"/>
      <c r="C12" s="1"/>
      <c r="D12" s="1"/>
      <c r="E12" s="1"/>
      <c r="F12" s="1"/>
      <c r="G12" s="1"/>
      <c r="H12" s="1"/>
      <c r="I12" s="1"/>
      <c r="J12" s="1"/>
      <c r="K12" s="1"/>
      <c r="L12" s="1"/>
      <c r="M12" s="1"/>
      <c r="N12" s="1"/>
      <c r="O12" s="1"/>
      <c r="P12" s="1"/>
      <c r="Q12" s="1"/>
      <c r="R12" s="1"/>
    </row>
    <row r="13" customFormat="false" ht="15" hidden="false" customHeight="false" outlineLevel="0" collapsed="false">
      <c r="A13" s="1"/>
      <c r="B13" s="1"/>
      <c r="C13" s="1"/>
      <c r="D13" s="1"/>
      <c r="E13" s="1"/>
      <c r="F13" s="1"/>
      <c r="G13" s="1"/>
      <c r="H13" s="1"/>
      <c r="I13" s="1"/>
      <c r="J13" s="1"/>
      <c r="K13" s="1"/>
      <c r="L13" s="1"/>
      <c r="M13" s="1"/>
      <c r="N13" s="1"/>
      <c r="O13" s="1"/>
      <c r="P13" s="1"/>
      <c r="Q13" s="1"/>
      <c r="R13" s="1"/>
    </row>
    <row r="14" customFormat="false" ht="15" hidden="false" customHeight="false" outlineLevel="0" collapsed="false">
      <c r="A14" s="1"/>
      <c r="B14" s="12" t="s">
        <v>20</v>
      </c>
      <c r="C14" s="13" t="s">
        <v>21</v>
      </c>
      <c r="D14" s="14" t="s">
        <v>9</v>
      </c>
      <c r="E14" s="1"/>
      <c r="F14" s="1"/>
      <c r="G14" s="1"/>
      <c r="H14" s="1"/>
      <c r="I14" s="1"/>
      <c r="J14" s="1"/>
      <c r="K14" s="1"/>
      <c r="L14" s="1"/>
      <c r="M14" s="1"/>
      <c r="N14" s="1"/>
      <c r="O14" s="1"/>
      <c r="P14" s="1"/>
      <c r="Q14" s="1"/>
      <c r="R14" s="1"/>
    </row>
    <row r="15" customFormat="false" ht="15" hidden="false" customHeight="false" outlineLevel="0" collapsed="false">
      <c r="A15" s="1"/>
      <c r="B15" s="15" t="s">
        <v>22</v>
      </c>
      <c r="C15" s="16" t="s">
        <v>23</v>
      </c>
      <c r="D15" s="17" t="s">
        <v>9</v>
      </c>
      <c r="E15" s="1"/>
      <c r="F15" s="1"/>
      <c r="G15" s="1"/>
      <c r="H15" s="1"/>
      <c r="I15" s="1"/>
      <c r="J15" s="1"/>
      <c r="K15" s="1"/>
      <c r="L15" s="1"/>
      <c r="M15" s="1"/>
      <c r="N15" s="1"/>
      <c r="O15" s="1"/>
      <c r="P15" s="1"/>
      <c r="Q15" s="1"/>
      <c r="R15" s="1"/>
    </row>
    <row r="16" customFormat="false" ht="15" hidden="false" customHeight="false" outlineLevel="0" collapsed="false">
      <c r="A16" s="1"/>
      <c r="B16" s="15" t="s">
        <v>24</v>
      </c>
      <c r="C16" s="16" t="s">
        <v>25</v>
      </c>
      <c r="D16" s="17" t="s">
        <v>9</v>
      </c>
      <c r="E16" s="1"/>
      <c r="F16" s="1"/>
      <c r="G16" s="1"/>
      <c r="H16" s="11"/>
      <c r="I16" s="1"/>
      <c r="J16" s="1"/>
      <c r="K16" s="1"/>
      <c r="L16" s="1"/>
      <c r="M16" s="1"/>
      <c r="N16" s="1"/>
      <c r="O16" s="1"/>
      <c r="P16" s="1"/>
      <c r="Q16" s="1"/>
      <c r="R16" s="1"/>
    </row>
    <row r="17" customFormat="false" ht="15" hidden="false" customHeight="false" outlineLevel="0" collapsed="false">
      <c r="A17" s="1"/>
      <c r="B17" s="18" t="s">
        <v>26</v>
      </c>
      <c r="C17" s="19" t="s">
        <v>27</v>
      </c>
      <c r="D17" s="20" t="s">
        <v>9</v>
      </c>
      <c r="E17" s="1"/>
      <c r="F17" s="21"/>
      <c r="G17" s="1"/>
      <c r="H17" s="1"/>
      <c r="I17" s="1"/>
      <c r="J17" s="1"/>
      <c r="K17" s="1"/>
      <c r="L17" s="1"/>
      <c r="M17" s="1"/>
      <c r="N17" s="1"/>
      <c r="O17" s="1"/>
      <c r="P17" s="1"/>
      <c r="Q17" s="1"/>
      <c r="R17" s="1"/>
    </row>
    <row r="18" customFormat="false" ht="15" hidden="false" customHeight="false" outlineLevel="0" collapsed="false">
      <c r="A18" s="1"/>
      <c r="B18" s="18" t="s">
        <v>28</v>
      </c>
      <c r="C18" s="19" t="s">
        <v>29</v>
      </c>
      <c r="D18" s="20" t="s">
        <v>9</v>
      </c>
      <c r="E18" s="1"/>
      <c r="F18" s="1"/>
      <c r="G18" s="1"/>
      <c r="H18" s="11"/>
      <c r="I18" s="1"/>
      <c r="J18" s="1"/>
      <c r="K18" s="1"/>
      <c r="L18" s="1"/>
      <c r="M18" s="1"/>
      <c r="N18" s="1"/>
      <c r="O18" s="1"/>
      <c r="P18" s="1"/>
      <c r="Q18" s="1"/>
      <c r="R18" s="1"/>
    </row>
    <row r="19" customFormat="false" ht="15" hidden="false" customHeight="false" outlineLevel="0" collapsed="false">
      <c r="A19" s="1"/>
      <c r="B19" s="18" t="s">
        <v>30</v>
      </c>
      <c r="C19" s="19" t="s">
        <v>31</v>
      </c>
      <c r="D19" s="20" t="s">
        <v>9</v>
      </c>
      <c r="E19" s="1"/>
      <c r="F19" s="1"/>
      <c r="G19" s="1"/>
      <c r="H19" s="1"/>
      <c r="I19" s="1"/>
      <c r="J19" s="1"/>
      <c r="K19" s="1"/>
      <c r="L19" s="1"/>
      <c r="M19" s="1"/>
      <c r="N19" s="1"/>
      <c r="O19" s="1"/>
      <c r="P19" s="1"/>
      <c r="Q19" s="1"/>
      <c r="R19" s="1"/>
    </row>
    <row r="20" customFormat="false" ht="15" hidden="false" customHeight="false" outlineLevel="0" collapsed="false">
      <c r="A20" s="1"/>
      <c r="B20" s="18" t="s">
        <v>32</v>
      </c>
      <c r="C20" s="19" t="s">
        <v>33</v>
      </c>
      <c r="D20" s="20" t="s">
        <v>9</v>
      </c>
      <c r="E20" s="1"/>
      <c r="F20" s="1"/>
      <c r="G20" s="1"/>
      <c r="H20" s="1"/>
      <c r="I20" s="1"/>
      <c r="J20" s="1"/>
      <c r="K20" s="1"/>
      <c r="L20" s="1"/>
      <c r="M20" s="1"/>
      <c r="N20" s="1"/>
      <c r="O20" s="1"/>
      <c r="P20" s="1"/>
      <c r="Q20" s="1"/>
      <c r="R20" s="1"/>
    </row>
    <row r="21" customFormat="false" ht="15" hidden="false" customHeight="false" outlineLevel="0" collapsed="false">
      <c r="A21" s="1"/>
      <c r="B21" s="22" t="s">
        <v>34</v>
      </c>
      <c r="C21" s="23" t="s">
        <v>35</v>
      </c>
      <c r="D21" s="24" t="s">
        <v>9</v>
      </c>
      <c r="E21" s="1"/>
      <c r="F21" s="1"/>
      <c r="G21" s="1"/>
      <c r="H21" s="1"/>
      <c r="I21" s="1"/>
      <c r="J21" s="1"/>
      <c r="K21" s="1"/>
      <c r="L21" s="1"/>
      <c r="M21" s="1"/>
      <c r="N21" s="1"/>
      <c r="O21" s="1"/>
      <c r="P21" s="1"/>
      <c r="Q21" s="1"/>
      <c r="R21" s="1"/>
    </row>
    <row r="22" customFormat="false" ht="15" hidden="false" customHeight="false" outlineLevel="0" collapsed="false">
      <c r="A22" s="1"/>
      <c r="B22" s="22" t="s">
        <v>36</v>
      </c>
      <c r="C22" s="25" t="s">
        <v>37</v>
      </c>
      <c r="D22" s="24" t="s">
        <v>9</v>
      </c>
      <c r="E22" s="1"/>
      <c r="F22" s="1"/>
      <c r="G22" s="1"/>
      <c r="H22" s="1"/>
      <c r="I22" s="1"/>
      <c r="J22" s="1"/>
      <c r="K22" s="1"/>
      <c r="L22" s="1"/>
      <c r="M22" s="1"/>
      <c r="N22" s="1"/>
      <c r="O22" s="1"/>
      <c r="P22" s="1"/>
      <c r="Q22" s="1"/>
      <c r="R22" s="1"/>
    </row>
    <row r="23" customFormat="false" ht="15" hidden="false" customHeight="false" outlineLevel="0" collapsed="false">
      <c r="A23" s="1"/>
      <c r="B23" s="22" t="s">
        <v>38</v>
      </c>
      <c r="C23" s="23" t="s">
        <v>39</v>
      </c>
      <c r="D23" s="24" t="s">
        <v>9</v>
      </c>
      <c r="E23" s="1"/>
      <c r="F23" s="1"/>
      <c r="G23" s="1"/>
      <c r="H23" s="1"/>
      <c r="I23" s="1"/>
      <c r="J23" s="1"/>
      <c r="K23" s="1"/>
      <c r="L23" s="1"/>
      <c r="M23" s="1"/>
      <c r="N23" s="1"/>
      <c r="O23" s="1"/>
      <c r="P23" s="1"/>
      <c r="Q23" s="1"/>
      <c r="R23" s="1"/>
    </row>
    <row r="24" customFormat="false" ht="15" hidden="false" customHeight="false" outlineLevel="0" collapsed="false">
      <c r="A24" s="1"/>
      <c r="B24" s="22" t="s">
        <v>40</v>
      </c>
      <c r="C24" s="23" t="s">
        <v>41</v>
      </c>
      <c r="D24" s="24" t="s">
        <v>9</v>
      </c>
      <c r="E24" s="1"/>
      <c r="F24" s="1"/>
      <c r="G24" s="1"/>
      <c r="H24" s="7"/>
      <c r="I24" s="1"/>
      <c r="J24" s="1"/>
      <c r="K24" s="1"/>
      <c r="L24" s="1"/>
      <c r="M24" s="1"/>
      <c r="N24" s="1"/>
      <c r="O24" s="1"/>
      <c r="P24" s="1"/>
      <c r="Q24" s="1"/>
      <c r="R24" s="1"/>
    </row>
    <row r="25" customFormat="false" ht="15" hidden="false" customHeight="false" outlineLevel="0" collapsed="false">
      <c r="A25" s="1"/>
      <c r="B25" s="22" t="s">
        <v>42</v>
      </c>
      <c r="C25" s="25" t="s">
        <v>43</v>
      </c>
      <c r="D25" s="24" t="s">
        <v>9</v>
      </c>
      <c r="E25" s="1"/>
      <c r="F25" s="1"/>
      <c r="G25" s="1"/>
      <c r="H25" s="1"/>
      <c r="I25" s="1"/>
      <c r="J25" s="1"/>
      <c r="K25" s="1"/>
      <c r="L25" s="1"/>
      <c r="M25" s="1"/>
      <c r="N25" s="1"/>
      <c r="O25" s="1"/>
      <c r="P25" s="1"/>
      <c r="Q25" s="1"/>
      <c r="R25" s="1"/>
    </row>
    <row r="26" customFormat="false" ht="15" hidden="false" customHeight="false" outlineLevel="0" collapsed="false">
      <c r="A26" s="1"/>
      <c r="B26" s="22" t="s">
        <v>44</v>
      </c>
      <c r="C26" s="23" t="s">
        <v>45</v>
      </c>
      <c r="D26" s="24" t="s">
        <v>9</v>
      </c>
      <c r="E26" s="1"/>
      <c r="F26" s="1"/>
      <c r="G26" s="1"/>
      <c r="H26" s="1"/>
      <c r="I26" s="1"/>
      <c r="J26" s="1"/>
      <c r="K26" s="1"/>
      <c r="L26" s="1"/>
      <c r="M26" s="1"/>
      <c r="N26" s="1"/>
      <c r="O26" s="1"/>
      <c r="P26" s="1"/>
      <c r="Q26" s="1"/>
      <c r="R26" s="1"/>
    </row>
    <row r="27" customFormat="false" ht="15" hidden="false" customHeight="false" outlineLevel="0" collapsed="false">
      <c r="A27" s="1"/>
      <c r="B27" s="26" t="s">
        <v>46</v>
      </c>
      <c r="C27" s="27" t="s">
        <v>47</v>
      </c>
      <c r="D27" s="28" t="s">
        <v>9</v>
      </c>
      <c r="E27" s="1"/>
      <c r="F27" s="1"/>
      <c r="G27" s="1"/>
      <c r="H27" s="1"/>
      <c r="I27" s="1"/>
      <c r="J27" s="1"/>
      <c r="K27" s="1"/>
      <c r="L27" s="1"/>
      <c r="M27" s="1"/>
      <c r="N27" s="1"/>
      <c r="O27" s="1"/>
      <c r="P27" s="1"/>
      <c r="Q27" s="1"/>
      <c r="R27" s="1"/>
    </row>
    <row r="28" customFormat="false" ht="15" hidden="false" customHeight="false" outlineLevel="0" collapsed="false">
      <c r="A28" s="1"/>
      <c r="B28" s="26" t="s">
        <v>48</v>
      </c>
      <c r="C28" s="27" t="s">
        <v>49</v>
      </c>
      <c r="D28" s="28" t="s">
        <v>9</v>
      </c>
      <c r="E28" s="1"/>
      <c r="F28" s="1"/>
      <c r="G28" s="1"/>
      <c r="H28" s="1"/>
      <c r="I28" s="1"/>
      <c r="J28" s="1"/>
      <c r="K28" s="1"/>
      <c r="L28" s="1"/>
      <c r="M28" s="1"/>
      <c r="N28" s="1"/>
      <c r="O28" s="1"/>
      <c r="P28" s="1"/>
      <c r="Q28" s="1"/>
      <c r="R28" s="1"/>
    </row>
    <row r="29" customFormat="false" ht="15" hidden="false" customHeight="false" outlineLevel="0" collapsed="false">
      <c r="A29" s="1"/>
      <c r="B29" s="1"/>
      <c r="C29" s="1"/>
      <c r="D29" s="1"/>
      <c r="E29" s="1"/>
      <c r="F29" s="1"/>
      <c r="G29" s="1"/>
      <c r="H29" s="1"/>
      <c r="I29" s="1"/>
      <c r="J29" s="1"/>
      <c r="K29" s="1"/>
      <c r="L29" s="1"/>
      <c r="M29" s="1"/>
      <c r="N29" s="1"/>
      <c r="O29" s="1"/>
      <c r="P29" s="1"/>
      <c r="Q29" s="1"/>
      <c r="R29" s="1"/>
    </row>
    <row r="30" customFormat="false" ht="15" hidden="false" customHeight="false" outlineLevel="0" collapsed="false">
      <c r="A30" s="1"/>
      <c r="B30" s="1"/>
      <c r="C30" s="1"/>
      <c r="D30" s="1"/>
      <c r="E30" s="1"/>
      <c r="F30" s="1"/>
      <c r="G30" s="1"/>
      <c r="H30" s="1"/>
      <c r="I30" s="1"/>
      <c r="J30" s="1"/>
      <c r="K30" s="1"/>
      <c r="L30" s="1"/>
      <c r="M30" s="1"/>
      <c r="N30" s="1"/>
      <c r="O30" s="1"/>
      <c r="P30" s="1"/>
      <c r="Q30" s="1"/>
      <c r="R30" s="1"/>
    </row>
    <row r="31" customFormat="false" ht="15" hidden="false" customHeight="false" outlineLevel="0" collapsed="false">
      <c r="A31" s="1"/>
      <c r="B31" s="1"/>
      <c r="C31" s="1"/>
      <c r="D31" s="1"/>
      <c r="E31" s="1"/>
      <c r="F31" s="1"/>
      <c r="G31" s="1"/>
      <c r="H31" s="1"/>
      <c r="I31" s="1"/>
      <c r="J31" s="1"/>
      <c r="K31" s="1"/>
      <c r="L31" s="1"/>
      <c r="M31" s="1"/>
      <c r="N31" s="1"/>
      <c r="O31" s="1"/>
      <c r="P31" s="1"/>
      <c r="Q31" s="1"/>
      <c r="R31" s="1"/>
    </row>
    <row r="32" customFormat="false" ht="15" hidden="false" customHeight="false" outlineLevel="0" collapsed="false">
      <c r="A32" s="1"/>
      <c r="B32" s="1"/>
      <c r="C32" s="1"/>
      <c r="D32" s="1"/>
      <c r="E32" s="1"/>
      <c r="F32" s="1"/>
      <c r="G32" s="1"/>
      <c r="H32" s="1"/>
      <c r="I32" s="1"/>
      <c r="J32" s="1"/>
      <c r="K32" s="1"/>
      <c r="L32" s="1"/>
      <c r="M32" s="1"/>
      <c r="N32" s="1"/>
      <c r="O32" s="1"/>
      <c r="P32" s="1"/>
      <c r="Q32" s="1"/>
      <c r="R32" s="1"/>
    </row>
    <row r="33" customFormat="false" ht="15" hidden="false" customHeight="false" outlineLevel="0" collapsed="false">
      <c r="A33" s="1"/>
      <c r="B33" s="1"/>
      <c r="C33" s="1"/>
      <c r="D33" s="1"/>
      <c r="E33" s="1"/>
      <c r="F33" s="1"/>
      <c r="G33" s="1"/>
      <c r="H33" s="1"/>
      <c r="I33" s="1"/>
      <c r="J33" s="1"/>
      <c r="K33" s="1"/>
      <c r="L33" s="1"/>
      <c r="M33" s="1"/>
      <c r="N33" s="1"/>
      <c r="O33" s="1"/>
      <c r="P33" s="1"/>
      <c r="Q33" s="1"/>
      <c r="R33" s="1"/>
    </row>
    <row r="34" customFormat="false" ht="15" hidden="false" customHeight="false" outlineLevel="0" collapsed="false">
      <c r="A34" s="1"/>
      <c r="B34" s="1"/>
      <c r="C34" s="1"/>
      <c r="D34" s="1"/>
      <c r="E34" s="1"/>
      <c r="F34" s="1"/>
      <c r="G34" s="1"/>
      <c r="H34" s="1"/>
      <c r="I34" s="1"/>
      <c r="J34" s="1"/>
      <c r="K34" s="1"/>
      <c r="L34" s="1"/>
      <c r="M34" s="1"/>
      <c r="N34" s="1"/>
      <c r="O34" s="1"/>
      <c r="P34" s="1"/>
      <c r="Q34" s="1"/>
      <c r="R34" s="1"/>
    </row>
    <row r="35" customFormat="false" ht="15" hidden="false" customHeight="false" outlineLevel="0" collapsed="false">
      <c r="A35" s="1"/>
      <c r="B35" s="1"/>
      <c r="C35" s="1"/>
      <c r="D35" s="1"/>
      <c r="E35" s="1"/>
      <c r="F35" s="1"/>
      <c r="G35" s="1"/>
      <c r="H35" s="1"/>
      <c r="I35" s="1"/>
      <c r="J35" s="1"/>
      <c r="K35" s="1"/>
      <c r="L35" s="1"/>
      <c r="M35" s="1"/>
      <c r="N35" s="1"/>
      <c r="O35" s="1"/>
      <c r="P35" s="1"/>
      <c r="Q35" s="1"/>
      <c r="R35" s="1"/>
    </row>
    <row r="36" customFormat="false" ht="15" hidden="false" customHeight="false" outlineLevel="0" collapsed="false">
      <c r="A36" s="1"/>
      <c r="B36" s="1"/>
      <c r="C36" s="1"/>
      <c r="D36" s="1"/>
      <c r="E36" s="1"/>
      <c r="F36" s="1"/>
      <c r="G36" s="1"/>
      <c r="H36" s="1"/>
      <c r="I36" s="1"/>
      <c r="J36" s="1"/>
      <c r="K36" s="1"/>
      <c r="L36" s="1"/>
      <c r="M36" s="1"/>
      <c r="N36" s="1"/>
      <c r="O36" s="1"/>
      <c r="P36" s="1"/>
      <c r="Q36" s="1"/>
      <c r="R36" s="1"/>
    </row>
    <row r="37" customFormat="false" ht="15" hidden="false" customHeight="false" outlineLevel="0" collapsed="false">
      <c r="A37" s="1"/>
      <c r="B37" s="1"/>
      <c r="C37" s="1"/>
      <c r="D37" s="1"/>
      <c r="E37" s="1"/>
      <c r="F37" s="1"/>
      <c r="G37" s="1"/>
      <c r="H37" s="1"/>
      <c r="I37" s="1"/>
      <c r="J37" s="1"/>
      <c r="K37" s="1"/>
      <c r="L37" s="1"/>
      <c r="M37" s="1"/>
      <c r="N37" s="1"/>
      <c r="O37" s="1"/>
      <c r="P37" s="1"/>
      <c r="Q37" s="1"/>
      <c r="R37" s="1"/>
    </row>
    <row r="38" customFormat="false" ht="15" hidden="false" customHeight="false" outlineLevel="0" collapsed="false">
      <c r="A38" s="1"/>
      <c r="B38" s="1"/>
      <c r="C38" s="1"/>
      <c r="D38" s="1"/>
      <c r="E38" s="1"/>
      <c r="F38" s="1"/>
      <c r="G38" s="1"/>
      <c r="H38" s="1"/>
      <c r="I38" s="1"/>
      <c r="J38" s="1"/>
      <c r="K38" s="1"/>
      <c r="L38" s="1"/>
      <c r="M38" s="1"/>
      <c r="N38" s="1"/>
      <c r="O38" s="1"/>
      <c r="P38" s="1"/>
      <c r="Q38" s="1"/>
      <c r="R38" s="1"/>
    </row>
    <row r="39" customFormat="false" ht="15" hidden="false" customHeight="false" outlineLevel="0" collapsed="false">
      <c r="A39" s="1"/>
      <c r="B39" s="1"/>
      <c r="C39" s="1"/>
      <c r="D39" s="1"/>
      <c r="E39" s="1"/>
      <c r="F39" s="1"/>
      <c r="G39" s="1"/>
      <c r="H39" s="1"/>
      <c r="I39" s="1"/>
      <c r="J39" s="1"/>
      <c r="K39" s="1"/>
      <c r="L39" s="1"/>
      <c r="M39" s="1"/>
      <c r="N39" s="1"/>
      <c r="O39" s="1"/>
      <c r="P39" s="1"/>
      <c r="Q39" s="1"/>
      <c r="R39" s="1"/>
    </row>
    <row r="40" customFormat="false" ht="15" hidden="false" customHeight="false" outlineLevel="0" collapsed="false">
      <c r="A40" s="1"/>
      <c r="B40" s="1"/>
      <c r="C40" s="1"/>
      <c r="D40" s="1"/>
      <c r="E40" s="1"/>
      <c r="F40" s="1"/>
      <c r="G40" s="1"/>
      <c r="H40" s="1"/>
      <c r="I40" s="1"/>
      <c r="J40" s="1"/>
      <c r="K40" s="1"/>
      <c r="L40" s="1"/>
      <c r="M40" s="1"/>
      <c r="N40" s="1"/>
      <c r="O40" s="1"/>
      <c r="P40" s="1"/>
      <c r="Q40" s="1"/>
      <c r="R40" s="1"/>
    </row>
    <row r="41" customFormat="false" ht="15" hidden="false" customHeight="false" outlineLevel="0" collapsed="false">
      <c r="A41" s="1"/>
      <c r="B41" s="1"/>
      <c r="C41" s="1"/>
      <c r="D41" s="1"/>
      <c r="E41" s="1"/>
      <c r="F41" s="1"/>
      <c r="G41" s="1"/>
      <c r="H41" s="1"/>
      <c r="I41" s="1"/>
      <c r="J41" s="1"/>
      <c r="K41" s="1"/>
      <c r="L41" s="1"/>
      <c r="M41" s="1"/>
      <c r="N41" s="1"/>
      <c r="O41" s="1"/>
      <c r="P41" s="1"/>
      <c r="Q41" s="1"/>
      <c r="R41" s="1"/>
    </row>
    <row r="42" customFormat="false" ht="15" hidden="false" customHeight="false" outlineLevel="0" collapsed="false">
      <c r="A42" s="1"/>
      <c r="B42" s="1"/>
      <c r="C42" s="1"/>
      <c r="D42" s="1"/>
      <c r="E42" s="1"/>
      <c r="F42" s="1"/>
      <c r="G42" s="1"/>
      <c r="H42" s="1"/>
      <c r="I42" s="1"/>
      <c r="J42" s="1"/>
      <c r="K42" s="1"/>
      <c r="L42" s="1"/>
      <c r="M42" s="1"/>
      <c r="N42" s="1"/>
      <c r="O42" s="1"/>
      <c r="P42" s="1"/>
      <c r="Q42" s="1"/>
      <c r="R42" s="1"/>
    </row>
    <row r="43" customFormat="false" ht="15" hidden="false" customHeight="false" outlineLevel="0" collapsed="false">
      <c r="A43" s="1"/>
      <c r="B43" s="1"/>
      <c r="C43" s="1"/>
      <c r="D43" s="1"/>
      <c r="E43" s="1"/>
      <c r="F43" s="1"/>
      <c r="G43" s="1"/>
      <c r="H43" s="1"/>
      <c r="I43" s="1"/>
      <c r="J43" s="1"/>
      <c r="K43" s="1"/>
      <c r="L43" s="1"/>
      <c r="M43" s="1"/>
      <c r="N43" s="1"/>
      <c r="O43" s="1"/>
      <c r="P43" s="1"/>
      <c r="Q43" s="1"/>
      <c r="R43" s="1"/>
    </row>
    <row r="44" customFormat="false" ht="15" hidden="false" customHeight="false" outlineLevel="0" collapsed="false">
      <c r="A44" s="1"/>
      <c r="B44" s="1"/>
      <c r="C44" s="1"/>
      <c r="D44" s="1"/>
      <c r="E44" s="1"/>
      <c r="F44" s="1"/>
      <c r="G44" s="1"/>
      <c r="H44" s="1"/>
      <c r="I44" s="1"/>
      <c r="J44" s="1"/>
      <c r="K44" s="1"/>
      <c r="L44" s="1"/>
      <c r="M44" s="1"/>
      <c r="N44" s="1"/>
      <c r="O44" s="1"/>
      <c r="P44" s="1"/>
      <c r="Q44" s="1"/>
      <c r="R44" s="1"/>
    </row>
  </sheetData>
  <hyperlinks>
    <hyperlink ref="E7" location="Diagramme!A212" display="Link"/>
    <hyperlink ref="F7" location="Zeit1!B9" display="Link"/>
    <hyperlink ref="E8" location="Diagramme!A252" display="Link"/>
    <hyperlink ref="F8" location="Zeit2!B9" display="Link"/>
    <hyperlink ref="H8" location="Diagramme!A3" display="Diagramme"/>
    <hyperlink ref="E9" location="Diagramme!A292" display="Link"/>
    <hyperlink ref="F9" location="Zeit3!B9" display="Link"/>
    <hyperlink ref="E10" location="Diagramme!A331" display="Link"/>
    <hyperlink ref="F10" location="Zeit4!B9" display="Link"/>
    <hyperlink ref="H10" location="Arbeitspakete!B4" display="Arbeitspakete"/>
    <hyperlink ref="E11" location="Diagramme!A370" display="Link"/>
    <hyperlink ref="F11" location="Zeit5!B9" display="Link"/>
    <hyperlink ref="D14" location="'Woche 0'!B9" display="Link"/>
    <hyperlink ref="D15" location="Inception!B9" display="Link"/>
    <hyperlink ref="D16" location="Inception!B130" display="Link"/>
    <hyperlink ref="D17" location="Elaboration!B9" display="Link"/>
    <hyperlink ref="D18" location="Elaboration!B130" display="Link"/>
    <hyperlink ref="D19" location="Elaboration!B253" display="Link"/>
    <hyperlink ref="D20" location="Elaboration!B374" display="Link"/>
    <hyperlink ref="D21" location="Construction!B9" display="Link"/>
    <hyperlink ref="D22" location="Construction!B130" display="Link"/>
    <hyperlink ref="D23" location="Construction!B253" display="Link"/>
    <hyperlink ref="D24" location="Construction!B374" display="Link"/>
    <hyperlink ref="D25" location="Construction!B497" display="Link"/>
    <hyperlink ref="D26" location="Construction!B618" display="Link"/>
    <hyperlink ref="D27" location="Transition!B9" display="Link"/>
    <hyperlink ref="D28" location="Transition!B130" display="Link"/>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0.xml><?xml version="1.0" encoding="utf-8"?>
<worksheet xmlns="http://schemas.openxmlformats.org/spreadsheetml/2006/main" xmlns:r="http://schemas.openxmlformats.org/officeDocument/2006/relationships">
  <sheetPr filterMode="false">
    <pageSetUpPr fitToPage="false"/>
  </sheetPr>
  <dimension ref="A1:M18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8" topLeftCell="A36" activePane="bottomLeft" state="frozen"/>
      <selection pane="topLeft" activeCell="A1" activeCellId="0" sqref="A1"/>
      <selection pane="bottomLeft" activeCell="F45" activeCellId="0" sqref="F45"/>
    </sheetView>
  </sheetViews>
  <sheetFormatPr defaultRowHeight="15"/>
  <cols>
    <col collapsed="false" hidden="false" max="1" min="1" style="0" width="10.7125506072875"/>
    <col collapsed="false" hidden="false" max="2" min="2" style="120" width="21.2105263157895"/>
    <col collapsed="false" hidden="false" max="3" min="3" style="0" width="66.1983805668016"/>
    <col collapsed="false" hidden="false" max="4" min="4" style="0" width="30.6356275303644"/>
    <col collapsed="false" hidden="false" max="5" min="5" style="0" width="28.2793522267206"/>
    <col collapsed="false" hidden="false" max="6" min="6" style="135" width="10.7125506072875"/>
    <col collapsed="false" hidden="false" max="7" min="7" style="0" width="5.46153846153846"/>
    <col collapsed="false" hidden="false" max="1025" min="8" style="0" width="10.7125506072875"/>
  </cols>
  <sheetData>
    <row r="1" customFormat="false" ht="25" hidden="false" customHeight="false" outlineLevel="0" collapsed="false">
      <c r="A1" s="136" t="s">
        <v>157</v>
      </c>
      <c r="B1" s="137"/>
      <c r="C1" s="136"/>
      <c r="D1" s="136"/>
      <c r="E1" s="138"/>
      <c r="F1" s="139"/>
      <c r="G1" s="21"/>
      <c r="H1" s="21"/>
      <c r="I1" s="21"/>
      <c r="J1" s="21"/>
      <c r="K1" s="1"/>
      <c r="L1" s="1"/>
    </row>
    <row r="2" customFormat="false" ht="15" hidden="false" customHeight="false" outlineLevel="0" collapsed="false">
      <c r="A2" s="1"/>
      <c r="B2" s="140"/>
      <c r="C2" s="1"/>
      <c r="D2" s="10" t="s">
        <v>50</v>
      </c>
      <c r="E2" s="21"/>
      <c r="F2" s="141"/>
      <c r="G2" s="21"/>
      <c r="H2" s="21"/>
      <c r="I2" s="21"/>
      <c r="J2" s="21"/>
      <c r="K2" s="1"/>
      <c r="L2" s="1"/>
    </row>
    <row r="3" customFormat="false" ht="16" hidden="false" customHeight="false" outlineLevel="0" collapsed="false">
      <c r="A3" s="142" t="str">
        <f aca="false">Übersicht!C7</f>
        <v>Mona Ziegler</v>
      </c>
      <c r="B3" s="143"/>
      <c r="C3" s="144"/>
      <c r="D3" s="145"/>
      <c r="E3" s="144"/>
      <c r="F3" s="146"/>
      <c r="G3" s="21"/>
      <c r="H3" s="21"/>
      <c r="I3" s="21"/>
      <c r="J3" s="21"/>
      <c r="K3" s="1"/>
      <c r="L3" s="1"/>
    </row>
    <row r="4" customFormat="false" ht="16" hidden="false" customHeight="false" outlineLevel="0" collapsed="false">
      <c r="A4" s="142"/>
      <c r="B4" s="143"/>
      <c r="C4" s="144"/>
      <c r="D4" s="145"/>
      <c r="E4" s="144"/>
      <c r="F4" s="146"/>
      <c r="G4" s="21"/>
      <c r="H4" s="21"/>
      <c r="I4" s="21"/>
      <c r="J4" s="21"/>
      <c r="K4" s="1"/>
      <c r="L4" s="1"/>
    </row>
    <row r="5" customFormat="false" ht="15" hidden="false" customHeight="false" outlineLevel="0" collapsed="false">
      <c r="A5" s="147"/>
      <c r="B5" s="148"/>
      <c r="C5" s="149"/>
      <c r="D5" s="147"/>
      <c r="E5" s="149"/>
      <c r="F5" s="150"/>
      <c r="G5" s="21"/>
      <c r="H5" s="21"/>
      <c r="I5" s="21"/>
      <c r="J5" s="21"/>
      <c r="K5" s="1"/>
      <c r="L5" s="1"/>
    </row>
    <row r="6" customFormat="false" ht="15" hidden="false" customHeight="false" outlineLevel="0" collapsed="false">
      <c r="A6" s="147"/>
      <c r="B6" s="151"/>
      <c r="C6" s="152"/>
      <c r="D6" s="152"/>
      <c r="E6" s="153"/>
      <c r="F6" s="154"/>
      <c r="G6" s="21"/>
      <c r="H6" s="21"/>
      <c r="I6" s="21"/>
      <c r="J6" s="21"/>
      <c r="K6" s="1"/>
      <c r="L6" s="1"/>
    </row>
    <row r="7" customFormat="false" ht="15" hidden="false" customHeight="false" outlineLevel="0" collapsed="false">
      <c r="A7" s="1"/>
      <c r="B7" s="140"/>
      <c r="C7" s="1"/>
      <c r="D7" s="1"/>
      <c r="E7" s="21"/>
      <c r="F7" s="141"/>
      <c r="G7" s="21"/>
      <c r="H7" s="21"/>
      <c r="I7" s="21"/>
      <c r="J7" s="21"/>
      <c r="K7" s="1"/>
      <c r="L7" s="1"/>
    </row>
    <row r="8" customFormat="false" ht="15" hidden="false" customHeight="false" outlineLevel="0" collapsed="false">
      <c r="A8" s="155" t="s">
        <v>153</v>
      </c>
      <c r="B8" s="156" t="s">
        <v>158</v>
      </c>
      <c r="C8" s="155" t="s">
        <v>159</v>
      </c>
      <c r="D8" s="155" t="s">
        <v>160</v>
      </c>
      <c r="E8" s="155" t="s">
        <v>161</v>
      </c>
      <c r="F8" s="157" t="s">
        <v>162</v>
      </c>
      <c r="G8" s="1"/>
      <c r="H8" s="158" t="s">
        <v>163</v>
      </c>
      <c r="I8" s="159"/>
      <c r="J8" s="160" t="s">
        <v>65</v>
      </c>
      <c r="K8" s="160" t="s">
        <v>66</v>
      </c>
      <c r="L8" s="1"/>
    </row>
    <row r="9" customFormat="false" ht="15" hidden="false" customHeight="false" outlineLevel="0" collapsed="false">
      <c r="A9" s="161" t="s">
        <v>20</v>
      </c>
      <c r="B9" s="162" t="n">
        <v>43180</v>
      </c>
      <c r="C9" s="7" t="s">
        <v>164</v>
      </c>
      <c r="D9" s="163" t="s">
        <v>53</v>
      </c>
      <c r="E9" s="7" t="s">
        <v>129</v>
      </c>
      <c r="F9" s="164" t="n">
        <v>1</v>
      </c>
      <c r="G9" s="1"/>
      <c r="H9" s="1" t="s">
        <v>53</v>
      </c>
      <c r="I9" s="1"/>
      <c r="J9" s="30" t="n">
        <f aca="false">'Woche 0'!F13</f>
        <v>1</v>
      </c>
      <c r="K9" s="165" t="n">
        <f aca="false">SUMIFS(F9:F18,D9:D18,"Requirements")</f>
        <v>1</v>
      </c>
      <c r="L9" s="1"/>
    </row>
    <row r="10" customFormat="false" ht="15" hidden="false" customHeight="false" outlineLevel="0" collapsed="false">
      <c r="A10" s="161"/>
      <c r="B10" s="162"/>
      <c r="C10" s="7"/>
      <c r="D10" s="163"/>
      <c r="E10" s="7"/>
      <c r="F10" s="164"/>
      <c r="G10" s="1"/>
      <c r="H10" s="1" t="s">
        <v>165</v>
      </c>
      <c r="I10" s="1"/>
      <c r="J10" s="30" t="n">
        <f aca="false">'Woche 0'!F24</f>
        <v>0</v>
      </c>
      <c r="K10" s="165" t="n">
        <f aca="false">SUMIFS(F9:F18,D9:D18,"Analyse &amp; Design")</f>
        <v>0</v>
      </c>
      <c r="L10" s="1"/>
    </row>
    <row r="11" customFormat="false" ht="15" hidden="false" customHeight="false" outlineLevel="0" collapsed="false">
      <c r="A11" s="161"/>
      <c r="B11" s="162"/>
      <c r="C11" s="7"/>
      <c r="D11" s="163"/>
      <c r="E11" s="7"/>
      <c r="F11" s="164"/>
      <c r="G11" s="1"/>
      <c r="H11" s="1" t="s">
        <v>55</v>
      </c>
      <c r="I11" s="1"/>
      <c r="J11" s="30" t="n">
        <f aca="false">'Woche 0'!F35</f>
        <v>0</v>
      </c>
      <c r="K11" s="165" t="n">
        <f aca="false">SUMIFS(F9:F18,D9:D18,"Implementierung")</f>
        <v>0</v>
      </c>
      <c r="L11" s="1"/>
    </row>
    <row r="12" customFormat="false" ht="15" hidden="false" customHeight="false" outlineLevel="0" collapsed="false">
      <c r="A12" s="161"/>
      <c r="B12" s="162"/>
      <c r="C12" s="7"/>
      <c r="D12" s="163"/>
      <c r="E12" s="7"/>
      <c r="F12" s="164"/>
      <c r="G12" s="1"/>
      <c r="H12" s="1" t="s">
        <v>71</v>
      </c>
      <c r="I12" s="1"/>
      <c r="J12" s="30" t="n">
        <f aca="false">'Woche 0'!F46</f>
        <v>0</v>
      </c>
      <c r="K12" s="165" t="n">
        <f aca="false">SUMIFS(F9:F18,D9:D18,"Test")</f>
        <v>0</v>
      </c>
      <c r="L12" s="1"/>
    </row>
    <row r="13" customFormat="false" ht="15" hidden="false" customHeight="false" outlineLevel="0" collapsed="false">
      <c r="A13" s="161"/>
      <c r="B13" s="162"/>
      <c r="C13" s="7"/>
      <c r="D13" s="163"/>
      <c r="E13" s="7"/>
      <c r="F13" s="164"/>
      <c r="G13" s="1"/>
      <c r="H13" s="1" t="s">
        <v>57</v>
      </c>
      <c r="I13" s="1"/>
      <c r="J13" s="30" t="n">
        <f aca="false">'Woche 0'!F57</f>
        <v>0</v>
      </c>
      <c r="K13" s="165" t="n">
        <f aca="false">SUMIFS(F9:F18,D9:D18,"Dokumentation")</f>
        <v>0</v>
      </c>
      <c r="L13" s="1"/>
    </row>
    <row r="14" customFormat="false" ht="15" hidden="false" customHeight="false" outlineLevel="0" collapsed="false">
      <c r="A14" s="161"/>
      <c r="B14" s="162"/>
      <c r="C14" s="7"/>
      <c r="D14" s="163"/>
      <c r="E14" s="7"/>
      <c r="F14" s="164"/>
      <c r="G14" s="1"/>
      <c r="H14" s="1" t="s">
        <v>58</v>
      </c>
      <c r="I14" s="1"/>
      <c r="J14" s="30" t="n">
        <f aca="false">'Woche 0'!F68</f>
        <v>0</v>
      </c>
      <c r="K14" s="165" t="n">
        <f aca="false">SUMIFS(F9:F18,D9:D18,"Projektmanagement")</f>
        <v>0</v>
      </c>
      <c r="L14" s="1"/>
    </row>
    <row r="15" customFormat="false" ht="15" hidden="false" customHeight="false" outlineLevel="0" collapsed="false">
      <c r="A15" s="161"/>
      <c r="B15" s="162"/>
      <c r="C15" s="7"/>
      <c r="D15" s="163"/>
      <c r="E15" s="7"/>
      <c r="F15" s="164"/>
      <c r="G15" s="1"/>
      <c r="H15" s="1" t="s">
        <v>72</v>
      </c>
      <c r="I15" s="1"/>
      <c r="J15" s="30" t="n">
        <f aca="false">'Woche 0'!F79</f>
        <v>0</v>
      </c>
      <c r="K15" s="165" t="n">
        <f aca="false">SUMIFS(F9:F18,D9:D18,"Wiederkehrende Tasks")</f>
        <v>0</v>
      </c>
      <c r="L15" s="1"/>
    </row>
    <row r="16" customFormat="false" ht="15" hidden="false" customHeight="false" outlineLevel="0" collapsed="false">
      <c r="A16" s="161"/>
      <c r="B16" s="162"/>
      <c r="C16" s="7"/>
      <c r="D16" s="163"/>
      <c r="E16" s="7"/>
      <c r="F16" s="164"/>
      <c r="G16" s="1"/>
      <c r="H16" s="1" t="s">
        <v>60</v>
      </c>
      <c r="I16" s="1"/>
      <c r="J16" s="30" t="n">
        <f aca="false">'Woche 0'!F90</f>
        <v>0</v>
      </c>
      <c r="K16" s="165" t="n">
        <f aca="false">SUMIFS(F9:F18,D9:D18,"Sitzung")</f>
        <v>0</v>
      </c>
      <c r="L16" s="1"/>
    </row>
    <row r="17" customFormat="false" ht="15" hidden="false" customHeight="false" outlineLevel="0" collapsed="false">
      <c r="A17" s="161"/>
      <c r="B17" s="162"/>
      <c r="C17" s="7"/>
      <c r="D17" s="163"/>
      <c r="E17" s="7"/>
      <c r="F17" s="164"/>
      <c r="G17" s="1"/>
      <c r="H17" s="1" t="s">
        <v>61</v>
      </c>
      <c r="I17" s="1"/>
      <c r="J17" s="30" t="n">
        <f aca="false">'Woche 0'!F101</f>
        <v>0</v>
      </c>
      <c r="K17" s="165" t="n">
        <f aca="false">SUMIFS(F9:F18,D9:D18,"Qualitätssicherung")</f>
        <v>0</v>
      </c>
      <c r="L17" s="1"/>
    </row>
    <row r="18" customFormat="false" ht="15" hidden="false" customHeight="false" outlineLevel="0" collapsed="false">
      <c r="A18" s="161"/>
      <c r="B18" s="162"/>
      <c r="C18" s="7"/>
      <c r="D18" s="163"/>
      <c r="E18" s="7"/>
      <c r="F18" s="164"/>
      <c r="G18" s="1"/>
      <c r="H18" s="1"/>
      <c r="I18" s="1"/>
      <c r="J18" s="1"/>
      <c r="K18" s="166"/>
      <c r="L18" s="1"/>
    </row>
    <row r="19" s="169" customFormat="true" ht="15" hidden="false" customHeight="false" outlineLevel="0" collapsed="false">
      <c r="A19" s="167"/>
      <c r="B19" s="168"/>
      <c r="D19" s="170"/>
      <c r="F19" s="171"/>
      <c r="K19" s="172"/>
    </row>
    <row r="20" customFormat="false" ht="15" hidden="false" customHeight="false" outlineLevel="0" collapsed="false">
      <c r="A20" s="173" t="s">
        <v>22</v>
      </c>
      <c r="B20" s="162" t="n">
        <v>43185</v>
      </c>
      <c r="C20" s="7" t="s">
        <v>166</v>
      </c>
      <c r="D20" s="163" t="s">
        <v>53</v>
      </c>
      <c r="E20" s="7" t="s">
        <v>81</v>
      </c>
      <c r="F20" s="164" t="n">
        <v>1</v>
      </c>
      <c r="G20" s="1"/>
      <c r="H20" s="1" t="s">
        <v>53</v>
      </c>
      <c r="I20" s="1"/>
      <c r="J20" s="30" t="n">
        <f aca="false">Inception!F13</f>
        <v>1</v>
      </c>
      <c r="K20" s="165" t="n">
        <f aca="false">SUMIFS(F20:F29,D20:D29,"Requirements")</f>
        <v>1</v>
      </c>
    </row>
    <row r="21" customFormat="false" ht="15" hidden="false" customHeight="false" outlineLevel="0" collapsed="false">
      <c r="A21" s="173"/>
      <c r="B21" s="162"/>
      <c r="C21" s="7"/>
      <c r="D21" s="163"/>
      <c r="E21" s="7"/>
      <c r="F21" s="164"/>
      <c r="G21" s="1"/>
      <c r="H21" s="1" t="s">
        <v>165</v>
      </c>
      <c r="I21" s="1"/>
      <c r="J21" s="30" t="n">
        <f aca="false">Inception!F24</f>
        <v>0</v>
      </c>
      <c r="K21" s="165" t="n">
        <f aca="false">SUMIFS(F20:F29,D20:D29,"Analyse &amp; Design")</f>
        <v>0</v>
      </c>
      <c r="L21" s="1"/>
      <c r="M21" s="1"/>
    </row>
    <row r="22" customFormat="false" ht="15" hidden="false" customHeight="false" outlineLevel="0" collapsed="false">
      <c r="A22" s="173"/>
      <c r="B22" s="162"/>
      <c r="C22" s="7"/>
      <c r="D22" s="163"/>
      <c r="E22" s="7"/>
      <c r="F22" s="164"/>
      <c r="G22" s="1"/>
      <c r="H22" s="1" t="s">
        <v>55</v>
      </c>
      <c r="I22" s="1"/>
      <c r="J22" s="30" t="n">
        <f aca="false">Inception!F35</f>
        <v>0</v>
      </c>
      <c r="K22" s="165" t="n">
        <f aca="false">SUMIFS(F20:F29,D20:D29,"Implementierung")</f>
        <v>0</v>
      </c>
      <c r="L22" s="1"/>
      <c r="M22" s="1"/>
    </row>
    <row r="23" customFormat="false" ht="15" hidden="false" customHeight="false" outlineLevel="0" collapsed="false">
      <c r="A23" s="173"/>
      <c r="B23" s="162"/>
      <c r="C23" s="7"/>
      <c r="D23" s="163"/>
      <c r="E23" s="7"/>
      <c r="F23" s="164"/>
      <c r="G23" s="1"/>
      <c r="H23" s="1" t="s">
        <v>71</v>
      </c>
      <c r="I23" s="1"/>
      <c r="J23" s="30" t="n">
        <f aca="false">Inception!F46</f>
        <v>0</v>
      </c>
      <c r="K23" s="165" t="n">
        <f aca="false">SUMIFS(F20:F29,D20:D29,"Test")</f>
        <v>0</v>
      </c>
      <c r="L23" s="1"/>
      <c r="M23" s="1"/>
    </row>
    <row r="24" customFormat="false" ht="15" hidden="false" customHeight="false" outlineLevel="0" collapsed="false">
      <c r="A24" s="173"/>
      <c r="B24" s="162"/>
      <c r="C24" s="7"/>
      <c r="D24" s="163"/>
      <c r="E24" s="7"/>
      <c r="F24" s="164"/>
      <c r="G24" s="1"/>
      <c r="H24" s="1" t="s">
        <v>57</v>
      </c>
      <c r="I24" s="1"/>
      <c r="J24" s="30" t="n">
        <f aca="false">Inception!F57</f>
        <v>0</v>
      </c>
      <c r="K24" s="165" t="n">
        <f aca="false">SUMIFS(F20:F29,D20:D29,"Dokumentation")</f>
        <v>0</v>
      </c>
      <c r="L24" s="1"/>
      <c r="M24" s="1"/>
    </row>
    <row r="25" customFormat="false" ht="15" hidden="false" customHeight="false" outlineLevel="0" collapsed="false">
      <c r="A25" s="173"/>
      <c r="B25" s="162"/>
      <c r="C25" s="7"/>
      <c r="D25" s="163"/>
      <c r="E25" s="7"/>
      <c r="F25" s="164"/>
      <c r="G25" s="1"/>
      <c r="H25" s="1" t="s">
        <v>58</v>
      </c>
      <c r="I25" s="1"/>
      <c r="J25" s="30" t="n">
        <f aca="false">Inception!F68</f>
        <v>2</v>
      </c>
      <c r="K25" s="165" t="n">
        <f aca="false">SUMIFS(F20:F29,D20:D29,"Projektmanagement")</f>
        <v>0</v>
      </c>
      <c r="L25" s="1"/>
      <c r="M25" s="1"/>
    </row>
    <row r="26" customFormat="false" ht="15" hidden="false" customHeight="false" outlineLevel="0" collapsed="false">
      <c r="A26" s="173"/>
      <c r="B26" s="162"/>
      <c r="C26" s="7"/>
      <c r="D26" s="163"/>
      <c r="E26" s="7"/>
      <c r="F26" s="164"/>
      <c r="G26" s="1"/>
      <c r="H26" s="1" t="s">
        <v>72</v>
      </c>
      <c r="I26" s="1"/>
      <c r="J26" s="30" t="n">
        <f aca="false">Inception!F79</f>
        <v>0</v>
      </c>
      <c r="K26" s="165" t="n">
        <f aca="false">SUMIFS(F20:F29,D20:D29,"Wiederkehrende Tasks")</f>
        <v>0</v>
      </c>
      <c r="L26" s="1"/>
      <c r="M26" s="1"/>
    </row>
    <row r="27" customFormat="false" ht="15" hidden="false" customHeight="false" outlineLevel="0" collapsed="false">
      <c r="A27" s="173"/>
      <c r="B27" s="162"/>
      <c r="C27" s="7"/>
      <c r="D27" s="163"/>
      <c r="E27" s="7"/>
      <c r="F27" s="164"/>
      <c r="G27" s="1"/>
      <c r="H27" s="1" t="s">
        <v>60</v>
      </c>
      <c r="I27" s="1"/>
      <c r="J27" s="30" t="n">
        <f aca="false">Inception!F90</f>
        <v>0</v>
      </c>
      <c r="K27" s="165" t="n">
        <f aca="false">SUMIFS(F20:F29,D20:D29,"Sitzung")</f>
        <v>0</v>
      </c>
      <c r="L27" s="1"/>
      <c r="M27" s="1"/>
    </row>
    <row r="28" customFormat="false" ht="15" hidden="false" customHeight="false" outlineLevel="0" collapsed="false">
      <c r="A28" s="173"/>
      <c r="B28" s="162"/>
      <c r="C28" s="7"/>
      <c r="D28" s="163"/>
      <c r="E28" s="7"/>
      <c r="F28" s="164"/>
      <c r="G28" s="1"/>
      <c r="H28" s="1" t="s">
        <v>61</v>
      </c>
      <c r="I28" s="1"/>
      <c r="J28" s="30" t="n">
        <f aca="false">Inception!F101</f>
        <v>0</v>
      </c>
      <c r="K28" s="165" t="n">
        <f aca="false">SUMIFS(F20:F29,D20:D29,"Qualitätssicherung")</f>
        <v>0</v>
      </c>
      <c r="L28" s="1"/>
      <c r="M28" s="1"/>
    </row>
    <row r="29" customFormat="false" ht="15" hidden="false" customHeight="false" outlineLevel="0" collapsed="false">
      <c r="A29" s="173"/>
      <c r="B29" s="162"/>
      <c r="C29" s="7"/>
      <c r="D29" s="163"/>
      <c r="E29" s="7"/>
      <c r="F29" s="164"/>
      <c r="G29" s="1"/>
      <c r="H29" s="1"/>
      <c r="I29" s="1"/>
      <c r="J29" s="1"/>
      <c r="K29" s="1"/>
      <c r="L29" s="1"/>
      <c r="M29" s="1"/>
    </row>
    <row r="30" s="170" customFormat="true" ht="15" hidden="false" customHeight="false" outlineLevel="0" collapsed="false">
      <c r="A30" s="174"/>
      <c r="B30" s="168"/>
      <c r="F30" s="171"/>
    </row>
    <row r="31" s="1" customFormat="true" ht="15" hidden="false" customHeight="false" outlineLevel="0" collapsed="false">
      <c r="A31" s="173" t="s">
        <v>24</v>
      </c>
      <c r="B31" s="162" t="n">
        <v>43192</v>
      </c>
      <c r="C31" s="163" t="s">
        <v>167</v>
      </c>
      <c r="D31" s="163" t="s">
        <v>53</v>
      </c>
      <c r="E31" s="7" t="s">
        <v>82</v>
      </c>
      <c r="F31" s="164" t="n">
        <v>2</v>
      </c>
      <c r="H31" s="1" t="s">
        <v>53</v>
      </c>
      <c r="J31" s="30" t="n">
        <f aca="false">Inception!F134</f>
        <v>3</v>
      </c>
      <c r="K31" s="165" t="n">
        <f aca="false">SUMIFS(F31:F40,D31:D40,"Requirements")</f>
        <v>2</v>
      </c>
    </row>
    <row r="32" s="1" customFormat="true" ht="15" hidden="false" customHeight="false" outlineLevel="0" collapsed="false">
      <c r="A32" s="173"/>
      <c r="B32" s="162" t="n">
        <v>43193</v>
      </c>
      <c r="C32" s="163" t="s">
        <v>114</v>
      </c>
      <c r="D32" s="163" t="s">
        <v>70</v>
      </c>
      <c r="E32" s="7" t="s">
        <v>114</v>
      </c>
      <c r="F32" s="164" t="n">
        <v>2</v>
      </c>
      <c r="H32" s="1" t="s">
        <v>165</v>
      </c>
      <c r="J32" s="30" t="n">
        <f aca="false">Inception!F145</f>
        <v>3</v>
      </c>
      <c r="K32" s="165" t="n">
        <f aca="false">SUMIFS(F31:F40,D31:D40,"Analyse &amp; Design")</f>
        <v>3</v>
      </c>
    </row>
    <row r="33" s="1" customFormat="true" ht="15" hidden="false" customHeight="false" outlineLevel="0" collapsed="false">
      <c r="A33" s="173"/>
      <c r="B33" s="162" t="n">
        <v>43193</v>
      </c>
      <c r="C33" s="163" t="s">
        <v>168</v>
      </c>
      <c r="D33" s="163" t="s">
        <v>60</v>
      </c>
      <c r="E33" s="7" t="s">
        <v>120</v>
      </c>
      <c r="F33" s="164" t="n">
        <v>2</v>
      </c>
      <c r="H33" s="1" t="s">
        <v>55</v>
      </c>
      <c r="J33" s="30" t="n">
        <f aca="false">Inception!F156</f>
        <v>0</v>
      </c>
      <c r="K33" s="165" t="n">
        <f aca="false">SUMIFS(F31:F40,D31:D40,"Implementierung")</f>
        <v>0</v>
      </c>
    </row>
    <row r="34" s="1" customFormat="true" ht="15" hidden="false" customHeight="false" outlineLevel="0" collapsed="false">
      <c r="A34" s="173"/>
      <c r="B34" s="162" t="n">
        <v>43194</v>
      </c>
      <c r="C34" s="163" t="s">
        <v>169</v>
      </c>
      <c r="D34" s="163" t="s">
        <v>58</v>
      </c>
      <c r="E34" s="7" t="s">
        <v>126</v>
      </c>
      <c r="F34" s="164" t="n">
        <v>7</v>
      </c>
      <c r="H34" s="1" t="s">
        <v>71</v>
      </c>
      <c r="J34" s="30" t="n">
        <f aca="false">Inception!F167</f>
        <v>0</v>
      </c>
      <c r="K34" s="165" t="n">
        <f aca="false">SUMIFS(F31:F40,D31:D40,"Test")</f>
        <v>0</v>
      </c>
    </row>
    <row r="35" s="1" customFormat="true" ht="15" hidden="false" customHeight="false" outlineLevel="0" collapsed="false">
      <c r="A35" s="173"/>
      <c r="B35" s="162" t="n">
        <v>43195</v>
      </c>
      <c r="C35" s="163" t="s">
        <v>170</v>
      </c>
      <c r="D35" s="163" t="s">
        <v>70</v>
      </c>
      <c r="E35" s="7" t="s">
        <v>122</v>
      </c>
      <c r="F35" s="164" t="n">
        <v>1</v>
      </c>
      <c r="H35" s="1" t="s">
        <v>57</v>
      </c>
      <c r="J35" s="30" t="n">
        <f aca="false">Inception!F178</f>
        <v>0</v>
      </c>
      <c r="K35" s="165" t="n">
        <f aca="false">SUMIFS(F31:F40,D31:D40,"Dokumentation")</f>
        <v>0</v>
      </c>
    </row>
    <row r="36" s="1" customFormat="true" ht="15" hidden="false" customHeight="false" outlineLevel="0" collapsed="false">
      <c r="A36" s="173"/>
      <c r="B36" s="162"/>
      <c r="C36" s="163"/>
      <c r="D36" s="163"/>
      <c r="E36" s="7"/>
      <c r="F36" s="164"/>
      <c r="H36" s="1" t="s">
        <v>58</v>
      </c>
      <c r="J36" s="30" t="n">
        <f aca="false">Inception!F189</f>
        <v>6</v>
      </c>
      <c r="K36" s="165" t="n">
        <f aca="false">SUMIFS(F31:F40,D31:D40,"Projektmanagement")</f>
        <v>7</v>
      </c>
    </row>
    <row r="37" s="1" customFormat="true" ht="15" hidden="false" customHeight="false" outlineLevel="0" collapsed="false">
      <c r="A37" s="173"/>
      <c r="B37" s="162"/>
      <c r="C37" s="163"/>
      <c r="D37" s="163"/>
      <c r="E37" s="7"/>
      <c r="F37" s="164"/>
      <c r="H37" s="1" t="s">
        <v>72</v>
      </c>
      <c r="J37" s="30" t="n">
        <f aca="false">Inception!F200</f>
        <v>2</v>
      </c>
      <c r="K37" s="165" t="n">
        <f aca="false">SUMIFS(F31:F40,D31:D40,"Wiederkehrende Tasks")</f>
        <v>0</v>
      </c>
    </row>
    <row r="38" s="1" customFormat="true" ht="15" hidden="false" customHeight="false" outlineLevel="0" collapsed="false">
      <c r="A38" s="173"/>
      <c r="B38" s="162"/>
      <c r="C38" s="163"/>
      <c r="D38" s="163"/>
      <c r="E38" s="7"/>
      <c r="F38" s="164"/>
      <c r="H38" s="1" t="s">
        <v>60</v>
      </c>
      <c r="J38" s="30" t="n">
        <f aca="false">Inception!F211</f>
        <v>2</v>
      </c>
      <c r="K38" s="165" t="n">
        <f aca="false">SUMIFS(F31:F40,D31:D40,"Sitzung")</f>
        <v>2</v>
      </c>
    </row>
    <row r="39" s="1" customFormat="true" ht="15" hidden="false" customHeight="false" outlineLevel="0" collapsed="false">
      <c r="A39" s="173"/>
      <c r="B39" s="162"/>
      <c r="C39" s="163"/>
      <c r="D39" s="163"/>
      <c r="E39" s="7"/>
      <c r="F39" s="164"/>
      <c r="H39" s="1" t="s">
        <v>61</v>
      </c>
      <c r="J39" s="30" t="n">
        <f aca="false">Inception!F222</f>
        <v>0</v>
      </c>
      <c r="K39" s="165" t="n">
        <f aca="false">SUMIFS(F31:F40,D31:D40,"Qualitätssicherung")</f>
        <v>0</v>
      </c>
    </row>
    <row r="40" s="1" customFormat="true" ht="15" hidden="false" customHeight="false" outlineLevel="0" collapsed="false">
      <c r="A40" s="173"/>
      <c r="B40" s="162"/>
      <c r="C40" s="163"/>
      <c r="D40" s="163"/>
      <c r="E40" s="7"/>
      <c r="F40" s="164"/>
      <c r="H40" s="0"/>
      <c r="J40" s="0"/>
      <c r="K40" s="0"/>
    </row>
    <row r="41" s="170" customFormat="true" ht="15" hidden="false" customHeight="false" outlineLevel="0" collapsed="false">
      <c r="A41" s="174"/>
      <c r="B41" s="168"/>
      <c r="F41" s="171"/>
    </row>
    <row r="42" s="1" customFormat="true" ht="15" hidden="false" customHeight="false" outlineLevel="0" collapsed="false">
      <c r="A42" s="175" t="s">
        <v>26</v>
      </c>
      <c r="B42" s="162" t="n">
        <v>43201</v>
      </c>
      <c r="C42" s="163" t="s">
        <v>171</v>
      </c>
      <c r="D42" s="163" t="s">
        <v>60</v>
      </c>
      <c r="E42" s="7" t="s">
        <v>120</v>
      </c>
      <c r="F42" s="164" t="n">
        <v>3</v>
      </c>
      <c r="H42" s="1" t="s">
        <v>53</v>
      </c>
      <c r="J42" s="30" t="n">
        <f aca="false">Elaboration!F13</f>
        <v>0.5</v>
      </c>
      <c r="K42" s="165" t="n">
        <f aca="false">SUMIFS(F42:F51,D42:D51,"Requirements")</f>
        <v>0</v>
      </c>
    </row>
    <row r="43" s="1" customFormat="true" ht="15" hidden="false" customHeight="false" outlineLevel="0" collapsed="false">
      <c r="A43" s="175"/>
      <c r="B43" s="162" t="n">
        <v>43202</v>
      </c>
      <c r="C43" s="163" t="s">
        <v>172</v>
      </c>
      <c r="D43" s="163" t="s">
        <v>70</v>
      </c>
      <c r="E43" s="7" t="s">
        <v>91</v>
      </c>
      <c r="F43" s="164" t="n">
        <v>2</v>
      </c>
      <c r="H43" s="1" t="s">
        <v>165</v>
      </c>
      <c r="J43" s="30" t="n">
        <f aca="false">Elaboration!F24</f>
        <v>7</v>
      </c>
      <c r="K43" s="165" t="n">
        <f aca="false">SUMIFS(F42:F51,D42:D51,"Analyse &amp; Design")</f>
        <v>2</v>
      </c>
    </row>
    <row r="44" s="1" customFormat="true" ht="15" hidden="false" customHeight="false" outlineLevel="0" collapsed="false">
      <c r="A44" s="175"/>
      <c r="B44" s="162" t="n">
        <v>43204</v>
      </c>
      <c r="C44" s="163" t="s">
        <v>173</v>
      </c>
      <c r="D44" s="163" t="s">
        <v>58</v>
      </c>
      <c r="E44" s="7" t="s">
        <v>140</v>
      </c>
      <c r="F44" s="164" t="n">
        <v>1</v>
      </c>
      <c r="H44" s="1" t="s">
        <v>55</v>
      </c>
      <c r="J44" s="30" t="n">
        <f aca="false">Elaboration!F35</f>
        <v>0</v>
      </c>
      <c r="K44" s="165" t="n">
        <f aca="false">SUMIFS(F42:F51,D42:D51,"Implementierung")</f>
        <v>0</v>
      </c>
    </row>
    <row r="45" s="1" customFormat="true" ht="15" hidden="false" customHeight="false" outlineLevel="0" collapsed="false">
      <c r="A45" s="175"/>
      <c r="B45" s="162"/>
      <c r="C45" s="163"/>
      <c r="D45" s="163"/>
      <c r="E45" s="7"/>
      <c r="F45" s="164"/>
      <c r="H45" s="1" t="s">
        <v>71</v>
      </c>
      <c r="J45" s="30" t="n">
        <f aca="false">Elaboration!F46</f>
        <v>0</v>
      </c>
      <c r="K45" s="165" t="n">
        <f aca="false">SUMIFS(F42:F51,D42:D51,"Test")</f>
        <v>0</v>
      </c>
    </row>
    <row r="46" s="1" customFormat="true" ht="15" hidden="false" customHeight="false" outlineLevel="0" collapsed="false">
      <c r="A46" s="175"/>
      <c r="B46" s="162"/>
      <c r="C46" s="163"/>
      <c r="D46" s="163"/>
      <c r="E46" s="7"/>
      <c r="F46" s="164"/>
      <c r="H46" s="1" t="s">
        <v>57</v>
      </c>
      <c r="J46" s="30" t="n">
        <f aca="false">Elaboration!F57</f>
        <v>0</v>
      </c>
      <c r="K46" s="165" t="n">
        <f aca="false">SUMIFS(F42:F51,D42:D51,"Dokumentation")</f>
        <v>0</v>
      </c>
    </row>
    <row r="47" s="1" customFormat="true" ht="15" hidden="false" customHeight="false" outlineLevel="0" collapsed="false">
      <c r="A47" s="175"/>
      <c r="B47" s="162"/>
      <c r="C47" s="163"/>
      <c r="D47" s="163"/>
      <c r="E47" s="7"/>
      <c r="F47" s="164"/>
      <c r="H47" s="1" t="s">
        <v>58</v>
      </c>
      <c r="J47" s="30" t="n">
        <f aca="false">Elaboration!F68</f>
        <v>0</v>
      </c>
      <c r="K47" s="165" t="n">
        <f aca="false">SUMIFS(F42:F51,D42:D51,"Projektmanagement")</f>
        <v>1</v>
      </c>
    </row>
    <row r="48" s="1" customFormat="true" ht="15" hidden="false" customHeight="false" outlineLevel="0" collapsed="false">
      <c r="A48" s="175"/>
      <c r="B48" s="162"/>
      <c r="C48" s="163"/>
      <c r="D48" s="163"/>
      <c r="E48" s="7"/>
      <c r="F48" s="164"/>
      <c r="H48" s="1" t="s">
        <v>72</v>
      </c>
      <c r="J48" s="30" t="n">
        <f aca="false">Elaboration!F79</f>
        <v>0.5</v>
      </c>
      <c r="K48" s="165" t="n">
        <f aca="false">SUMIFS(F42:F51,D42:D51,"Wiederkehrende Tasks")</f>
        <v>0</v>
      </c>
    </row>
    <row r="49" s="1" customFormat="true" ht="15" hidden="false" customHeight="false" outlineLevel="0" collapsed="false">
      <c r="A49" s="175"/>
      <c r="B49" s="162"/>
      <c r="C49" s="163"/>
      <c r="D49" s="163"/>
      <c r="E49" s="7"/>
      <c r="F49" s="164"/>
      <c r="H49" s="1" t="s">
        <v>60</v>
      </c>
      <c r="J49" s="30" t="n">
        <f aca="false">Elaboration!F90</f>
        <v>3</v>
      </c>
      <c r="K49" s="165" t="n">
        <f aca="false">SUMIFS(F42:F51,D42:D51,"Sitzung")</f>
        <v>3</v>
      </c>
    </row>
    <row r="50" s="1" customFormat="true" ht="15" hidden="false" customHeight="false" outlineLevel="0" collapsed="false">
      <c r="A50" s="175"/>
      <c r="B50" s="162"/>
      <c r="C50" s="163"/>
      <c r="D50" s="163"/>
      <c r="E50" s="7"/>
      <c r="F50" s="164"/>
      <c r="H50" s="1" t="s">
        <v>61</v>
      </c>
      <c r="J50" s="30" t="n">
        <f aca="false">Elaboration!F101</f>
        <v>0</v>
      </c>
      <c r="K50" s="165" t="n">
        <f aca="false">SUMIFS(F42:F51,D42:D51,"Qualitätssicherung")</f>
        <v>0</v>
      </c>
    </row>
    <row r="51" s="1" customFormat="true" ht="15" hidden="false" customHeight="false" outlineLevel="0" collapsed="false">
      <c r="A51" s="175"/>
      <c r="B51" s="162"/>
      <c r="C51" s="163"/>
      <c r="D51" s="163"/>
      <c r="E51" s="7"/>
      <c r="F51" s="164"/>
      <c r="H51" s="0"/>
      <c r="J51" s="0"/>
      <c r="K51" s="0"/>
    </row>
    <row r="52" s="170" customFormat="true" ht="15" hidden="false" customHeight="false" outlineLevel="0" collapsed="false">
      <c r="A52" s="174"/>
      <c r="B52" s="168"/>
      <c r="F52" s="171"/>
    </row>
    <row r="53" s="1" customFormat="true" ht="15" hidden="false" customHeight="false" outlineLevel="0" collapsed="false">
      <c r="A53" s="175" t="s">
        <v>28</v>
      </c>
      <c r="B53" s="162"/>
      <c r="C53" s="163"/>
      <c r="D53" s="163"/>
      <c r="E53" s="7"/>
      <c r="F53" s="164"/>
      <c r="H53" s="1" t="s">
        <v>53</v>
      </c>
      <c r="J53" s="30" t="n">
        <f aca="false">Elaboration!F134</f>
        <v>0</v>
      </c>
      <c r="K53" s="165" t="n">
        <f aca="false">SUMIFS(F53:F62,D53:D62,"Requirements")</f>
        <v>0</v>
      </c>
    </row>
    <row r="54" s="1" customFormat="true" ht="15" hidden="false" customHeight="false" outlineLevel="0" collapsed="false">
      <c r="A54" s="175"/>
      <c r="B54" s="162"/>
      <c r="C54" s="163"/>
      <c r="D54" s="163"/>
      <c r="E54" s="7"/>
      <c r="F54" s="164"/>
      <c r="H54" s="1" t="s">
        <v>165</v>
      </c>
      <c r="J54" s="30" t="n">
        <f aca="false">Elaboration!F145</f>
        <v>6</v>
      </c>
      <c r="K54" s="165" t="n">
        <f aca="false">SUMIFS(F53:F62,D53:D62,"Analyse &amp; Design")</f>
        <v>0</v>
      </c>
    </row>
    <row r="55" s="1" customFormat="true" ht="15" hidden="false" customHeight="false" outlineLevel="0" collapsed="false">
      <c r="A55" s="175"/>
      <c r="B55" s="162"/>
      <c r="C55" s="163"/>
      <c r="D55" s="163"/>
      <c r="E55" s="7"/>
      <c r="F55" s="164"/>
      <c r="H55" s="1" t="s">
        <v>55</v>
      </c>
      <c r="J55" s="30" t="n">
        <f aca="false">Elaboration!F156</f>
        <v>2</v>
      </c>
      <c r="K55" s="165" t="n">
        <f aca="false">SUMIFS(F53:F62,D53:D62,"Implementierung")</f>
        <v>0</v>
      </c>
    </row>
    <row r="56" s="1" customFormat="true" ht="15" hidden="false" customHeight="false" outlineLevel="0" collapsed="false">
      <c r="A56" s="175"/>
      <c r="B56" s="162"/>
      <c r="C56" s="163"/>
      <c r="D56" s="163"/>
      <c r="E56" s="7"/>
      <c r="F56" s="164"/>
      <c r="H56" s="1" t="s">
        <v>71</v>
      </c>
      <c r="J56" s="30" t="n">
        <f aca="false">Elaboration!F167</f>
        <v>0</v>
      </c>
      <c r="K56" s="165" t="n">
        <f aca="false">SUMIFS(F53:F62,D53:D62,"Test")</f>
        <v>0</v>
      </c>
    </row>
    <row r="57" s="1" customFormat="true" ht="15" hidden="false" customHeight="false" outlineLevel="0" collapsed="false">
      <c r="A57" s="175"/>
      <c r="B57" s="162"/>
      <c r="C57" s="163"/>
      <c r="D57" s="163"/>
      <c r="E57" s="7"/>
      <c r="F57" s="164"/>
      <c r="H57" s="1" t="s">
        <v>57</v>
      </c>
      <c r="J57" s="30" t="n">
        <f aca="false">Elaboration!F178</f>
        <v>1</v>
      </c>
      <c r="K57" s="165" t="n">
        <f aca="false">SUMIFS(F53:F62,D53:D62,"Dokumentation")</f>
        <v>0</v>
      </c>
    </row>
    <row r="58" s="1" customFormat="true" ht="15" hidden="false" customHeight="false" outlineLevel="0" collapsed="false">
      <c r="A58" s="175"/>
      <c r="B58" s="162"/>
      <c r="C58" s="163"/>
      <c r="D58" s="163"/>
      <c r="E58" s="7"/>
      <c r="F58" s="164"/>
      <c r="H58" s="1" t="s">
        <v>58</v>
      </c>
      <c r="J58" s="30" t="n">
        <f aca="false">Elaboration!F189</f>
        <v>0</v>
      </c>
      <c r="K58" s="165" t="n">
        <f aca="false">SUMIFS(F53:F62,D53:D62,"Projektmanagement")</f>
        <v>0</v>
      </c>
    </row>
    <row r="59" s="1" customFormat="true" ht="15" hidden="false" customHeight="false" outlineLevel="0" collapsed="false">
      <c r="A59" s="175"/>
      <c r="B59" s="162"/>
      <c r="C59" s="163"/>
      <c r="D59" s="163"/>
      <c r="E59" s="7"/>
      <c r="F59" s="164"/>
      <c r="H59" s="1" t="s">
        <v>72</v>
      </c>
      <c r="J59" s="30" t="n">
        <f aca="false">Elaboration!F200</f>
        <v>0</v>
      </c>
      <c r="K59" s="165" t="n">
        <f aca="false">SUMIFS(F53:F62,D53:D62,"Wiederkehrende Tasks")</f>
        <v>0</v>
      </c>
    </row>
    <row r="60" s="1" customFormat="true" ht="15" hidden="false" customHeight="false" outlineLevel="0" collapsed="false">
      <c r="A60" s="175"/>
      <c r="B60" s="162"/>
      <c r="C60" s="163"/>
      <c r="D60" s="163"/>
      <c r="E60" s="7"/>
      <c r="F60" s="164"/>
      <c r="H60" s="1" t="s">
        <v>60</v>
      </c>
      <c r="J60" s="30" t="n">
        <f aca="false">Elaboration!F211</f>
        <v>3</v>
      </c>
      <c r="K60" s="165" t="n">
        <f aca="false">SUMIFS(F53:F62,D53:D62,"Sitzung")</f>
        <v>0</v>
      </c>
    </row>
    <row r="61" s="1" customFormat="true" ht="15" hidden="false" customHeight="false" outlineLevel="0" collapsed="false">
      <c r="A61" s="175"/>
      <c r="B61" s="162"/>
      <c r="C61" s="163"/>
      <c r="D61" s="163"/>
      <c r="E61" s="7"/>
      <c r="F61" s="164"/>
      <c r="H61" s="1" t="s">
        <v>61</v>
      </c>
      <c r="J61" s="30" t="n">
        <f aca="false">Elaboration!F222</f>
        <v>0</v>
      </c>
      <c r="K61" s="165" t="n">
        <f aca="false">SUMIFS(F53:F62,D53:D62,"Qualitätssicherung")</f>
        <v>0</v>
      </c>
    </row>
    <row r="62" s="1" customFormat="true" ht="15" hidden="false" customHeight="false" outlineLevel="0" collapsed="false">
      <c r="A62" s="175"/>
      <c r="B62" s="162"/>
      <c r="C62" s="163"/>
      <c r="D62" s="163"/>
      <c r="E62" s="7"/>
      <c r="F62" s="164"/>
      <c r="H62" s="0"/>
      <c r="J62" s="0"/>
      <c r="K62" s="0"/>
    </row>
    <row r="63" s="170" customFormat="true" ht="15" hidden="false" customHeight="false" outlineLevel="0" collapsed="false">
      <c r="A63" s="174"/>
      <c r="B63" s="168"/>
      <c r="F63" s="171"/>
    </row>
    <row r="64" s="1" customFormat="true" ht="15" hidden="false" customHeight="false" outlineLevel="0" collapsed="false">
      <c r="A64" s="175" t="s">
        <v>30</v>
      </c>
      <c r="B64" s="162"/>
      <c r="C64" s="163"/>
      <c r="D64" s="163"/>
      <c r="E64" s="7"/>
      <c r="F64" s="164"/>
      <c r="H64" s="1" t="s">
        <v>53</v>
      </c>
      <c r="J64" s="30" t="n">
        <f aca="false">Elaboration!F257</f>
        <v>0</v>
      </c>
      <c r="K64" s="165" t="n">
        <f aca="false">SUMIFS(F64:F73,D64:D73,"Requirements")</f>
        <v>0</v>
      </c>
    </row>
    <row r="65" s="1" customFormat="true" ht="15" hidden="false" customHeight="false" outlineLevel="0" collapsed="false">
      <c r="A65" s="175"/>
      <c r="B65" s="162"/>
      <c r="C65" s="163"/>
      <c r="D65" s="163"/>
      <c r="E65" s="7"/>
      <c r="F65" s="164"/>
      <c r="H65" s="1" t="s">
        <v>165</v>
      </c>
      <c r="J65" s="30" t="n">
        <f aca="false">Elaboration!F268</f>
        <v>3</v>
      </c>
      <c r="K65" s="165" t="n">
        <f aca="false">SUMIFS(F64:F73,D64:D73,"Analyse &amp; Design")</f>
        <v>0</v>
      </c>
    </row>
    <row r="66" s="1" customFormat="true" ht="15" hidden="false" customHeight="false" outlineLevel="0" collapsed="false">
      <c r="A66" s="175"/>
      <c r="B66" s="162"/>
      <c r="C66" s="163"/>
      <c r="D66" s="163"/>
      <c r="E66" s="7"/>
      <c r="F66" s="164"/>
      <c r="H66" s="1" t="s">
        <v>55</v>
      </c>
      <c r="J66" s="30" t="n">
        <f aca="false">Elaboration!F279</f>
        <v>7</v>
      </c>
      <c r="K66" s="165" t="n">
        <f aca="false">SUMIFS(F64:F73,D64:D73,"Implementierung")</f>
        <v>0</v>
      </c>
    </row>
    <row r="67" s="1" customFormat="true" ht="15" hidden="false" customHeight="false" outlineLevel="0" collapsed="false">
      <c r="A67" s="175"/>
      <c r="B67" s="162"/>
      <c r="C67" s="163"/>
      <c r="D67" s="163"/>
      <c r="E67" s="7"/>
      <c r="F67" s="164"/>
      <c r="H67" s="1" t="s">
        <v>71</v>
      </c>
      <c r="J67" s="30" t="n">
        <f aca="false">Elaboration!F290</f>
        <v>0</v>
      </c>
      <c r="K67" s="165" t="n">
        <f aca="false">SUMIFS(F64:F73,D64:D73,"Test")</f>
        <v>0</v>
      </c>
    </row>
    <row r="68" s="1" customFormat="true" ht="15" hidden="false" customHeight="false" outlineLevel="0" collapsed="false">
      <c r="A68" s="175"/>
      <c r="B68" s="162"/>
      <c r="C68" s="163"/>
      <c r="D68" s="163"/>
      <c r="E68" s="7"/>
      <c r="F68" s="164"/>
      <c r="H68" s="1" t="s">
        <v>57</v>
      </c>
      <c r="J68" s="30" t="n">
        <f aca="false">Elaboration!F301</f>
        <v>0.5</v>
      </c>
      <c r="K68" s="165" t="n">
        <f aca="false">SUMIFS(F64:F73,D64:D73,"Dokumentation")</f>
        <v>0</v>
      </c>
    </row>
    <row r="69" s="1" customFormat="true" ht="15" hidden="false" customHeight="false" outlineLevel="0" collapsed="false">
      <c r="A69" s="175"/>
      <c r="B69" s="162"/>
      <c r="C69" s="163"/>
      <c r="D69" s="163"/>
      <c r="E69" s="7"/>
      <c r="F69" s="164"/>
      <c r="H69" s="1" t="s">
        <v>58</v>
      </c>
      <c r="J69" s="30" t="n">
        <f aca="false">Elaboration!F312</f>
        <v>0</v>
      </c>
      <c r="K69" s="165" t="n">
        <f aca="false">SUMIFS(F64:F73,D64:D73,"Projektmanagement")</f>
        <v>0</v>
      </c>
    </row>
    <row r="70" s="1" customFormat="true" ht="15" hidden="false" customHeight="false" outlineLevel="0" collapsed="false">
      <c r="A70" s="175"/>
      <c r="B70" s="162"/>
      <c r="C70" s="163"/>
      <c r="D70" s="163"/>
      <c r="E70" s="7"/>
      <c r="F70" s="164"/>
      <c r="H70" s="1" t="s">
        <v>72</v>
      </c>
      <c r="J70" s="30" t="n">
        <f aca="false">Elaboration!F323</f>
        <v>0</v>
      </c>
      <c r="K70" s="165" t="n">
        <f aca="false">SUMIFS(F64:F73,D64:D73,"Wiederkehrende Tasks")</f>
        <v>0</v>
      </c>
    </row>
    <row r="71" s="1" customFormat="true" ht="15" hidden="false" customHeight="false" outlineLevel="0" collapsed="false">
      <c r="A71" s="175"/>
      <c r="B71" s="162"/>
      <c r="C71" s="163"/>
      <c r="D71" s="163"/>
      <c r="E71" s="7"/>
      <c r="F71" s="164"/>
      <c r="H71" s="1" t="s">
        <v>60</v>
      </c>
      <c r="J71" s="30" t="n">
        <f aca="false">Elaboration!F334</f>
        <v>3</v>
      </c>
      <c r="K71" s="165" t="n">
        <f aca="false">SUMIFS(F64:F73,D64:D73,"Sitzung")</f>
        <v>0</v>
      </c>
    </row>
    <row r="72" s="1" customFormat="true" ht="15" hidden="false" customHeight="false" outlineLevel="0" collapsed="false">
      <c r="A72" s="175"/>
      <c r="B72" s="162"/>
      <c r="C72" s="163"/>
      <c r="D72" s="163"/>
      <c r="E72" s="7"/>
      <c r="F72" s="164"/>
      <c r="H72" s="1" t="s">
        <v>61</v>
      </c>
      <c r="J72" s="30" t="n">
        <f aca="false">Elaboration!F345</f>
        <v>0</v>
      </c>
      <c r="K72" s="165" t="n">
        <f aca="false">SUMIFS(F64:F73,D64:D73,"Qualitätssicherung")</f>
        <v>0</v>
      </c>
    </row>
    <row r="73" s="1" customFormat="true" ht="15" hidden="false" customHeight="false" outlineLevel="0" collapsed="false">
      <c r="A73" s="175"/>
      <c r="B73" s="162"/>
      <c r="C73" s="163"/>
      <c r="D73" s="163"/>
      <c r="E73" s="7"/>
      <c r="F73" s="164"/>
      <c r="H73" s="0"/>
      <c r="J73" s="0"/>
      <c r="K73" s="0"/>
    </row>
    <row r="74" s="170" customFormat="true" ht="15" hidden="false" customHeight="false" outlineLevel="0" collapsed="false">
      <c r="A74" s="174"/>
      <c r="B74" s="168"/>
      <c r="F74" s="171"/>
    </row>
    <row r="75" s="1" customFormat="true" ht="15" hidden="false" customHeight="false" outlineLevel="0" collapsed="false">
      <c r="A75" s="175" t="s">
        <v>32</v>
      </c>
      <c r="B75" s="162"/>
      <c r="C75" s="163"/>
      <c r="D75" s="163"/>
      <c r="E75" s="7"/>
      <c r="F75" s="164"/>
      <c r="H75" s="1" t="s">
        <v>53</v>
      </c>
      <c r="J75" s="30" t="n">
        <f aca="false">Elaboration!F378</f>
        <v>0</v>
      </c>
      <c r="K75" s="165" t="n">
        <f aca="false">SUMIFS(F75:F84,D75:D84,"Requirements")</f>
        <v>0</v>
      </c>
    </row>
    <row r="76" s="1" customFormat="true" ht="15" hidden="false" customHeight="false" outlineLevel="0" collapsed="false">
      <c r="A76" s="175"/>
      <c r="B76" s="162"/>
      <c r="C76" s="163"/>
      <c r="D76" s="163"/>
      <c r="E76" s="7"/>
      <c r="F76" s="164"/>
      <c r="H76" s="1" t="s">
        <v>165</v>
      </c>
      <c r="J76" s="30" t="n">
        <f aca="false">Elaboration!F389</f>
        <v>2</v>
      </c>
      <c r="K76" s="165" t="n">
        <f aca="false">SUMIFS(F75:F84,D75:D84,"Analyse &amp; Design")</f>
        <v>0</v>
      </c>
    </row>
    <row r="77" s="1" customFormat="true" ht="15" hidden="false" customHeight="false" outlineLevel="0" collapsed="false">
      <c r="A77" s="175"/>
      <c r="B77" s="162"/>
      <c r="C77" s="163"/>
      <c r="D77" s="163"/>
      <c r="E77" s="7"/>
      <c r="F77" s="164"/>
      <c r="H77" s="1" t="s">
        <v>55</v>
      </c>
      <c r="J77" s="30" t="n">
        <f aca="false">Elaboration!F400</f>
        <v>2</v>
      </c>
      <c r="K77" s="165" t="n">
        <f aca="false">SUMIFS(F75:F84,D75:D84,"Implementierung")</f>
        <v>0</v>
      </c>
    </row>
    <row r="78" s="1" customFormat="true" ht="15" hidden="false" customHeight="false" outlineLevel="0" collapsed="false">
      <c r="A78" s="175"/>
      <c r="B78" s="162"/>
      <c r="C78" s="163"/>
      <c r="D78" s="163"/>
      <c r="E78" s="7"/>
      <c r="F78" s="164"/>
      <c r="H78" s="1" t="s">
        <v>71</v>
      </c>
      <c r="J78" s="30" t="n">
        <f aca="false">Elaboration!F411</f>
        <v>2</v>
      </c>
      <c r="K78" s="165" t="n">
        <f aca="false">SUMIFS(F75:F84,D75:D84,"Test")</f>
        <v>0</v>
      </c>
    </row>
    <row r="79" s="1" customFormat="true" ht="15" hidden="false" customHeight="false" outlineLevel="0" collapsed="false">
      <c r="A79" s="175"/>
      <c r="B79" s="162"/>
      <c r="C79" s="163"/>
      <c r="D79" s="163"/>
      <c r="E79" s="7"/>
      <c r="F79" s="164"/>
      <c r="H79" s="1" t="s">
        <v>57</v>
      </c>
      <c r="J79" s="30" t="n">
        <f aca="false">Elaboration!F422</f>
        <v>2</v>
      </c>
      <c r="K79" s="165" t="n">
        <f aca="false">SUMIFS(F75:F84,D75:D84,"Dokumentation")</f>
        <v>0</v>
      </c>
    </row>
    <row r="80" s="1" customFormat="true" ht="15" hidden="false" customHeight="false" outlineLevel="0" collapsed="false">
      <c r="A80" s="175"/>
      <c r="B80" s="162"/>
      <c r="C80" s="163"/>
      <c r="D80" s="163"/>
      <c r="E80" s="7"/>
      <c r="F80" s="164"/>
      <c r="H80" s="1" t="s">
        <v>58</v>
      </c>
      <c r="J80" s="30" t="n">
        <f aca="false">Elaboration!F433</f>
        <v>0</v>
      </c>
      <c r="K80" s="165" t="n">
        <f aca="false">SUMIFS(F75:F84,D75:D84,"Projektmanagement")</f>
        <v>0</v>
      </c>
    </row>
    <row r="81" s="1" customFormat="true" ht="15" hidden="false" customHeight="false" outlineLevel="0" collapsed="false">
      <c r="A81" s="175"/>
      <c r="B81" s="162"/>
      <c r="C81" s="163"/>
      <c r="D81" s="163"/>
      <c r="E81" s="7"/>
      <c r="F81" s="164"/>
      <c r="H81" s="1" t="s">
        <v>72</v>
      </c>
      <c r="J81" s="30" t="n">
        <f aca="false">Elaboration!F444</f>
        <v>0</v>
      </c>
      <c r="K81" s="165" t="n">
        <f aca="false">SUMIFS(F75:F84,D75:D84,"Wiederkehrende Tasks")</f>
        <v>0</v>
      </c>
    </row>
    <row r="82" s="1" customFormat="true" ht="15" hidden="false" customHeight="false" outlineLevel="0" collapsed="false">
      <c r="A82" s="175"/>
      <c r="B82" s="162"/>
      <c r="C82" s="163"/>
      <c r="D82" s="163"/>
      <c r="E82" s="7"/>
      <c r="F82" s="164"/>
      <c r="H82" s="1" t="s">
        <v>60</v>
      </c>
      <c r="J82" s="30" t="n">
        <f aca="false">Elaboration!F455</f>
        <v>3</v>
      </c>
      <c r="K82" s="165" t="n">
        <f aca="false">SUMIFS(F75:F84,D75:D84,"Sitzung")</f>
        <v>0</v>
      </c>
    </row>
    <row r="83" s="1" customFormat="true" ht="15" hidden="false" customHeight="false" outlineLevel="0" collapsed="false">
      <c r="A83" s="175"/>
      <c r="B83" s="162"/>
      <c r="C83" s="163"/>
      <c r="D83" s="163"/>
      <c r="E83" s="7"/>
      <c r="F83" s="164"/>
      <c r="H83" s="1" t="s">
        <v>61</v>
      </c>
      <c r="J83" s="30" t="n">
        <f aca="false">Elaboration!F466</f>
        <v>0</v>
      </c>
      <c r="K83" s="165" t="n">
        <f aca="false">SUMIFS(F75:F84,D75:D84,"Qualitätssicherung")</f>
        <v>0</v>
      </c>
    </row>
    <row r="84" s="1" customFormat="true" ht="15" hidden="false" customHeight="false" outlineLevel="0" collapsed="false">
      <c r="A84" s="175"/>
      <c r="B84" s="162"/>
      <c r="C84" s="163"/>
      <c r="D84" s="163"/>
      <c r="E84" s="7"/>
      <c r="F84" s="164"/>
      <c r="H84" s="0"/>
      <c r="J84" s="0"/>
      <c r="K84" s="0"/>
    </row>
    <row r="85" s="170" customFormat="true" ht="15" hidden="false" customHeight="false" outlineLevel="0" collapsed="false">
      <c r="A85" s="174"/>
      <c r="B85" s="168"/>
      <c r="F85" s="171"/>
    </row>
    <row r="86" s="1" customFormat="true" ht="15" hidden="false" customHeight="false" outlineLevel="0" collapsed="false">
      <c r="A86" s="176" t="s">
        <v>34</v>
      </c>
      <c r="B86" s="162"/>
      <c r="C86" s="163"/>
      <c r="D86" s="163"/>
      <c r="E86" s="7"/>
      <c r="F86" s="164"/>
      <c r="H86" s="1" t="s">
        <v>53</v>
      </c>
      <c r="J86" s="30" t="n">
        <f aca="false">Construction!F13</f>
        <v>0</v>
      </c>
      <c r="K86" s="165" t="n">
        <f aca="false">SUMIFS(F86:F95,D86:D95,"Requirements")</f>
        <v>0</v>
      </c>
    </row>
    <row r="87" s="1" customFormat="true" ht="15" hidden="false" customHeight="false" outlineLevel="0" collapsed="false">
      <c r="A87" s="176"/>
      <c r="B87" s="162"/>
      <c r="C87" s="163"/>
      <c r="D87" s="163"/>
      <c r="E87" s="7"/>
      <c r="F87" s="164"/>
      <c r="H87" s="1" t="s">
        <v>165</v>
      </c>
      <c r="J87" s="30" t="n">
        <f aca="false">Construction!F24</f>
        <v>1</v>
      </c>
      <c r="K87" s="165" t="n">
        <f aca="false">SUMIFS(F86:F95,D86:D95,"Analyse &amp; Design")</f>
        <v>0</v>
      </c>
    </row>
    <row r="88" s="1" customFormat="true" ht="15" hidden="false" customHeight="false" outlineLevel="0" collapsed="false">
      <c r="A88" s="176"/>
      <c r="B88" s="162"/>
      <c r="C88" s="163"/>
      <c r="D88" s="163"/>
      <c r="E88" s="7"/>
      <c r="F88" s="164"/>
      <c r="H88" s="1" t="s">
        <v>55</v>
      </c>
      <c r="J88" s="30" t="n">
        <f aca="false">Construction!F35</f>
        <v>4</v>
      </c>
      <c r="K88" s="165" t="n">
        <f aca="false">SUMIFS(F86:F95,D86:D95,"Implementierung")</f>
        <v>0</v>
      </c>
    </row>
    <row r="89" s="1" customFormat="true" ht="15" hidden="false" customHeight="false" outlineLevel="0" collapsed="false">
      <c r="A89" s="176"/>
      <c r="B89" s="162"/>
      <c r="C89" s="163"/>
      <c r="D89" s="163"/>
      <c r="E89" s="7"/>
      <c r="F89" s="164"/>
      <c r="H89" s="1" t="s">
        <v>71</v>
      </c>
      <c r="J89" s="30" t="n">
        <f aca="false">Construction!F46</f>
        <v>0</v>
      </c>
      <c r="K89" s="165" t="n">
        <f aca="false">SUMIFS(F86:F95,D86:D95,"Test")</f>
        <v>0</v>
      </c>
    </row>
    <row r="90" s="1" customFormat="true" ht="15" hidden="false" customHeight="false" outlineLevel="0" collapsed="false">
      <c r="A90" s="176"/>
      <c r="B90" s="162"/>
      <c r="C90" s="163"/>
      <c r="D90" s="163"/>
      <c r="E90" s="7"/>
      <c r="F90" s="164"/>
      <c r="H90" s="1" t="s">
        <v>57</v>
      </c>
      <c r="J90" s="30" t="n">
        <f aca="false">Construction!F57</f>
        <v>0.5</v>
      </c>
      <c r="K90" s="165" t="n">
        <f aca="false">SUMIFS(F86:F95,D86:D95,"Dokumentation")</f>
        <v>0</v>
      </c>
    </row>
    <row r="91" s="1" customFormat="true" ht="15" hidden="false" customHeight="false" outlineLevel="0" collapsed="false">
      <c r="A91" s="176"/>
      <c r="B91" s="162"/>
      <c r="C91" s="163"/>
      <c r="D91" s="163"/>
      <c r="E91" s="7"/>
      <c r="F91" s="164"/>
      <c r="H91" s="1" t="s">
        <v>58</v>
      </c>
      <c r="J91" s="30" t="n">
        <f aca="false">Construction!F68</f>
        <v>2</v>
      </c>
      <c r="K91" s="165" t="n">
        <f aca="false">SUMIFS(F86:F95,D86:D95,"Projektmanagement")</f>
        <v>0</v>
      </c>
    </row>
    <row r="92" s="1" customFormat="true" ht="15" hidden="false" customHeight="false" outlineLevel="0" collapsed="false">
      <c r="A92" s="176"/>
      <c r="B92" s="162"/>
      <c r="C92" s="163"/>
      <c r="D92" s="163"/>
      <c r="E92" s="7"/>
      <c r="F92" s="164"/>
      <c r="H92" s="1" t="s">
        <v>72</v>
      </c>
      <c r="J92" s="30" t="n">
        <f aca="false">Construction!F79</f>
        <v>0</v>
      </c>
      <c r="K92" s="165" t="n">
        <f aca="false">SUMIFS(F86:F95,D86:D95,"Wiederkehrende Tasks")</f>
        <v>0</v>
      </c>
    </row>
    <row r="93" s="1" customFormat="true" ht="15" hidden="false" customHeight="false" outlineLevel="0" collapsed="false">
      <c r="A93" s="176"/>
      <c r="B93" s="162"/>
      <c r="C93" s="163"/>
      <c r="D93" s="163"/>
      <c r="E93" s="7"/>
      <c r="F93" s="164"/>
      <c r="H93" s="1" t="s">
        <v>60</v>
      </c>
      <c r="J93" s="30" t="n">
        <f aca="false">Construction!F90</f>
        <v>3</v>
      </c>
      <c r="K93" s="165" t="n">
        <f aca="false">SUMIFS(F86:F95,D86:D95,"Sitzung")</f>
        <v>0</v>
      </c>
    </row>
    <row r="94" s="1" customFormat="true" ht="15" hidden="false" customHeight="false" outlineLevel="0" collapsed="false">
      <c r="A94" s="176"/>
      <c r="B94" s="162"/>
      <c r="C94" s="163"/>
      <c r="D94" s="163"/>
      <c r="E94" s="7"/>
      <c r="F94" s="164"/>
      <c r="H94" s="1" t="s">
        <v>61</v>
      </c>
      <c r="J94" s="30" t="n">
        <f aca="false">Construction!F101</f>
        <v>0</v>
      </c>
      <c r="K94" s="165" t="n">
        <f aca="false">SUMIFS(F86:F95,D86:D95,"Qualitätssicherung")</f>
        <v>0</v>
      </c>
    </row>
    <row r="95" s="1" customFormat="true" ht="15" hidden="false" customHeight="false" outlineLevel="0" collapsed="false">
      <c r="A95" s="176"/>
      <c r="B95" s="162"/>
      <c r="C95" s="163"/>
      <c r="D95" s="163"/>
      <c r="E95" s="7"/>
      <c r="F95" s="164"/>
      <c r="H95" s="0"/>
      <c r="J95" s="0"/>
      <c r="K95" s="0"/>
    </row>
    <row r="96" s="170" customFormat="true" ht="15" hidden="false" customHeight="false" outlineLevel="0" collapsed="false">
      <c r="A96" s="174"/>
      <c r="B96" s="168"/>
      <c r="F96" s="171"/>
    </row>
    <row r="97" s="1" customFormat="true" ht="15" hidden="false" customHeight="false" outlineLevel="0" collapsed="false">
      <c r="A97" s="176" t="s">
        <v>36</v>
      </c>
      <c r="B97" s="162"/>
      <c r="C97" s="163"/>
      <c r="D97" s="163"/>
      <c r="E97" s="7"/>
      <c r="F97" s="164"/>
      <c r="H97" s="1" t="s">
        <v>53</v>
      </c>
      <c r="J97" s="30" t="n">
        <f aca="false">Construction!F134</f>
        <v>0</v>
      </c>
      <c r="K97" s="165" t="n">
        <f aca="false">SUMIFS(F97:F106,D97:D106,"Requirements")</f>
        <v>0</v>
      </c>
    </row>
    <row r="98" s="1" customFormat="true" ht="15" hidden="false" customHeight="false" outlineLevel="0" collapsed="false">
      <c r="A98" s="176"/>
      <c r="B98" s="162"/>
      <c r="C98" s="163"/>
      <c r="D98" s="163"/>
      <c r="E98" s="7"/>
      <c r="F98" s="164"/>
      <c r="H98" s="1" t="s">
        <v>165</v>
      </c>
      <c r="J98" s="30" t="n">
        <f aca="false">Construction!F145</f>
        <v>0</v>
      </c>
      <c r="K98" s="165" t="n">
        <f aca="false">SUMIFS(F97:F106,D97:D106,"Analyse &amp; Design")</f>
        <v>0</v>
      </c>
    </row>
    <row r="99" s="1" customFormat="true" ht="15" hidden="false" customHeight="false" outlineLevel="0" collapsed="false">
      <c r="A99" s="176"/>
      <c r="B99" s="162"/>
      <c r="C99" s="163"/>
      <c r="D99" s="163"/>
      <c r="E99" s="7"/>
      <c r="F99" s="164"/>
      <c r="H99" s="1" t="s">
        <v>55</v>
      </c>
      <c r="J99" s="30" t="n">
        <f aca="false">Construction!F156</f>
        <v>5</v>
      </c>
      <c r="K99" s="165" t="n">
        <f aca="false">SUMIFS(F97:F106,D97:D106,"Implementierung")</f>
        <v>0</v>
      </c>
    </row>
    <row r="100" s="1" customFormat="true" ht="15" hidden="false" customHeight="false" outlineLevel="0" collapsed="false">
      <c r="A100" s="176"/>
      <c r="B100" s="162"/>
      <c r="C100" s="163"/>
      <c r="D100" s="163"/>
      <c r="E100" s="7"/>
      <c r="F100" s="164"/>
      <c r="H100" s="1" t="s">
        <v>71</v>
      </c>
      <c r="J100" s="30" t="n">
        <f aca="false">Construction!F167</f>
        <v>1</v>
      </c>
      <c r="K100" s="165" t="n">
        <f aca="false">SUMIFS(F97:F106,D97:D106,"Test")</f>
        <v>0</v>
      </c>
    </row>
    <row r="101" s="1" customFormat="true" ht="15" hidden="false" customHeight="false" outlineLevel="0" collapsed="false">
      <c r="A101" s="176"/>
      <c r="B101" s="162"/>
      <c r="C101" s="163"/>
      <c r="D101" s="163"/>
      <c r="E101" s="7"/>
      <c r="F101" s="164"/>
      <c r="H101" s="1" t="s">
        <v>57</v>
      </c>
      <c r="J101" s="30" t="n">
        <f aca="false">Construction!F178</f>
        <v>1.5</v>
      </c>
      <c r="K101" s="165" t="n">
        <f aca="false">SUMIFS(F97:F106,D97:D106,"Dokumentation")</f>
        <v>0</v>
      </c>
    </row>
    <row r="102" s="1" customFormat="true" ht="15" hidden="false" customHeight="false" outlineLevel="0" collapsed="false">
      <c r="A102" s="176"/>
      <c r="B102" s="162"/>
      <c r="C102" s="163"/>
      <c r="D102" s="163"/>
      <c r="E102" s="7"/>
      <c r="F102" s="164"/>
      <c r="H102" s="1" t="s">
        <v>58</v>
      </c>
      <c r="J102" s="30" t="n">
        <f aca="false">Construction!F189</f>
        <v>0</v>
      </c>
      <c r="K102" s="165" t="n">
        <f aca="false">SUMIFS(F97:F106,D97:D106,"Projektmanagement")</f>
        <v>0</v>
      </c>
    </row>
    <row r="103" s="1" customFormat="true" ht="15" hidden="false" customHeight="false" outlineLevel="0" collapsed="false">
      <c r="A103" s="176"/>
      <c r="B103" s="162"/>
      <c r="C103" s="163"/>
      <c r="D103" s="163"/>
      <c r="E103" s="7"/>
      <c r="F103" s="164"/>
      <c r="H103" s="1" t="s">
        <v>72</v>
      </c>
      <c r="J103" s="30" t="n">
        <f aca="false">Construction!F200</f>
        <v>0</v>
      </c>
      <c r="K103" s="165" t="n">
        <f aca="false">SUMIFS(F97:F106,D97:D106,"Wiederkehrende Tasks")</f>
        <v>0</v>
      </c>
    </row>
    <row r="104" s="1" customFormat="true" ht="15" hidden="false" customHeight="false" outlineLevel="0" collapsed="false">
      <c r="A104" s="176"/>
      <c r="B104" s="162"/>
      <c r="C104" s="163"/>
      <c r="D104" s="163"/>
      <c r="E104" s="7"/>
      <c r="F104" s="164"/>
      <c r="H104" s="1" t="s">
        <v>60</v>
      </c>
      <c r="J104" s="30" t="n">
        <f aca="false">Construction!F211</f>
        <v>3</v>
      </c>
      <c r="K104" s="165" t="n">
        <f aca="false">SUMIFS(F97:F106,D97:D106,"Sitzung")</f>
        <v>0</v>
      </c>
    </row>
    <row r="105" s="1" customFormat="true" ht="15" hidden="false" customHeight="false" outlineLevel="0" collapsed="false">
      <c r="A105" s="176"/>
      <c r="B105" s="162"/>
      <c r="C105" s="163"/>
      <c r="D105" s="163"/>
      <c r="E105" s="7"/>
      <c r="F105" s="164"/>
      <c r="H105" s="1" t="s">
        <v>61</v>
      </c>
      <c r="J105" s="30" t="n">
        <f aca="false">Construction!F222</f>
        <v>0</v>
      </c>
      <c r="K105" s="165" t="n">
        <f aca="false">SUMIFS(F97:F106,D97:D106,"Qualitätssicherung")</f>
        <v>0</v>
      </c>
    </row>
    <row r="106" s="1" customFormat="true" ht="15" hidden="false" customHeight="false" outlineLevel="0" collapsed="false">
      <c r="A106" s="176"/>
      <c r="B106" s="162"/>
      <c r="C106" s="163"/>
      <c r="D106" s="163"/>
      <c r="E106" s="7"/>
      <c r="F106" s="164"/>
      <c r="H106" s="0"/>
      <c r="J106" s="0"/>
      <c r="K106" s="0"/>
    </row>
    <row r="107" s="170" customFormat="true" ht="15" hidden="false" customHeight="false" outlineLevel="0" collapsed="false">
      <c r="A107" s="174"/>
      <c r="B107" s="168"/>
      <c r="F107" s="171"/>
    </row>
    <row r="108" s="1" customFormat="true" ht="15" hidden="false" customHeight="false" outlineLevel="0" collapsed="false">
      <c r="A108" s="176" t="s">
        <v>38</v>
      </c>
      <c r="B108" s="162"/>
      <c r="C108" s="163"/>
      <c r="D108" s="163"/>
      <c r="E108" s="7"/>
      <c r="F108" s="164"/>
      <c r="H108" s="1" t="s">
        <v>53</v>
      </c>
      <c r="J108" s="30" t="n">
        <f aca="false">Construction!F257</f>
        <v>0</v>
      </c>
      <c r="K108" s="165" t="n">
        <f aca="false">SUMIFS(F108:F117,D108:D117,"Requirements")</f>
        <v>0</v>
      </c>
    </row>
    <row r="109" s="1" customFormat="true" ht="15" hidden="false" customHeight="false" outlineLevel="0" collapsed="false">
      <c r="A109" s="176"/>
      <c r="B109" s="162"/>
      <c r="C109" s="163"/>
      <c r="D109" s="163"/>
      <c r="E109" s="7"/>
      <c r="F109" s="164"/>
      <c r="H109" s="1" t="s">
        <v>165</v>
      </c>
      <c r="J109" s="30" t="n">
        <f aca="false">Construction!F268</f>
        <v>0</v>
      </c>
      <c r="K109" s="165" t="n">
        <f aca="false">SUMIFS(F108:F117,D108:D117,"Analyse &amp; Design")</f>
        <v>0</v>
      </c>
    </row>
    <row r="110" s="1" customFormat="true" ht="15" hidden="false" customHeight="false" outlineLevel="0" collapsed="false">
      <c r="A110" s="176"/>
      <c r="B110" s="162"/>
      <c r="C110" s="163"/>
      <c r="D110" s="163"/>
      <c r="E110" s="7"/>
      <c r="F110" s="164"/>
      <c r="H110" s="1" t="s">
        <v>55</v>
      </c>
      <c r="J110" s="30" t="n">
        <f aca="false">Construction!F279</f>
        <v>6</v>
      </c>
      <c r="K110" s="165" t="n">
        <f aca="false">SUMIFS(F108:F117,D108:D117,"Implementierung")</f>
        <v>0</v>
      </c>
    </row>
    <row r="111" s="1" customFormat="true" ht="15" hidden="false" customHeight="false" outlineLevel="0" collapsed="false">
      <c r="A111" s="176"/>
      <c r="B111" s="162"/>
      <c r="C111" s="163"/>
      <c r="D111" s="163"/>
      <c r="E111" s="7"/>
      <c r="F111" s="164"/>
      <c r="H111" s="1" t="s">
        <v>71</v>
      </c>
      <c r="J111" s="30" t="n">
        <f aca="false">Construction!F290</f>
        <v>1</v>
      </c>
      <c r="K111" s="165" t="n">
        <f aca="false">SUMIFS(F108:F117,D108:D117,"Test")</f>
        <v>0</v>
      </c>
    </row>
    <row r="112" s="1" customFormat="true" ht="15" hidden="false" customHeight="false" outlineLevel="0" collapsed="false">
      <c r="A112" s="176"/>
      <c r="B112" s="162"/>
      <c r="C112" s="163"/>
      <c r="D112" s="163"/>
      <c r="E112" s="7"/>
      <c r="F112" s="164"/>
      <c r="H112" s="1" t="s">
        <v>57</v>
      </c>
      <c r="J112" s="30" t="n">
        <f aca="false">Construction!F301</f>
        <v>1.5</v>
      </c>
      <c r="K112" s="165" t="n">
        <f aca="false">SUMIFS(F108:F117,D108:D117,"Dokumentation")</f>
        <v>0</v>
      </c>
    </row>
    <row r="113" s="1" customFormat="true" ht="15" hidden="false" customHeight="false" outlineLevel="0" collapsed="false">
      <c r="A113" s="176"/>
      <c r="B113" s="162"/>
      <c r="C113" s="163"/>
      <c r="D113" s="163"/>
      <c r="E113" s="7"/>
      <c r="F113" s="164"/>
      <c r="H113" s="1" t="s">
        <v>58</v>
      </c>
      <c r="J113" s="30" t="n">
        <f aca="false">Construction!F312</f>
        <v>0</v>
      </c>
      <c r="K113" s="165" t="n">
        <f aca="false">SUMIFS(F108:F117,D108:D117,"Projektmanagement")</f>
        <v>0</v>
      </c>
    </row>
    <row r="114" s="1" customFormat="true" ht="15" hidden="false" customHeight="false" outlineLevel="0" collapsed="false">
      <c r="A114" s="176"/>
      <c r="B114" s="162"/>
      <c r="C114" s="163"/>
      <c r="D114" s="163"/>
      <c r="E114" s="7"/>
      <c r="F114" s="164"/>
      <c r="H114" s="1" t="s">
        <v>72</v>
      </c>
      <c r="J114" s="30" t="n">
        <f aca="false">Construction!F323</f>
        <v>0</v>
      </c>
      <c r="K114" s="165" t="n">
        <f aca="false">SUMIFS(F108:F117,D108:D117,"Wiederkehrende Tasks")</f>
        <v>0</v>
      </c>
    </row>
    <row r="115" s="1" customFormat="true" ht="15" hidden="false" customHeight="false" outlineLevel="0" collapsed="false">
      <c r="A115" s="176"/>
      <c r="B115" s="162"/>
      <c r="C115" s="163"/>
      <c r="D115" s="163"/>
      <c r="E115" s="7"/>
      <c r="F115" s="164"/>
      <c r="H115" s="1" t="s">
        <v>60</v>
      </c>
      <c r="J115" s="30" t="n">
        <f aca="false">Construction!F334</f>
        <v>3</v>
      </c>
      <c r="K115" s="165" t="n">
        <f aca="false">SUMIFS(F108:F117,D108:D117,"Sitzung")</f>
        <v>0</v>
      </c>
    </row>
    <row r="116" s="1" customFormat="true" ht="15" hidden="false" customHeight="false" outlineLevel="0" collapsed="false">
      <c r="A116" s="176"/>
      <c r="B116" s="162"/>
      <c r="C116" s="163"/>
      <c r="D116" s="163"/>
      <c r="E116" s="7"/>
      <c r="F116" s="164"/>
      <c r="H116" s="1" t="s">
        <v>61</v>
      </c>
      <c r="J116" s="30" t="n">
        <f aca="false">Construction!F345</f>
        <v>0</v>
      </c>
      <c r="K116" s="165" t="n">
        <f aca="false">SUMIFS(F108:F117,D108:D117,"Qualitätssicherung")</f>
        <v>0</v>
      </c>
    </row>
    <row r="117" s="1" customFormat="true" ht="15" hidden="false" customHeight="false" outlineLevel="0" collapsed="false">
      <c r="A117" s="176"/>
      <c r="B117" s="162"/>
      <c r="C117" s="163"/>
      <c r="D117" s="163"/>
      <c r="E117" s="7"/>
      <c r="F117" s="164"/>
      <c r="H117" s="0"/>
      <c r="J117" s="0"/>
      <c r="K117" s="0"/>
    </row>
    <row r="118" s="170" customFormat="true" ht="15" hidden="false" customHeight="false" outlineLevel="0" collapsed="false">
      <c r="A118" s="174"/>
      <c r="B118" s="168"/>
      <c r="F118" s="171"/>
    </row>
    <row r="119" s="1" customFormat="true" ht="15" hidden="false" customHeight="false" outlineLevel="0" collapsed="false">
      <c r="A119" s="176" t="s">
        <v>40</v>
      </c>
      <c r="B119" s="162"/>
      <c r="C119" s="163"/>
      <c r="D119" s="163"/>
      <c r="E119" s="7"/>
      <c r="F119" s="164"/>
      <c r="H119" s="1" t="s">
        <v>53</v>
      </c>
      <c r="J119" s="30" t="n">
        <f aca="false">Construction!F378</f>
        <v>0</v>
      </c>
      <c r="K119" s="165" t="n">
        <f aca="false">SUMIFS(F119:F128,D119:D128,"Requirements")</f>
        <v>0</v>
      </c>
    </row>
    <row r="120" s="1" customFormat="true" ht="15" hidden="false" customHeight="false" outlineLevel="0" collapsed="false">
      <c r="A120" s="176"/>
      <c r="B120" s="162"/>
      <c r="C120" s="163"/>
      <c r="D120" s="163"/>
      <c r="E120" s="7"/>
      <c r="F120" s="164"/>
      <c r="H120" s="1" t="s">
        <v>165</v>
      </c>
      <c r="J120" s="30" t="n">
        <f aca="false">Construction!F389</f>
        <v>0</v>
      </c>
      <c r="K120" s="165" t="n">
        <f aca="false">SUMIFS(F119:F128,D119:D128,"Analyse &amp; Design")</f>
        <v>0</v>
      </c>
    </row>
    <row r="121" s="1" customFormat="true" ht="15" hidden="false" customHeight="false" outlineLevel="0" collapsed="false">
      <c r="A121" s="176"/>
      <c r="B121" s="162"/>
      <c r="C121" s="163"/>
      <c r="D121" s="163"/>
      <c r="E121" s="7"/>
      <c r="F121" s="164"/>
      <c r="H121" s="1" t="s">
        <v>55</v>
      </c>
      <c r="J121" s="30" t="n">
        <f aca="false">Construction!F400</f>
        <v>5</v>
      </c>
      <c r="K121" s="165" t="n">
        <f aca="false">SUMIFS(F119:F128,D119:D128,"Implementierung")</f>
        <v>0</v>
      </c>
    </row>
    <row r="122" s="1" customFormat="true" ht="15" hidden="false" customHeight="false" outlineLevel="0" collapsed="false">
      <c r="A122" s="176"/>
      <c r="B122" s="162"/>
      <c r="C122" s="163"/>
      <c r="D122" s="163"/>
      <c r="E122" s="7"/>
      <c r="F122" s="164"/>
      <c r="H122" s="1" t="s">
        <v>71</v>
      </c>
      <c r="J122" s="30" t="n">
        <f aca="false">Construction!F411</f>
        <v>2</v>
      </c>
      <c r="K122" s="165" t="n">
        <f aca="false">SUMIFS(F119:F128,D119:D128,"Test")</f>
        <v>0</v>
      </c>
    </row>
    <row r="123" s="1" customFormat="true" ht="15" hidden="false" customHeight="false" outlineLevel="0" collapsed="false">
      <c r="A123" s="176"/>
      <c r="B123" s="162"/>
      <c r="C123" s="163"/>
      <c r="D123" s="163"/>
      <c r="E123" s="7"/>
      <c r="F123" s="164"/>
      <c r="H123" s="1" t="s">
        <v>57</v>
      </c>
      <c r="J123" s="30" t="n">
        <f aca="false">Construction!F422</f>
        <v>2</v>
      </c>
      <c r="K123" s="165" t="n">
        <f aca="false">SUMIFS(F119:F128,D119:D128,"Dokumentation")</f>
        <v>0</v>
      </c>
    </row>
    <row r="124" s="1" customFormat="true" ht="15" hidden="false" customHeight="false" outlineLevel="0" collapsed="false">
      <c r="A124" s="176"/>
      <c r="B124" s="162"/>
      <c r="C124" s="163"/>
      <c r="D124" s="163"/>
      <c r="E124" s="7"/>
      <c r="F124" s="164"/>
      <c r="H124" s="1" t="s">
        <v>58</v>
      </c>
      <c r="J124" s="30" t="n">
        <f aca="false">Construction!F433</f>
        <v>0</v>
      </c>
      <c r="K124" s="165" t="n">
        <f aca="false">SUMIFS(F119:F128,D119:D128,"Projektmanagement")</f>
        <v>0</v>
      </c>
    </row>
    <row r="125" s="1" customFormat="true" ht="15" hidden="false" customHeight="false" outlineLevel="0" collapsed="false">
      <c r="A125" s="176"/>
      <c r="B125" s="162"/>
      <c r="C125" s="163"/>
      <c r="D125" s="163"/>
      <c r="E125" s="7"/>
      <c r="F125" s="164"/>
      <c r="H125" s="1" t="s">
        <v>72</v>
      </c>
      <c r="J125" s="30" t="n">
        <f aca="false">Construction!F444</f>
        <v>0</v>
      </c>
      <c r="K125" s="165" t="n">
        <f aca="false">SUMIFS(F119:F128,D119:D128,"Wiederkehrende Tasks")</f>
        <v>0</v>
      </c>
    </row>
    <row r="126" s="1" customFormat="true" ht="15" hidden="false" customHeight="false" outlineLevel="0" collapsed="false">
      <c r="A126" s="176"/>
      <c r="B126" s="162"/>
      <c r="C126" s="163"/>
      <c r="D126" s="163"/>
      <c r="E126" s="7"/>
      <c r="F126" s="164"/>
      <c r="H126" s="1" t="s">
        <v>60</v>
      </c>
      <c r="J126" s="30" t="n">
        <f aca="false">Construction!F455</f>
        <v>3</v>
      </c>
      <c r="K126" s="165" t="n">
        <f aca="false">SUMIFS(F119:F128,D119:D128,"Sitzung")</f>
        <v>0</v>
      </c>
    </row>
    <row r="127" s="1" customFormat="true" ht="15" hidden="false" customHeight="false" outlineLevel="0" collapsed="false">
      <c r="A127" s="176"/>
      <c r="B127" s="162"/>
      <c r="C127" s="163"/>
      <c r="D127" s="163"/>
      <c r="E127" s="7"/>
      <c r="F127" s="164"/>
      <c r="H127" s="1" t="s">
        <v>61</v>
      </c>
      <c r="J127" s="30" t="n">
        <f aca="false">Construction!F466</f>
        <v>0</v>
      </c>
      <c r="K127" s="165" t="n">
        <f aca="false">SUMIFS(F119:F128,D119:D128,"Qualitätssicherung")</f>
        <v>0</v>
      </c>
    </row>
    <row r="128" s="1" customFormat="true" ht="15" hidden="false" customHeight="false" outlineLevel="0" collapsed="false">
      <c r="A128" s="176"/>
      <c r="B128" s="162"/>
      <c r="C128" s="163"/>
      <c r="D128" s="163"/>
      <c r="E128" s="7"/>
      <c r="F128" s="164"/>
      <c r="H128" s="0"/>
      <c r="J128" s="0"/>
      <c r="K128" s="0"/>
    </row>
    <row r="129" s="170" customFormat="true" ht="15" hidden="false" customHeight="false" outlineLevel="0" collapsed="false">
      <c r="A129" s="174"/>
      <c r="B129" s="168"/>
      <c r="F129" s="171"/>
    </row>
    <row r="130" s="1" customFormat="true" ht="15" hidden="false" customHeight="false" outlineLevel="0" collapsed="false">
      <c r="A130" s="176" t="s">
        <v>42</v>
      </c>
      <c r="B130" s="162"/>
      <c r="C130" s="163"/>
      <c r="D130" s="163"/>
      <c r="E130" s="7"/>
      <c r="F130" s="164"/>
      <c r="H130" s="1" t="s">
        <v>53</v>
      </c>
      <c r="J130" s="30" t="n">
        <f aca="false">Construction!F501</f>
        <v>0</v>
      </c>
      <c r="K130" s="165" t="n">
        <f aca="false">SUMIFS(F130:F139,D130:D139,"Requirements")</f>
        <v>0</v>
      </c>
    </row>
    <row r="131" s="1" customFormat="true" ht="15" hidden="false" customHeight="false" outlineLevel="0" collapsed="false">
      <c r="A131" s="176"/>
      <c r="B131" s="162"/>
      <c r="C131" s="163"/>
      <c r="D131" s="163"/>
      <c r="E131" s="7"/>
      <c r="F131" s="164"/>
      <c r="H131" s="1" t="s">
        <v>165</v>
      </c>
      <c r="J131" s="30" t="n">
        <f aca="false">Construction!F512</f>
        <v>0</v>
      </c>
      <c r="K131" s="165" t="n">
        <f aca="false">SUMIFS(F130:F139,D130:D139,"Analyse &amp; Design")</f>
        <v>0</v>
      </c>
    </row>
    <row r="132" s="1" customFormat="true" ht="15" hidden="false" customHeight="false" outlineLevel="0" collapsed="false">
      <c r="A132" s="176"/>
      <c r="B132" s="162"/>
      <c r="C132" s="163"/>
      <c r="D132" s="163"/>
      <c r="E132" s="7"/>
      <c r="F132" s="164"/>
      <c r="H132" s="1" t="s">
        <v>55</v>
      </c>
      <c r="J132" s="30" t="n">
        <f aca="false">Construction!F523</f>
        <v>3</v>
      </c>
      <c r="K132" s="165" t="n">
        <f aca="false">SUMIFS(F130:F139,D130:D139,"Implementierung")</f>
        <v>0</v>
      </c>
    </row>
    <row r="133" s="1" customFormat="true" ht="15" hidden="false" customHeight="false" outlineLevel="0" collapsed="false">
      <c r="A133" s="176"/>
      <c r="B133" s="162"/>
      <c r="C133" s="163"/>
      <c r="D133" s="163"/>
      <c r="E133" s="7"/>
      <c r="F133" s="164"/>
      <c r="H133" s="1" t="s">
        <v>71</v>
      </c>
      <c r="J133" s="30" t="n">
        <f aca="false">Construction!F534</f>
        <v>3</v>
      </c>
      <c r="K133" s="165" t="n">
        <f aca="false">SUMIFS(F130:F139,D130:D139,"Test")</f>
        <v>0</v>
      </c>
    </row>
    <row r="134" s="1" customFormat="true" ht="15" hidden="false" customHeight="false" outlineLevel="0" collapsed="false">
      <c r="A134" s="176"/>
      <c r="B134" s="162"/>
      <c r="C134" s="163"/>
      <c r="D134" s="163"/>
      <c r="E134" s="7"/>
      <c r="F134" s="164"/>
      <c r="H134" s="1" t="s">
        <v>57</v>
      </c>
      <c r="J134" s="30" t="n">
        <f aca="false">Construction!F545</f>
        <v>1</v>
      </c>
      <c r="K134" s="165" t="n">
        <f aca="false">SUMIFS(F130:F139,D130:D139,"Dokumentation")</f>
        <v>0</v>
      </c>
    </row>
    <row r="135" s="1" customFormat="true" ht="15" hidden="false" customHeight="false" outlineLevel="0" collapsed="false">
      <c r="A135" s="176"/>
      <c r="B135" s="162"/>
      <c r="C135" s="163"/>
      <c r="D135" s="163"/>
      <c r="E135" s="7"/>
      <c r="F135" s="164"/>
      <c r="H135" s="1" t="s">
        <v>58</v>
      </c>
      <c r="J135" s="30" t="n">
        <f aca="false">Construction!F556</f>
        <v>0</v>
      </c>
      <c r="K135" s="165" t="n">
        <f aca="false">SUMIFS(F130:F139,D130:D139,"Projektmanagement")</f>
        <v>0</v>
      </c>
    </row>
    <row r="136" s="1" customFormat="true" ht="15" hidden="false" customHeight="false" outlineLevel="0" collapsed="false">
      <c r="A136" s="176"/>
      <c r="B136" s="162"/>
      <c r="C136" s="163"/>
      <c r="D136" s="163"/>
      <c r="E136" s="7"/>
      <c r="F136" s="164"/>
      <c r="H136" s="1" t="s">
        <v>72</v>
      </c>
      <c r="J136" s="30" t="n">
        <f aca="false">Construction!F567</f>
        <v>0</v>
      </c>
      <c r="K136" s="165" t="n">
        <f aca="false">SUMIFS(F130:F139,D130:D139,"Wiederkehrende Tasks")</f>
        <v>0</v>
      </c>
    </row>
    <row r="137" s="1" customFormat="true" ht="15" hidden="false" customHeight="false" outlineLevel="0" collapsed="false">
      <c r="A137" s="176"/>
      <c r="B137" s="162"/>
      <c r="C137" s="163"/>
      <c r="D137" s="163"/>
      <c r="E137" s="7"/>
      <c r="F137" s="164"/>
      <c r="H137" s="1" t="s">
        <v>60</v>
      </c>
      <c r="J137" s="30" t="n">
        <f aca="false">Construction!F578</f>
        <v>3</v>
      </c>
      <c r="K137" s="165" t="n">
        <f aca="false">SUMIFS(F130:F139,D130:D139,"Sitzung")</f>
        <v>0</v>
      </c>
    </row>
    <row r="138" s="1" customFormat="true" ht="15" hidden="false" customHeight="false" outlineLevel="0" collapsed="false">
      <c r="A138" s="176"/>
      <c r="B138" s="162"/>
      <c r="C138" s="163"/>
      <c r="D138" s="163"/>
      <c r="E138" s="7"/>
      <c r="F138" s="164"/>
      <c r="H138" s="1" t="s">
        <v>61</v>
      </c>
      <c r="J138" s="30" t="n">
        <f aca="false">Construction!F589</f>
        <v>0</v>
      </c>
      <c r="K138" s="165" t="n">
        <f aca="false">SUMIFS(F130:F139,D130:D139,"Qualitätssicherung")</f>
        <v>0</v>
      </c>
    </row>
    <row r="139" s="1" customFormat="true" ht="15" hidden="false" customHeight="false" outlineLevel="0" collapsed="false">
      <c r="A139" s="176"/>
      <c r="B139" s="162"/>
      <c r="C139" s="163"/>
      <c r="D139" s="163"/>
      <c r="E139" s="7"/>
      <c r="F139" s="164"/>
      <c r="H139" s="0"/>
      <c r="J139" s="0"/>
      <c r="K139" s="0"/>
    </row>
    <row r="140" s="170" customFormat="true" ht="15" hidden="false" customHeight="false" outlineLevel="0" collapsed="false">
      <c r="A140" s="174"/>
      <c r="B140" s="168"/>
      <c r="F140" s="171"/>
    </row>
    <row r="141" s="1" customFormat="true" ht="15" hidden="false" customHeight="false" outlineLevel="0" collapsed="false">
      <c r="A141" s="176" t="s">
        <v>44</v>
      </c>
      <c r="B141" s="162"/>
      <c r="C141" s="163"/>
      <c r="D141" s="163"/>
      <c r="E141" s="7"/>
      <c r="F141" s="164"/>
      <c r="H141" s="1" t="s">
        <v>53</v>
      </c>
      <c r="J141" s="30" t="n">
        <f aca="false">Construction!F622</f>
        <v>0</v>
      </c>
      <c r="K141" s="165" t="n">
        <f aca="false">SUMIFS(F141:F150,D141:D150,"Requirements")</f>
        <v>0</v>
      </c>
    </row>
    <row r="142" s="1" customFormat="true" ht="15" hidden="false" customHeight="false" outlineLevel="0" collapsed="false">
      <c r="A142" s="176"/>
      <c r="B142" s="162"/>
      <c r="C142" s="163"/>
      <c r="D142" s="163"/>
      <c r="E142" s="7"/>
      <c r="F142" s="164"/>
      <c r="H142" s="1" t="s">
        <v>165</v>
      </c>
      <c r="J142" s="30" t="n">
        <f aca="false">Construction!F633</f>
        <v>0</v>
      </c>
      <c r="K142" s="165" t="n">
        <f aca="false">SUMIFS(F141:F150,D141:D150,"Analyse &amp; Design")</f>
        <v>0</v>
      </c>
    </row>
    <row r="143" s="1" customFormat="true" ht="15" hidden="false" customHeight="false" outlineLevel="0" collapsed="false">
      <c r="A143" s="176"/>
      <c r="B143" s="162"/>
      <c r="C143" s="163"/>
      <c r="D143" s="163"/>
      <c r="E143" s="7"/>
      <c r="F143" s="164"/>
      <c r="H143" s="1" t="s">
        <v>55</v>
      </c>
      <c r="J143" s="30" t="n">
        <f aca="false">Construction!F644</f>
        <v>0</v>
      </c>
      <c r="K143" s="165" t="n">
        <f aca="false">SUMIFS(F141:F150,D141:D150,"Implementierung")</f>
        <v>0</v>
      </c>
    </row>
    <row r="144" s="1" customFormat="true" ht="15" hidden="false" customHeight="false" outlineLevel="0" collapsed="false">
      <c r="A144" s="176"/>
      <c r="B144" s="162"/>
      <c r="C144" s="163"/>
      <c r="D144" s="163"/>
      <c r="E144" s="7"/>
      <c r="F144" s="164"/>
      <c r="H144" s="1" t="s">
        <v>71</v>
      </c>
      <c r="J144" s="30" t="n">
        <f aca="false">Construction!F655</f>
        <v>4</v>
      </c>
      <c r="K144" s="165" t="n">
        <f aca="false">SUMIFS(F141:F150,D141:D150,"Test")</f>
        <v>0</v>
      </c>
    </row>
    <row r="145" s="1" customFormat="true" ht="15" hidden="false" customHeight="false" outlineLevel="0" collapsed="false">
      <c r="A145" s="176"/>
      <c r="B145" s="162"/>
      <c r="C145" s="163"/>
      <c r="D145" s="163"/>
      <c r="E145" s="7"/>
      <c r="F145" s="164"/>
      <c r="H145" s="1" t="s">
        <v>57</v>
      </c>
      <c r="J145" s="30" t="n">
        <f aca="false">Construction!F666</f>
        <v>2</v>
      </c>
      <c r="K145" s="165" t="n">
        <f aca="false">SUMIFS(F141:F150,D141:D150,"Dokumentation")</f>
        <v>0</v>
      </c>
    </row>
    <row r="146" s="1" customFormat="true" ht="15" hidden="false" customHeight="false" outlineLevel="0" collapsed="false">
      <c r="A146" s="176"/>
      <c r="B146" s="162"/>
      <c r="C146" s="163"/>
      <c r="D146" s="163"/>
      <c r="E146" s="7"/>
      <c r="F146" s="164"/>
      <c r="H146" s="1" t="s">
        <v>58</v>
      </c>
      <c r="J146" s="30" t="n">
        <f aca="false">Construction!F677</f>
        <v>0</v>
      </c>
      <c r="K146" s="165" t="n">
        <f aca="false">SUMIFS(F141:F150,D141:D150,"Projektmanagement")</f>
        <v>0</v>
      </c>
    </row>
    <row r="147" s="1" customFormat="true" ht="15" hidden="false" customHeight="false" outlineLevel="0" collapsed="false">
      <c r="A147" s="176"/>
      <c r="B147" s="162"/>
      <c r="C147" s="163"/>
      <c r="D147" s="163"/>
      <c r="E147" s="7"/>
      <c r="F147" s="164"/>
      <c r="H147" s="1" t="s">
        <v>72</v>
      </c>
      <c r="J147" s="30" t="n">
        <f aca="false">Construction!F688</f>
        <v>0</v>
      </c>
      <c r="K147" s="165" t="n">
        <f aca="false">SUMIFS(F141:F150,D141:D150,"Wiederkehrende Tasks")</f>
        <v>0</v>
      </c>
    </row>
    <row r="148" s="1" customFormat="true" ht="15" hidden="false" customHeight="false" outlineLevel="0" collapsed="false">
      <c r="A148" s="176"/>
      <c r="B148" s="162"/>
      <c r="C148" s="163"/>
      <c r="D148" s="163"/>
      <c r="E148" s="7"/>
      <c r="F148" s="164"/>
      <c r="H148" s="1" t="s">
        <v>60</v>
      </c>
      <c r="J148" s="30" t="n">
        <f aca="false">Construction!F699</f>
        <v>3</v>
      </c>
      <c r="K148" s="165" t="n">
        <f aca="false">SUMIFS(F141:F150,D141:D150,"Sitzung")</f>
        <v>0</v>
      </c>
    </row>
    <row r="149" s="1" customFormat="true" ht="15" hidden="false" customHeight="false" outlineLevel="0" collapsed="false">
      <c r="A149" s="176"/>
      <c r="B149" s="162"/>
      <c r="C149" s="163"/>
      <c r="D149" s="163"/>
      <c r="E149" s="7"/>
      <c r="F149" s="164"/>
      <c r="H149" s="1" t="s">
        <v>61</v>
      </c>
      <c r="J149" s="30" t="n">
        <f aca="false">Construction!F710</f>
        <v>0</v>
      </c>
      <c r="K149" s="165" t="n">
        <f aca="false">SUMIFS(F141:F150,D141:D150,"Qualitätssicherung")</f>
        <v>0</v>
      </c>
    </row>
    <row r="150" s="1" customFormat="true" ht="15" hidden="false" customHeight="false" outlineLevel="0" collapsed="false">
      <c r="A150" s="176"/>
      <c r="B150" s="162"/>
      <c r="C150" s="163"/>
      <c r="D150" s="163"/>
      <c r="E150" s="7"/>
      <c r="F150" s="164"/>
      <c r="H150" s="0"/>
      <c r="J150" s="0"/>
      <c r="K150" s="0"/>
    </row>
    <row r="151" s="170" customFormat="true" ht="15" hidden="false" customHeight="false" outlineLevel="0" collapsed="false">
      <c r="A151" s="174"/>
      <c r="B151" s="168"/>
      <c r="F151" s="171"/>
    </row>
    <row r="152" s="1" customFormat="true" ht="15" hidden="false" customHeight="false" outlineLevel="0" collapsed="false">
      <c r="A152" s="177" t="s">
        <v>46</v>
      </c>
      <c r="B152" s="162"/>
      <c r="C152" s="163"/>
      <c r="D152" s="163"/>
      <c r="E152" s="7"/>
      <c r="F152" s="164"/>
      <c r="H152" s="1" t="s">
        <v>53</v>
      </c>
      <c r="J152" s="30" t="n">
        <f aca="false">Transition!F13</f>
        <v>0</v>
      </c>
      <c r="K152" s="165" t="n">
        <f aca="false">SUMIFS(F152:F161,D152:D161,"Requirements")</f>
        <v>0</v>
      </c>
    </row>
    <row r="153" s="1" customFormat="true" ht="15" hidden="false" customHeight="false" outlineLevel="0" collapsed="false">
      <c r="A153" s="177"/>
      <c r="B153" s="162"/>
      <c r="C153" s="163"/>
      <c r="D153" s="163"/>
      <c r="E153" s="7"/>
      <c r="F153" s="164"/>
      <c r="H153" s="1" t="s">
        <v>165</v>
      </c>
      <c r="J153" s="30" t="n">
        <f aca="false">Transition!F24</f>
        <v>0</v>
      </c>
      <c r="K153" s="165" t="n">
        <f aca="false">SUMIFS(F152:F161,D152:D161,"Analyse &amp; Design")</f>
        <v>0</v>
      </c>
    </row>
    <row r="154" s="1" customFormat="true" ht="15" hidden="false" customHeight="false" outlineLevel="0" collapsed="false">
      <c r="A154" s="177"/>
      <c r="B154" s="162"/>
      <c r="C154" s="163"/>
      <c r="D154" s="163"/>
      <c r="E154" s="7"/>
      <c r="F154" s="164"/>
      <c r="H154" s="1" t="s">
        <v>55</v>
      </c>
      <c r="J154" s="30" t="n">
        <f aca="false">Transition!F35</f>
        <v>0</v>
      </c>
      <c r="K154" s="165" t="n">
        <f aca="false">SUMIFS(F152:F161,D152:D161,"Implementierung")</f>
        <v>0</v>
      </c>
    </row>
    <row r="155" s="1" customFormat="true" ht="15" hidden="false" customHeight="false" outlineLevel="0" collapsed="false">
      <c r="A155" s="177"/>
      <c r="B155" s="162"/>
      <c r="C155" s="163"/>
      <c r="D155" s="163"/>
      <c r="E155" s="7"/>
      <c r="F155" s="164"/>
      <c r="H155" s="1" t="s">
        <v>71</v>
      </c>
      <c r="J155" s="30" t="n">
        <f aca="false">Transition!F46</f>
        <v>4</v>
      </c>
      <c r="K155" s="165" t="n">
        <f aca="false">SUMIFS(F152:F161,D152:D161,"Test")</f>
        <v>0</v>
      </c>
    </row>
    <row r="156" s="1" customFormat="true" ht="15" hidden="false" customHeight="false" outlineLevel="0" collapsed="false">
      <c r="A156" s="177"/>
      <c r="B156" s="162"/>
      <c r="C156" s="163"/>
      <c r="D156" s="163"/>
      <c r="E156" s="7"/>
      <c r="F156" s="164"/>
      <c r="H156" s="1" t="s">
        <v>57</v>
      </c>
      <c r="J156" s="30" t="n">
        <f aca="false">Transition!F57</f>
        <v>2</v>
      </c>
      <c r="K156" s="165" t="n">
        <f aca="false">SUMIFS(F152:F161,D152:D161,"Dokumentation")</f>
        <v>0</v>
      </c>
    </row>
    <row r="157" s="1" customFormat="true" ht="15" hidden="false" customHeight="false" outlineLevel="0" collapsed="false">
      <c r="A157" s="177"/>
      <c r="B157" s="162"/>
      <c r="C157" s="163"/>
      <c r="D157" s="163"/>
      <c r="E157" s="7"/>
      <c r="F157" s="164"/>
      <c r="H157" s="1" t="s">
        <v>58</v>
      </c>
      <c r="J157" s="30" t="n">
        <f aca="false">Transition!F68</f>
        <v>3</v>
      </c>
      <c r="K157" s="165" t="n">
        <f aca="false">SUMIFS(F152:F161,D152:D161,"Projektmanagement")</f>
        <v>0</v>
      </c>
    </row>
    <row r="158" s="1" customFormat="true" ht="15" hidden="false" customHeight="false" outlineLevel="0" collapsed="false">
      <c r="A158" s="177"/>
      <c r="B158" s="162"/>
      <c r="C158" s="163"/>
      <c r="D158" s="163"/>
      <c r="E158" s="7"/>
      <c r="F158" s="164"/>
      <c r="H158" s="1" t="s">
        <v>72</v>
      </c>
      <c r="J158" s="30" t="n">
        <f aca="false">Transition!F79</f>
        <v>0</v>
      </c>
      <c r="K158" s="165" t="n">
        <f aca="false">SUMIFS(F152:F161,D152:D161,"Wiederkehrende Tasks")</f>
        <v>0</v>
      </c>
    </row>
    <row r="159" s="1" customFormat="true" ht="15" hidden="false" customHeight="false" outlineLevel="0" collapsed="false">
      <c r="A159" s="177"/>
      <c r="B159" s="162"/>
      <c r="C159" s="163"/>
      <c r="D159" s="163"/>
      <c r="E159" s="7"/>
      <c r="F159" s="164"/>
      <c r="H159" s="1" t="s">
        <v>60</v>
      </c>
      <c r="J159" s="30" t="n">
        <f aca="false">Transition!F90</f>
        <v>3</v>
      </c>
      <c r="K159" s="165" t="n">
        <f aca="false">SUMIFS(F152:F161,D152:D161,"Sitzung")</f>
        <v>0</v>
      </c>
    </row>
    <row r="160" s="1" customFormat="true" ht="15" hidden="false" customHeight="false" outlineLevel="0" collapsed="false">
      <c r="A160" s="177"/>
      <c r="B160" s="162"/>
      <c r="C160" s="163"/>
      <c r="D160" s="163"/>
      <c r="E160" s="7"/>
      <c r="F160" s="164"/>
      <c r="H160" s="1" t="s">
        <v>61</v>
      </c>
      <c r="J160" s="30" t="n">
        <f aca="false">Transition!F101</f>
        <v>0</v>
      </c>
      <c r="K160" s="165" t="n">
        <f aca="false">SUMIFS(F152:F161,D152:D161,"Qualitätssicherung")</f>
        <v>0</v>
      </c>
    </row>
    <row r="161" s="1" customFormat="true" ht="15" hidden="false" customHeight="false" outlineLevel="0" collapsed="false">
      <c r="A161" s="177"/>
      <c r="B161" s="162"/>
      <c r="C161" s="163"/>
      <c r="D161" s="163"/>
      <c r="E161" s="7"/>
      <c r="F161" s="164"/>
      <c r="H161" s="0"/>
      <c r="J161" s="0"/>
      <c r="K161" s="0"/>
    </row>
    <row r="162" s="170" customFormat="true" ht="15" hidden="false" customHeight="false" outlineLevel="0" collapsed="false">
      <c r="A162" s="174"/>
      <c r="B162" s="168"/>
      <c r="F162" s="171"/>
    </row>
    <row r="163" s="1" customFormat="true" ht="15" hidden="false" customHeight="false" outlineLevel="0" collapsed="false">
      <c r="A163" s="177" t="s">
        <v>48</v>
      </c>
      <c r="B163" s="162"/>
      <c r="C163" s="163"/>
      <c r="D163" s="163"/>
      <c r="E163" s="7"/>
      <c r="F163" s="164"/>
      <c r="H163" s="1" t="s">
        <v>53</v>
      </c>
      <c r="J163" s="30" t="n">
        <f aca="false">Transition!F134</f>
        <v>0</v>
      </c>
      <c r="K163" s="165" t="n">
        <f aca="false">SUMIFS(F163:F172,D163:D172,"Requirements")</f>
        <v>0</v>
      </c>
    </row>
    <row r="164" s="1" customFormat="true" ht="15" hidden="false" customHeight="false" outlineLevel="0" collapsed="false">
      <c r="A164" s="177"/>
      <c r="B164" s="162"/>
      <c r="C164" s="163"/>
      <c r="D164" s="163"/>
      <c r="E164" s="7"/>
      <c r="F164" s="164"/>
      <c r="H164" s="1" t="s">
        <v>165</v>
      </c>
      <c r="J164" s="30" t="n">
        <f aca="false">Transition!F145</f>
        <v>0</v>
      </c>
      <c r="K164" s="165" t="n">
        <f aca="false">SUMIFS(F163:F172,D163:D172,"Analyse &amp; Design")</f>
        <v>0</v>
      </c>
    </row>
    <row r="165" s="1" customFormat="true" ht="15" hidden="false" customHeight="false" outlineLevel="0" collapsed="false">
      <c r="A165" s="177"/>
      <c r="B165" s="162"/>
      <c r="C165" s="163"/>
      <c r="D165" s="163"/>
      <c r="E165" s="7"/>
      <c r="F165" s="164"/>
      <c r="H165" s="1" t="s">
        <v>55</v>
      </c>
      <c r="J165" s="30" t="n">
        <f aca="false">Transition!F156</f>
        <v>0</v>
      </c>
      <c r="K165" s="165" t="n">
        <f aca="false">SUMIFS(F163:F172,D163:D172,"Implementierung")</f>
        <v>0</v>
      </c>
    </row>
    <row r="166" s="1" customFormat="true" ht="15" hidden="false" customHeight="false" outlineLevel="0" collapsed="false">
      <c r="A166" s="177"/>
      <c r="B166" s="162"/>
      <c r="C166" s="163"/>
      <c r="D166" s="163"/>
      <c r="E166" s="7"/>
      <c r="F166" s="164"/>
      <c r="H166" s="1" t="s">
        <v>71</v>
      </c>
      <c r="J166" s="30" t="n">
        <f aca="false">Transition!F167</f>
        <v>0</v>
      </c>
      <c r="K166" s="165" t="n">
        <f aca="false">SUMIFS(F163:F172,D163:D172,"Test")</f>
        <v>0</v>
      </c>
    </row>
    <row r="167" s="1" customFormat="true" ht="15" hidden="false" customHeight="false" outlineLevel="0" collapsed="false">
      <c r="A167" s="177"/>
      <c r="B167" s="162"/>
      <c r="C167" s="163"/>
      <c r="D167" s="163"/>
      <c r="E167" s="7"/>
      <c r="F167" s="164"/>
      <c r="H167" s="1" t="s">
        <v>57</v>
      </c>
      <c r="J167" s="30" t="n">
        <f aca="false">Transition!F178</f>
        <v>0</v>
      </c>
      <c r="K167" s="165" t="n">
        <f aca="false">SUMIFS(F163:F172,D163:D172,"Dokumentation")</f>
        <v>0</v>
      </c>
    </row>
    <row r="168" s="1" customFormat="true" ht="15" hidden="false" customHeight="false" outlineLevel="0" collapsed="false">
      <c r="A168" s="177"/>
      <c r="B168" s="162"/>
      <c r="C168" s="163"/>
      <c r="D168" s="163"/>
      <c r="E168" s="7"/>
      <c r="F168" s="164"/>
      <c r="H168" s="1" t="s">
        <v>58</v>
      </c>
      <c r="J168" s="30" t="n">
        <f aca="false">Transition!F189</f>
        <v>0</v>
      </c>
      <c r="K168" s="165" t="n">
        <f aca="false">SUMIFS(F163:F172,D163:D172,"Projektmanagement")</f>
        <v>0</v>
      </c>
    </row>
    <row r="169" s="1" customFormat="true" ht="15" hidden="false" customHeight="false" outlineLevel="0" collapsed="false">
      <c r="A169" s="177"/>
      <c r="B169" s="162"/>
      <c r="C169" s="163"/>
      <c r="D169" s="163"/>
      <c r="E169" s="7"/>
      <c r="F169" s="164"/>
      <c r="H169" s="1" t="s">
        <v>72</v>
      </c>
      <c r="J169" s="30" t="n">
        <f aca="false">Transition!F200</f>
        <v>0</v>
      </c>
      <c r="K169" s="165" t="n">
        <f aca="false">SUMIFS(F163:F172,D163:D172,"Wiederkehrende Tasks")</f>
        <v>0</v>
      </c>
    </row>
    <row r="170" s="1" customFormat="true" ht="15" hidden="false" customHeight="false" outlineLevel="0" collapsed="false">
      <c r="A170" s="177"/>
      <c r="B170" s="162"/>
      <c r="C170" s="163"/>
      <c r="D170" s="163"/>
      <c r="E170" s="7"/>
      <c r="F170" s="164"/>
      <c r="H170" s="1" t="s">
        <v>60</v>
      </c>
      <c r="J170" s="30" t="n">
        <f aca="false">Transition!F211</f>
        <v>0</v>
      </c>
      <c r="K170" s="165" t="n">
        <f aca="false">SUMIFS(F163:F172,D163:D172,"Sitzung")</f>
        <v>0</v>
      </c>
    </row>
    <row r="171" s="1" customFormat="true" ht="15" hidden="false" customHeight="false" outlineLevel="0" collapsed="false">
      <c r="A171" s="177"/>
      <c r="B171" s="162"/>
      <c r="C171" s="163"/>
      <c r="D171" s="163"/>
      <c r="E171" s="7"/>
      <c r="F171" s="164"/>
      <c r="H171" s="1" t="s">
        <v>61</v>
      </c>
      <c r="J171" s="30" t="n">
        <f aca="false">Transition!F222</f>
        <v>0</v>
      </c>
      <c r="K171" s="165" t="n">
        <f aca="false">SUMIFS(F163:F172,D163:D172,"Qualitätssicherung")</f>
        <v>0</v>
      </c>
    </row>
    <row r="172" s="1" customFormat="true" ht="15" hidden="false" customHeight="false" outlineLevel="0" collapsed="false">
      <c r="A172" s="177"/>
      <c r="B172" s="162"/>
      <c r="C172" s="163"/>
      <c r="D172" s="163"/>
      <c r="E172" s="7"/>
      <c r="F172" s="164"/>
      <c r="H172" s="0"/>
      <c r="J172" s="0"/>
      <c r="K172" s="0"/>
    </row>
    <row r="173" s="170" customFormat="true" ht="15" hidden="false" customHeight="false" outlineLevel="0" collapsed="false">
      <c r="A173" s="174"/>
      <c r="B173" s="168"/>
      <c r="F173" s="171"/>
    </row>
    <row r="174" s="1" customFormat="true" ht="15" hidden="false" customHeight="false" outlineLevel="0" collapsed="false">
      <c r="B174" s="140"/>
      <c r="F174" s="178"/>
    </row>
    <row r="175" s="1" customFormat="true" ht="15" hidden="false" customHeight="false" outlineLevel="0" collapsed="false">
      <c r="A175" s="179"/>
      <c r="B175" s="179"/>
      <c r="F175" s="178"/>
    </row>
    <row r="176" s="1" customFormat="true" ht="15" hidden="false" customHeight="false" outlineLevel="0" collapsed="false">
      <c r="A176" s="179"/>
      <c r="B176" s="179"/>
      <c r="F176" s="178"/>
    </row>
    <row r="177" s="1" customFormat="true" ht="15" hidden="false" customHeight="false" outlineLevel="0" collapsed="false">
      <c r="A177" s="179"/>
      <c r="B177" s="179"/>
      <c r="F177" s="178"/>
    </row>
    <row r="178" s="1" customFormat="true" ht="15" hidden="false" customHeight="false" outlineLevel="0" collapsed="false">
      <c r="A178" s="0"/>
      <c r="B178" s="140"/>
      <c r="F178" s="178"/>
    </row>
    <row r="179" s="1" customFormat="true" ht="15" hidden="false" customHeight="false" outlineLevel="0" collapsed="false">
      <c r="A179" s="0"/>
      <c r="B179" s="140"/>
      <c r="F179" s="178"/>
    </row>
    <row r="180" s="1" customFormat="true" ht="15" hidden="false" customHeight="false" outlineLevel="0" collapsed="false">
      <c r="A180" s="0"/>
      <c r="B180" s="140"/>
      <c r="F180" s="178"/>
    </row>
    <row r="181" customFormat="false" ht="15" hidden="false" customHeight="false" outlineLevel="0" collapsed="false">
      <c r="B181" s="30"/>
      <c r="F181" s="178"/>
    </row>
    <row r="182" customFormat="false" ht="15" hidden="false" customHeight="false" outlineLevel="0" collapsed="false">
      <c r="B182" s="30"/>
      <c r="F182" s="178"/>
    </row>
    <row r="183" customFormat="false" ht="15" hidden="false" customHeight="false" outlineLevel="0" collapsed="false">
      <c r="B183" s="30"/>
      <c r="F183" s="178"/>
    </row>
    <row r="184" customFormat="false" ht="15" hidden="false" customHeight="false" outlineLevel="0" collapsed="false">
      <c r="B184" s="30"/>
      <c r="F184" s="178"/>
    </row>
    <row r="185" customFormat="false" ht="15" hidden="false" customHeight="false" outlineLevel="0" collapsed="false">
      <c r="B185" s="30"/>
      <c r="F185" s="178"/>
    </row>
  </sheetData>
  <sheetProtection sheet="true" objects="true" scenarios="true" selectLockedCells="true"/>
  <mergeCells count="18">
    <mergeCell ref="A9:A18"/>
    <mergeCell ref="A20:A29"/>
    <mergeCell ref="A31:A40"/>
    <mergeCell ref="A42:A51"/>
    <mergeCell ref="A53:A62"/>
    <mergeCell ref="A64:A73"/>
    <mergeCell ref="A75:A84"/>
    <mergeCell ref="A86:A95"/>
    <mergeCell ref="A97:A106"/>
    <mergeCell ref="A108:A117"/>
    <mergeCell ref="A119:A128"/>
    <mergeCell ref="A130:A139"/>
    <mergeCell ref="A141:A150"/>
    <mergeCell ref="A152:A161"/>
    <mergeCell ref="A163:A172"/>
    <mergeCell ref="A175:B175"/>
    <mergeCell ref="A176:B176"/>
    <mergeCell ref="A177:B177"/>
  </mergeCells>
  <hyperlinks>
    <hyperlink ref="D2" location="Übersicht!C2" display="Übersicht"/>
    <hyperlink ref="A9" location="'Woche 0'!B9" display="Woche 0"/>
    <hyperlink ref="A20" location="Inception!B9" display="Woche 1"/>
    <hyperlink ref="A31" location="Inception!B130" display="Woche 2"/>
    <hyperlink ref="A42" location="Elaboration!B9" display="Woche 3"/>
    <hyperlink ref="A53" location="Elaboration!B130" display="Woche 4"/>
    <hyperlink ref="A64" location="Elaboration!B253" display="Woche 5"/>
    <hyperlink ref="A75" location="Elaboration!B374" display="Woche 6"/>
    <hyperlink ref="A86" location="Construction!B9" display="Woche 7"/>
    <hyperlink ref="A97" location="Construction!B130" display="Woche 8"/>
    <hyperlink ref="A108" location="Construction!B253" display="Woche 9"/>
    <hyperlink ref="A119" location="Construction!B374" display="Woche 10"/>
    <hyperlink ref="A130" location="Construction!B497" display="Woche 11"/>
    <hyperlink ref="A141" location="Construction!B618" display="Woche 12"/>
    <hyperlink ref="A152" location="Transition!B9" display="Woche 13"/>
    <hyperlink ref="A163" location="Transition!B130" display="Woche 14"/>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L185"/>
  <sheetViews>
    <sheetView windowProtection="true" showFormulas="false" showGridLines="true" showRowColHeaders="true" showZeros="true" rightToLeft="false" tabSelected="true" showOutlineSymbols="true" defaultGridColor="true" view="normal" topLeftCell="D1" colorId="64" zoomScale="100" zoomScaleNormal="100" zoomScalePageLayoutView="100" workbookViewId="0">
      <pane xSplit="0" ySplit="8" topLeftCell="A48" activePane="bottomLeft" state="frozen"/>
      <selection pane="topLeft" activeCell="D1" activeCellId="0" sqref="D1"/>
      <selection pane="bottomLeft" activeCell="F54" activeCellId="0" sqref="F54"/>
    </sheetView>
  </sheetViews>
  <sheetFormatPr defaultRowHeight="15"/>
  <cols>
    <col collapsed="false" hidden="false" max="1" min="1" style="0" width="10.7125506072875"/>
    <col collapsed="false" hidden="false" max="2" min="2" style="120" width="21.2105263157895"/>
    <col collapsed="false" hidden="false" max="3" min="3" style="0" width="66.1983805668016"/>
    <col collapsed="false" hidden="false" max="4" min="4" style="0" width="30.6356275303644"/>
    <col collapsed="false" hidden="false" max="5" min="5" style="0" width="28.2793522267206"/>
    <col collapsed="false" hidden="false" max="6" min="6" style="135" width="10.7125506072875"/>
    <col collapsed="false" hidden="false" max="7" min="7" style="0" width="5.46153846153846"/>
    <col collapsed="false" hidden="false" max="1025" min="8" style="0" width="10.7125506072875"/>
  </cols>
  <sheetData>
    <row r="1" customFormat="false" ht="25" hidden="false" customHeight="false" outlineLevel="0" collapsed="false">
      <c r="A1" s="138" t="s">
        <v>157</v>
      </c>
      <c r="B1" s="180"/>
      <c r="C1" s="138"/>
      <c r="D1" s="138"/>
      <c r="E1" s="138"/>
      <c r="F1" s="139"/>
      <c r="G1" s="21"/>
      <c r="H1" s="21"/>
      <c r="I1" s="21"/>
      <c r="J1" s="21"/>
      <c r="K1" s="21"/>
      <c r="L1" s="1"/>
    </row>
    <row r="2" customFormat="false" ht="15" hidden="false" customHeight="false" outlineLevel="0" collapsed="false">
      <c r="A2" s="21"/>
      <c r="B2" s="181"/>
      <c r="C2" s="21"/>
      <c r="D2" s="10" t="s">
        <v>50</v>
      </c>
      <c r="E2" s="21"/>
      <c r="F2" s="141"/>
      <c r="G2" s="21"/>
      <c r="H2" s="21"/>
      <c r="I2" s="21"/>
      <c r="J2" s="21"/>
      <c r="K2" s="21"/>
      <c r="L2" s="1"/>
    </row>
    <row r="3" customFormat="false" ht="16" hidden="false" customHeight="false" outlineLevel="0" collapsed="false">
      <c r="A3" s="182" t="str">
        <f aca="false">Übersicht!C8</f>
        <v>Stephanie Mennle</v>
      </c>
      <c r="B3" s="143"/>
      <c r="C3" s="144"/>
      <c r="D3" s="144"/>
      <c r="E3" s="144"/>
      <c r="F3" s="146"/>
      <c r="G3" s="21"/>
      <c r="H3" s="21"/>
      <c r="I3" s="21"/>
      <c r="J3" s="21"/>
      <c r="K3" s="21"/>
      <c r="L3" s="1"/>
    </row>
    <row r="4" customFormat="false" ht="16" hidden="false" customHeight="false" outlineLevel="0" collapsed="false">
      <c r="A4" s="182"/>
      <c r="B4" s="143"/>
      <c r="C4" s="144"/>
      <c r="D4" s="144"/>
      <c r="E4" s="144"/>
      <c r="F4" s="146"/>
      <c r="G4" s="21"/>
      <c r="H4" s="21"/>
      <c r="I4" s="21"/>
      <c r="J4" s="21"/>
      <c r="K4" s="21"/>
      <c r="L4" s="1"/>
    </row>
    <row r="5" customFormat="false" ht="15" hidden="false" customHeight="false" outlineLevel="0" collapsed="false">
      <c r="A5" s="149"/>
      <c r="B5" s="148"/>
      <c r="C5" s="149"/>
      <c r="D5" s="149"/>
      <c r="E5" s="149"/>
      <c r="F5" s="150"/>
      <c r="G5" s="21"/>
      <c r="H5" s="21"/>
      <c r="I5" s="21"/>
      <c r="J5" s="21"/>
      <c r="K5" s="21"/>
      <c r="L5" s="1"/>
    </row>
    <row r="6" customFormat="false" ht="15" hidden="false" customHeight="false" outlineLevel="0" collapsed="false">
      <c r="A6" s="149"/>
      <c r="B6" s="183"/>
      <c r="C6" s="153"/>
      <c r="D6" s="153"/>
      <c r="E6" s="153"/>
      <c r="F6" s="154"/>
      <c r="G6" s="21"/>
      <c r="H6" s="21"/>
      <c r="I6" s="21"/>
      <c r="J6" s="21"/>
      <c r="K6" s="21"/>
      <c r="L6" s="1"/>
    </row>
    <row r="7" customFormat="false" ht="15" hidden="false" customHeight="false" outlineLevel="0" collapsed="false">
      <c r="A7" s="21"/>
      <c r="B7" s="181"/>
      <c r="C7" s="21"/>
      <c r="D7" s="21"/>
      <c r="E7" s="21"/>
      <c r="F7" s="141"/>
      <c r="G7" s="21"/>
      <c r="H7" s="21"/>
      <c r="I7" s="21"/>
      <c r="J7" s="21"/>
      <c r="K7" s="21"/>
      <c r="L7" s="1"/>
    </row>
    <row r="8" customFormat="false" ht="15" hidden="false" customHeight="false" outlineLevel="0" collapsed="false">
      <c r="A8" s="155" t="s">
        <v>153</v>
      </c>
      <c r="B8" s="156" t="s">
        <v>158</v>
      </c>
      <c r="C8" s="155" t="s">
        <v>159</v>
      </c>
      <c r="D8" s="155" t="s">
        <v>160</v>
      </c>
      <c r="E8" s="155" t="s">
        <v>161</v>
      </c>
      <c r="F8" s="157" t="s">
        <v>162</v>
      </c>
      <c r="G8" s="1"/>
      <c r="H8" s="158" t="s">
        <v>163</v>
      </c>
      <c r="I8" s="159"/>
      <c r="J8" s="160" t="s">
        <v>65</v>
      </c>
      <c r="K8" s="160" t="s">
        <v>66</v>
      </c>
      <c r="L8" s="1"/>
    </row>
    <row r="9" customFormat="false" ht="15" hidden="false" customHeight="false" outlineLevel="0" collapsed="false">
      <c r="A9" s="161" t="s">
        <v>20</v>
      </c>
      <c r="B9" s="162" t="n">
        <v>43180</v>
      </c>
      <c r="C9" s="7" t="s">
        <v>174</v>
      </c>
      <c r="D9" s="163" t="s">
        <v>53</v>
      </c>
      <c r="E9" s="7" t="s">
        <v>129</v>
      </c>
      <c r="F9" s="164" t="n">
        <v>1</v>
      </c>
      <c r="G9" s="1"/>
      <c r="H9" s="1" t="s">
        <v>53</v>
      </c>
      <c r="I9" s="1"/>
      <c r="J9" s="30" t="n">
        <f aca="false">'Woche 0'!H13</f>
        <v>1</v>
      </c>
      <c r="K9" s="165" t="n">
        <f aca="false">SUMIFS(F9:F18,D9:D18,"Requirements")</f>
        <v>1</v>
      </c>
      <c r="L9" s="1"/>
    </row>
    <row r="10" customFormat="false" ht="15" hidden="false" customHeight="false" outlineLevel="0" collapsed="false">
      <c r="A10" s="161"/>
      <c r="B10" s="162"/>
      <c r="C10" s="7"/>
      <c r="D10" s="163"/>
      <c r="E10" s="7"/>
      <c r="F10" s="164"/>
      <c r="G10" s="1"/>
      <c r="H10" s="1" t="s">
        <v>165</v>
      </c>
      <c r="I10" s="1"/>
      <c r="J10" s="30" t="n">
        <f aca="false">'Woche 0'!H24</f>
        <v>0</v>
      </c>
      <c r="K10" s="165" t="n">
        <f aca="false">SUMIFS(F9:F18,D9:D18,"Analyse &amp; Design")</f>
        <v>0</v>
      </c>
      <c r="L10" s="1"/>
    </row>
    <row r="11" customFormat="false" ht="15" hidden="false" customHeight="false" outlineLevel="0" collapsed="false">
      <c r="A11" s="161"/>
      <c r="B11" s="162"/>
      <c r="C11" s="7"/>
      <c r="D11" s="163"/>
      <c r="E11" s="7"/>
      <c r="F11" s="164"/>
      <c r="G11" s="1"/>
      <c r="H11" s="1" t="s">
        <v>55</v>
      </c>
      <c r="I11" s="1"/>
      <c r="J11" s="30" t="n">
        <f aca="false">'Woche 0'!H35</f>
        <v>0</v>
      </c>
      <c r="K11" s="165" t="n">
        <f aca="false">SUMIFS(F9:F18,D9:D18,"Implementierung")</f>
        <v>0</v>
      </c>
      <c r="L11" s="1"/>
    </row>
    <row r="12" customFormat="false" ht="15" hidden="false" customHeight="false" outlineLevel="0" collapsed="false">
      <c r="A12" s="161"/>
      <c r="B12" s="162"/>
      <c r="C12" s="7"/>
      <c r="D12" s="163"/>
      <c r="E12" s="7"/>
      <c r="F12" s="164"/>
      <c r="G12" s="1"/>
      <c r="H12" s="1" t="s">
        <v>71</v>
      </c>
      <c r="I12" s="1"/>
      <c r="J12" s="30" t="n">
        <f aca="false">'Woche 0'!H46</f>
        <v>0</v>
      </c>
      <c r="K12" s="165" t="n">
        <f aca="false">SUMIFS(F9:F18,D9:D18,"Test")</f>
        <v>0</v>
      </c>
      <c r="L12" s="1"/>
    </row>
    <row r="13" customFormat="false" ht="15" hidden="false" customHeight="false" outlineLevel="0" collapsed="false">
      <c r="A13" s="161"/>
      <c r="B13" s="162"/>
      <c r="C13" s="7"/>
      <c r="D13" s="163"/>
      <c r="E13" s="7"/>
      <c r="F13" s="164"/>
      <c r="G13" s="1"/>
      <c r="H13" s="1" t="s">
        <v>57</v>
      </c>
      <c r="I13" s="1"/>
      <c r="J13" s="30" t="n">
        <f aca="false">'Woche 0'!H57</f>
        <v>0</v>
      </c>
      <c r="K13" s="165" t="n">
        <f aca="false">SUMIFS(F9:F18,D9:D18,"Dokumentation")</f>
        <v>0</v>
      </c>
      <c r="L13" s="1"/>
    </row>
    <row r="14" customFormat="false" ht="15" hidden="false" customHeight="false" outlineLevel="0" collapsed="false">
      <c r="A14" s="161"/>
      <c r="B14" s="162"/>
      <c r="C14" s="7"/>
      <c r="D14" s="163"/>
      <c r="E14" s="7"/>
      <c r="F14" s="164"/>
      <c r="G14" s="1"/>
      <c r="H14" s="1" t="s">
        <v>58</v>
      </c>
      <c r="I14" s="1"/>
      <c r="J14" s="30" t="n">
        <f aca="false">'Woche 0'!H68</f>
        <v>0</v>
      </c>
      <c r="K14" s="165" t="n">
        <f aca="false">SUMIFS(F9:F18,D9:D18,"Projektmanagement")</f>
        <v>0</v>
      </c>
      <c r="L14" s="1"/>
    </row>
    <row r="15" customFormat="false" ht="15" hidden="false" customHeight="false" outlineLevel="0" collapsed="false">
      <c r="A15" s="161"/>
      <c r="B15" s="162"/>
      <c r="C15" s="7"/>
      <c r="D15" s="163"/>
      <c r="E15" s="7"/>
      <c r="F15" s="164"/>
      <c r="G15" s="1"/>
      <c r="H15" s="1" t="s">
        <v>72</v>
      </c>
      <c r="I15" s="1"/>
      <c r="J15" s="30" t="n">
        <f aca="false">'Woche 0'!H79</f>
        <v>0</v>
      </c>
      <c r="K15" s="165" t="n">
        <f aca="false">SUMIFS(F9:F18,D9:D18,"Wiederkehrende Tasks")</f>
        <v>0</v>
      </c>
      <c r="L15" s="1"/>
    </row>
    <row r="16" customFormat="false" ht="15" hidden="false" customHeight="false" outlineLevel="0" collapsed="false">
      <c r="A16" s="161"/>
      <c r="B16" s="162"/>
      <c r="C16" s="7"/>
      <c r="D16" s="163"/>
      <c r="E16" s="7"/>
      <c r="F16" s="164"/>
      <c r="G16" s="1"/>
      <c r="H16" s="1" t="s">
        <v>60</v>
      </c>
      <c r="I16" s="1"/>
      <c r="J16" s="30" t="n">
        <f aca="false">'Woche 0'!H90</f>
        <v>0</v>
      </c>
      <c r="K16" s="165" t="n">
        <f aca="false">SUMIFS(F9:F18,D9:D18,"Sitzung")</f>
        <v>0</v>
      </c>
      <c r="L16" s="1"/>
    </row>
    <row r="17" customFormat="false" ht="15" hidden="false" customHeight="false" outlineLevel="0" collapsed="false">
      <c r="A17" s="161"/>
      <c r="B17" s="162"/>
      <c r="C17" s="7"/>
      <c r="D17" s="163"/>
      <c r="E17" s="7"/>
      <c r="F17" s="164"/>
      <c r="G17" s="1"/>
      <c r="H17" s="1" t="s">
        <v>61</v>
      </c>
      <c r="I17" s="1"/>
      <c r="J17" s="30" t="n">
        <f aca="false">'Woche 0'!H101</f>
        <v>0</v>
      </c>
      <c r="K17" s="165" t="n">
        <f aca="false">SUMIFS(F9:F18,D9:D18,"Qualitätssicherung")</f>
        <v>0</v>
      </c>
      <c r="L17" s="1"/>
    </row>
    <row r="18" customFormat="false" ht="15" hidden="false" customHeight="false" outlineLevel="0" collapsed="false">
      <c r="A18" s="161"/>
      <c r="B18" s="162"/>
      <c r="C18" s="7"/>
      <c r="D18" s="163"/>
      <c r="E18" s="7"/>
      <c r="F18" s="164"/>
      <c r="G18" s="1"/>
      <c r="H18" s="1"/>
      <c r="I18" s="1"/>
      <c r="J18" s="1"/>
      <c r="K18" s="166"/>
      <c r="L18" s="1"/>
    </row>
    <row r="19" s="169" customFormat="true" ht="15" hidden="false" customHeight="false" outlineLevel="0" collapsed="false">
      <c r="A19" s="167"/>
      <c r="B19" s="168"/>
      <c r="D19" s="170"/>
      <c r="F19" s="171"/>
      <c r="K19" s="172"/>
    </row>
    <row r="20" customFormat="false" ht="15" hidden="false" customHeight="false" outlineLevel="0" collapsed="false">
      <c r="A20" s="173" t="s">
        <v>22</v>
      </c>
      <c r="B20" s="162" t="n">
        <v>43185</v>
      </c>
      <c r="C20" s="7" t="s">
        <v>175</v>
      </c>
      <c r="D20" s="163" t="s">
        <v>53</v>
      </c>
      <c r="E20" s="7" t="s">
        <v>81</v>
      </c>
      <c r="F20" s="164" t="n">
        <v>1</v>
      </c>
      <c r="G20" s="1"/>
      <c r="H20" s="1" t="s">
        <v>53</v>
      </c>
      <c r="I20" s="1"/>
      <c r="J20" s="30" t="n">
        <f aca="false">Inception!H13</f>
        <v>1</v>
      </c>
      <c r="K20" s="165" t="n">
        <f aca="false">SUMIFS(F20:F29,D20:D29,"Requirements")</f>
        <v>1</v>
      </c>
      <c r="L20" s="1"/>
    </row>
    <row r="21" customFormat="false" ht="15" hidden="false" customHeight="false" outlineLevel="0" collapsed="false">
      <c r="A21" s="173"/>
      <c r="B21" s="162"/>
      <c r="C21" s="7"/>
      <c r="D21" s="163"/>
      <c r="E21" s="7"/>
      <c r="F21" s="164"/>
      <c r="G21" s="1"/>
      <c r="H21" s="1" t="s">
        <v>165</v>
      </c>
      <c r="I21" s="1"/>
      <c r="J21" s="30" t="n">
        <f aca="false">Inception!H24</f>
        <v>0</v>
      </c>
      <c r="K21" s="165" t="n">
        <f aca="false">SUMIFS(F20:F29,D20:D29,"Analyse &amp; Design")</f>
        <v>0</v>
      </c>
      <c r="L21" s="1"/>
    </row>
    <row r="22" customFormat="false" ht="15" hidden="false" customHeight="false" outlineLevel="0" collapsed="false">
      <c r="A22" s="173"/>
      <c r="B22" s="162"/>
      <c r="C22" s="7"/>
      <c r="D22" s="163"/>
      <c r="E22" s="7"/>
      <c r="F22" s="164"/>
      <c r="G22" s="1"/>
      <c r="H22" s="1" t="s">
        <v>55</v>
      </c>
      <c r="I22" s="1"/>
      <c r="J22" s="30" t="n">
        <f aca="false">Inception!H35</f>
        <v>0</v>
      </c>
      <c r="K22" s="165" t="n">
        <f aca="false">SUMIFS(F20:F29,D20:D29,"Implementierung")</f>
        <v>0</v>
      </c>
      <c r="L22" s="1"/>
    </row>
    <row r="23" customFormat="false" ht="15" hidden="false" customHeight="false" outlineLevel="0" collapsed="false">
      <c r="A23" s="173"/>
      <c r="B23" s="162"/>
      <c r="C23" s="7"/>
      <c r="D23" s="163"/>
      <c r="E23" s="7"/>
      <c r="F23" s="164"/>
      <c r="G23" s="1"/>
      <c r="H23" s="1" t="s">
        <v>71</v>
      </c>
      <c r="I23" s="1"/>
      <c r="J23" s="30" t="n">
        <f aca="false">Inception!H46</f>
        <v>0</v>
      </c>
      <c r="K23" s="165" t="n">
        <f aca="false">SUMIFS(F20:F29,D20:D29,"Test")</f>
        <v>0</v>
      </c>
      <c r="L23" s="1"/>
    </row>
    <row r="24" customFormat="false" ht="15" hidden="false" customHeight="false" outlineLevel="0" collapsed="false">
      <c r="A24" s="173"/>
      <c r="B24" s="162"/>
      <c r="C24" s="7"/>
      <c r="D24" s="163"/>
      <c r="E24" s="7"/>
      <c r="F24" s="164"/>
      <c r="G24" s="1"/>
      <c r="H24" s="1" t="s">
        <v>57</v>
      </c>
      <c r="I24" s="1"/>
      <c r="J24" s="30" t="n">
        <f aca="false">Inception!H57</f>
        <v>0</v>
      </c>
      <c r="K24" s="165" t="n">
        <f aca="false">SUMIFS(F20:F29,D20:D29,"Dokumentation")</f>
        <v>0</v>
      </c>
      <c r="L24" s="1"/>
    </row>
    <row r="25" customFormat="false" ht="15" hidden="false" customHeight="false" outlineLevel="0" collapsed="false">
      <c r="A25" s="173"/>
      <c r="B25" s="162"/>
      <c r="C25" s="7"/>
      <c r="D25" s="163"/>
      <c r="E25" s="7"/>
      <c r="F25" s="164"/>
      <c r="G25" s="1"/>
      <c r="H25" s="1" t="s">
        <v>58</v>
      </c>
      <c r="I25" s="1"/>
      <c r="J25" s="30" t="n">
        <f aca="false">Inception!H68</f>
        <v>2</v>
      </c>
      <c r="K25" s="165" t="n">
        <f aca="false">SUMIFS(F20:F29,D20:D29,"Projektmanagement")</f>
        <v>0</v>
      </c>
      <c r="L25" s="1"/>
    </row>
    <row r="26" customFormat="false" ht="15" hidden="false" customHeight="false" outlineLevel="0" collapsed="false">
      <c r="A26" s="173"/>
      <c r="B26" s="162"/>
      <c r="C26" s="7"/>
      <c r="D26" s="163"/>
      <c r="E26" s="7"/>
      <c r="F26" s="164"/>
      <c r="G26" s="1"/>
      <c r="H26" s="1" t="s">
        <v>72</v>
      </c>
      <c r="I26" s="1"/>
      <c r="J26" s="30" t="n">
        <f aca="false">Inception!H79</f>
        <v>0</v>
      </c>
      <c r="K26" s="165" t="n">
        <f aca="false">SUMIFS(F20:F29,D20:D29,"Wiederkehrende Tasks")</f>
        <v>0</v>
      </c>
      <c r="L26" s="1"/>
    </row>
    <row r="27" customFormat="false" ht="15" hidden="false" customHeight="false" outlineLevel="0" collapsed="false">
      <c r="A27" s="173"/>
      <c r="B27" s="162"/>
      <c r="C27" s="7"/>
      <c r="D27" s="163"/>
      <c r="E27" s="7"/>
      <c r="F27" s="164"/>
      <c r="G27" s="1"/>
      <c r="H27" s="1" t="s">
        <v>60</v>
      </c>
      <c r="I27" s="1"/>
      <c r="J27" s="30" t="n">
        <f aca="false">Inception!H90</f>
        <v>0</v>
      </c>
      <c r="K27" s="165" t="n">
        <f aca="false">SUMIFS(F20:F29,D20:D29,"Sitzung")</f>
        <v>0</v>
      </c>
      <c r="L27" s="1"/>
    </row>
    <row r="28" customFormat="false" ht="15" hidden="false" customHeight="false" outlineLevel="0" collapsed="false">
      <c r="A28" s="173"/>
      <c r="B28" s="162"/>
      <c r="C28" s="7"/>
      <c r="D28" s="163"/>
      <c r="E28" s="7"/>
      <c r="F28" s="164"/>
      <c r="G28" s="1"/>
      <c r="H28" s="1" t="s">
        <v>61</v>
      </c>
      <c r="I28" s="1"/>
      <c r="J28" s="30" t="n">
        <f aca="false">Inception!H101</f>
        <v>0</v>
      </c>
      <c r="K28" s="165" t="n">
        <f aca="false">SUMIFS(F20:F29,D20:D29,"Qualitätssicherung")</f>
        <v>0</v>
      </c>
      <c r="L28" s="1"/>
    </row>
    <row r="29" customFormat="false" ht="15" hidden="false" customHeight="false" outlineLevel="0" collapsed="false">
      <c r="A29" s="173"/>
      <c r="B29" s="162"/>
      <c r="C29" s="7"/>
      <c r="D29" s="163"/>
      <c r="E29" s="7"/>
      <c r="F29" s="164"/>
      <c r="G29" s="1"/>
      <c r="H29" s="1"/>
      <c r="I29" s="1"/>
      <c r="J29" s="1"/>
      <c r="K29" s="1"/>
      <c r="L29" s="1"/>
    </row>
    <row r="30" s="170" customFormat="true" ht="15" hidden="false" customHeight="false" outlineLevel="0" collapsed="false">
      <c r="A30" s="174"/>
      <c r="B30" s="168"/>
      <c r="F30" s="171"/>
    </row>
    <row r="31" s="1" customFormat="true" ht="15" hidden="false" customHeight="false" outlineLevel="0" collapsed="false">
      <c r="A31" s="173" t="s">
        <v>24</v>
      </c>
      <c r="B31" s="162" t="s">
        <v>176</v>
      </c>
      <c r="C31" s="163" t="s">
        <v>177</v>
      </c>
      <c r="D31" s="163" t="s">
        <v>53</v>
      </c>
      <c r="E31" s="7" t="s">
        <v>82</v>
      </c>
      <c r="F31" s="164" t="n">
        <v>2</v>
      </c>
      <c r="H31" s="1" t="s">
        <v>53</v>
      </c>
      <c r="J31" s="30" t="n">
        <f aca="false">Inception!H134</f>
        <v>5</v>
      </c>
      <c r="K31" s="165" t="n">
        <f aca="false">SUMIFS(F31:F40,D31:D40,"Requirements")</f>
        <v>7</v>
      </c>
    </row>
    <row r="32" s="1" customFormat="true" ht="15" hidden="false" customHeight="false" outlineLevel="0" collapsed="false">
      <c r="A32" s="173"/>
      <c r="B32" s="162" t="n">
        <v>43193</v>
      </c>
      <c r="C32" s="163" t="s">
        <v>168</v>
      </c>
      <c r="D32" s="163" t="s">
        <v>60</v>
      </c>
      <c r="E32" s="7" t="s">
        <v>120</v>
      </c>
      <c r="F32" s="164" t="n">
        <v>2</v>
      </c>
      <c r="H32" s="1" t="s">
        <v>165</v>
      </c>
      <c r="J32" s="30" t="n">
        <f aca="false">Inception!H145</f>
        <v>4</v>
      </c>
      <c r="K32" s="165" t="n">
        <f aca="false">SUMIFS(F31:F40,D31:D40,"Analyse &amp; Design")</f>
        <v>3</v>
      </c>
    </row>
    <row r="33" s="1" customFormat="true" ht="15" hidden="false" customHeight="false" outlineLevel="0" collapsed="false">
      <c r="A33" s="173"/>
      <c r="B33" s="162" t="n">
        <v>43193</v>
      </c>
      <c r="C33" s="163" t="s">
        <v>114</v>
      </c>
      <c r="D33" s="163" t="s">
        <v>70</v>
      </c>
      <c r="E33" s="7" t="s">
        <v>114</v>
      </c>
      <c r="F33" s="164" t="n">
        <v>2</v>
      </c>
      <c r="H33" s="1" t="s">
        <v>55</v>
      </c>
      <c r="J33" s="30" t="n">
        <f aca="false">Inception!H156</f>
        <v>0</v>
      </c>
      <c r="K33" s="165" t="n">
        <f aca="false">SUMIFS(F31:F40,D31:D40,"Implementierung")</f>
        <v>0</v>
      </c>
    </row>
    <row r="34" s="1" customFormat="true" ht="15" hidden="false" customHeight="false" outlineLevel="0" collapsed="false">
      <c r="A34" s="173"/>
      <c r="B34" s="162" t="n">
        <v>43195</v>
      </c>
      <c r="C34" s="163" t="s">
        <v>178</v>
      </c>
      <c r="D34" s="163" t="s">
        <v>53</v>
      </c>
      <c r="E34" s="7" t="s">
        <v>82</v>
      </c>
      <c r="F34" s="164" t="n">
        <v>2</v>
      </c>
      <c r="H34" s="1" t="s">
        <v>71</v>
      </c>
      <c r="J34" s="30" t="n">
        <f aca="false">Inception!H167</f>
        <v>0</v>
      </c>
      <c r="K34" s="165" t="n">
        <f aca="false">SUMIFS(F31:F40,D31:D40,"Test")</f>
        <v>0</v>
      </c>
    </row>
    <row r="35" s="1" customFormat="true" ht="15" hidden="false" customHeight="false" outlineLevel="0" collapsed="false">
      <c r="A35" s="173"/>
      <c r="B35" s="162" t="n">
        <v>43197</v>
      </c>
      <c r="C35" s="163" t="s">
        <v>179</v>
      </c>
      <c r="D35" s="163" t="s">
        <v>53</v>
      </c>
      <c r="E35" s="7" t="s">
        <v>81</v>
      </c>
      <c r="F35" s="164" t="n">
        <v>1</v>
      </c>
      <c r="H35" s="1" t="s">
        <v>57</v>
      </c>
      <c r="J35" s="30" t="n">
        <f aca="false">Inception!H178</f>
        <v>0</v>
      </c>
      <c r="K35" s="165" t="n">
        <f aca="false">SUMIFS(F31:F40,D31:D40,"Dokumentation")</f>
        <v>0</v>
      </c>
    </row>
    <row r="36" s="1" customFormat="true" ht="15" hidden="false" customHeight="false" outlineLevel="0" collapsed="false">
      <c r="A36" s="173"/>
      <c r="B36" s="162" t="n">
        <v>43197</v>
      </c>
      <c r="C36" s="163" t="s">
        <v>180</v>
      </c>
      <c r="D36" s="163" t="s">
        <v>70</v>
      </c>
      <c r="E36" s="7" t="s">
        <v>130</v>
      </c>
      <c r="F36" s="164" t="n">
        <v>1</v>
      </c>
      <c r="H36" s="1" t="s">
        <v>58</v>
      </c>
      <c r="J36" s="30" t="n">
        <f aca="false">Inception!H189</f>
        <v>1</v>
      </c>
      <c r="K36" s="165" t="n">
        <f aca="false">SUMIFS(F31:F40,D31:D40,"Projektmanagement")</f>
        <v>0</v>
      </c>
    </row>
    <row r="37" s="1" customFormat="true" ht="15" hidden="false" customHeight="false" outlineLevel="0" collapsed="false">
      <c r="A37" s="173"/>
      <c r="B37" s="162" t="n">
        <v>43197</v>
      </c>
      <c r="C37" s="163" t="s">
        <v>178</v>
      </c>
      <c r="D37" s="163" t="s">
        <v>53</v>
      </c>
      <c r="E37" s="7" t="s">
        <v>82</v>
      </c>
      <c r="F37" s="164" t="n">
        <v>2</v>
      </c>
      <c r="H37" s="1" t="s">
        <v>72</v>
      </c>
      <c r="J37" s="30" t="n">
        <f aca="false">Inception!H200</f>
        <v>2</v>
      </c>
      <c r="K37" s="165" t="n">
        <f aca="false">SUMIFS(F31:F40,D31:D40,"Wiederkehrende Tasks")</f>
        <v>0</v>
      </c>
    </row>
    <row r="38" s="1" customFormat="true" ht="15" hidden="false" customHeight="false" outlineLevel="0" collapsed="false">
      <c r="A38" s="173"/>
      <c r="B38" s="162"/>
      <c r="C38" s="163"/>
      <c r="D38" s="163"/>
      <c r="E38" s="7"/>
      <c r="F38" s="164"/>
      <c r="H38" s="1" t="s">
        <v>60</v>
      </c>
      <c r="J38" s="30" t="n">
        <f aca="false">Inception!H211</f>
        <v>2</v>
      </c>
      <c r="K38" s="165" t="n">
        <f aca="false">SUMIFS(F31:F40,D31:D40,"Sitzung")</f>
        <v>2</v>
      </c>
    </row>
    <row r="39" s="1" customFormat="true" ht="15" hidden="false" customHeight="false" outlineLevel="0" collapsed="false">
      <c r="A39" s="173"/>
      <c r="B39" s="162"/>
      <c r="C39" s="163"/>
      <c r="D39" s="163"/>
      <c r="E39" s="7"/>
      <c r="F39" s="164"/>
      <c r="H39" s="1" t="s">
        <v>61</v>
      </c>
      <c r="J39" s="30" t="n">
        <f aca="false">Inception!H222</f>
        <v>0</v>
      </c>
      <c r="K39" s="165" t="n">
        <f aca="false">SUMIFS(F31:F40,D31:D40,"Qualitätssicherung")</f>
        <v>0</v>
      </c>
    </row>
    <row r="40" s="1" customFormat="true" ht="15" hidden="false" customHeight="false" outlineLevel="0" collapsed="false">
      <c r="A40" s="173"/>
      <c r="B40" s="162"/>
      <c r="C40" s="163"/>
      <c r="D40" s="163"/>
      <c r="E40" s="7"/>
      <c r="F40" s="164"/>
      <c r="H40" s="0"/>
      <c r="J40" s="0"/>
      <c r="K40" s="0"/>
    </row>
    <row r="41" s="170" customFormat="true" ht="15" hidden="false" customHeight="false" outlineLevel="0" collapsed="false">
      <c r="A41" s="174"/>
      <c r="B41" s="168"/>
      <c r="F41" s="171"/>
    </row>
    <row r="42" s="1" customFormat="true" ht="15" hidden="false" customHeight="false" outlineLevel="0" collapsed="false">
      <c r="A42" s="175" t="s">
        <v>26</v>
      </c>
      <c r="B42" s="162" t="n">
        <v>43201</v>
      </c>
      <c r="C42" s="163" t="s">
        <v>171</v>
      </c>
      <c r="D42" s="163" t="s">
        <v>60</v>
      </c>
      <c r="E42" s="7" t="s">
        <v>120</v>
      </c>
      <c r="F42" s="164" t="n">
        <v>3</v>
      </c>
      <c r="H42" s="1" t="s">
        <v>53</v>
      </c>
      <c r="J42" s="30" t="n">
        <f aca="false">Elaboration!H13</f>
        <v>0.5</v>
      </c>
      <c r="K42" s="165" t="n">
        <f aca="false">SUMIFS(F42:F51,D42:D51,"Requirements")</f>
        <v>1</v>
      </c>
    </row>
    <row r="43" s="1" customFormat="true" ht="15" hidden="false" customHeight="false" outlineLevel="0" collapsed="false">
      <c r="A43" s="175"/>
      <c r="B43" s="162" t="n">
        <v>43202</v>
      </c>
      <c r="C43" s="163" t="s">
        <v>181</v>
      </c>
      <c r="D43" s="163" t="s">
        <v>70</v>
      </c>
      <c r="E43" s="7" t="s">
        <v>91</v>
      </c>
      <c r="F43" s="164" t="n">
        <v>2</v>
      </c>
      <c r="H43" s="1" t="s">
        <v>165</v>
      </c>
      <c r="J43" s="30" t="n">
        <f aca="false">Elaboration!H24</f>
        <v>3</v>
      </c>
      <c r="K43" s="165" t="n">
        <f aca="false">SUMIFS(F42:F51,D42:D51,"Analyse &amp; Design")</f>
        <v>2</v>
      </c>
    </row>
    <row r="44" s="1" customFormat="true" ht="15" hidden="false" customHeight="false" outlineLevel="0" collapsed="false">
      <c r="A44" s="175"/>
      <c r="B44" s="162" t="n">
        <v>43205</v>
      </c>
      <c r="C44" s="163" t="s">
        <v>182</v>
      </c>
      <c r="D44" s="163" t="s">
        <v>53</v>
      </c>
      <c r="E44" s="7" t="s">
        <v>82</v>
      </c>
      <c r="F44" s="164" t="n">
        <v>1</v>
      </c>
      <c r="H44" s="1" t="s">
        <v>55</v>
      </c>
      <c r="J44" s="30" t="n">
        <f aca="false">Elaboration!H35</f>
        <v>0</v>
      </c>
      <c r="K44" s="165" t="n">
        <f aca="false">SUMIFS(F42:F51,D42:D51,"Implementierung")</f>
        <v>0</v>
      </c>
    </row>
    <row r="45" s="1" customFormat="true" ht="15" hidden="false" customHeight="false" outlineLevel="0" collapsed="false">
      <c r="A45" s="175"/>
      <c r="B45" s="162"/>
      <c r="C45" s="163"/>
      <c r="D45" s="163"/>
      <c r="E45" s="7"/>
      <c r="F45" s="164"/>
      <c r="H45" s="1" t="s">
        <v>71</v>
      </c>
      <c r="J45" s="30" t="n">
        <f aca="false">Elaboration!H46</f>
        <v>1</v>
      </c>
      <c r="K45" s="165" t="n">
        <f aca="false">SUMIFS(F42:F51,D42:D51,"Test")</f>
        <v>0</v>
      </c>
    </row>
    <row r="46" s="1" customFormat="true" ht="15" hidden="false" customHeight="false" outlineLevel="0" collapsed="false">
      <c r="A46" s="175"/>
      <c r="B46" s="162"/>
      <c r="C46" s="163"/>
      <c r="D46" s="163"/>
      <c r="E46" s="7"/>
      <c r="F46" s="164"/>
      <c r="H46" s="1" t="s">
        <v>57</v>
      </c>
      <c r="J46" s="30" t="n">
        <f aca="false">Elaboration!H57</f>
        <v>0.5</v>
      </c>
      <c r="K46" s="165" t="n">
        <f aca="false">SUMIFS(F42:F51,D42:D51,"Dokumentation")</f>
        <v>0</v>
      </c>
    </row>
    <row r="47" s="1" customFormat="true" ht="15" hidden="false" customHeight="false" outlineLevel="0" collapsed="false">
      <c r="A47" s="175"/>
      <c r="B47" s="162"/>
      <c r="C47" s="163"/>
      <c r="D47" s="163"/>
      <c r="E47" s="7"/>
      <c r="F47" s="164"/>
      <c r="H47" s="1" t="s">
        <v>58</v>
      </c>
      <c r="J47" s="30" t="n">
        <f aca="false">Elaboration!H68</f>
        <v>2</v>
      </c>
      <c r="K47" s="165" t="n">
        <f aca="false">SUMIFS(F42:F51,D42:D51,"Projektmanagement")</f>
        <v>0</v>
      </c>
    </row>
    <row r="48" s="1" customFormat="true" ht="15" hidden="false" customHeight="false" outlineLevel="0" collapsed="false">
      <c r="A48" s="175"/>
      <c r="B48" s="162"/>
      <c r="C48" s="163"/>
      <c r="D48" s="163"/>
      <c r="E48" s="7"/>
      <c r="F48" s="164"/>
      <c r="H48" s="1" t="s">
        <v>72</v>
      </c>
      <c r="J48" s="30" t="n">
        <f aca="false">Elaboration!H79</f>
        <v>0.5</v>
      </c>
      <c r="K48" s="165" t="n">
        <f aca="false">SUMIFS(F42:F51,D42:D51,"Wiederkehrende Tasks")</f>
        <v>0</v>
      </c>
    </row>
    <row r="49" s="1" customFormat="true" ht="15" hidden="false" customHeight="false" outlineLevel="0" collapsed="false">
      <c r="A49" s="175"/>
      <c r="B49" s="162"/>
      <c r="C49" s="163"/>
      <c r="D49" s="163"/>
      <c r="E49" s="7"/>
      <c r="F49" s="164"/>
      <c r="H49" s="1" t="s">
        <v>60</v>
      </c>
      <c r="J49" s="30" t="n">
        <f aca="false">Elaboration!H90</f>
        <v>3</v>
      </c>
      <c r="K49" s="165" t="n">
        <f aca="false">SUMIFS(F42:F51,D42:D51,"Sitzung")</f>
        <v>3</v>
      </c>
    </row>
    <row r="50" s="1" customFormat="true" ht="15" hidden="false" customHeight="false" outlineLevel="0" collapsed="false">
      <c r="A50" s="175"/>
      <c r="B50" s="162"/>
      <c r="C50" s="163"/>
      <c r="D50" s="163"/>
      <c r="E50" s="7"/>
      <c r="F50" s="164"/>
      <c r="H50" s="1" t="s">
        <v>61</v>
      </c>
      <c r="J50" s="30" t="n">
        <f aca="false">Elaboration!H101</f>
        <v>0</v>
      </c>
      <c r="K50" s="165" t="n">
        <f aca="false">SUMIFS(F42:F51,D42:D51,"Qualitätssicherung")</f>
        <v>0</v>
      </c>
    </row>
    <row r="51" s="1" customFormat="true" ht="15" hidden="false" customHeight="false" outlineLevel="0" collapsed="false">
      <c r="A51" s="175"/>
      <c r="B51" s="162"/>
      <c r="C51" s="163"/>
      <c r="D51" s="163"/>
      <c r="E51" s="7"/>
      <c r="F51" s="164"/>
      <c r="H51" s="0"/>
      <c r="J51" s="0"/>
      <c r="K51" s="0"/>
    </row>
    <row r="52" s="170" customFormat="true" ht="15" hidden="false" customHeight="false" outlineLevel="0" collapsed="false">
      <c r="A52" s="174"/>
      <c r="B52" s="168"/>
      <c r="F52" s="171"/>
    </row>
    <row r="53" s="1" customFormat="true" ht="15" hidden="false" customHeight="false" outlineLevel="0" collapsed="false">
      <c r="A53" s="175" t="s">
        <v>28</v>
      </c>
      <c r="B53" s="162" t="n">
        <v>43207</v>
      </c>
      <c r="C53" s="163" t="s">
        <v>183</v>
      </c>
      <c r="D53" s="163" t="s">
        <v>58</v>
      </c>
      <c r="E53" s="7" t="s">
        <v>118</v>
      </c>
      <c r="F53" s="164" t="n">
        <v>1</v>
      </c>
      <c r="H53" s="1" t="s">
        <v>53</v>
      </c>
      <c r="J53" s="30" t="n">
        <f aca="false">Elaboration!H134</f>
        <v>0</v>
      </c>
      <c r="K53" s="165" t="n">
        <f aca="false">SUMIFS(F53:F62,D53:D62,"Requirements")</f>
        <v>0</v>
      </c>
    </row>
    <row r="54" s="1" customFormat="true" ht="15" hidden="false" customHeight="false" outlineLevel="0" collapsed="false">
      <c r="A54" s="175"/>
      <c r="B54" s="162"/>
      <c r="C54" s="163"/>
      <c r="D54" s="163"/>
      <c r="E54" s="7"/>
      <c r="F54" s="164"/>
      <c r="H54" s="1" t="s">
        <v>165</v>
      </c>
      <c r="J54" s="30" t="n">
        <f aca="false">Elaboration!H145</f>
        <v>4</v>
      </c>
      <c r="K54" s="165" t="n">
        <f aca="false">SUMIFS(F53:F62,D53:D62,"Analyse &amp; Design")</f>
        <v>0</v>
      </c>
    </row>
    <row r="55" s="1" customFormat="true" ht="15" hidden="false" customHeight="false" outlineLevel="0" collapsed="false">
      <c r="A55" s="175"/>
      <c r="B55" s="162"/>
      <c r="C55" s="163"/>
      <c r="D55" s="163"/>
      <c r="E55" s="7"/>
      <c r="F55" s="164"/>
      <c r="H55" s="1" t="s">
        <v>55</v>
      </c>
      <c r="J55" s="30" t="n">
        <f aca="false">Elaboration!H156</f>
        <v>0</v>
      </c>
      <c r="K55" s="165" t="n">
        <f aca="false">SUMIFS(F53:F62,D53:D62,"Implementierung")</f>
        <v>0</v>
      </c>
    </row>
    <row r="56" s="1" customFormat="true" ht="15" hidden="false" customHeight="false" outlineLevel="0" collapsed="false">
      <c r="A56" s="175"/>
      <c r="B56" s="162"/>
      <c r="C56" s="163"/>
      <c r="D56" s="163"/>
      <c r="E56" s="7"/>
      <c r="F56" s="164"/>
      <c r="H56" s="1" t="s">
        <v>71</v>
      </c>
      <c r="J56" s="30" t="n">
        <f aca="false">Elaboration!H167</f>
        <v>4</v>
      </c>
      <c r="K56" s="165" t="n">
        <f aca="false">SUMIFS(F53:F62,D53:D62,"Test")</f>
        <v>0</v>
      </c>
    </row>
    <row r="57" s="1" customFormat="true" ht="15" hidden="false" customHeight="false" outlineLevel="0" collapsed="false">
      <c r="A57" s="175"/>
      <c r="B57" s="162"/>
      <c r="C57" s="163"/>
      <c r="D57" s="163"/>
      <c r="E57" s="7"/>
      <c r="F57" s="164"/>
      <c r="H57" s="1" t="s">
        <v>57</v>
      </c>
      <c r="J57" s="30" t="n">
        <f aca="false">Elaboration!H178</f>
        <v>1</v>
      </c>
      <c r="K57" s="165" t="n">
        <f aca="false">SUMIFS(F53:F62,D53:D62,"Dokumentation")</f>
        <v>0</v>
      </c>
    </row>
    <row r="58" s="1" customFormat="true" ht="15" hidden="false" customHeight="false" outlineLevel="0" collapsed="false">
      <c r="A58" s="175"/>
      <c r="B58" s="162"/>
      <c r="C58" s="163"/>
      <c r="D58" s="163"/>
      <c r="E58" s="7"/>
      <c r="F58" s="164"/>
      <c r="H58" s="1" t="s">
        <v>58</v>
      </c>
      <c r="J58" s="30" t="n">
        <f aca="false">Elaboration!H189</f>
        <v>0</v>
      </c>
      <c r="K58" s="165" t="n">
        <f aca="false">SUMIFS(F53:F62,D53:D62,"Projektmanagement")</f>
        <v>1</v>
      </c>
    </row>
    <row r="59" s="1" customFormat="true" ht="15" hidden="false" customHeight="false" outlineLevel="0" collapsed="false">
      <c r="A59" s="175"/>
      <c r="B59" s="162"/>
      <c r="C59" s="163"/>
      <c r="D59" s="163"/>
      <c r="E59" s="7"/>
      <c r="F59" s="164"/>
      <c r="H59" s="1" t="s">
        <v>72</v>
      </c>
      <c r="J59" s="30" t="n">
        <f aca="false">Elaboration!H200</f>
        <v>0</v>
      </c>
      <c r="K59" s="165" t="n">
        <f aca="false">SUMIFS(F53:F62,D53:D62,"Wiederkehrende Tasks")</f>
        <v>0</v>
      </c>
    </row>
    <row r="60" s="1" customFormat="true" ht="15" hidden="false" customHeight="false" outlineLevel="0" collapsed="false">
      <c r="A60" s="175"/>
      <c r="B60" s="162"/>
      <c r="C60" s="163"/>
      <c r="D60" s="163"/>
      <c r="E60" s="7"/>
      <c r="F60" s="164"/>
      <c r="H60" s="1" t="s">
        <v>60</v>
      </c>
      <c r="J60" s="30" t="n">
        <f aca="false">Elaboration!H211</f>
        <v>3</v>
      </c>
      <c r="K60" s="165" t="n">
        <f aca="false">SUMIFS(F53:F62,D53:D62,"Sitzung")</f>
        <v>0</v>
      </c>
    </row>
    <row r="61" s="1" customFormat="true" ht="15" hidden="false" customHeight="false" outlineLevel="0" collapsed="false">
      <c r="A61" s="175"/>
      <c r="B61" s="162"/>
      <c r="C61" s="163"/>
      <c r="D61" s="163"/>
      <c r="E61" s="7"/>
      <c r="F61" s="164"/>
      <c r="H61" s="1" t="s">
        <v>61</v>
      </c>
      <c r="J61" s="30" t="n">
        <f aca="false">Elaboration!H222</f>
        <v>0</v>
      </c>
      <c r="K61" s="165" t="n">
        <f aca="false">SUMIFS(F53:F62,D53:D62,"Qualitätssicherung")</f>
        <v>0</v>
      </c>
    </row>
    <row r="62" s="1" customFormat="true" ht="15" hidden="false" customHeight="false" outlineLevel="0" collapsed="false">
      <c r="A62" s="175"/>
      <c r="B62" s="162"/>
      <c r="C62" s="163"/>
      <c r="D62" s="163"/>
      <c r="E62" s="7"/>
      <c r="F62" s="164"/>
      <c r="H62" s="0"/>
      <c r="J62" s="0"/>
      <c r="K62" s="0"/>
    </row>
    <row r="63" s="170" customFormat="true" ht="15" hidden="false" customHeight="false" outlineLevel="0" collapsed="false">
      <c r="A63" s="174"/>
      <c r="B63" s="168"/>
      <c r="F63" s="171"/>
    </row>
    <row r="64" s="1" customFormat="true" ht="15" hidden="false" customHeight="false" outlineLevel="0" collapsed="false">
      <c r="A64" s="175" t="s">
        <v>30</v>
      </c>
      <c r="B64" s="162"/>
      <c r="C64" s="163"/>
      <c r="D64" s="163"/>
      <c r="E64" s="7"/>
      <c r="F64" s="164"/>
      <c r="H64" s="1" t="s">
        <v>53</v>
      </c>
      <c r="J64" s="30" t="n">
        <f aca="false">Elaboration!H257</f>
        <v>0</v>
      </c>
      <c r="K64" s="165" t="n">
        <f aca="false">SUMIFS(F64:F73,D64:D73,"Requirements")</f>
        <v>0</v>
      </c>
    </row>
    <row r="65" s="1" customFormat="true" ht="15" hidden="false" customHeight="false" outlineLevel="0" collapsed="false">
      <c r="A65" s="175"/>
      <c r="B65" s="162"/>
      <c r="C65" s="163"/>
      <c r="D65" s="163"/>
      <c r="E65" s="7"/>
      <c r="F65" s="164"/>
      <c r="H65" s="1" t="s">
        <v>165</v>
      </c>
      <c r="J65" s="30" t="n">
        <f aca="false">Elaboration!H268</f>
        <v>4</v>
      </c>
      <c r="K65" s="165" t="n">
        <f aca="false">SUMIFS(F64:F73,D64:D73,"Analyse &amp; Design")</f>
        <v>0</v>
      </c>
    </row>
    <row r="66" s="1" customFormat="true" ht="15" hidden="false" customHeight="false" outlineLevel="0" collapsed="false">
      <c r="A66" s="175"/>
      <c r="B66" s="162"/>
      <c r="C66" s="163"/>
      <c r="D66" s="163"/>
      <c r="E66" s="7"/>
      <c r="F66" s="164"/>
      <c r="H66" s="1" t="s">
        <v>55</v>
      </c>
      <c r="J66" s="30" t="n">
        <f aca="false">Elaboration!H279</f>
        <v>5</v>
      </c>
      <c r="K66" s="165" t="n">
        <f aca="false">SUMIFS(F64:F73,D64:D73,"Implementierung")</f>
        <v>0</v>
      </c>
    </row>
    <row r="67" s="1" customFormat="true" ht="15" hidden="false" customHeight="false" outlineLevel="0" collapsed="false">
      <c r="A67" s="175"/>
      <c r="B67" s="162"/>
      <c r="C67" s="163"/>
      <c r="D67" s="163"/>
      <c r="E67" s="7"/>
      <c r="F67" s="164"/>
      <c r="H67" s="1" t="s">
        <v>71</v>
      </c>
      <c r="J67" s="30" t="n">
        <f aca="false">Elaboration!H290</f>
        <v>0</v>
      </c>
      <c r="K67" s="165" t="n">
        <f aca="false">SUMIFS(F64:F73,D64:D73,"Test")</f>
        <v>0</v>
      </c>
    </row>
    <row r="68" s="1" customFormat="true" ht="15" hidden="false" customHeight="false" outlineLevel="0" collapsed="false">
      <c r="A68" s="175"/>
      <c r="B68" s="162"/>
      <c r="C68" s="163"/>
      <c r="D68" s="163"/>
      <c r="E68" s="7"/>
      <c r="F68" s="164"/>
      <c r="H68" s="1" t="s">
        <v>57</v>
      </c>
      <c r="J68" s="30" t="n">
        <f aca="false">Elaboration!H301</f>
        <v>0.5</v>
      </c>
      <c r="K68" s="165" t="n">
        <f aca="false">SUMIFS(F64:F73,D64:D73,"Dokumentation")</f>
        <v>0</v>
      </c>
    </row>
    <row r="69" s="1" customFormat="true" ht="15" hidden="false" customHeight="false" outlineLevel="0" collapsed="false">
      <c r="A69" s="175"/>
      <c r="B69" s="162"/>
      <c r="C69" s="163"/>
      <c r="D69" s="163"/>
      <c r="E69" s="7"/>
      <c r="F69" s="164"/>
      <c r="H69" s="1" t="s">
        <v>58</v>
      </c>
      <c r="J69" s="30" t="n">
        <f aca="false">Elaboration!H312</f>
        <v>0</v>
      </c>
      <c r="K69" s="165" t="n">
        <f aca="false">SUMIFS(F64:F73,D64:D73,"Projektmanagement")</f>
        <v>0</v>
      </c>
    </row>
    <row r="70" s="1" customFormat="true" ht="15" hidden="false" customHeight="false" outlineLevel="0" collapsed="false">
      <c r="A70" s="175"/>
      <c r="B70" s="162"/>
      <c r="C70" s="163"/>
      <c r="D70" s="163"/>
      <c r="E70" s="7"/>
      <c r="F70" s="164"/>
      <c r="H70" s="1" t="s">
        <v>72</v>
      </c>
      <c r="J70" s="30" t="n">
        <f aca="false">Elaboration!H323</f>
        <v>0</v>
      </c>
      <c r="K70" s="165" t="n">
        <f aca="false">SUMIFS(F64:F73,D64:D73,"Wiederkehrende Tasks")</f>
        <v>0</v>
      </c>
    </row>
    <row r="71" s="1" customFormat="true" ht="15" hidden="false" customHeight="false" outlineLevel="0" collapsed="false">
      <c r="A71" s="175"/>
      <c r="B71" s="162"/>
      <c r="C71" s="163"/>
      <c r="D71" s="163"/>
      <c r="E71" s="7"/>
      <c r="F71" s="164"/>
      <c r="H71" s="1" t="s">
        <v>60</v>
      </c>
      <c r="J71" s="30" t="n">
        <f aca="false">Elaboration!H334</f>
        <v>3</v>
      </c>
      <c r="K71" s="165" t="n">
        <f aca="false">SUMIFS(F64:F73,D64:D73,"Sitzung")</f>
        <v>0</v>
      </c>
    </row>
    <row r="72" s="1" customFormat="true" ht="15" hidden="false" customHeight="false" outlineLevel="0" collapsed="false">
      <c r="A72" s="175"/>
      <c r="B72" s="162"/>
      <c r="C72" s="163"/>
      <c r="D72" s="163"/>
      <c r="E72" s="7"/>
      <c r="F72" s="164"/>
      <c r="H72" s="1" t="s">
        <v>61</v>
      </c>
      <c r="J72" s="30" t="n">
        <f aca="false">Elaboration!H345</f>
        <v>0</v>
      </c>
      <c r="K72" s="165" t="n">
        <f aca="false">SUMIFS(F64:F73,D64:D73,"Qualitätssicherung")</f>
        <v>0</v>
      </c>
    </row>
    <row r="73" s="1" customFormat="true" ht="15" hidden="false" customHeight="false" outlineLevel="0" collapsed="false">
      <c r="A73" s="175"/>
      <c r="B73" s="162"/>
      <c r="C73" s="163"/>
      <c r="D73" s="163"/>
      <c r="E73" s="7"/>
      <c r="F73" s="164"/>
      <c r="H73" s="0"/>
      <c r="J73" s="0"/>
      <c r="K73" s="0"/>
    </row>
    <row r="74" s="170" customFormat="true" ht="15" hidden="false" customHeight="false" outlineLevel="0" collapsed="false">
      <c r="A74" s="174"/>
      <c r="B74" s="168"/>
      <c r="F74" s="171"/>
    </row>
    <row r="75" s="1" customFormat="true" ht="15" hidden="false" customHeight="false" outlineLevel="0" collapsed="false">
      <c r="A75" s="175" t="s">
        <v>32</v>
      </c>
      <c r="B75" s="162"/>
      <c r="C75" s="163"/>
      <c r="D75" s="163"/>
      <c r="E75" s="7"/>
      <c r="F75" s="164"/>
      <c r="H75" s="1" t="s">
        <v>53</v>
      </c>
      <c r="J75" s="30" t="n">
        <f aca="false">Elaboration!H378</f>
        <v>0</v>
      </c>
      <c r="K75" s="165" t="n">
        <f aca="false">SUMIFS(F75:F84,D75:D84,"Requirements")</f>
        <v>0</v>
      </c>
    </row>
    <row r="76" s="1" customFormat="true" ht="15" hidden="false" customHeight="false" outlineLevel="0" collapsed="false">
      <c r="A76" s="175"/>
      <c r="B76" s="162"/>
      <c r="C76" s="163"/>
      <c r="D76" s="163"/>
      <c r="E76" s="7"/>
      <c r="F76" s="164"/>
      <c r="H76" s="1" t="s">
        <v>165</v>
      </c>
      <c r="J76" s="30" t="n">
        <f aca="false">Elaboration!H389</f>
        <v>0</v>
      </c>
      <c r="K76" s="165" t="n">
        <f aca="false">SUMIFS(F75:F84,D75:D84,"Analyse &amp; Design")</f>
        <v>0</v>
      </c>
    </row>
    <row r="77" s="1" customFormat="true" ht="15" hidden="false" customHeight="false" outlineLevel="0" collapsed="false">
      <c r="A77" s="175"/>
      <c r="B77" s="162"/>
      <c r="C77" s="163"/>
      <c r="D77" s="163"/>
      <c r="E77" s="7"/>
      <c r="F77" s="164"/>
      <c r="H77" s="1" t="s">
        <v>55</v>
      </c>
      <c r="J77" s="30" t="n">
        <f aca="false">Elaboration!H400</f>
        <v>2</v>
      </c>
      <c r="K77" s="165" t="n">
        <f aca="false">SUMIFS(F75:F84,D75:D84,"Implementierung")</f>
        <v>0</v>
      </c>
    </row>
    <row r="78" s="1" customFormat="true" ht="15" hidden="false" customHeight="false" outlineLevel="0" collapsed="false">
      <c r="A78" s="175"/>
      <c r="B78" s="162"/>
      <c r="C78" s="163"/>
      <c r="D78" s="163"/>
      <c r="E78" s="7"/>
      <c r="F78" s="164"/>
      <c r="H78" s="1" t="s">
        <v>71</v>
      </c>
      <c r="J78" s="30" t="n">
        <f aca="false">Elaboration!H411</f>
        <v>5</v>
      </c>
      <c r="K78" s="165" t="n">
        <f aca="false">SUMIFS(F75:F84,D75:D84,"Test")</f>
        <v>0</v>
      </c>
    </row>
    <row r="79" s="1" customFormat="true" ht="15" hidden="false" customHeight="false" outlineLevel="0" collapsed="false">
      <c r="A79" s="175"/>
      <c r="B79" s="162"/>
      <c r="C79" s="163"/>
      <c r="D79" s="163"/>
      <c r="E79" s="7"/>
      <c r="F79" s="164"/>
      <c r="H79" s="1" t="s">
        <v>57</v>
      </c>
      <c r="J79" s="30" t="n">
        <f aca="false">Elaboration!H422</f>
        <v>1</v>
      </c>
      <c r="K79" s="165" t="n">
        <f aca="false">SUMIFS(F75:F84,D75:D84,"Dokumentation")</f>
        <v>0</v>
      </c>
    </row>
    <row r="80" s="1" customFormat="true" ht="15" hidden="false" customHeight="false" outlineLevel="0" collapsed="false">
      <c r="A80" s="175"/>
      <c r="B80" s="162"/>
      <c r="C80" s="163"/>
      <c r="D80" s="163"/>
      <c r="E80" s="7"/>
      <c r="F80" s="164"/>
      <c r="H80" s="1" t="s">
        <v>58</v>
      </c>
      <c r="J80" s="30" t="n">
        <f aca="false">Elaboration!H433</f>
        <v>0</v>
      </c>
      <c r="K80" s="165" t="n">
        <f aca="false">SUMIFS(F75:F84,D75:D84,"Projektmanagement")</f>
        <v>0</v>
      </c>
    </row>
    <row r="81" s="1" customFormat="true" ht="15" hidden="false" customHeight="false" outlineLevel="0" collapsed="false">
      <c r="A81" s="175"/>
      <c r="B81" s="162"/>
      <c r="C81" s="163"/>
      <c r="D81" s="163"/>
      <c r="E81" s="7"/>
      <c r="F81" s="164"/>
      <c r="H81" s="1" t="s">
        <v>72</v>
      </c>
      <c r="J81" s="30" t="n">
        <f aca="false">Elaboration!H444</f>
        <v>0</v>
      </c>
      <c r="K81" s="165" t="n">
        <f aca="false">SUMIFS(F75:F84,D75:D84,"Wiederkehrende Tasks")</f>
        <v>0</v>
      </c>
    </row>
    <row r="82" s="1" customFormat="true" ht="15" hidden="false" customHeight="false" outlineLevel="0" collapsed="false">
      <c r="A82" s="175"/>
      <c r="B82" s="162"/>
      <c r="C82" s="163"/>
      <c r="D82" s="163"/>
      <c r="E82" s="7"/>
      <c r="F82" s="164"/>
      <c r="H82" s="1" t="s">
        <v>60</v>
      </c>
      <c r="J82" s="30" t="n">
        <f aca="false">Elaboration!H455</f>
        <v>3</v>
      </c>
      <c r="K82" s="165" t="n">
        <f aca="false">SUMIFS(F75:F84,D75:D84,"Sitzung")</f>
        <v>0</v>
      </c>
    </row>
    <row r="83" s="1" customFormat="true" ht="15" hidden="false" customHeight="false" outlineLevel="0" collapsed="false">
      <c r="A83" s="175"/>
      <c r="B83" s="162"/>
      <c r="C83" s="163"/>
      <c r="D83" s="163"/>
      <c r="E83" s="7"/>
      <c r="F83" s="164"/>
      <c r="H83" s="1" t="s">
        <v>61</v>
      </c>
      <c r="J83" s="30" t="n">
        <f aca="false">Elaboration!H466</f>
        <v>0</v>
      </c>
      <c r="K83" s="165" t="n">
        <f aca="false">SUMIFS(F75:F84,D75:D84,"Qualitätssicherung")</f>
        <v>0</v>
      </c>
    </row>
    <row r="84" s="1" customFormat="true" ht="15" hidden="false" customHeight="false" outlineLevel="0" collapsed="false">
      <c r="A84" s="175"/>
      <c r="B84" s="162"/>
      <c r="C84" s="163"/>
      <c r="D84" s="163"/>
      <c r="E84" s="7"/>
      <c r="F84" s="164"/>
      <c r="H84" s="0"/>
      <c r="J84" s="0"/>
      <c r="K84" s="0"/>
    </row>
    <row r="85" s="170" customFormat="true" ht="15" hidden="false" customHeight="false" outlineLevel="0" collapsed="false">
      <c r="A85" s="174"/>
      <c r="B85" s="168"/>
      <c r="F85" s="171"/>
    </row>
    <row r="86" s="1" customFormat="true" ht="15" hidden="false" customHeight="false" outlineLevel="0" collapsed="false">
      <c r="A86" s="176" t="s">
        <v>34</v>
      </c>
      <c r="B86" s="162"/>
      <c r="C86" s="163"/>
      <c r="D86" s="163"/>
      <c r="E86" s="7"/>
      <c r="F86" s="164"/>
      <c r="H86" s="1" t="s">
        <v>53</v>
      </c>
      <c r="J86" s="30" t="n">
        <f aca="false">Construction!H13</f>
        <v>0</v>
      </c>
      <c r="K86" s="165" t="n">
        <f aca="false">SUMIFS(F86:F95,D86:D95,"Requirements")</f>
        <v>0</v>
      </c>
    </row>
    <row r="87" s="1" customFormat="true" ht="15" hidden="false" customHeight="false" outlineLevel="0" collapsed="false">
      <c r="A87" s="176"/>
      <c r="B87" s="162"/>
      <c r="C87" s="163"/>
      <c r="D87" s="163"/>
      <c r="E87" s="7"/>
      <c r="F87" s="164"/>
      <c r="H87" s="1" t="s">
        <v>165</v>
      </c>
      <c r="J87" s="30" t="n">
        <f aca="false">Construction!H24</f>
        <v>1</v>
      </c>
      <c r="K87" s="165" t="n">
        <f aca="false">SUMIFS(F86:F95,D86:D95,"Analyse &amp; Design")</f>
        <v>0</v>
      </c>
    </row>
    <row r="88" s="1" customFormat="true" ht="15" hidden="false" customHeight="false" outlineLevel="0" collapsed="false">
      <c r="A88" s="176"/>
      <c r="B88" s="162"/>
      <c r="C88" s="163"/>
      <c r="D88" s="163"/>
      <c r="E88" s="7"/>
      <c r="F88" s="164"/>
      <c r="H88" s="1" t="s">
        <v>55</v>
      </c>
      <c r="J88" s="30" t="n">
        <f aca="false">Construction!H35</f>
        <v>6</v>
      </c>
      <c r="K88" s="165" t="n">
        <f aca="false">SUMIFS(F86:F95,D86:D95,"Implementierung")</f>
        <v>0</v>
      </c>
    </row>
    <row r="89" s="1" customFormat="true" ht="15" hidden="false" customHeight="false" outlineLevel="0" collapsed="false">
      <c r="A89" s="176"/>
      <c r="B89" s="162"/>
      <c r="C89" s="163"/>
      <c r="D89" s="163"/>
      <c r="E89" s="7"/>
      <c r="F89" s="164"/>
      <c r="H89" s="1" t="s">
        <v>71</v>
      </c>
      <c r="J89" s="30" t="n">
        <f aca="false">Construction!H46</f>
        <v>0</v>
      </c>
      <c r="K89" s="165" t="n">
        <f aca="false">SUMIFS(F86:F95,D86:D95,"Test")</f>
        <v>0</v>
      </c>
    </row>
    <row r="90" s="1" customFormat="true" ht="15" hidden="false" customHeight="false" outlineLevel="0" collapsed="false">
      <c r="A90" s="176"/>
      <c r="B90" s="162"/>
      <c r="C90" s="163"/>
      <c r="D90" s="163"/>
      <c r="E90" s="7"/>
      <c r="F90" s="164"/>
      <c r="H90" s="1" t="s">
        <v>57</v>
      </c>
      <c r="J90" s="30" t="n">
        <f aca="false">Construction!H57</f>
        <v>0.5</v>
      </c>
      <c r="K90" s="165" t="n">
        <f aca="false">SUMIFS(F86:F95,D86:D95,"Dokumentation")</f>
        <v>0</v>
      </c>
    </row>
    <row r="91" s="1" customFormat="true" ht="15" hidden="false" customHeight="false" outlineLevel="0" collapsed="false">
      <c r="A91" s="176"/>
      <c r="B91" s="162"/>
      <c r="C91" s="163"/>
      <c r="D91" s="163"/>
      <c r="E91" s="7"/>
      <c r="F91" s="164"/>
      <c r="H91" s="1" t="s">
        <v>58</v>
      </c>
      <c r="J91" s="30" t="n">
        <f aca="false">Construction!H68</f>
        <v>0</v>
      </c>
      <c r="K91" s="165" t="n">
        <f aca="false">SUMIFS(F86:F95,D86:D95,"Projektmanagement")</f>
        <v>0</v>
      </c>
    </row>
    <row r="92" s="1" customFormat="true" ht="15" hidden="false" customHeight="false" outlineLevel="0" collapsed="false">
      <c r="A92" s="176"/>
      <c r="B92" s="162"/>
      <c r="C92" s="163"/>
      <c r="D92" s="163"/>
      <c r="E92" s="7"/>
      <c r="F92" s="164"/>
      <c r="H92" s="1" t="s">
        <v>72</v>
      </c>
      <c r="J92" s="30" t="n">
        <f aca="false">Construction!H79</f>
        <v>0</v>
      </c>
      <c r="K92" s="165" t="n">
        <f aca="false">SUMIFS(F86:F95,D86:D95,"Wiederkehrende Tasks")</f>
        <v>0</v>
      </c>
    </row>
    <row r="93" s="1" customFormat="true" ht="15" hidden="false" customHeight="false" outlineLevel="0" collapsed="false">
      <c r="A93" s="176"/>
      <c r="B93" s="162"/>
      <c r="C93" s="163"/>
      <c r="D93" s="163"/>
      <c r="E93" s="7"/>
      <c r="F93" s="164"/>
      <c r="H93" s="1" t="s">
        <v>60</v>
      </c>
      <c r="J93" s="30" t="n">
        <f aca="false">Construction!H90</f>
        <v>3</v>
      </c>
      <c r="K93" s="165" t="n">
        <f aca="false">SUMIFS(F86:F95,D86:D95,"Sitzung")</f>
        <v>0</v>
      </c>
    </row>
    <row r="94" s="1" customFormat="true" ht="15" hidden="false" customHeight="false" outlineLevel="0" collapsed="false">
      <c r="A94" s="176"/>
      <c r="B94" s="162"/>
      <c r="C94" s="163"/>
      <c r="D94" s="163"/>
      <c r="E94" s="7"/>
      <c r="F94" s="164"/>
      <c r="H94" s="1" t="s">
        <v>61</v>
      </c>
      <c r="J94" s="30" t="n">
        <f aca="false">Construction!H101</f>
        <v>0</v>
      </c>
      <c r="K94" s="165" t="n">
        <f aca="false">SUMIFS(F86:F95,D86:D95,"Qualitätssicherung")</f>
        <v>0</v>
      </c>
    </row>
    <row r="95" s="1" customFormat="true" ht="15" hidden="false" customHeight="false" outlineLevel="0" collapsed="false">
      <c r="A95" s="176"/>
      <c r="B95" s="162"/>
      <c r="C95" s="163"/>
      <c r="D95" s="163"/>
      <c r="E95" s="7"/>
      <c r="F95" s="164"/>
      <c r="H95" s="0"/>
      <c r="J95" s="0"/>
      <c r="K95" s="0"/>
    </row>
    <row r="96" s="170" customFormat="true" ht="15" hidden="false" customHeight="false" outlineLevel="0" collapsed="false">
      <c r="A96" s="174"/>
      <c r="B96" s="168"/>
      <c r="F96" s="171"/>
    </row>
    <row r="97" s="1" customFormat="true" ht="15" hidden="false" customHeight="false" outlineLevel="0" collapsed="false">
      <c r="A97" s="176" t="s">
        <v>36</v>
      </c>
      <c r="B97" s="162"/>
      <c r="C97" s="163"/>
      <c r="D97" s="163"/>
      <c r="E97" s="7"/>
      <c r="F97" s="164"/>
      <c r="H97" s="1" t="s">
        <v>53</v>
      </c>
      <c r="J97" s="30" t="n">
        <f aca="false">Construction!H134</f>
        <v>0</v>
      </c>
      <c r="K97" s="165" t="n">
        <f aca="false">SUMIFS(F97:F106,D97:D106,"Requirements")</f>
        <v>0</v>
      </c>
    </row>
    <row r="98" s="1" customFormat="true" ht="15" hidden="false" customHeight="false" outlineLevel="0" collapsed="false">
      <c r="A98" s="176"/>
      <c r="B98" s="162"/>
      <c r="C98" s="163"/>
      <c r="D98" s="163"/>
      <c r="E98" s="7"/>
      <c r="F98" s="164"/>
      <c r="H98" s="1" t="s">
        <v>165</v>
      </c>
      <c r="J98" s="30" t="n">
        <f aca="false">Construction!H145</f>
        <v>0</v>
      </c>
      <c r="K98" s="165" t="n">
        <f aca="false">SUMIFS(F97:F106,D97:D106,"Analyse &amp; Design")</f>
        <v>0</v>
      </c>
    </row>
    <row r="99" s="1" customFormat="true" ht="15" hidden="false" customHeight="false" outlineLevel="0" collapsed="false">
      <c r="A99" s="176"/>
      <c r="B99" s="162"/>
      <c r="C99" s="163"/>
      <c r="D99" s="163"/>
      <c r="E99" s="7"/>
      <c r="F99" s="164"/>
      <c r="H99" s="1" t="s">
        <v>55</v>
      </c>
      <c r="J99" s="30" t="n">
        <f aca="false">Construction!H156</f>
        <v>6</v>
      </c>
      <c r="K99" s="165" t="n">
        <f aca="false">SUMIFS(F97:F106,D97:D106,"Implementierung")</f>
        <v>0</v>
      </c>
    </row>
    <row r="100" s="1" customFormat="true" ht="15" hidden="false" customHeight="false" outlineLevel="0" collapsed="false">
      <c r="A100" s="176"/>
      <c r="B100" s="162"/>
      <c r="C100" s="163"/>
      <c r="D100" s="163"/>
      <c r="E100" s="7"/>
      <c r="F100" s="164"/>
      <c r="H100" s="1" t="s">
        <v>71</v>
      </c>
      <c r="J100" s="30" t="n">
        <f aca="false">Construction!H167</f>
        <v>0</v>
      </c>
      <c r="K100" s="165" t="n">
        <f aca="false">SUMIFS(F97:F106,D97:D106,"Test")</f>
        <v>0</v>
      </c>
    </row>
    <row r="101" s="1" customFormat="true" ht="15" hidden="false" customHeight="false" outlineLevel="0" collapsed="false">
      <c r="A101" s="176"/>
      <c r="B101" s="162"/>
      <c r="C101" s="163"/>
      <c r="D101" s="163"/>
      <c r="E101" s="7"/>
      <c r="F101" s="164"/>
      <c r="H101" s="1" t="s">
        <v>57</v>
      </c>
      <c r="J101" s="30" t="n">
        <f aca="false">Construction!H178</f>
        <v>1</v>
      </c>
      <c r="K101" s="165" t="n">
        <f aca="false">SUMIFS(F97:F106,D97:D106,"Dokumentation")</f>
        <v>0</v>
      </c>
    </row>
    <row r="102" s="1" customFormat="true" ht="15" hidden="false" customHeight="false" outlineLevel="0" collapsed="false">
      <c r="A102" s="176"/>
      <c r="B102" s="162"/>
      <c r="C102" s="163"/>
      <c r="D102" s="163"/>
      <c r="E102" s="7"/>
      <c r="F102" s="164"/>
      <c r="H102" s="1" t="s">
        <v>58</v>
      </c>
      <c r="J102" s="30" t="n">
        <f aca="false">Construction!H189</f>
        <v>0</v>
      </c>
      <c r="K102" s="165" t="n">
        <f aca="false">SUMIFS(F97:F106,D97:D106,"Projektmanagement")</f>
        <v>0</v>
      </c>
    </row>
    <row r="103" s="1" customFormat="true" ht="15" hidden="false" customHeight="false" outlineLevel="0" collapsed="false">
      <c r="A103" s="176"/>
      <c r="B103" s="162"/>
      <c r="C103" s="163"/>
      <c r="D103" s="163"/>
      <c r="E103" s="7"/>
      <c r="F103" s="164"/>
      <c r="H103" s="1" t="s">
        <v>72</v>
      </c>
      <c r="J103" s="30" t="n">
        <f aca="false">Construction!H200</f>
        <v>0</v>
      </c>
      <c r="K103" s="165" t="n">
        <f aca="false">SUMIFS(F97:F106,D97:D106,"Wiederkehrende Tasks")</f>
        <v>0</v>
      </c>
    </row>
    <row r="104" s="1" customFormat="true" ht="15" hidden="false" customHeight="false" outlineLevel="0" collapsed="false">
      <c r="A104" s="176"/>
      <c r="B104" s="162"/>
      <c r="C104" s="163"/>
      <c r="D104" s="163"/>
      <c r="E104" s="7"/>
      <c r="F104" s="164"/>
      <c r="H104" s="1" t="s">
        <v>60</v>
      </c>
      <c r="J104" s="30" t="n">
        <f aca="false">Construction!H211</f>
        <v>3</v>
      </c>
      <c r="K104" s="165" t="n">
        <f aca="false">SUMIFS(F97:F106,D97:D106,"Sitzung")</f>
        <v>0</v>
      </c>
    </row>
    <row r="105" s="1" customFormat="true" ht="15" hidden="false" customHeight="false" outlineLevel="0" collapsed="false">
      <c r="A105" s="176"/>
      <c r="B105" s="162"/>
      <c r="C105" s="163"/>
      <c r="D105" s="163"/>
      <c r="E105" s="7"/>
      <c r="F105" s="164"/>
      <c r="H105" s="1" t="s">
        <v>61</v>
      </c>
      <c r="J105" s="30" t="n">
        <f aca="false">Construction!H222</f>
        <v>0</v>
      </c>
      <c r="K105" s="165" t="n">
        <f aca="false">SUMIFS(F97:F106,D97:D106,"Qualitätssicherung")</f>
        <v>0</v>
      </c>
    </row>
    <row r="106" s="1" customFormat="true" ht="15" hidden="false" customHeight="false" outlineLevel="0" collapsed="false">
      <c r="A106" s="176"/>
      <c r="B106" s="162"/>
      <c r="C106" s="163"/>
      <c r="D106" s="163"/>
      <c r="E106" s="7"/>
      <c r="F106" s="164"/>
      <c r="H106" s="0"/>
      <c r="J106" s="0"/>
      <c r="K106" s="0"/>
    </row>
    <row r="107" s="170" customFormat="true" ht="15" hidden="false" customHeight="false" outlineLevel="0" collapsed="false">
      <c r="A107" s="174"/>
      <c r="B107" s="168"/>
      <c r="F107" s="171"/>
    </row>
    <row r="108" s="1" customFormat="true" ht="15" hidden="false" customHeight="false" outlineLevel="0" collapsed="false">
      <c r="A108" s="176" t="s">
        <v>38</v>
      </c>
      <c r="B108" s="162"/>
      <c r="C108" s="163"/>
      <c r="D108" s="163"/>
      <c r="E108" s="7"/>
      <c r="F108" s="164"/>
      <c r="H108" s="1" t="s">
        <v>53</v>
      </c>
      <c r="J108" s="30" t="n">
        <f aca="false">Construction!H257</f>
        <v>0</v>
      </c>
      <c r="K108" s="165" t="n">
        <f aca="false">SUMIFS(F108:F117,D108:D117,"Requirements")</f>
        <v>0</v>
      </c>
    </row>
    <row r="109" s="1" customFormat="true" ht="15" hidden="false" customHeight="false" outlineLevel="0" collapsed="false">
      <c r="A109" s="176"/>
      <c r="B109" s="162"/>
      <c r="C109" s="163"/>
      <c r="D109" s="163"/>
      <c r="E109" s="7"/>
      <c r="F109" s="164"/>
      <c r="H109" s="1" t="s">
        <v>165</v>
      </c>
      <c r="J109" s="30" t="n">
        <f aca="false">Construction!H268</f>
        <v>0</v>
      </c>
      <c r="K109" s="165" t="n">
        <f aca="false">SUMIFS(F108:F117,D108:D117,"Analyse &amp; Design")</f>
        <v>0</v>
      </c>
    </row>
    <row r="110" s="1" customFormat="true" ht="15" hidden="false" customHeight="false" outlineLevel="0" collapsed="false">
      <c r="A110" s="176"/>
      <c r="B110" s="162"/>
      <c r="C110" s="163"/>
      <c r="D110" s="163"/>
      <c r="E110" s="7"/>
      <c r="F110" s="164"/>
      <c r="H110" s="1" t="s">
        <v>55</v>
      </c>
      <c r="J110" s="30" t="n">
        <f aca="false">Construction!H279</f>
        <v>3</v>
      </c>
      <c r="K110" s="165" t="n">
        <f aca="false">SUMIFS(F108:F117,D108:D117,"Implementierung")</f>
        <v>0</v>
      </c>
    </row>
    <row r="111" s="1" customFormat="true" ht="15" hidden="false" customHeight="false" outlineLevel="0" collapsed="false">
      <c r="A111" s="176"/>
      <c r="B111" s="162"/>
      <c r="C111" s="163"/>
      <c r="D111" s="163"/>
      <c r="E111" s="7"/>
      <c r="F111" s="164"/>
      <c r="H111" s="1" t="s">
        <v>71</v>
      </c>
      <c r="J111" s="30" t="n">
        <f aca="false">Construction!H290</f>
        <v>2</v>
      </c>
      <c r="K111" s="165" t="n">
        <f aca="false">SUMIFS(F108:F117,D108:D117,"Test")</f>
        <v>0</v>
      </c>
    </row>
    <row r="112" s="1" customFormat="true" ht="15" hidden="false" customHeight="false" outlineLevel="0" collapsed="false">
      <c r="A112" s="176"/>
      <c r="B112" s="162"/>
      <c r="C112" s="163"/>
      <c r="D112" s="163"/>
      <c r="E112" s="7"/>
      <c r="F112" s="164"/>
      <c r="H112" s="1" t="s">
        <v>57</v>
      </c>
      <c r="J112" s="30" t="n">
        <f aca="false">Construction!H301</f>
        <v>1</v>
      </c>
      <c r="K112" s="165" t="n">
        <f aca="false">SUMIFS(F108:F117,D108:D117,"Dokumentation")</f>
        <v>0</v>
      </c>
    </row>
    <row r="113" s="1" customFormat="true" ht="15" hidden="false" customHeight="false" outlineLevel="0" collapsed="false">
      <c r="A113" s="176"/>
      <c r="B113" s="162"/>
      <c r="C113" s="163"/>
      <c r="D113" s="163"/>
      <c r="E113" s="7"/>
      <c r="F113" s="164"/>
      <c r="H113" s="1" t="s">
        <v>58</v>
      </c>
      <c r="J113" s="30" t="n">
        <f aca="false">Construction!H312</f>
        <v>0</v>
      </c>
      <c r="K113" s="165" t="n">
        <f aca="false">SUMIFS(F108:F117,D108:D117,"Projektmanagement")</f>
        <v>0</v>
      </c>
    </row>
    <row r="114" s="1" customFormat="true" ht="15" hidden="false" customHeight="false" outlineLevel="0" collapsed="false">
      <c r="A114" s="176"/>
      <c r="B114" s="162"/>
      <c r="C114" s="163"/>
      <c r="D114" s="163"/>
      <c r="E114" s="7"/>
      <c r="F114" s="164"/>
      <c r="H114" s="1" t="s">
        <v>72</v>
      </c>
      <c r="J114" s="30" t="n">
        <f aca="false">Construction!H323</f>
        <v>0</v>
      </c>
      <c r="K114" s="165" t="n">
        <f aca="false">SUMIFS(F108:F117,D108:D117,"Wiederkehrende Tasks")</f>
        <v>0</v>
      </c>
    </row>
    <row r="115" s="1" customFormat="true" ht="15" hidden="false" customHeight="false" outlineLevel="0" collapsed="false">
      <c r="A115" s="176"/>
      <c r="B115" s="162"/>
      <c r="C115" s="163"/>
      <c r="D115" s="163"/>
      <c r="E115" s="7"/>
      <c r="F115" s="164"/>
      <c r="H115" s="1" t="s">
        <v>60</v>
      </c>
      <c r="J115" s="30" t="n">
        <f aca="false">Construction!H334</f>
        <v>3</v>
      </c>
      <c r="K115" s="165" t="n">
        <f aca="false">SUMIFS(F108:F117,D108:D117,"Sitzung")</f>
        <v>0</v>
      </c>
    </row>
    <row r="116" s="1" customFormat="true" ht="15" hidden="false" customHeight="false" outlineLevel="0" collapsed="false">
      <c r="A116" s="176"/>
      <c r="B116" s="162"/>
      <c r="C116" s="163"/>
      <c r="D116" s="163"/>
      <c r="E116" s="7"/>
      <c r="F116" s="164"/>
      <c r="H116" s="1" t="s">
        <v>61</v>
      </c>
      <c r="J116" s="30" t="n">
        <f aca="false">Construction!H345</f>
        <v>0</v>
      </c>
      <c r="K116" s="165" t="n">
        <f aca="false">SUMIFS(F108:F117,D108:D117,"Qualitätssicherung")</f>
        <v>0</v>
      </c>
    </row>
    <row r="117" s="1" customFormat="true" ht="15" hidden="false" customHeight="false" outlineLevel="0" collapsed="false">
      <c r="A117" s="176"/>
      <c r="B117" s="162"/>
      <c r="C117" s="163"/>
      <c r="D117" s="163"/>
      <c r="E117" s="7"/>
      <c r="F117" s="164"/>
      <c r="H117" s="0"/>
      <c r="J117" s="0"/>
      <c r="K117" s="0"/>
    </row>
    <row r="118" s="170" customFormat="true" ht="15" hidden="false" customHeight="false" outlineLevel="0" collapsed="false">
      <c r="A118" s="174"/>
      <c r="B118" s="168"/>
      <c r="F118" s="171"/>
    </row>
    <row r="119" s="1" customFormat="true" ht="15" hidden="false" customHeight="false" outlineLevel="0" collapsed="false">
      <c r="A119" s="176" t="s">
        <v>40</v>
      </c>
      <c r="B119" s="162"/>
      <c r="C119" s="163"/>
      <c r="D119" s="163"/>
      <c r="E119" s="7"/>
      <c r="F119" s="164"/>
      <c r="H119" s="1" t="s">
        <v>53</v>
      </c>
      <c r="J119" s="30" t="n">
        <f aca="false">Construction!H378</f>
        <v>0</v>
      </c>
      <c r="K119" s="165" t="n">
        <f aca="false">SUMIFS(F119:F128,D119:D128,"Requirements")</f>
        <v>0</v>
      </c>
    </row>
    <row r="120" s="1" customFormat="true" ht="15" hidden="false" customHeight="false" outlineLevel="0" collapsed="false">
      <c r="A120" s="176"/>
      <c r="B120" s="162"/>
      <c r="C120" s="163"/>
      <c r="D120" s="163"/>
      <c r="E120" s="7"/>
      <c r="F120" s="164"/>
      <c r="H120" s="1" t="s">
        <v>165</v>
      </c>
      <c r="J120" s="30" t="n">
        <f aca="false">Construction!H389</f>
        <v>0</v>
      </c>
      <c r="K120" s="165" t="n">
        <f aca="false">SUMIFS(F119:F128,D119:D128,"Analyse &amp; Design")</f>
        <v>0</v>
      </c>
    </row>
    <row r="121" s="1" customFormat="true" ht="15" hidden="false" customHeight="false" outlineLevel="0" collapsed="false">
      <c r="A121" s="176"/>
      <c r="B121" s="162"/>
      <c r="C121" s="163"/>
      <c r="D121" s="163"/>
      <c r="E121" s="7"/>
      <c r="F121" s="164"/>
      <c r="H121" s="1" t="s">
        <v>55</v>
      </c>
      <c r="J121" s="30" t="n">
        <f aca="false">Construction!H400</f>
        <v>4</v>
      </c>
      <c r="K121" s="165" t="n">
        <f aca="false">SUMIFS(F119:F128,D119:D128,"Implementierung")</f>
        <v>0</v>
      </c>
    </row>
    <row r="122" s="1" customFormat="true" ht="15" hidden="false" customHeight="false" outlineLevel="0" collapsed="false">
      <c r="A122" s="176"/>
      <c r="B122" s="162"/>
      <c r="C122" s="163"/>
      <c r="D122" s="163"/>
      <c r="E122" s="7"/>
      <c r="F122" s="164"/>
      <c r="H122" s="1" t="s">
        <v>71</v>
      </c>
      <c r="J122" s="30" t="n">
        <f aca="false">Construction!H411</f>
        <v>2</v>
      </c>
      <c r="K122" s="165" t="n">
        <f aca="false">SUMIFS(F119:F128,D119:D128,"Test")</f>
        <v>0</v>
      </c>
    </row>
    <row r="123" s="1" customFormat="true" ht="15" hidden="false" customHeight="false" outlineLevel="0" collapsed="false">
      <c r="A123" s="176"/>
      <c r="B123" s="162"/>
      <c r="C123" s="163"/>
      <c r="D123" s="163"/>
      <c r="E123" s="7"/>
      <c r="F123" s="164"/>
      <c r="H123" s="1" t="s">
        <v>57</v>
      </c>
      <c r="J123" s="30" t="n">
        <f aca="false">Construction!H422</f>
        <v>1</v>
      </c>
      <c r="K123" s="165" t="n">
        <f aca="false">SUMIFS(F119:F128,D119:D128,"Dokumentation")</f>
        <v>0</v>
      </c>
    </row>
    <row r="124" s="1" customFormat="true" ht="15" hidden="false" customHeight="false" outlineLevel="0" collapsed="false">
      <c r="A124" s="176"/>
      <c r="B124" s="162"/>
      <c r="C124" s="163"/>
      <c r="D124" s="163"/>
      <c r="E124" s="7"/>
      <c r="F124" s="164"/>
      <c r="H124" s="1" t="s">
        <v>58</v>
      </c>
      <c r="J124" s="30" t="n">
        <f aca="false">Construction!H433</f>
        <v>0</v>
      </c>
      <c r="K124" s="165" t="n">
        <f aca="false">SUMIFS(F119:F128,D119:D128,"Projektmanagement")</f>
        <v>0</v>
      </c>
    </row>
    <row r="125" s="1" customFormat="true" ht="15" hidden="false" customHeight="false" outlineLevel="0" collapsed="false">
      <c r="A125" s="176"/>
      <c r="B125" s="162"/>
      <c r="C125" s="163"/>
      <c r="D125" s="163"/>
      <c r="E125" s="7"/>
      <c r="F125" s="164"/>
      <c r="H125" s="1" t="s">
        <v>72</v>
      </c>
      <c r="J125" s="30" t="n">
        <f aca="false">Construction!H444</f>
        <v>0</v>
      </c>
      <c r="K125" s="165" t="n">
        <f aca="false">SUMIFS(F119:F128,D119:D128,"Wiederkehrende Tasks")</f>
        <v>0</v>
      </c>
    </row>
    <row r="126" s="1" customFormat="true" ht="15" hidden="false" customHeight="false" outlineLevel="0" collapsed="false">
      <c r="A126" s="176"/>
      <c r="B126" s="162"/>
      <c r="C126" s="163"/>
      <c r="D126" s="163"/>
      <c r="E126" s="7"/>
      <c r="F126" s="164"/>
      <c r="H126" s="1" t="s">
        <v>60</v>
      </c>
      <c r="J126" s="30" t="n">
        <f aca="false">Construction!H455</f>
        <v>3</v>
      </c>
      <c r="K126" s="165" t="n">
        <f aca="false">SUMIFS(F119:F128,D119:D128,"Sitzung")</f>
        <v>0</v>
      </c>
    </row>
    <row r="127" s="1" customFormat="true" ht="15" hidden="false" customHeight="false" outlineLevel="0" collapsed="false">
      <c r="A127" s="176"/>
      <c r="B127" s="162"/>
      <c r="C127" s="163"/>
      <c r="D127" s="163"/>
      <c r="E127" s="7"/>
      <c r="F127" s="164"/>
      <c r="H127" s="1" t="s">
        <v>61</v>
      </c>
      <c r="J127" s="30" t="n">
        <f aca="false">Construction!H466</f>
        <v>0</v>
      </c>
      <c r="K127" s="165" t="n">
        <f aca="false">SUMIFS(F119:F128,D119:D128,"Qualitätssicherung")</f>
        <v>0</v>
      </c>
    </row>
    <row r="128" s="1" customFormat="true" ht="15" hidden="false" customHeight="false" outlineLevel="0" collapsed="false">
      <c r="A128" s="176"/>
      <c r="B128" s="162"/>
      <c r="C128" s="163"/>
      <c r="D128" s="163"/>
      <c r="E128" s="7"/>
      <c r="F128" s="164"/>
      <c r="H128" s="0"/>
      <c r="J128" s="0"/>
      <c r="K128" s="0"/>
    </row>
    <row r="129" s="170" customFormat="true" ht="15" hidden="false" customHeight="false" outlineLevel="0" collapsed="false">
      <c r="A129" s="174"/>
      <c r="B129" s="168"/>
      <c r="F129" s="171"/>
    </row>
    <row r="130" s="1" customFormat="true" ht="15" hidden="false" customHeight="false" outlineLevel="0" collapsed="false">
      <c r="A130" s="176" t="s">
        <v>42</v>
      </c>
      <c r="B130" s="162"/>
      <c r="C130" s="163"/>
      <c r="D130" s="163"/>
      <c r="E130" s="7"/>
      <c r="F130" s="164"/>
      <c r="H130" s="1" t="s">
        <v>53</v>
      </c>
      <c r="J130" s="30" t="n">
        <f aca="false">Construction!H501</f>
        <v>0</v>
      </c>
      <c r="K130" s="165" t="n">
        <f aca="false">SUMIFS(F130:F139,D130:D139,"Requirements")</f>
        <v>0</v>
      </c>
    </row>
    <row r="131" s="1" customFormat="true" ht="15" hidden="false" customHeight="false" outlineLevel="0" collapsed="false">
      <c r="A131" s="176"/>
      <c r="B131" s="162"/>
      <c r="C131" s="163"/>
      <c r="D131" s="163"/>
      <c r="E131" s="7"/>
      <c r="F131" s="164"/>
      <c r="H131" s="1" t="s">
        <v>165</v>
      </c>
      <c r="J131" s="30" t="n">
        <f aca="false">Construction!H512</f>
        <v>3</v>
      </c>
      <c r="K131" s="165" t="n">
        <f aca="false">SUMIFS(F130:F139,D130:D139,"Analyse &amp; Design")</f>
        <v>0</v>
      </c>
    </row>
    <row r="132" s="1" customFormat="true" ht="15" hidden="false" customHeight="false" outlineLevel="0" collapsed="false">
      <c r="A132" s="176"/>
      <c r="B132" s="162"/>
      <c r="C132" s="163"/>
      <c r="D132" s="163"/>
      <c r="E132" s="7"/>
      <c r="F132" s="164"/>
      <c r="H132" s="1" t="s">
        <v>55</v>
      </c>
      <c r="J132" s="30" t="n">
        <f aca="false">Construction!H523</f>
        <v>3</v>
      </c>
      <c r="K132" s="165" t="n">
        <f aca="false">SUMIFS(F130:F139,D130:D139,"Implementierung")</f>
        <v>0</v>
      </c>
    </row>
    <row r="133" s="1" customFormat="true" ht="15" hidden="false" customHeight="false" outlineLevel="0" collapsed="false">
      <c r="A133" s="176"/>
      <c r="B133" s="162"/>
      <c r="C133" s="163"/>
      <c r="D133" s="163"/>
      <c r="E133" s="7"/>
      <c r="F133" s="164"/>
      <c r="H133" s="1" t="s">
        <v>71</v>
      </c>
      <c r="J133" s="30" t="n">
        <f aca="false">Construction!H534</f>
        <v>2</v>
      </c>
      <c r="K133" s="165" t="n">
        <f aca="false">SUMIFS(F130:F139,D130:D139,"Test")</f>
        <v>0</v>
      </c>
    </row>
    <row r="134" s="1" customFormat="true" ht="15" hidden="false" customHeight="false" outlineLevel="0" collapsed="false">
      <c r="A134" s="176"/>
      <c r="B134" s="162"/>
      <c r="C134" s="163"/>
      <c r="D134" s="163"/>
      <c r="E134" s="7"/>
      <c r="F134" s="164"/>
      <c r="H134" s="1" t="s">
        <v>57</v>
      </c>
      <c r="J134" s="30" t="n">
        <f aca="false">Construction!H545</f>
        <v>1</v>
      </c>
      <c r="K134" s="165" t="n">
        <f aca="false">SUMIFS(F130:F139,D130:D139,"Dokumentation")</f>
        <v>0</v>
      </c>
    </row>
    <row r="135" s="1" customFormat="true" ht="15" hidden="false" customHeight="false" outlineLevel="0" collapsed="false">
      <c r="A135" s="176"/>
      <c r="B135" s="162"/>
      <c r="C135" s="163"/>
      <c r="D135" s="163"/>
      <c r="E135" s="7"/>
      <c r="F135" s="164"/>
      <c r="H135" s="1" t="s">
        <v>58</v>
      </c>
      <c r="J135" s="30" t="n">
        <f aca="false">Construction!H556</f>
        <v>0</v>
      </c>
      <c r="K135" s="165" t="n">
        <f aca="false">SUMIFS(F130:F139,D130:D139,"Projektmanagement")</f>
        <v>0</v>
      </c>
    </row>
    <row r="136" s="1" customFormat="true" ht="15" hidden="false" customHeight="false" outlineLevel="0" collapsed="false">
      <c r="A136" s="176"/>
      <c r="B136" s="162"/>
      <c r="C136" s="163"/>
      <c r="D136" s="163"/>
      <c r="E136" s="7"/>
      <c r="F136" s="164"/>
      <c r="H136" s="1" t="s">
        <v>72</v>
      </c>
      <c r="J136" s="30" t="n">
        <f aca="false">Construction!H567</f>
        <v>0</v>
      </c>
      <c r="K136" s="165" t="n">
        <f aca="false">SUMIFS(F130:F139,D130:D139,"Wiederkehrende Tasks")</f>
        <v>0</v>
      </c>
    </row>
    <row r="137" s="1" customFormat="true" ht="15" hidden="false" customHeight="false" outlineLevel="0" collapsed="false">
      <c r="A137" s="176"/>
      <c r="B137" s="162"/>
      <c r="C137" s="163"/>
      <c r="D137" s="163"/>
      <c r="E137" s="7"/>
      <c r="F137" s="164"/>
      <c r="H137" s="1" t="s">
        <v>60</v>
      </c>
      <c r="J137" s="30" t="n">
        <f aca="false">Construction!H578</f>
        <v>3</v>
      </c>
      <c r="K137" s="165" t="n">
        <f aca="false">SUMIFS(F130:F139,D130:D139,"Sitzung")</f>
        <v>0</v>
      </c>
    </row>
    <row r="138" s="1" customFormat="true" ht="15" hidden="false" customHeight="false" outlineLevel="0" collapsed="false">
      <c r="A138" s="176"/>
      <c r="B138" s="162"/>
      <c r="C138" s="163"/>
      <c r="D138" s="163"/>
      <c r="E138" s="7"/>
      <c r="F138" s="164"/>
      <c r="H138" s="1" t="s">
        <v>61</v>
      </c>
      <c r="J138" s="30" t="n">
        <f aca="false">Construction!H589</f>
        <v>0</v>
      </c>
      <c r="K138" s="165" t="n">
        <f aca="false">SUMIFS(F130:F139,D130:D139,"Qualitätssicherung")</f>
        <v>0</v>
      </c>
    </row>
    <row r="139" s="1" customFormat="true" ht="15" hidden="false" customHeight="false" outlineLevel="0" collapsed="false">
      <c r="A139" s="176"/>
      <c r="B139" s="162"/>
      <c r="C139" s="163"/>
      <c r="D139" s="163"/>
      <c r="E139" s="7"/>
      <c r="F139" s="164"/>
      <c r="H139" s="0"/>
      <c r="J139" s="0"/>
      <c r="K139" s="0"/>
    </row>
    <row r="140" s="170" customFormat="true" ht="15" hidden="false" customHeight="false" outlineLevel="0" collapsed="false">
      <c r="A140" s="174"/>
      <c r="B140" s="168"/>
      <c r="F140" s="171"/>
    </row>
    <row r="141" s="1" customFormat="true" ht="15" hidden="false" customHeight="false" outlineLevel="0" collapsed="false">
      <c r="A141" s="176" t="s">
        <v>44</v>
      </c>
      <c r="B141" s="162"/>
      <c r="C141" s="163"/>
      <c r="D141" s="163"/>
      <c r="E141" s="7"/>
      <c r="F141" s="164"/>
      <c r="H141" s="1" t="s">
        <v>53</v>
      </c>
      <c r="J141" s="30" t="n">
        <f aca="false">Construction!H622</f>
        <v>0</v>
      </c>
      <c r="K141" s="165" t="n">
        <f aca="false">SUMIFS(F141:F150,D141:D150,"Requirements")</f>
        <v>0</v>
      </c>
    </row>
    <row r="142" s="1" customFormat="true" ht="15" hidden="false" customHeight="false" outlineLevel="0" collapsed="false">
      <c r="A142" s="176"/>
      <c r="B142" s="162"/>
      <c r="C142" s="163"/>
      <c r="D142" s="163"/>
      <c r="E142" s="7"/>
      <c r="F142" s="164"/>
      <c r="H142" s="1" t="s">
        <v>165</v>
      </c>
      <c r="J142" s="30" t="n">
        <f aca="false">Construction!H633</f>
        <v>0</v>
      </c>
      <c r="K142" s="165" t="n">
        <f aca="false">SUMIFS(F141:F150,D141:D150,"Analyse &amp; Design")</f>
        <v>0</v>
      </c>
    </row>
    <row r="143" s="1" customFormat="true" ht="15" hidden="false" customHeight="false" outlineLevel="0" collapsed="false">
      <c r="A143" s="176"/>
      <c r="B143" s="162"/>
      <c r="C143" s="163"/>
      <c r="D143" s="163"/>
      <c r="E143" s="7"/>
      <c r="F143" s="164"/>
      <c r="H143" s="1" t="s">
        <v>55</v>
      </c>
      <c r="J143" s="30" t="n">
        <f aca="false">Construction!H644</f>
        <v>5</v>
      </c>
      <c r="K143" s="165" t="n">
        <f aca="false">SUMIFS(F141:F150,D141:D150,"Implementierung")</f>
        <v>0</v>
      </c>
    </row>
    <row r="144" s="1" customFormat="true" ht="15" hidden="false" customHeight="false" outlineLevel="0" collapsed="false">
      <c r="A144" s="176"/>
      <c r="B144" s="162"/>
      <c r="C144" s="163"/>
      <c r="D144" s="163"/>
      <c r="E144" s="7"/>
      <c r="F144" s="164"/>
      <c r="H144" s="1" t="s">
        <v>71</v>
      </c>
      <c r="J144" s="30" t="n">
        <f aca="false">Construction!H655</f>
        <v>2</v>
      </c>
      <c r="K144" s="165" t="n">
        <f aca="false">SUMIFS(F141:F150,D141:D150,"Test")</f>
        <v>0</v>
      </c>
    </row>
    <row r="145" s="1" customFormat="true" ht="15" hidden="false" customHeight="false" outlineLevel="0" collapsed="false">
      <c r="A145" s="176"/>
      <c r="B145" s="162"/>
      <c r="C145" s="163"/>
      <c r="D145" s="163"/>
      <c r="E145" s="7"/>
      <c r="F145" s="164"/>
      <c r="H145" s="1" t="s">
        <v>57</v>
      </c>
      <c r="J145" s="30" t="n">
        <f aca="false">Construction!H666</f>
        <v>2</v>
      </c>
      <c r="K145" s="165" t="n">
        <f aca="false">SUMIFS(F141:F150,D141:D150,"Dokumentation")</f>
        <v>0</v>
      </c>
    </row>
    <row r="146" s="1" customFormat="true" ht="15" hidden="false" customHeight="false" outlineLevel="0" collapsed="false">
      <c r="A146" s="176"/>
      <c r="B146" s="162"/>
      <c r="C146" s="163"/>
      <c r="D146" s="163"/>
      <c r="E146" s="7"/>
      <c r="F146" s="164"/>
      <c r="H146" s="1" t="s">
        <v>58</v>
      </c>
      <c r="J146" s="30" t="n">
        <f aca="false">Construction!H677</f>
        <v>0</v>
      </c>
      <c r="K146" s="165" t="n">
        <f aca="false">SUMIFS(F141:F150,D141:D150,"Projektmanagement")</f>
        <v>0</v>
      </c>
    </row>
    <row r="147" s="1" customFormat="true" ht="15" hidden="false" customHeight="false" outlineLevel="0" collapsed="false">
      <c r="A147" s="176"/>
      <c r="B147" s="162"/>
      <c r="C147" s="163"/>
      <c r="D147" s="163"/>
      <c r="E147" s="7"/>
      <c r="F147" s="164"/>
      <c r="H147" s="1" t="s">
        <v>72</v>
      </c>
      <c r="J147" s="30" t="n">
        <f aca="false">Construction!H688</f>
        <v>0</v>
      </c>
      <c r="K147" s="165" t="n">
        <f aca="false">SUMIFS(F141:F150,D141:D150,"Wiederkehrende Tasks")</f>
        <v>0</v>
      </c>
    </row>
    <row r="148" s="1" customFormat="true" ht="15" hidden="false" customHeight="false" outlineLevel="0" collapsed="false">
      <c r="A148" s="176"/>
      <c r="B148" s="162"/>
      <c r="C148" s="163"/>
      <c r="D148" s="163"/>
      <c r="E148" s="7"/>
      <c r="F148" s="164"/>
      <c r="H148" s="1" t="s">
        <v>60</v>
      </c>
      <c r="J148" s="30" t="n">
        <f aca="false">Construction!H699</f>
        <v>3</v>
      </c>
      <c r="K148" s="165" t="n">
        <f aca="false">SUMIFS(F141:F150,D141:D150,"Sitzung")</f>
        <v>0</v>
      </c>
    </row>
    <row r="149" s="1" customFormat="true" ht="15" hidden="false" customHeight="false" outlineLevel="0" collapsed="false">
      <c r="A149" s="176"/>
      <c r="B149" s="162"/>
      <c r="C149" s="163"/>
      <c r="D149" s="163"/>
      <c r="E149" s="7"/>
      <c r="F149" s="164"/>
      <c r="H149" s="1" t="s">
        <v>61</v>
      </c>
      <c r="J149" s="30" t="n">
        <f aca="false">Construction!H710</f>
        <v>0</v>
      </c>
      <c r="K149" s="165" t="n">
        <f aca="false">SUMIFS(F141:F150,D141:D150,"Qualitätssicherung")</f>
        <v>0</v>
      </c>
    </row>
    <row r="150" s="1" customFormat="true" ht="15" hidden="false" customHeight="false" outlineLevel="0" collapsed="false">
      <c r="A150" s="176"/>
      <c r="B150" s="162"/>
      <c r="C150" s="163"/>
      <c r="D150" s="163"/>
      <c r="E150" s="7"/>
      <c r="F150" s="164"/>
      <c r="H150" s="0"/>
      <c r="J150" s="0"/>
      <c r="K150" s="0"/>
    </row>
    <row r="151" s="170" customFormat="true" ht="15" hidden="false" customHeight="false" outlineLevel="0" collapsed="false">
      <c r="A151" s="174"/>
      <c r="B151" s="168"/>
      <c r="F151" s="171"/>
    </row>
    <row r="152" s="1" customFormat="true" ht="15" hidden="false" customHeight="false" outlineLevel="0" collapsed="false">
      <c r="A152" s="177" t="s">
        <v>46</v>
      </c>
      <c r="B152" s="162"/>
      <c r="C152" s="163"/>
      <c r="D152" s="163"/>
      <c r="E152" s="7"/>
      <c r="F152" s="164"/>
      <c r="H152" s="1" t="s">
        <v>53</v>
      </c>
      <c r="J152" s="30" t="n">
        <f aca="false">Transition!H13</f>
        <v>0</v>
      </c>
      <c r="K152" s="165" t="n">
        <f aca="false">SUMIFS(F152:F161,D152:D161,"Requirements")</f>
        <v>0</v>
      </c>
    </row>
    <row r="153" s="1" customFormat="true" ht="15" hidden="false" customHeight="false" outlineLevel="0" collapsed="false">
      <c r="A153" s="177"/>
      <c r="B153" s="162"/>
      <c r="C153" s="163"/>
      <c r="D153" s="163"/>
      <c r="E153" s="7"/>
      <c r="F153" s="164"/>
      <c r="H153" s="1" t="s">
        <v>165</v>
      </c>
      <c r="J153" s="30" t="n">
        <f aca="false">Transition!H24</f>
        <v>0</v>
      </c>
      <c r="K153" s="165" t="n">
        <f aca="false">SUMIFS(F152:F161,D152:D161,"Analyse &amp; Design")</f>
        <v>0</v>
      </c>
    </row>
    <row r="154" s="1" customFormat="true" ht="15" hidden="false" customHeight="false" outlineLevel="0" collapsed="false">
      <c r="A154" s="177"/>
      <c r="B154" s="162"/>
      <c r="C154" s="163"/>
      <c r="D154" s="163"/>
      <c r="E154" s="7"/>
      <c r="F154" s="164"/>
      <c r="H154" s="1" t="s">
        <v>55</v>
      </c>
      <c r="J154" s="30" t="n">
        <f aca="false">Transition!H35</f>
        <v>0</v>
      </c>
      <c r="K154" s="165" t="n">
        <f aca="false">SUMIFS(F152:F161,D152:D161,"Implementierung")</f>
        <v>0</v>
      </c>
    </row>
    <row r="155" s="1" customFormat="true" ht="15" hidden="false" customHeight="false" outlineLevel="0" collapsed="false">
      <c r="A155" s="177"/>
      <c r="B155" s="162"/>
      <c r="C155" s="163"/>
      <c r="D155" s="163"/>
      <c r="E155" s="7"/>
      <c r="F155" s="164"/>
      <c r="H155" s="1" t="s">
        <v>71</v>
      </c>
      <c r="J155" s="30" t="n">
        <f aca="false">Transition!H46</f>
        <v>4</v>
      </c>
      <c r="K155" s="165" t="n">
        <f aca="false">SUMIFS(F152:F161,D152:D161,"Test")</f>
        <v>0</v>
      </c>
    </row>
    <row r="156" s="1" customFormat="true" ht="15" hidden="false" customHeight="false" outlineLevel="0" collapsed="false">
      <c r="A156" s="177"/>
      <c r="B156" s="162"/>
      <c r="C156" s="163"/>
      <c r="D156" s="163"/>
      <c r="E156" s="7"/>
      <c r="F156" s="164"/>
      <c r="H156" s="1" t="s">
        <v>57</v>
      </c>
      <c r="J156" s="30" t="n">
        <f aca="false">Transition!H57</f>
        <v>2</v>
      </c>
      <c r="K156" s="165" t="n">
        <f aca="false">SUMIFS(F152:F161,D152:D161,"Dokumentation")</f>
        <v>0</v>
      </c>
    </row>
    <row r="157" s="1" customFormat="true" ht="15" hidden="false" customHeight="false" outlineLevel="0" collapsed="false">
      <c r="A157" s="177"/>
      <c r="B157" s="162"/>
      <c r="C157" s="163"/>
      <c r="D157" s="163"/>
      <c r="E157" s="7"/>
      <c r="F157" s="164"/>
      <c r="H157" s="1" t="s">
        <v>58</v>
      </c>
      <c r="J157" s="30" t="n">
        <f aca="false">Transition!H68</f>
        <v>3</v>
      </c>
      <c r="K157" s="165" t="n">
        <f aca="false">SUMIFS(F152:F161,D152:D161,"Projektmanagement")</f>
        <v>0</v>
      </c>
    </row>
    <row r="158" s="1" customFormat="true" ht="15" hidden="false" customHeight="false" outlineLevel="0" collapsed="false">
      <c r="A158" s="177"/>
      <c r="B158" s="162"/>
      <c r="C158" s="163"/>
      <c r="D158" s="163"/>
      <c r="E158" s="7"/>
      <c r="F158" s="164"/>
      <c r="H158" s="1" t="s">
        <v>72</v>
      </c>
      <c r="J158" s="30" t="n">
        <f aca="false">Transition!H79</f>
        <v>0</v>
      </c>
      <c r="K158" s="165" t="n">
        <f aca="false">SUMIFS(F152:F161,D152:D161,"Wiederkehrende Tasks")</f>
        <v>0</v>
      </c>
    </row>
    <row r="159" s="1" customFormat="true" ht="15" hidden="false" customHeight="false" outlineLevel="0" collapsed="false">
      <c r="A159" s="177"/>
      <c r="B159" s="162"/>
      <c r="C159" s="163"/>
      <c r="D159" s="163"/>
      <c r="E159" s="7"/>
      <c r="F159" s="164"/>
      <c r="H159" s="1" t="s">
        <v>60</v>
      </c>
      <c r="J159" s="30" t="n">
        <f aca="false">Transition!H90</f>
        <v>3</v>
      </c>
      <c r="K159" s="165" t="n">
        <f aca="false">SUMIFS(F152:F161,D152:D161,"Sitzung")</f>
        <v>0</v>
      </c>
    </row>
    <row r="160" s="1" customFormat="true" ht="15" hidden="false" customHeight="false" outlineLevel="0" collapsed="false">
      <c r="A160" s="177"/>
      <c r="B160" s="162"/>
      <c r="C160" s="163"/>
      <c r="D160" s="163"/>
      <c r="E160" s="7"/>
      <c r="F160" s="164"/>
      <c r="H160" s="1" t="s">
        <v>61</v>
      </c>
      <c r="J160" s="30" t="n">
        <f aca="false">Transition!H101</f>
        <v>0</v>
      </c>
      <c r="K160" s="165" t="n">
        <f aca="false">SUMIFS(F152:F161,D152:D161,"Qualitätssicherung")</f>
        <v>0</v>
      </c>
    </row>
    <row r="161" s="1" customFormat="true" ht="15" hidden="false" customHeight="false" outlineLevel="0" collapsed="false">
      <c r="A161" s="177"/>
      <c r="B161" s="162"/>
      <c r="C161" s="163"/>
      <c r="D161" s="163"/>
      <c r="E161" s="7"/>
      <c r="F161" s="164"/>
      <c r="H161" s="0"/>
      <c r="J161" s="0"/>
      <c r="K161" s="0"/>
    </row>
    <row r="162" s="170" customFormat="true" ht="15" hidden="false" customHeight="false" outlineLevel="0" collapsed="false">
      <c r="A162" s="174"/>
      <c r="B162" s="168"/>
      <c r="F162" s="171"/>
    </row>
    <row r="163" s="1" customFormat="true" ht="15" hidden="false" customHeight="false" outlineLevel="0" collapsed="false">
      <c r="A163" s="177" t="s">
        <v>48</v>
      </c>
      <c r="B163" s="162"/>
      <c r="C163" s="163"/>
      <c r="D163" s="163"/>
      <c r="E163" s="7"/>
      <c r="F163" s="164"/>
      <c r="H163" s="1" t="s">
        <v>53</v>
      </c>
      <c r="J163" s="30" t="n">
        <f aca="false">Transition!H134</f>
        <v>0</v>
      </c>
      <c r="K163" s="165" t="n">
        <f aca="false">SUMIFS(F163:F172,D163:D172,"Requirements")</f>
        <v>0</v>
      </c>
    </row>
    <row r="164" s="1" customFormat="true" ht="15" hidden="false" customHeight="false" outlineLevel="0" collapsed="false">
      <c r="A164" s="177"/>
      <c r="B164" s="162"/>
      <c r="C164" s="163"/>
      <c r="D164" s="163"/>
      <c r="E164" s="7"/>
      <c r="F164" s="164"/>
      <c r="H164" s="1" t="s">
        <v>165</v>
      </c>
      <c r="J164" s="30" t="n">
        <f aca="false">Transition!H145</f>
        <v>0</v>
      </c>
      <c r="K164" s="165" t="n">
        <f aca="false">SUMIFS(F163:F172,D163:D172,"Analyse &amp; Design")</f>
        <v>0</v>
      </c>
    </row>
    <row r="165" s="1" customFormat="true" ht="15" hidden="false" customHeight="false" outlineLevel="0" collapsed="false">
      <c r="A165" s="177"/>
      <c r="B165" s="162"/>
      <c r="C165" s="163"/>
      <c r="D165" s="163"/>
      <c r="E165" s="7"/>
      <c r="F165" s="164"/>
      <c r="H165" s="1" t="s">
        <v>55</v>
      </c>
      <c r="J165" s="30" t="n">
        <f aca="false">Transition!H156</f>
        <v>0</v>
      </c>
      <c r="K165" s="165" t="n">
        <f aca="false">SUMIFS(F163:F172,D163:D172,"Implementierung")</f>
        <v>0</v>
      </c>
    </row>
    <row r="166" s="1" customFormat="true" ht="15" hidden="false" customHeight="false" outlineLevel="0" collapsed="false">
      <c r="A166" s="177"/>
      <c r="B166" s="162"/>
      <c r="C166" s="163"/>
      <c r="D166" s="163"/>
      <c r="E166" s="7"/>
      <c r="F166" s="164"/>
      <c r="H166" s="1" t="s">
        <v>71</v>
      </c>
      <c r="J166" s="30" t="n">
        <f aca="false">Transition!H167</f>
        <v>0</v>
      </c>
      <c r="K166" s="165" t="n">
        <f aca="false">SUMIFS(F163:F172,D163:D172,"Test")</f>
        <v>0</v>
      </c>
    </row>
    <row r="167" s="1" customFormat="true" ht="15" hidden="false" customHeight="false" outlineLevel="0" collapsed="false">
      <c r="A167" s="177"/>
      <c r="B167" s="162"/>
      <c r="C167" s="163"/>
      <c r="D167" s="163"/>
      <c r="E167" s="7"/>
      <c r="F167" s="164"/>
      <c r="H167" s="1" t="s">
        <v>57</v>
      </c>
      <c r="J167" s="30" t="n">
        <f aca="false">Transition!H178</f>
        <v>0</v>
      </c>
      <c r="K167" s="165" t="n">
        <f aca="false">SUMIFS(F163:F172,D163:D172,"Dokumentation")</f>
        <v>0</v>
      </c>
    </row>
    <row r="168" s="1" customFormat="true" ht="15" hidden="false" customHeight="false" outlineLevel="0" collapsed="false">
      <c r="A168" s="177"/>
      <c r="B168" s="162"/>
      <c r="C168" s="163"/>
      <c r="D168" s="163"/>
      <c r="E168" s="7"/>
      <c r="F168" s="164"/>
      <c r="H168" s="1" t="s">
        <v>58</v>
      </c>
      <c r="J168" s="30" t="n">
        <f aca="false">Transition!H189</f>
        <v>0</v>
      </c>
      <c r="K168" s="165" t="n">
        <f aca="false">SUMIFS(F163:F172,D163:D172,"Projektmanagement")</f>
        <v>0</v>
      </c>
    </row>
    <row r="169" s="1" customFormat="true" ht="15" hidden="false" customHeight="false" outlineLevel="0" collapsed="false">
      <c r="A169" s="177"/>
      <c r="B169" s="162"/>
      <c r="C169" s="163"/>
      <c r="D169" s="163"/>
      <c r="E169" s="7"/>
      <c r="F169" s="164"/>
      <c r="H169" s="1" t="s">
        <v>72</v>
      </c>
      <c r="J169" s="30" t="n">
        <f aca="false">Transition!H200</f>
        <v>0</v>
      </c>
      <c r="K169" s="165" t="n">
        <f aca="false">SUMIFS(F163:F172,D163:D172,"Wiederkehrende Tasks")</f>
        <v>0</v>
      </c>
    </row>
    <row r="170" s="1" customFormat="true" ht="15" hidden="false" customHeight="false" outlineLevel="0" collapsed="false">
      <c r="A170" s="177"/>
      <c r="B170" s="162"/>
      <c r="C170" s="163"/>
      <c r="D170" s="163"/>
      <c r="E170" s="7"/>
      <c r="F170" s="164"/>
      <c r="H170" s="1" t="s">
        <v>60</v>
      </c>
      <c r="J170" s="30" t="n">
        <f aca="false">Transition!H211</f>
        <v>0</v>
      </c>
      <c r="K170" s="165" t="n">
        <f aca="false">SUMIFS(F163:F172,D163:D172,"Sitzung")</f>
        <v>0</v>
      </c>
    </row>
    <row r="171" s="1" customFormat="true" ht="15" hidden="false" customHeight="false" outlineLevel="0" collapsed="false">
      <c r="A171" s="177"/>
      <c r="B171" s="162"/>
      <c r="C171" s="163"/>
      <c r="D171" s="163"/>
      <c r="E171" s="7"/>
      <c r="F171" s="164"/>
      <c r="H171" s="1" t="s">
        <v>61</v>
      </c>
      <c r="J171" s="30" t="n">
        <f aca="false">Transition!H222</f>
        <v>0</v>
      </c>
      <c r="K171" s="165" t="n">
        <f aca="false">SUMIFS(F163:F172,D163:D172,"Qualitätssicherung")</f>
        <v>0</v>
      </c>
    </row>
    <row r="172" s="1" customFormat="true" ht="15" hidden="false" customHeight="false" outlineLevel="0" collapsed="false">
      <c r="A172" s="177"/>
      <c r="B172" s="162"/>
      <c r="C172" s="163"/>
      <c r="D172" s="163"/>
      <c r="E172" s="7"/>
      <c r="F172" s="164"/>
      <c r="H172" s="0"/>
      <c r="J172" s="0"/>
      <c r="K172" s="0"/>
    </row>
    <row r="173" s="170" customFormat="true" ht="15" hidden="false" customHeight="false" outlineLevel="0" collapsed="false">
      <c r="A173" s="174"/>
      <c r="B173" s="168"/>
      <c r="F173" s="171"/>
    </row>
    <row r="174" s="1" customFormat="true" ht="15" hidden="false" customHeight="false" outlineLevel="0" collapsed="false">
      <c r="B174" s="140"/>
      <c r="F174" s="178"/>
    </row>
    <row r="175" s="1" customFormat="true" ht="15" hidden="false" customHeight="false" outlineLevel="0" collapsed="false">
      <c r="A175" s="179"/>
      <c r="B175" s="179"/>
      <c r="F175" s="178"/>
    </row>
    <row r="176" s="1" customFormat="true" ht="15" hidden="false" customHeight="false" outlineLevel="0" collapsed="false">
      <c r="A176" s="179"/>
      <c r="B176" s="179"/>
      <c r="F176" s="178"/>
    </row>
    <row r="177" s="1" customFormat="true" ht="15" hidden="false" customHeight="false" outlineLevel="0" collapsed="false">
      <c r="A177" s="179"/>
      <c r="B177" s="179"/>
      <c r="F177" s="178"/>
    </row>
    <row r="178" s="1" customFormat="true" ht="15" hidden="false" customHeight="false" outlineLevel="0" collapsed="false">
      <c r="A178" s="0"/>
      <c r="B178" s="140"/>
      <c r="F178" s="178"/>
    </row>
    <row r="179" s="1" customFormat="true" ht="15" hidden="false" customHeight="false" outlineLevel="0" collapsed="false">
      <c r="A179" s="0"/>
      <c r="B179" s="140"/>
      <c r="F179" s="178"/>
    </row>
    <row r="180" s="1" customFormat="true" ht="15" hidden="false" customHeight="false" outlineLevel="0" collapsed="false">
      <c r="A180" s="0"/>
      <c r="B180" s="140"/>
      <c r="F180" s="178"/>
    </row>
    <row r="181" customFormat="false" ht="15" hidden="false" customHeight="false" outlineLevel="0" collapsed="false">
      <c r="B181" s="30"/>
      <c r="F181" s="178"/>
    </row>
    <row r="182" customFormat="false" ht="15" hidden="false" customHeight="false" outlineLevel="0" collapsed="false">
      <c r="B182" s="30"/>
      <c r="F182" s="178"/>
    </row>
    <row r="183" customFormat="false" ht="15" hidden="false" customHeight="false" outlineLevel="0" collapsed="false">
      <c r="B183" s="30"/>
      <c r="F183" s="178"/>
    </row>
    <row r="184" customFormat="false" ht="15" hidden="false" customHeight="false" outlineLevel="0" collapsed="false">
      <c r="B184" s="30"/>
      <c r="F184" s="178"/>
    </row>
    <row r="185" customFormat="false" ht="15" hidden="false" customHeight="false" outlineLevel="0" collapsed="false">
      <c r="B185" s="30"/>
      <c r="F185" s="178"/>
    </row>
  </sheetData>
  <sheetProtection sheet="true" objects="true" scenarios="true" selectLockedCells="true"/>
  <mergeCells count="18">
    <mergeCell ref="A9:A18"/>
    <mergeCell ref="A20:A29"/>
    <mergeCell ref="A31:A40"/>
    <mergeCell ref="A42:A51"/>
    <mergeCell ref="A53:A62"/>
    <mergeCell ref="A64:A73"/>
    <mergeCell ref="A75:A84"/>
    <mergeCell ref="A86:A95"/>
    <mergeCell ref="A97:A106"/>
    <mergeCell ref="A108:A117"/>
    <mergeCell ref="A119:A128"/>
    <mergeCell ref="A130:A139"/>
    <mergeCell ref="A141:A150"/>
    <mergeCell ref="A152:A161"/>
    <mergeCell ref="A163:A172"/>
    <mergeCell ref="A175:B175"/>
    <mergeCell ref="A176:B176"/>
    <mergeCell ref="A177:B177"/>
  </mergeCells>
  <hyperlinks>
    <hyperlink ref="D2" location="Übersicht!C2" display="Übersicht"/>
    <hyperlink ref="A9" location="'Woche 0'!B9" display="Woche 0"/>
    <hyperlink ref="A20" location="Inception!B9" display="Woche 1"/>
    <hyperlink ref="A31" location="Inception!B130" display="Woche 2"/>
    <hyperlink ref="A42" location="Elaboration!B9" display="Woche 3"/>
    <hyperlink ref="A53" location="Elaboration!B130" display="Woche 4"/>
    <hyperlink ref="A64" location="Elaboration!B253" display="Woche 5"/>
    <hyperlink ref="A75" location="Elaboration!B374" display="Woche 6"/>
    <hyperlink ref="A86" location="Construction!B9" display="Woche 7"/>
    <hyperlink ref="A97" location="Construction!B130" display="Woche 8"/>
    <hyperlink ref="A108" location="Construction!B253" display="Woche 9"/>
    <hyperlink ref="A119" location="Construction!B374" display="Woche 10"/>
    <hyperlink ref="A130" location="Construction!B497" display="Woche 11"/>
    <hyperlink ref="A141" location="Construction!B618" display="Woche 12"/>
    <hyperlink ref="A152" location="Transition!B9" display="Woche 13"/>
    <hyperlink ref="A163" location="Transition!B130" display="Woche 14"/>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L18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8" topLeftCell="A9" activePane="bottomLeft" state="frozen"/>
      <selection pane="topLeft" activeCell="A1" activeCellId="0" sqref="A1"/>
      <selection pane="bottomLeft" activeCell="F33" activeCellId="0" sqref="F33"/>
    </sheetView>
  </sheetViews>
  <sheetFormatPr defaultRowHeight="15"/>
  <cols>
    <col collapsed="false" hidden="false" max="1" min="1" style="0" width="10.7125506072875"/>
    <col collapsed="false" hidden="false" max="2" min="2" style="120" width="21.2105263157895"/>
    <col collapsed="false" hidden="false" max="3" min="3" style="0" width="66.1983805668016"/>
    <col collapsed="false" hidden="false" max="4" min="4" style="0" width="30.6356275303644"/>
    <col collapsed="false" hidden="false" max="5" min="5" style="0" width="28.2793522267206"/>
    <col collapsed="false" hidden="false" max="6" min="6" style="135" width="10.7125506072875"/>
    <col collapsed="false" hidden="false" max="7" min="7" style="0" width="5.46153846153846"/>
    <col collapsed="false" hidden="false" max="1025" min="8" style="0" width="10.7125506072875"/>
  </cols>
  <sheetData>
    <row r="1" customFormat="false" ht="25" hidden="false" customHeight="false" outlineLevel="0" collapsed="false">
      <c r="A1" s="138" t="s">
        <v>157</v>
      </c>
      <c r="B1" s="180"/>
      <c r="C1" s="138"/>
      <c r="D1" s="138"/>
      <c r="E1" s="138"/>
      <c r="F1" s="139"/>
      <c r="G1" s="21"/>
      <c r="H1" s="21"/>
      <c r="I1" s="21"/>
      <c r="J1" s="21"/>
      <c r="K1" s="21"/>
      <c r="L1" s="1"/>
    </row>
    <row r="2" customFormat="false" ht="15" hidden="false" customHeight="false" outlineLevel="0" collapsed="false">
      <c r="A2" s="21"/>
      <c r="B2" s="181"/>
      <c r="C2" s="21"/>
      <c r="D2" s="10" t="s">
        <v>50</v>
      </c>
      <c r="E2" s="21"/>
      <c r="F2" s="141"/>
      <c r="G2" s="21"/>
      <c r="H2" s="21"/>
      <c r="I2" s="21"/>
      <c r="J2" s="21"/>
      <c r="K2" s="21"/>
      <c r="L2" s="1"/>
    </row>
    <row r="3" customFormat="false" ht="16" hidden="false" customHeight="false" outlineLevel="0" collapsed="false">
      <c r="A3" s="182" t="str">
        <f aca="false">Übersicht!C9</f>
        <v>Benjamin Bauer</v>
      </c>
      <c r="B3" s="143"/>
      <c r="C3" s="144"/>
      <c r="D3" s="144"/>
      <c r="E3" s="144"/>
      <c r="F3" s="146"/>
      <c r="G3" s="21"/>
      <c r="H3" s="21"/>
      <c r="I3" s="21"/>
      <c r="J3" s="21"/>
      <c r="K3" s="21"/>
      <c r="L3" s="1"/>
    </row>
    <row r="4" customFormat="false" ht="16" hidden="false" customHeight="false" outlineLevel="0" collapsed="false">
      <c r="A4" s="182"/>
      <c r="B4" s="143"/>
      <c r="C4" s="144"/>
      <c r="D4" s="144"/>
      <c r="E4" s="144"/>
      <c r="F4" s="146"/>
      <c r="G4" s="21"/>
      <c r="H4" s="21"/>
      <c r="I4" s="21"/>
      <c r="J4" s="21"/>
      <c r="K4" s="21"/>
      <c r="L4" s="1"/>
    </row>
    <row r="5" customFormat="false" ht="15" hidden="false" customHeight="false" outlineLevel="0" collapsed="false">
      <c r="A5" s="149"/>
      <c r="B5" s="148"/>
      <c r="C5" s="184"/>
      <c r="D5" s="149"/>
      <c r="E5" s="149"/>
      <c r="F5" s="150"/>
      <c r="G5" s="21"/>
      <c r="H5" s="21"/>
      <c r="I5" s="21"/>
      <c r="J5" s="21"/>
      <c r="K5" s="21"/>
      <c r="L5" s="1"/>
    </row>
    <row r="6" customFormat="false" ht="15" hidden="false" customHeight="false" outlineLevel="0" collapsed="false">
      <c r="A6" s="149"/>
      <c r="B6" s="183"/>
      <c r="C6" s="153"/>
      <c r="D6" s="153"/>
      <c r="E6" s="153"/>
      <c r="F6" s="154"/>
      <c r="G6" s="21"/>
      <c r="H6" s="21"/>
      <c r="I6" s="21"/>
      <c r="J6" s="21"/>
      <c r="K6" s="21"/>
      <c r="L6" s="1"/>
    </row>
    <row r="7" customFormat="false" ht="15" hidden="false" customHeight="false" outlineLevel="0" collapsed="false">
      <c r="A7" s="21"/>
      <c r="B7" s="181"/>
      <c r="C7" s="21"/>
      <c r="D7" s="21"/>
      <c r="E7" s="21"/>
      <c r="F7" s="141"/>
      <c r="G7" s="21"/>
      <c r="H7" s="21"/>
      <c r="I7" s="21"/>
      <c r="J7" s="21"/>
      <c r="K7" s="21"/>
      <c r="L7" s="1"/>
    </row>
    <row r="8" customFormat="false" ht="15" hidden="false" customHeight="false" outlineLevel="0" collapsed="false">
      <c r="A8" s="155" t="s">
        <v>153</v>
      </c>
      <c r="B8" s="156" t="s">
        <v>158</v>
      </c>
      <c r="C8" s="155" t="s">
        <v>159</v>
      </c>
      <c r="D8" s="155" t="s">
        <v>160</v>
      </c>
      <c r="E8" s="155" t="s">
        <v>161</v>
      </c>
      <c r="F8" s="157" t="s">
        <v>162</v>
      </c>
      <c r="G8" s="1"/>
      <c r="H8" s="158" t="s">
        <v>163</v>
      </c>
      <c r="I8" s="159"/>
      <c r="J8" s="160" t="s">
        <v>65</v>
      </c>
      <c r="K8" s="160" t="s">
        <v>66</v>
      </c>
      <c r="L8" s="1"/>
    </row>
    <row r="9" customFormat="false" ht="15" hidden="false" customHeight="false" outlineLevel="0" collapsed="false">
      <c r="A9" s="161" t="s">
        <v>20</v>
      </c>
      <c r="B9" s="162" t="n">
        <v>43180</v>
      </c>
      <c r="C9" s="7" t="s">
        <v>164</v>
      </c>
      <c r="D9" s="163" t="s">
        <v>53</v>
      </c>
      <c r="E9" s="7" t="s">
        <v>129</v>
      </c>
      <c r="F9" s="164" t="s">
        <v>184</v>
      </c>
      <c r="G9" s="1"/>
      <c r="H9" s="1" t="s">
        <v>53</v>
      </c>
      <c r="I9" s="1"/>
      <c r="J9" s="30" t="n">
        <f aca="false">'Woche 0'!J13</f>
        <v>1</v>
      </c>
      <c r="K9" s="165" t="n">
        <f aca="false">SUMIFS(F9:F18,D9:D18,"Requirements")</f>
        <v>0</v>
      </c>
      <c r="L9" s="1"/>
    </row>
    <row r="10" customFormat="false" ht="15" hidden="false" customHeight="false" outlineLevel="0" collapsed="false">
      <c r="A10" s="161"/>
      <c r="B10" s="162"/>
      <c r="C10" s="7"/>
      <c r="D10" s="163"/>
      <c r="E10" s="7"/>
      <c r="F10" s="164"/>
      <c r="G10" s="1"/>
      <c r="H10" s="1" t="s">
        <v>165</v>
      </c>
      <c r="I10" s="1"/>
      <c r="J10" s="30" t="n">
        <f aca="false">'Woche 0'!J24</f>
        <v>0</v>
      </c>
      <c r="K10" s="165" t="n">
        <f aca="false">SUMIFS(F9:F18,D9:D18,"Analyse &amp; Design")</f>
        <v>0</v>
      </c>
      <c r="L10" s="1"/>
    </row>
    <row r="11" customFormat="false" ht="15" hidden="false" customHeight="false" outlineLevel="0" collapsed="false">
      <c r="A11" s="161"/>
      <c r="B11" s="162"/>
      <c r="C11" s="7"/>
      <c r="D11" s="163"/>
      <c r="E11" s="7"/>
      <c r="F11" s="164"/>
      <c r="G11" s="1"/>
      <c r="H11" s="1" t="s">
        <v>55</v>
      </c>
      <c r="I11" s="1"/>
      <c r="J11" s="30" t="n">
        <f aca="false">'Woche 0'!J35</f>
        <v>0</v>
      </c>
      <c r="K11" s="165" t="n">
        <f aca="false">SUMIFS(F9:F18,D9:D18,"Implementierung")</f>
        <v>0</v>
      </c>
      <c r="L11" s="1"/>
    </row>
    <row r="12" customFormat="false" ht="15" hidden="false" customHeight="false" outlineLevel="0" collapsed="false">
      <c r="A12" s="161"/>
      <c r="B12" s="162"/>
      <c r="C12" s="7"/>
      <c r="D12" s="163"/>
      <c r="E12" s="7"/>
      <c r="F12" s="164"/>
      <c r="G12" s="1"/>
      <c r="H12" s="1" t="s">
        <v>71</v>
      </c>
      <c r="I12" s="1"/>
      <c r="J12" s="30" t="n">
        <f aca="false">'Woche 0'!J46</f>
        <v>0</v>
      </c>
      <c r="K12" s="165" t="n">
        <f aca="false">SUMIFS(F9:F18,D9:D18,"Test")</f>
        <v>0</v>
      </c>
      <c r="L12" s="1"/>
    </row>
    <row r="13" customFormat="false" ht="15" hidden="false" customHeight="false" outlineLevel="0" collapsed="false">
      <c r="A13" s="161"/>
      <c r="B13" s="162"/>
      <c r="C13" s="7"/>
      <c r="D13" s="163"/>
      <c r="E13" s="7"/>
      <c r="F13" s="164"/>
      <c r="G13" s="1"/>
      <c r="H13" s="1" t="s">
        <v>57</v>
      </c>
      <c r="I13" s="1"/>
      <c r="J13" s="30" t="n">
        <f aca="false">'Woche 0'!J57</f>
        <v>0</v>
      </c>
      <c r="K13" s="165" t="n">
        <f aca="false">SUMIFS(F9:F18,D9:D18,"Dokumentation")</f>
        <v>0</v>
      </c>
      <c r="L13" s="1"/>
    </row>
    <row r="14" customFormat="false" ht="15" hidden="false" customHeight="false" outlineLevel="0" collapsed="false">
      <c r="A14" s="161"/>
      <c r="B14" s="162"/>
      <c r="C14" s="7"/>
      <c r="D14" s="163"/>
      <c r="E14" s="7"/>
      <c r="F14" s="164"/>
      <c r="G14" s="1"/>
      <c r="H14" s="1" t="s">
        <v>58</v>
      </c>
      <c r="I14" s="1"/>
      <c r="J14" s="30" t="n">
        <f aca="false">'Woche 0'!J68</f>
        <v>0</v>
      </c>
      <c r="K14" s="165" t="n">
        <f aca="false">SUMIFS(F9:F18,D9:D18,"Projektmanagement")</f>
        <v>0</v>
      </c>
      <c r="L14" s="1"/>
    </row>
    <row r="15" customFormat="false" ht="15" hidden="false" customHeight="false" outlineLevel="0" collapsed="false">
      <c r="A15" s="161"/>
      <c r="B15" s="162"/>
      <c r="C15" s="7"/>
      <c r="D15" s="163"/>
      <c r="E15" s="7"/>
      <c r="F15" s="164"/>
      <c r="G15" s="1"/>
      <c r="H15" s="1" t="s">
        <v>72</v>
      </c>
      <c r="I15" s="1"/>
      <c r="J15" s="30" t="n">
        <f aca="false">'Woche 0'!J79</f>
        <v>0</v>
      </c>
      <c r="K15" s="165" t="n">
        <f aca="false">SUMIFS(F9:F18,D9:D18,"Wiederkehrende Tasks")</f>
        <v>0</v>
      </c>
      <c r="L15" s="1"/>
    </row>
    <row r="16" customFormat="false" ht="15" hidden="false" customHeight="false" outlineLevel="0" collapsed="false">
      <c r="A16" s="161"/>
      <c r="B16" s="162"/>
      <c r="C16" s="7"/>
      <c r="D16" s="163"/>
      <c r="E16" s="7"/>
      <c r="F16" s="164"/>
      <c r="G16" s="1"/>
      <c r="H16" s="1" t="s">
        <v>60</v>
      </c>
      <c r="I16" s="1"/>
      <c r="J16" s="30" t="n">
        <f aca="false">'Woche 0'!J90</f>
        <v>0</v>
      </c>
      <c r="K16" s="165" t="n">
        <f aca="false">SUMIFS(F9:F18,D9:D18,"Sitzung")</f>
        <v>0</v>
      </c>
      <c r="L16" s="1"/>
    </row>
    <row r="17" customFormat="false" ht="15" hidden="false" customHeight="false" outlineLevel="0" collapsed="false">
      <c r="A17" s="161"/>
      <c r="B17" s="162"/>
      <c r="C17" s="7"/>
      <c r="D17" s="163"/>
      <c r="E17" s="7"/>
      <c r="F17" s="164"/>
      <c r="G17" s="1"/>
      <c r="H17" s="1" t="s">
        <v>61</v>
      </c>
      <c r="I17" s="1"/>
      <c r="J17" s="30" t="n">
        <f aca="false">'Woche 0'!J101</f>
        <v>0</v>
      </c>
      <c r="K17" s="165" t="n">
        <f aca="false">SUMIFS(F9:F18,D9:D18,"Qualitätssicherung")</f>
        <v>0</v>
      </c>
      <c r="L17" s="1"/>
    </row>
    <row r="18" customFormat="false" ht="15" hidden="false" customHeight="false" outlineLevel="0" collapsed="false">
      <c r="A18" s="161"/>
      <c r="B18" s="162"/>
      <c r="C18" s="7"/>
      <c r="D18" s="163"/>
      <c r="E18" s="7"/>
      <c r="F18" s="164"/>
      <c r="G18" s="1"/>
      <c r="H18" s="1"/>
      <c r="I18" s="1"/>
      <c r="J18" s="1"/>
      <c r="K18" s="166"/>
      <c r="L18" s="1"/>
    </row>
    <row r="19" s="169" customFormat="true" ht="15" hidden="false" customHeight="false" outlineLevel="0" collapsed="false">
      <c r="A19" s="167"/>
      <c r="B19" s="168"/>
      <c r="D19" s="170"/>
      <c r="F19" s="171"/>
      <c r="K19" s="172"/>
    </row>
    <row r="20" customFormat="false" ht="15" hidden="false" customHeight="false" outlineLevel="0" collapsed="false">
      <c r="A20" s="173" t="s">
        <v>22</v>
      </c>
      <c r="B20" s="162" t="n">
        <v>43185</v>
      </c>
      <c r="C20" s="7" t="s">
        <v>185</v>
      </c>
      <c r="D20" s="163" t="s">
        <v>53</v>
      </c>
      <c r="E20" s="7" t="s">
        <v>81</v>
      </c>
      <c r="F20" s="164" t="s">
        <v>184</v>
      </c>
      <c r="G20" s="1"/>
      <c r="H20" s="1" t="s">
        <v>53</v>
      </c>
      <c r="I20" s="1"/>
      <c r="J20" s="30" t="n">
        <f aca="false">Inception!J13</f>
        <v>1</v>
      </c>
      <c r="K20" s="165" t="n">
        <f aca="false">SUMIFS(F20:F29,D20:D29,"Requirements")</f>
        <v>0</v>
      </c>
      <c r="L20" s="1"/>
    </row>
    <row r="21" customFormat="false" ht="15" hidden="false" customHeight="false" outlineLevel="0" collapsed="false">
      <c r="A21" s="173"/>
      <c r="B21" s="162"/>
      <c r="C21" s="7"/>
      <c r="D21" s="163"/>
      <c r="E21" s="7"/>
      <c r="F21" s="164"/>
      <c r="G21" s="1"/>
      <c r="H21" s="1" t="s">
        <v>165</v>
      </c>
      <c r="I21" s="1"/>
      <c r="J21" s="30" t="n">
        <f aca="false">Inception!J24</f>
        <v>0</v>
      </c>
      <c r="K21" s="165" t="n">
        <f aca="false">SUMIFS(F20:F29,D20:D29,"Analyse &amp; Design")</f>
        <v>0</v>
      </c>
      <c r="L21" s="1"/>
    </row>
    <row r="22" customFormat="false" ht="15" hidden="false" customHeight="false" outlineLevel="0" collapsed="false">
      <c r="A22" s="173"/>
      <c r="B22" s="162"/>
      <c r="C22" s="7"/>
      <c r="D22" s="163"/>
      <c r="E22" s="7"/>
      <c r="F22" s="164"/>
      <c r="G22" s="1"/>
      <c r="H22" s="1" t="s">
        <v>55</v>
      </c>
      <c r="I22" s="1"/>
      <c r="J22" s="30" t="n">
        <f aca="false">Inception!J35</f>
        <v>0</v>
      </c>
      <c r="K22" s="165" t="n">
        <f aca="false">SUMIFS(F20:F29,D20:D29,"Implementierung")</f>
        <v>0</v>
      </c>
      <c r="L22" s="1"/>
    </row>
    <row r="23" customFormat="false" ht="15" hidden="false" customHeight="false" outlineLevel="0" collapsed="false">
      <c r="A23" s="173"/>
      <c r="B23" s="162"/>
      <c r="C23" s="7"/>
      <c r="D23" s="163"/>
      <c r="E23" s="7"/>
      <c r="F23" s="164"/>
      <c r="G23" s="1"/>
      <c r="H23" s="1" t="s">
        <v>71</v>
      </c>
      <c r="I23" s="1"/>
      <c r="J23" s="30" t="n">
        <f aca="false">Inception!J46</f>
        <v>0</v>
      </c>
      <c r="K23" s="165" t="n">
        <f aca="false">SUMIFS(F20:F29,D20:D29,"Test")</f>
        <v>0</v>
      </c>
      <c r="L23" s="1"/>
    </row>
    <row r="24" customFormat="false" ht="15" hidden="false" customHeight="false" outlineLevel="0" collapsed="false">
      <c r="A24" s="173"/>
      <c r="B24" s="162"/>
      <c r="C24" s="7"/>
      <c r="D24" s="163"/>
      <c r="E24" s="7"/>
      <c r="F24" s="164"/>
      <c r="G24" s="1"/>
      <c r="H24" s="1" t="s">
        <v>57</v>
      </c>
      <c r="I24" s="1"/>
      <c r="J24" s="30" t="n">
        <f aca="false">Inception!J57</f>
        <v>0</v>
      </c>
      <c r="K24" s="165" t="n">
        <f aca="false">SUMIFS(F20:F29,D20:D29,"Dokumentation")</f>
        <v>0</v>
      </c>
      <c r="L24" s="1"/>
    </row>
    <row r="25" customFormat="false" ht="15" hidden="false" customHeight="false" outlineLevel="0" collapsed="false">
      <c r="A25" s="173"/>
      <c r="B25" s="162"/>
      <c r="C25" s="7"/>
      <c r="D25" s="163"/>
      <c r="E25" s="7"/>
      <c r="F25" s="164"/>
      <c r="G25" s="1"/>
      <c r="H25" s="1" t="s">
        <v>58</v>
      </c>
      <c r="I25" s="1"/>
      <c r="J25" s="30" t="n">
        <f aca="false">Inception!J68</f>
        <v>1</v>
      </c>
      <c r="K25" s="165" t="n">
        <f aca="false">SUMIFS(F20:F29,D20:D29,"Projektmanagement")</f>
        <v>0</v>
      </c>
      <c r="L25" s="1"/>
    </row>
    <row r="26" customFormat="false" ht="15" hidden="false" customHeight="false" outlineLevel="0" collapsed="false">
      <c r="A26" s="173"/>
      <c r="B26" s="162"/>
      <c r="C26" s="7"/>
      <c r="D26" s="163"/>
      <c r="E26" s="7"/>
      <c r="F26" s="164"/>
      <c r="G26" s="1"/>
      <c r="H26" s="1" t="s">
        <v>72</v>
      </c>
      <c r="I26" s="1"/>
      <c r="J26" s="30" t="n">
        <f aca="false">Inception!J79</f>
        <v>0</v>
      </c>
      <c r="K26" s="165" t="n">
        <f aca="false">SUMIFS(F20:F29,D20:D29,"Wiederkehrende Tasks")</f>
        <v>0</v>
      </c>
      <c r="L26" s="1"/>
    </row>
    <row r="27" customFormat="false" ht="15" hidden="false" customHeight="false" outlineLevel="0" collapsed="false">
      <c r="A27" s="173"/>
      <c r="B27" s="162"/>
      <c r="C27" s="7"/>
      <c r="D27" s="163"/>
      <c r="E27" s="7"/>
      <c r="F27" s="164"/>
      <c r="G27" s="1"/>
      <c r="H27" s="1" t="s">
        <v>60</v>
      </c>
      <c r="I27" s="1"/>
      <c r="J27" s="30" t="n">
        <f aca="false">Inception!J90</f>
        <v>0</v>
      </c>
      <c r="K27" s="165" t="n">
        <f aca="false">SUMIFS(F20:F29,D20:D29,"Sitzung")</f>
        <v>0</v>
      </c>
      <c r="L27" s="1"/>
    </row>
    <row r="28" customFormat="false" ht="15" hidden="false" customHeight="false" outlineLevel="0" collapsed="false">
      <c r="A28" s="173"/>
      <c r="B28" s="162"/>
      <c r="C28" s="7"/>
      <c r="D28" s="163"/>
      <c r="E28" s="7"/>
      <c r="F28" s="164"/>
      <c r="G28" s="1"/>
      <c r="H28" s="1" t="s">
        <v>61</v>
      </c>
      <c r="I28" s="1"/>
      <c r="J28" s="30" t="n">
        <f aca="false">Inception!J101</f>
        <v>0</v>
      </c>
      <c r="K28" s="165" t="n">
        <f aca="false">SUMIFS(F20:F29,D20:D29,"Qualitätssicherung")</f>
        <v>0</v>
      </c>
      <c r="L28" s="1"/>
    </row>
    <row r="29" customFormat="false" ht="15" hidden="false" customHeight="false" outlineLevel="0" collapsed="false">
      <c r="A29" s="173"/>
      <c r="B29" s="162"/>
      <c r="C29" s="7"/>
      <c r="D29" s="163"/>
      <c r="E29" s="7"/>
      <c r="F29" s="164"/>
      <c r="G29" s="1"/>
      <c r="H29" s="1"/>
      <c r="I29" s="1"/>
      <c r="J29" s="1"/>
      <c r="K29" s="1"/>
      <c r="L29" s="1"/>
    </row>
    <row r="30" s="170" customFormat="true" ht="15" hidden="false" customHeight="false" outlineLevel="0" collapsed="false">
      <c r="A30" s="174"/>
      <c r="B30" s="168"/>
      <c r="F30" s="171"/>
    </row>
    <row r="31" s="1" customFormat="true" ht="15" hidden="false" customHeight="false" outlineLevel="0" collapsed="false">
      <c r="A31" s="173" t="s">
        <v>24</v>
      </c>
      <c r="B31" s="162" t="n">
        <v>43192</v>
      </c>
      <c r="C31" s="163" t="s">
        <v>186</v>
      </c>
      <c r="D31" s="163" t="s">
        <v>53</v>
      </c>
      <c r="E31" s="7" t="s">
        <v>82</v>
      </c>
      <c r="F31" s="164" t="s">
        <v>187</v>
      </c>
      <c r="H31" s="1" t="s">
        <v>53</v>
      </c>
      <c r="J31" s="30" t="n">
        <f aca="false">Inception!J134</f>
        <v>3</v>
      </c>
      <c r="K31" s="165" t="n">
        <f aca="false">SUMIFS(F31:F40,D31:D40,"Requirements")</f>
        <v>0</v>
      </c>
    </row>
    <row r="32" s="1" customFormat="true" ht="15" hidden="false" customHeight="false" outlineLevel="0" collapsed="false">
      <c r="A32" s="173"/>
      <c r="B32" s="162" t="n">
        <v>43193</v>
      </c>
      <c r="C32" s="163" t="s">
        <v>188</v>
      </c>
      <c r="D32" s="163" t="s">
        <v>60</v>
      </c>
      <c r="E32" s="7" t="s">
        <v>120</v>
      </c>
      <c r="F32" s="164" t="s">
        <v>187</v>
      </c>
      <c r="H32" s="1" t="s">
        <v>165</v>
      </c>
      <c r="J32" s="30" t="n">
        <f aca="false">Inception!J145</f>
        <v>2</v>
      </c>
      <c r="K32" s="165" t="n">
        <f aca="false">SUMIFS(F31:F40,D31:D40,"Analyse &amp; Design")</f>
        <v>0</v>
      </c>
    </row>
    <row r="33" s="1" customFormat="true" ht="15" hidden="false" customHeight="false" outlineLevel="0" collapsed="false">
      <c r="A33" s="173"/>
      <c r="B33" s="162" t="n">
        <v>43193</v>
      </c>
      <c r="C33" s="163" t="s">
        <v>114</v>
      </c>
      <c r="D33" s="163" t="s">
        <v>70</v>
      </c>
      <c r="E33" s="7" t="s">
        <v>114</v>
      </c>
      <c r="F33" s="164" t="s">
        <v>187</v>
      </c>
      <c r="H33" s="1" t="s">
        <v>55</v>
      </c>
      <c r="J33" s="30" t="n">
        <f aca="false">Inception!J156</f>
        <v>0</v>
      </c>
      <c r="K33" s="165" t="n">
        <f aca="false">SUMIFS(F31:F40,D31:D40,"Implementierung")</f>
        <v>0</v>
      </c>
    </row>
    <row r="34" s="1" customFormat="true" ht="15" hidden="false" customHeight="false" outlineLevel="0" collapsed="false">
      <c r="A34" s="173"/>
      <c r="B34" s="162" t="s">
        <v>189</v>
      </c>
      <c r="C34" s="163" t="s">
        <v>190</v>
      </c>
      <c r="D34" s="163" t="s">
        <v>58</v>
      </c>
      <c r="E34" s="7" t="s">
        <v>118</v>
      </c>
      <c r="F34" s="164" t="s">
        <v>191</v>
      </c>
      <c r="H34" s="1" t="s">
        <v>71</v>
      </c>
      <c r="J34" s="30" t="n">
        <f aca="false">Inception!J167</f>
        <v>0</v>
      </c>
      <c r="K34" s="165" t="n">
        <f aca="false">SUMIFS(F31:F40,D31:D40,"Test")</f>
        <v>0</v>
      </c>
    </row>
    <row r="35" s="1" customFormat="true" ht="15" hidden="false" customHeight="false" outlineLevel="0" collapsed="false">
      <c r="A35" s="173"/>
      <c r="B35" s="162"/>
      <c r="C35" s="163"/>
      <c r="D35" s="163"/>
      <c r="E35" s="7"/>
      <c r="F35" s="164"/>
      <c r="H35" s="1" t="s">
        <v>57</v>
      </c>
      <c r="J35" s="30" t="n">
        <f aca="false">Inception!J178</f>
        <v>0</v>
      </c>
      <c r="K35" s="165" t="n">
        <f aca="false">SUMIFS(F31:F40,D31:D40,"Dokumentation")</f>
        <v>0</v>
      </c>
    </row>
    <row r="36" s="1" customFormat="true" ht="15" hidden="false" customHeight="false" outlineLevel="0" collapsed="false">
      <c r="A36" s="173"/>
      <c r="B36" s="162"/>
      <c r="C36" s="163"/>
      <c r="D36" s="163"/>
      <c r="E36" s="7"/>
      <c r="F36" s="164"/>
      <c r="H36" s="1" t="s">
        <v>58</v>
      </c>
      <c r="J36" s="30" t="n">
        <f aca="false">Inception!J189</f>
        <v>4</v>
      </c>
      <c r="K36" s="165" t="n">
        <f aca="false">SUMIFS(F31:F40,D31:D40,"Projektmanagement")</f>
        <v>0</v>
      </c>
    </row>
    <row r="37" s="1" customFormat="true" ht="15" hidden="false" customHeight="false" outlineLevel="0" collapsed="false">
      <c r="A37" s="173"/>
      <c r="B37" s="162"/>
      <c r="C37" s="163"/>
      <c r="D37" s="163"/>
      <c r="E37" s="7"/>
      <c r="F37" s="164"/>
      <c r="H37" s="1" t="s">
        <v>72</v>
      </c>
      <c r="J37" s="30" t="n">
        <f aca="false">Inception!J200</f>
        <v>2</v>
      </c>
      <c r="K37" s="165" t="n">
        <f aca="false">SUMIFS(F31:F40,D31:D40,"Wiederkehrende Tasks")</f>
        <v>0</v>
      </c>
    </row>
    <row r="38" s="1" customFormat="true" ht="15" hidden="false" customHeight="false" outlineLevel="0" collapsed="false">
      <c r="A38" s="173"/>
      <c r="B38" s="162"/>
      <c r="C38" s="163"/>
      <c r="D38" s="163"/>
      <c r="E38" s="7"/>
      <c r="F38" s="164"/>
      <c r="H38" s="1" t="s">
        <v>60</v>
      </c>
      <c r="J38" s="30" t="n">
        <f aca="false">Inception!J211</f>
        <v>2</v>
      </c>
      <c r="K38" s="165" t="n">
        <f aca="false">SUMIFS(F31:F40,D31:D40,"Sitzung")</f>
        <v>0</v>
      </c>
    </row>
    <row r="39" s="1" customFormat="true" ht="15" hidden="false" customHeight="false" outlineLevel="0" collapsed="false">
      <c r="A39" s="173"/>
      <c r="B39" s="162"/>
      <c r="C39" s="163"/>
      <c r="D39" s="163"/>
      <c r="E39" s="7"/>
      <c r="F39" s="164"/>
      <c r="H39" s="1" t="s">
        <v>61</v>
      </c>
      <c r="J39" s="30" t="n">
        <f aca="false">Inception!J222</f>
        <v>0</v>
      </c>
      <c r="K39" s="165" t="n">
        <f aca="false">SUMIFS(F31:F40,D31:D40,"Qualitätssicherung")</f>
        <v>0</v>
      </c>
    </row>
    <row r="40" s="1" customFormat="true" ht="15" hidden="false" customHeight="false" outlineLevel="0" collapsed="false">
      <c r="A40" s="173"/>
      <c r="B40" s="162"/>
      <c r="C40" s="163"/>
      <c r="D40" s="163"/>
      <c r="E40" s="7"/>
      <c r="F40" s="164"/>
      <c r="H40" s="0"/>
      <c r="J40" s="0"/>
      <c r="K40" s="0"/>
    </row>
    <row r="41" s="170" customFormat="true" ht="15" hidden="false" customHeight="false" outlineLevel="0" collapsed="false">
      <c r="A41" s="174"/>
      <c r="B41" s="168"/>
      <c r="F41" s="171"/>
    </row>
    <row r="42" s="1" customFormat="true" ht="15" hidden="false" customHeight="false" outlineLevel="0" collapsed="false">
      <c r="A42" s="175" t="s">
        <v>26</v>
      </c>
      <c r="B42" s="162" t="n">
        <v>43201</v>
      </c>
      <c r="C42" s="163" t="s">
        <v>171</v>
      </c>
      <c r="D42" s="163" t="s">
        <v>60</v>
      </c>
      <c r="E42" s="7" t="s">
        <v>120</v>
      </c>
      <c r="F42" s="164" t="s">
        <v>191</v>
      </c>
      <c r="H42" s="1" t="s">
        <v>53</v>
      </c>
      <c r="J42" s="30" t="n">
        <f aca="false">Elaboration!J13</f>
        <v>0.5</v>
      </c>
      <c r="K42" s="165" t="n">
        <f aca="false">SUMIFS(F42:F51,D42:D51,"Requirements")</f>
        <v>0</v>
      </c>
    </row>
    <row r="43" s="1" customFormat="true" ht="15" hidden="false" customHeight="false" outlineLevel="0" collapsed="false">
      <c r="A43" s="175"/>
      <c r="B43" s="162"/>
      <c r="C43" s="163"/>
      <c r="D43" s="163"/>
      <c r="E43" s="7"/>
      <c r="F43" s="164"/>
      <c r="H43" s="1" t="s">
        <v>165</v>
      </c>
      <c r="J43" s="30" t="n">
        <f aca="false">Elaboration!J24</f>
        <v>2</v>
      </c>
      <c r="K43" s="165" t="n">
        <f aca="false">SUMIFS(F42:F51,D42:D51,"Analyse &amp; Design")</f>
        <v>0</v>
      </c>
    </row>
    <row r="44" s="1" customFormat="true" ht="15" hidden="false" customHeight="false" outlineLevel="0" collapsed="false">
      <c r="A44" s="175"/>
      <c r="B44" s="162"/>
      <c r="C44" s="163"/>
      <c r="D44" s="163"/>
      <c r="E44" s="7"/>
      <c r="F44" s="164"/>
      <c r="H44" s="1" t="s">
        <v>55</v>
      </c>
      <c r="J44" s="30" t="n">
        <f aca="false">Elaboration!J35</f>
        <v>4</v>
      </c>
      <c r="K44" s="165" t="n">
        <f aca="false">SUMIFS(F42:F51,D42:D51,"Implementierung")</f>
        <v>0</v>
      </c>
    </row>
    <row r="45" customFormat="false" ht="15" hidden="false" customHeight="false" outlineLevel="0" collapsed="false">
      <c r="A45" s="175"/>
      <c r="B45" s="185"/>
      <c r="C45" s="186"/>
      <c r="D45" s="186"/>
      <c r="E45" s="7"/>
      <c r="F45" s="187"/>
      <c r="H45" s="1" t="s">
        <v>71</v>
      </c>
      <c r="J45" s="30" t="n">
        <f aca="false">Elaboration!J46</f>
        <v>0</v>
      </c>
      <c r="K45" s="165" t="n">
        <f aca="false">SUMIFS(F42:F51,D42:D51,"Test")</f>
        <v>0</v>
      </c>
    </row>
    <row r="46" customFormat="false" ht="15" hidden="false" customHeight="false" outlineLevel="0" collapsed="false">
      <c r="A46" s="175"/>
      <c r="B46" s="162"/>
      <c r="C46" s="163"/>
      <c r="D46" s="163"/>
      <c r="E46" s="7"/>
      <c r="F46" s="164"/>
      <c r="H46" s="1" t="s">
        <v>57</v>
      </c>
      <c r="J46" s="30" t="n">
        <f aca="false">Elaboration!J57</f>
        <v>0.5</v>
      </c>
      <c r="K46" s="165" t="n">
        <f aca="false">SUMIFS(F42:F51,D42:D51,"Dokumentation")</f>
        <v>0</v>
      </c>
    </row>
    <row r="47" customFormat="false" ht="15" hidden="false" customHeight="false" outlineLevel="0" collapsed="false">
      <c r="A47" s="175"/>
      <c r="B47" s="162"/>
      <c r="C47" s="163"/>
      <c r="D47" s="163"/>
      <c r="E47" s="7"/>
      <c r="F47" s="164"/>
      <c r="H47" s="1" t="s">
        <v>58</v>
      </c>
      <c r="J47" s="30" t="n">
        <f aca="false">Elaboration!J68</f>
        <v>0</v>
      </c>
      <c r="K47" s="165" t="n">
        <f aca="false">SUMIFS(F42:F51,D42:D51,"Projektmanagement")</f>
        <v>0</v>
      </c>
    </row>
    <row r="48" customFormat="false" ht="15" hidden="false" customHeight="false" outlineLevel="0" collapsed="false">
      <c r="A48" s="175"/>
      <c r="B48" s="162"/>
      <c r="C48" s="163"/>
      <c r="D48" s="163"/>
      <c r="E48" s="7"/>
      <c r="F48" s="164"/>
      <c r="H48" s="1" t="s">
        <v>72</v>
      </c>
      <c r="J48" s="30" t="n">
        <f aca="false">Elaboration!J79</f>
        <v>0.5</v>
      </c>
      <c r="K48" s="165" t="n">
        <f aca="false">SUMIFS(F42:F51,D42:D51,"Wiederkehrende Tasks")</f>
        <v>0</v>
      </c>
    </row>
    <row r="49" customFormat="false" ht="15" hidden="false" customHeight="false" outlineLevel="0" collapsed="false">
      <c r="A49" s="175"/>
      <c r="B49" s="162"/>
      <c r="C49" s="163"/>
      <c r="D49" s="163"/>
      <c r="E49" s="7"/>
      <c r="F49" s="164"/>
      <c r="H49" s="1" t="s">
        <v>60</v>
      </c>
      <c r="J49" s="30" t="n">
        <f aca="false">Elaboration!J90</f>
        <v>3</v>
      </c>
      <c r="K49" s="165" t="n">
        <f aca="false">SUMIFS(F42:F51,D42:D51,"Sitzung")</f>
        <v>0</v>
      </c>
    </row>
    <row r="50" customFormat="false" ht="15" hidden="false" customHeight="false" outlineLevel="0" collapsed="false">
      <c r="A50" s="175"/>
      <c r="B50" s="162"/>
      <c r="C50" s="163"/>
      <c r="D50" s="163"/>
      <c r="E50" s="7"/>
      <c r="F50" s="164"/>
      <c r="H50" s="1" t="s">
        <v>61</v>
      </c>
      <c r="J50" s="30" t="n">
        <f aca="false">Elaboration!J101</f>
        <v>0</v>
      </c>
      <c r="K50" s="165" t="n">
        <f aca="false">SUMIFS(F42:F51,D42:D51,"Qualitätssicherung")</f>
        <v>0</v>
      </c>
    </row>
    <row r="51" customFormat="false" ht="15" hidden="false" customHeight="false" outlineLevel="0" collapsed="false">
      <c r="A51" s="175"/>
      <c r="B51" s="162"/>
      <c r="C51" s="163"/>
      <c r="D51" s="163"/>
      <c r="E51" s="7"/>
      <c r="F51" s="164"/>
    </row>
    <row r="52" s="170" customFormat="true" ht="15" hidden="false" customHeight="false" outlineLevel="0" collapsed="false">
      <c r="A52" s="174"/>
      <c r="B52" s="168"/>
      <c r="F52" s="171"/>
    </row>
    <row r="53" s="1" customFormat="true" ht="15" hidden="false" customHeight="false" outlineLevel="0" collapsed="false">
      <c r="A53" s="175" t="s">
        <v>28</v>
      </c>
      <c r="B53" s="162"/>
      <c r="C53" s="163"/>
      <c r="D53" s="163"/>
      <c r="E53" s="7"/>
      <c r="F53" s="164"/>
      <c r="H53" s="1" t="s">
        <v>53</v>
      </c>
      <c r="J53" s="30" t="n">
        <f aca="false">Elaboration!J134</f>
        <v>0</v>
      </c>
      <c r="K53" s="165" t="n">
        <f aca="false">SUMIFS(F53:F62,D53:D62,"Requirements")</f>
        <v>0</v>
      </c>
    </row>
    <row r="54" s="1" customFormat="true" ht="15" hidden="false" customHeight="false" outlineLevel="0" collapsed="false">
      <c r="A54" s="175"/>
      <c r="B54" s="162"/>
      <c r="C54" s="163"/>
      <c r="D54" s="163"/>
      <c r="E54" s="7"/>
      <c r="F54" s="164"/>
      <c r="H54" s="1" t="s">
        <v>165</v>
      </c>
      <c r="J54" s="30" t="n">
        <f aca="false">Elaboration!J145</f>
        <v>5</v>
      </c>
      <c r="K54" s="165" t="n">
        <f aca="false">SUMIFS(F53:F62,D53:D62,"Analyse &amp; Design")</f>
        <v>0</v>
      </c>
    </row>
    <row r="55" s="1" customFormat="true" ht="15" hidden="false" customHeight="false" outlineLevel="0" collapsed="false">
      <c r="A55" s="175"/>
      <c r="B55" s="162"/>
      <c r="C55" s="163"/>
      <c r="D55" s="163"/>
      <c r="E55" s="7"/>
      <c r="F55" s="164"/>
      <c r="H55" s="1" t="s">
        <v>55</v>
      </c>
      <c r="J55" s="30" t="n">
        <f aca="false">Elaboration!J156</f>
        <v>5</v>
      </c>
      <c r="K55" s="165" t="n">
        <f aca="false">SUMIFS(F53:F62,D53:D62,"Implementierung")</f>
        <v>0</v>
      </c>
    </row>
    <row r="56" s="1" customFormat="true" ht="15" hidden="false" customHeight="false" outlineLevel="0" collapsed="false">
      <c r="A56" s="175"/>
      <c r="B56" s="162"/>
      <c r="C56" s="163"/>
      <c r="D56" s="163"/>
      <c r="E56" s="7"/>
      <c r="F56" s="164"/>
      <c r="H56" s="1" t="s">
        <v>71</v>
      </c>
      <c r="J56" s="30" t="n">
        <f aca="false">Elaboration!J167</f>
        <v>0</v>
      </c>
      <c r="K56" s="165" t="n">
        <f aca="false">SUMIFS(F53:F62,D53:D62,"Test")</f>
        <v>0</v>
      </c>
    </row>
    <row r="57" s="1" customFormat="true" ht="15" hidden="false" customHeight="false" outlineLevel="0" collapsed="false">
      <c r="A57" s="175"/>
      <c r="B57" s="162"/>
      <c r="C57" s="163"/>
      <c r="D57" s="163"/>
      <c r="E57" s="7"/>
      <c r="F57" s="164"/>
      <c r="H57" s="1" t="s">
        <v>57</v>
      </c>
      <c r="J57" s="30" t="n">
        <f aca="false">Elaboration!J178</f>
        <v>0</v>
      </c>
      <c r="K57" s="165" t="n">
        <f aca="false">SUMIFS(F53:F62,D53:D62,"Dokumentation")</f>
        <v>0</v>
      </c>
    </row>
    <row r="58" s="1" customFormat="true" ht="15" hidden="false" customHeight="false" outlineLevel="0" collapsed="false">
      <c r="A58" s="175"/>
      <c r="B58" s="162"/>
      <c r="C58" s="163"/>
      <c r="D58" s="163"/>
      <c r="E58" s="7"/>
      <c r="F58" s="164"/>
      <c r="H58" s="1" t="s">
        <v>58</v>
      </c>
      <c r="J58" s="30" t="n">
        <f aca="false">Elaboration!J189</f>
        <v>0</v>
      </c>
      <c r="K58" s="165" t="n">
        <f aca="false">SUMIFS(F53:F62,D53:D62,"Projektmanagement")</f>
        <v>0</v>
      </c>
    </row>
    <row r="59" s="1" customFormat="true" ht="15" hidden="false" customHeight="false" outlineLevel="0" collapsed="false">
      <c r="A59" s="175"/>
      <c r="B59" s="162"/>
      <c r="C59" s="163"/>
      <c r="D59" s="163"/>
      <c r="E59" s="7"/>
      <c r="F59" s="164"/>
      <c r="H59" s="1" t="s">
        <v>72</v>
      </c>
      <c r="J59" s="30" t="n">
        <f aca="false">Elaboration!J200</f>
        <v>0</v>
      </c>
      <c r="K59" s="165" t="n">
        <f aca="false">SUMIFS(F53:F62,D53:D62,"Wiederkehrende Tasks")</f>
        <v>0</v>
      </c>
    </row>
    <row r="60" s="1" customFormat="true" ht="15" hidden="false" customHeight="false" outlineLevel="0" collapsed="false">
      <c r="A60" s="175"/>
      <c r="B60" s="162"/>
      <c r="C60" s="163"/>
      <c r="D60" s="163"/>
      <c r="E60" s="7"/>
      <c r="F60" s="164"/>
      <c r="H60" s="1" t="s">
        <v>60</v>
      </c>
      <c r="J60" s="30" t="n">
        <f aca="false">Elaboration!J211</f>
        <v>3</v>
      </c>
      <c r="K60" s="165" t="n">
        <f aca="false">SUMIFS(F53:F62,D53:D62,"Sitzung")</f>
        <v>0</v>
      </c>
    </row>
    <row r="61" s="1" customFormat="true" ht="15" hidden="false" customHeight="false" outlineLevel="0" collapsed="false">
      <c r="A61" s="175"/>
      <c r="B61" s="162"/>
      <c r="C61" s="163"/>
      <c r="D61" s="163"/>
      <c r="E61" s="7"/>
      <c r="F61" s="164"/>
      <c r="H61" s="1" t="s">
        <v>61</v>
      </c>
      <c r="J61" s="30" t="n">
        <f aca="false">Elaboration!J222</f>
        <v>0</v>
      </c>
      <c r="K61" s="165" t="n">
        <f aca="false">SUMIFS(F53:F62,D53:D62,"Qualitätssicherung")</f>
        <v>0</v>
      </c>
    </row>
    <row r="62" s="1" customFormat="true" ht="15" hidden="false" customHeight="false" outlineLevel="0" collapsed="false">
      <c r="A62" s="175"/>
      <c r="B62" s="162"/>
      <c r="C62" s="163"/>
      <c r="D62" s="163"/>
      <c r="E62" s="7"/>
      <c r="F62" s="164"/>
      <c r="H62" s="0"/>
      <c r="J62" s="0"/>
      <c r="K62" s="0"/>
    </row>
    <row r="63" s="170" customFormat="true" ht="15" hidden="false" customHeight="false" outlineLevel="0" collapsed="false">
      <c r="A63" s="174"/>
      <c r="B63" s="168"/>
      <c r="F63" s="171"/>
    </row>
    <row r="64" s="1" customFormat="true" ht="15" hidden="false" customHeight="false" outlineLevel="0" collapsed="false">
      <c r="A64" s="175" t="s">
        <v>30</v>
      </c>
      <c r="B64" s="162"/>
      <c r="C64" s="163"/>
      <c r="D64" s="163"/>
      <c r="E64" s="7"/>
      <c r="F64" s="164"/>
      <c r="H64" s="1" t="s">
        <v>53</v>
      </c>
      <c r="J64" s="30" t="n">
        <f aca="false">Elaboration!J257</f>
        <v>0</v>
      </c>
      <c r="K64" s="165" t="n">
        <f aca="false">SUMIFS(F64:F73,D64:D73,"Requirements")</f>
        <v>0</v>
      </c>
    </row>
    <row r="65" s="1" customFormat="true" ht="15" hidden="false" customHeight="false" outlineLevel="0" collapsed="false">
      <c r="A65" s="175"/>
      <c r="B65" s="162"/>
      <c r="C65" s="163"/>
      <c r="D65" s="163"/>
      <c r="E65" s="7"/>
      <c r="F65" s="164"/>
      <c r="H65" s="1" t="s">
        <v>165</v>
      </c>
      <c r="J65" s="30" t="n">
        <f aca="false">Elaboration!J268</f>
        <v>3</v>
      </c>
      <c r="K65" s="165" t="n">
        <f aca="false">SUMIFS(F64:F73,D64:D73,"Analyse &amp; Design")</f>
        <v>0</v>
      </c>
    </row>
    <row r="66" s="1" customFormat="true" ht="15" hidden="false" customHeight="false" outlineLevel="0" collapsed="false">
      <c r="A66" s="175"/>
      <c r="B66" s="162"/>
      <c r="C66" s="163"/>
      <c r="D66" s="163"/>
      <c r="E66" s="7"/>
      <c r="F66" s="164"/>
      <c r="H66" s="1" t="s">
        <v>55</v>
      </c>
      <c r="J66" s="30" t="n">
        <f aca="false">Elaboration!J279</f>
        <v>0</v>
      </c>
      <c r="K66" s="165" t="n">
        <f aca="false">SUMIFS(F64:F73,D64:D73,"Implementierung")</f>
        <v>0</v>
      </c>
    </row>
    <row r="67" s="1" customFormat="true" ht="15" hidden="false" customHeight="false" outlineLevel="0" collapsed="false">
      <c r="A67" s="175"/>
      <c r="B67" s="162"/>
      <c r="C67" s="163"/>
      <c r="D67" s="163"/>
      <c r="E67" s="7"/>
      <c r="F67" s="164"/>
      <c r="H67" s="1" t="s">
        <v>71</v>
      </c>
      <c r="J67" s="30" t="n">
        <f aca="false">Elaboration!J290</f>
        <v>4</v>
      </c>
      <c r="K67" s="165" t="n">
        <f aca="false">SUMIFS(F64:F73,D64:D73,"Test")</f>
        <v>0</v>
      </c>
    </row>
    <row r="68" s="1" customFormat="true" ht="15" hidden="false" customHeight="false" outlineLevel="0" collapsed="false">
      <c r="A68" s="175"/>
      <c r="B68" s="162"/>
      <c r="C68" s="163"/>
      <c r="D68" s="163"/>
      <c r="E68" s="7"/>
      <c r="F68" s="164"/>
      <c r="H68" s="1" t="s">
        <v>57</v>
      </c>
      <c r="J68" s="30" t="n">
        <f aca="false">Elaboration!J301</f>
        <v>1</v>
      </c>
      <c r="K68" s="165" t="n">
        <f aca="false">SUMIFS(F64:F73,D64:D73,"Dokumentation")</f>
        <v>0</v>
      </c>
    </row>
    <row r="69" s="1" customFormat="true" ht="15" hidden="false" customHeight="false" outlineLevel="0" collapsed="false">
      <c r="A69" s="175"/>
      <c r="B69" s="162"/>
      <c r="C69" s="163"/>
      <c r="D69" s="163"/>
      <c r="E69" s="7"/>
      <c r="F69" s="164"/>
      <c r="H69" s="1" t="s">
        <v>58</v>
      </c>
      <c r="J69" s="30" t="n">
        <f aca="false">Elaboration!J312</f>
        <v>0</v>
      </c>
      <c r="K69" s="165" t="n">
        <f aca="false">SUMIFS(F64:F73,D64:D73,"Projektmanagement")</f>
        <v>0</v>
      </c>
    </row>
    <row r="70" s="1" customFormat="true" ht="15" hidden="false" customHeight="false" outlineLevel="0" collapsed="false">
      <c r="A70" s="175"/>
      <c r="B70" s="162"/>
      <c r="C70" s="163"/>
      <c r="D70" s="163"/>
      <c r="E70" s="7"/>
      <c r="F70" s="164"/>
      <c r="H70" s="1" t="s">
        <v>72</v>
      </c>
      <c r="J70" s="30" t="n">
        <f aca="false">Elaboration!J323</f>
        <v>0</v>
      </c>
      <c r="K70" s="165" t="n">
        <f aca="false">SUMIFS(F64:F73,D64:D73,"Wiederkehrende Tasks")</f>
        <v>0</v>
      </c>
    </row>
    <row r="71" s="1" customFormat="true" ht="15" hidden="false" customHeight="false" outlineLevel="0" collapsed="false">
      <c r="A71" s="175"/>
      <c r="B71" s="162"/>
      <c r="C71" s="163"/>
      <c r="D71" s="163"/>
      <c r="E71" s="7"/>
      <c r="F71" s="164"/>
      <c r="H71" s="1" t="s">
        <v>60</v>
      </c>
      <c r="J71" s="30" t="n">
        <f aca="false">Elaboration!J334</f>
        <v>3</v>
      </c>
      <c r="K71" s="165" t="n">
        <f aca="false">SUMIFS(F64:F73,D64:D73,"Sitzung")</f>
        <v>0</v>
      </c>
    </row>
    <row r="72" s="1" customFormat="true" ht="15" hidden="false" customHeight="false" outlineLevel="0" collapsed="false">
      <c r="A72" s="175"/>
      <c r="B72" s="162"/>
      <c r="C72" s="163"/>
      <c r="D72" s="163"/>
      <c r="E72" s="7"/>
      <c r="F72" s="164"/>
      <c r="H72" s="1" t="s">
        <v>61</v>
      </c>
      <c r="J72" s="30" t="n">
        <f aca="false">Elaboration!J345</f>
        <v>0</v>
      </c>
      <c r="K72" s="165" t="n">
        <f aca="false">SUMIFS(F64:F73,D64:D73,"Qualitätssicherung")</f>
        <v>0</v>
      </c>
    </row>
    <row r="73" s="1" customFormat="true" ht="15" hidden="false" customHeight="false" outlineLevel="0" collapsed="false">
      <c r="A73" s="175"/>
      <c r="B73" s="162"/>
      <c r="C73" s="163"/>
      <c r="D73" s="163"/>
      <c r="E73" s="7"/>
      <c r="F73" s="164"/>
      <c r="H73" s="0"/>
      <c r="J73" s="0"/>
      <c r="K73" s="0"/>
    </row>
    <row r="74" s="170" customFormat="true" ht="15" hidden="false" customHeight="false" outlineLevel="0" collapsed="false">
      <c r="A74" s="174"/>
      <c r="B74" s="168"/>
      <c r="F74" s="171"/>
    </row>
    <row r="75" s="1" customFormat="true" ht="15" hidden="false" customHeight="false" outlineLevel="0" collapsed="false">
      <c r="A75" s="175" t="s">
        <v>32</v>
      </c>
      <c r="B75" s="162"/>
      <c r="C75" s="163"/>
      <c r="D75" s="163"/>
      <c r="E75" s="7"/>
      <c r="F75" s="164"/>
      <c r="H75" s="1" t="s">
        <v>53</v>
      </c>
      <c r="J75" s="30" t="n">
        <f aca="false">Elaboration!J378</f>
        <v>0</v>
      </c>
      <c r="K75" s="165" t="n">
        <f aca="false">SUMIFS(F75:F84,D75:D84,"Requirements")</f>
        <v>0</v>
      </c>
    </row>
    <row r="76" s="1" customFormat="true" ht="15" hidden="false" customHeight="false" outlineLevel="0" collapsed="false">
      <c r="A76" s="175"/>
      <c r="B76" s="162"/>
      <c r="C76" s="163"/>
      <c r="D76" s="163"/>
      <c r="E76" s="7"/>
      <c r="F76" s="164"/>
      <c r="H76" s="1" t="s">
        <v>165</v>
      </c>
      <c r="J76" s="30" t="n">
        <f aca="false">Elaboration!J389</f>
        <v>2</v>
      </c>
      <c r="K76" s="165" t="n">
        <f aca="false">SUMIFS(F75:F84,D75:D84,"Analyse &amp; Design")</f>
        <v>0</v>
      </c>
    </row>
    <row r="77" s="1" customFormat="true" ht="15" hidden="false" customHeight="false" outlineLevel="0" collapsed="false">
      <c r="A77" s="175"/>
      <c r="B77" s="162"/>
      <c r="C77" s="163"/>
      <c r="D77" s="163"/>
      <c r="E77" s="7"/>
      <c r="F77" s="164"/>
      <c r="H77" s="1" t="s">
        <v>55</v>
      </c>
      <c r="J77" s="30" t="n">
        <f aca="false">Elaboration!J400</f>
        <v>3</v>
      </c>
      <c r="K77" s="165" t="n">
        <f aca="false">SUMIFS(F75:F84,D75:D84,"Implementierung")</f>
        <v>0</v>
      </c>
    </row>
    <row r="78" s="1" customFormat="true" ht="15" hidden="false" customHeight="false" outlineLevel="0" collapsed="false">
      <c r="A78" s="175"/>
      <c r="B78" s="162"/>
      <c r="C78" s="163"/>
      <c r="D78" s="163"/>
      <c r="E78" s="7"/>
      <c r="F78" s="164"/>
      <c r="H78" s="1" t="s">
        <v>71</v>
      </c>
      <c r="J78" s="30" t="n">
        <f aca="false">Elaboration!J411</f>
        <v>0</v>
      </c>
      <c r="K78" s="165" t="n">
        <f aca="false">SUMIFS(F75:F84,D75:D84,"Test")</f>
        <v>0</v>
      </c>
    </row>
    <row r="79" s="1" customFormat="true" ht="15" hidden="false" customHeight="false" outlineLevel="0" collapsed="false">
      <c r="A79" s="175"/>
      <c r="B79" s="162"/>
      <c r="C79" s="163"/>
      <c r="D79" s="163"/>
      <c r="E79" s="7"/>
      <c r="F79" s="164"/>
      <c r="H79" s="1" t="s">
        <v>57</v>
      </c>
      <c r="J79" s="30" t="n">
        <f aca="false">Elaboration!J422</f>
        <v>0.5</v>
      </c>
      <c r="K79" s="165" t="n">
        <f aca="false">SUMIFS(F75:F84,D75:D84,"Dokumentation")</f>
        <v>0</v>
      </c>
    </row>
    <row r="80" s="1" customFormat="true" ht="15" hidden="false" customHeight="false" outlineLevel="0" collapsed="false">
      <c r="A80" s="175"/>
      <c r="B80" s="162"/>
      <c r="C80" s="163"/>
      <c r="D80" s="163"/>
      <c r="E80" s="7"/>
      <c r="F80" s="164"/>
      <c r="H80" s="1" t="s">
        <v>58</v>
      </c>
      <c r="J80" s="30" t="n">
        <f aca="false">Elaboration!J433</f>
        <v>3</v>
      </c>
      <c r="K80" s="165" t="n">
        <f aca="false">SUMIFS(F75:F84,D75:D84,"Projektmanagement")</f>
        <v>0</v>
      </c>
    </row>
    <row r="81" s="1" customFormat="true" ht="15" hidden="false" customHeight="false" outlineLevel="0" collapsed="false">
      <c r="A81" s="175"/>
      <c r="B81" s="162"/>
      <c r="C81" s="163"/>
      <c r="D81" s="163"/>
      <c r="E81" s="7"/>
      <c r="F81" s="164"/>
      <c r="H81" s="1" t="s">
        <v>72</v>
      </c>
      <c r="J81" s="30" t="n">
        <f aca="false">Elaboration!J444</f>
        <v>0</v>
      </c>
      <c r="K81" s="165" t="n">
        <f aca="false">SUMIFS(F75:F84,D75:D84,"Wiederkehrende Tasks")</f>
        <v>0</v>
      </c>
    </row>
    <row r="82" s="1" customFormat="true" ht="15" hidden="false" customHeight="false" outlineLevel="0" collapsed="false">
      <c r="A82" s="175"/>
      <c r="B82" s="162"/>
      <c r="C82" s="163"/>
      <c r="D82" s="163"/>
      <c r="E82" s="7"/>
      <c r="F82" s="164"/>
      <c r="H82" s="1" t="s">
        <v>60</v>
      </c>
      <c r="J82" s="30" t="n">
        <f aca="false">Elaboration!J455</f>
        <v>3</v>
      </c>
      <c r="K82" s="165" t="n">
        <f aca="false">SUMIFS(F75:F84,D75:D84,"Sitzung")</f>
        <v>0</v>
      </c>
    </row>
    <row r="83" s="1" customFormat="true" ht="15" hidden="false" customHeight="false" outlineLevel="0" collapsed="false">
      <c r="A83" s="175"/>
      <c r="B83" s="162"/>
      <c r="C83" s="163"/>
      <c r="D83" s="163"/>
      <c r="E83" s="7"/>
      <c r="F83" s="164"/>
      <c r="H83" s="1" t="s">
        <v>61</v>
      </c>
      <c r="J83" s="30" t="n">
        <f aca="false">Elaboration!J466</f>
        <v>0</v>
      </c>
      <c r="K83" s="165" t="n">
        <f aca="false">SUMIFS(F75:F84,D75:D84,"Qualitätssicherung")</f>
        <v>0</v>
      </c>
    </row>
    <row r="84" s="1" customFormat="true" ht="15" hidden="false" customHeight="false" outlineLevel="0" collapsed="false">
      <c r="A84" s="175"/>
      <c r="B84" s="162"/>
      <c r="C84" s="163"/>
      <c r="D84" s="163"/>
      <c r="E84" s="7"/>
      <c r="F84" s="164"/>
      <c r="H84" s="0"/>
      <c r="J84" s="0"/>
      <c r="K84" s="0"/>
    </row>
    <row r="85" s="170" customFormat="true" ht="15" hidden="false" customHeight="false" outlineLevel="0" collapsed="false">
      <c r="A85" s="174"/>
      <c r="B85" s="168"/>
      <c r="F85" s="171"/>
    </row>
    <row r="86" s="1" customFormat="true" ht="15" hidden="false" customHeight="false" outlineLevel="0" collapsed="false">
      <c r="A86" s="176" t="s">
        <v>34</v>
      </c>
      <c r="B86" s="162"/>
      <c r="C86" s="163"/>
      <c r="D86" s="163"/>
      <c r="E86" s="7"/>
      <c r="F86" s="164"/>
      <c r="H86" s="1" t="s">
        <v>53</v>
      </c>
      <c r="J86" s="30" t="n">
        <f aca="false">Construction!J13</f>
        <v>0</v>
      </c>
      <c r="K86" s="165" t="n">
        <f aca="false">SUMIFS(F86:F95,D86:D95,"Requirements")</f>
        <v>0</v>
      </c>
    </row>
    <row r="87" s="1" customFormat="true" ht="15" hidden="false" customHeight="false" outlineLevel="0" collapsed="false">
      <c r="A87" s="176"/>
      <c r="B87" s="162"/>
      <c r="C87" s="163"/>
      <c r="D87" s="163"/>
      <c r="E87" s="7"/>
      <c r="F87" s="164"/>
      <c r="H87" s="1" t="s">
        <v>165</v>
      </c>
      <c r="J87" s="30" t="n">
        <f aca="false">Construction!J24</f>
        <v>1</v>
      </c>
      <c r="K87" s="165" t="n">
        <f aca="false">SUMIFS(F86:F95,D86:D95,"Analyse &amp; Design")</f>
        <v>0</v>
      </c>
    </row>
    <row r="88" s="1" customFormat="true" ht="15" hidden="false" customHeight="false" outlineLevel="0" collapsed="false">
      <c r="A88" s="176"/>
      <c r="B88" s="162"/>
      <c r="C88" s="163"/>
      <c r="D88" s="163"/>
      <c r="E88" s="7"/>
      <c r="F88" s="164"/>
      <c r="H88" s="1" t="s">
        <v>55</v>
      </c>
      <c r="J88" s="30" t="n">
        <f aca="false">Construction!J35</f>
        <v>2</v>
      </c>
      <c r="K88" s="165" t="n">
        <f aca="false">SUMIFS(F86:F95,D86:D95,"Implementierung")</f>
        <v>0</v>
      </c>
    </row>
    <row r="89" s="1" customFormat="true" ht="15" hidden="false" customHeight="false" outlineLevel="0" collapsed="false">
      <c r="A89" s="176"/>
      <c r="B89" s="162"/>
      <c r="C89" s="163"/>
      <c r="D89" s="163"/>
      <c r="E89" s="7"/>
      <c r="F89" s="164"/>
      <c r="H89" s="1" t="s">
        <v>71</v>
      </c>
      <c r="J89" s="30" t="n">
        <f aca="false">Construction!J46</f>
        <v>3</v>
      </c>
      <c r="K89" s="165" t="n">
        <f aca="false">SUMIFS(F86:F95,D86:D95,"Test")</f>
        <v>0</v>
      </c>
    </row>
    <row r="90" s="1" customFormat="true" ht="15" hidden="false" customHeight="false" outlineLevel="0" collapsed="false">
      <c r="A90" s="176"/>
      <c r="B90" s="162"/>
      <c r="C90" s="163"/>
      <c r="D90" s="163"/>
      <c r="E90" s="7"/>
      <c r="F90" s="164"/>
      <c r="H90" s="1" t="s">
        <v>57</v>
      </c>
      <c r="J90" s="30" t="n">
        <f aca="false">Construction!J57</f>
        <v>0.5</v>
      </c>
      <c r="K90" s="165" t="n">
        <f aca="false">SUMIFS(F86:F95,D86:D95,"Dokumentation")</f>
        <v>0</v>
      </c>
    </row>
    <row r="91" s="1" customFormat="true" ht="15" hidden="false" customHeight="false" outlineLevel="0" collapsed="false">
      <c r="A91" s="176"/>
      <c r="B91" s="162"/>
      <c r="C91" s="163"/>
      <c r="D91" s="163"/>
      <c r="E91" s="7"/>
      <c r="F91" s="164"/>
      <c r="H91" s="1" t="s">
        <v>58</v>
      </c>
      <c r="J91" s="30" t="n">
        <f aca="false">Construction!J68</f>
        <v>0</v>
      </c>
      <c r="K91" s="165" t="n">
        <f aca="false">SUMIFS(F86:F95,D86:D95,"Projektmanagement")</f>
        <v>0</v>
      </c>
    </row>
    <row r="92" s="1" customFormat="true" ht="15" hidden="false" customHeight="false" outlineLevel="0" collapsed="false">
      <c r="A92" s="176"/>
      <c r="B92" s="162"/>
      <c r="C92" s="163"/>
      <c r="D92" s="163"/>
      <c r="E92" s="7"/>
      <c r="F92" s="164"/>
      <c r="H92" s="1" t="s">
        <v>72</v>
      </c>
      <c r="J92" s="30" t="n">
        <f aca="false">Construction!J79</f>
        <v>0</v>
      </c>
      <c r="K92" s="165" t="n">
        <f aca="false">SUMIFS(F86:F95,D86:D95,"Wiederkehrende Tasks")</f>
        <v>0</v>
      </c>
    </row>
    <row r="93" s="1" customFormat="true" ht="15" hidden="false" customHeight="false" outlineLevel="0" collapsed="false">
      <c r="A93" s="176"/>
      <c r="B93" s="162"/>
      <c r="C93" s="163"/>
      <c r="D93" s="163"/>
      <c r="E93" s="7"/>
      <c r="F93" s="164"/>
      <c r="H93" s="1" t="s">
        <v>60</v>
      </c>
      <c r="J93" s="30" t="n">
        <f aca="false">Construction!J90</f>
        <v>3</v>
      </c>
      <c r="K93" s="165" t="n">
        <f aca="false">SUMIFS(F86:F95,D86:D95,"Sitzung")</f>
        <v>0</v>
      </c>
    </row>
    <row r="94" s="1" customFormat="true" ht="15" hidden="false" customHeight="false" outlineLevel="0" collapsed="false">
      <c r="A94" s="176"/>
      <c r="B94" s="162"/>
      <c r="C94" s="163"/>
      <c r="D94" s="163"/>
      <c r="E94" s="7"/>
      <c r="F94" s="164"/>
      <c r="H94" s="1" t="s">
        <v>61</v>
      </c>
      <c r="J94" s="30" t="n">
        <f aca="false">Construction!J101</f>
        <v>0</v>
      </c>
      <c r="K94" s="165" t="n">
        <f aca="false">SUMIFS(F86:F95,D86:D95,"Qualitätssicherung")</f>
        <v>0</v>
      </c>
    </row>
    <row r="95" s="1" customFormat="true" ht="15" hidden="false" customHeight="false" outlineLevel="0" collapsed="false">
      <c r="A95" s="176"/>
      <c r="B95" s="162"/>
      <c r="C95" s="163"/>
      <c r="D95" s="163"/>
      <c r="E95" s="7"/>
      <c r="F95" s="164"/>
      <c r="H95" s="0"/>
      <c r="J95" s="0"/>
      <c r="K95" s="0"/>
    </row>
    <row r="96" s="170" customFormat="true" ht="15" hidden="false" customHeight="false" outlineLevel="0" collapsed="false">
      <c r="A96" s="174"/>
      <c r="B96" s="168"/>
      <c r="F96" s="171"/>
    </row>
    <row r="97" s="1" customFormat="true" ht="15" hidden="false" customHeight="false" outlineLevel="0" collapsed="false">
      <c r="A97" s="176" t="s">
        <v>36</v>
      </c>
      <c r="B97" s="162"/>
      <c r="C97" s="163"/>
      <c r="D97" s="163"/>
      <c r="E97" s="7"/>
      <c r="F97" s="164"/>
      <c r="H97" s="1" t="s">
        <v>53</v>
      </c>
      <c r="J97" s="30" t="n">
        <f aca="false">Construction!J134</f>
        <v>0</v>
      </c>
      <c r="K97" s="165" t="n">
        <f aca="false">SUMIFS(F97:F106,D97:D106,"Requirements")</f>
        <v>0</v>
      </c>
    </row>
    <row r="98" s="1" customFormat="true" ht="15" hidden="false" customHeight="false" outlineLevel="0" collapsed="false">
      <c r="A98" s="176"/>
      <c r="B98" s="162"/>
      <c r="C98" s="163"/>
      <c r="D98" s="163"/>
      <c r="E98" s="7"/>
      <c r="F98" s="164"/>
      <c r="H98" s="1" t="s">
        <v>165</v>
      </c>
      <c r="J98" s="30" t="n">
        <f aca="false">Construction!J145</f>
        <v>0</v>
      </c>
      <c r="K98" s="165" t="n">
        <f aca="false">SUMIFS(F97:F106,D97:D106,"Analyse &amp; Design")</f>
        <v>0</v>
      </c>
    </row>
    <row r="99" s="1" customFormat="true" ht="15" hidden="false" customHeight="false" outlineLevel="0" collapsed="false">
      <c r="A99" s="176"/>
      <c r="B99" s="162"/>
      <c r="C99" s="163"/>
      <c r="D99" s="163"/>
      <c r="E99" s="7"/>
      <c r="F99" s="164"/>
      <c r="H99" s="1" t="s">
        <v>55</v>
      </c>
      <c r="J99" s="30" t="n">
        <f aca="false">Construction!J156</f>
        <v>2</v>
      </c>
      <c r="K99" s="165" t="n">
        <f aca="false">SUMIFS(F97:F106,D97:D106,"Implementierung")</f>
        <v>0</v>
      </c>
    </row>
    <row r="100" s="1" customFormat="true" ht="15" hidden="false" customHeight="false" outlineLevel="0" collapsed="false">
      <c r="A100" s="176"/>
      <c r="B100" s="162"/>
      <c r="C100" s="163"/>
      <c r="D100" s="163"/>
      <c r="E100" s="7"/>
      <c r="F100" s="164"/>
      <c r="H100" s="1" t="s">
        <v>71</v>
      </c>
      <c r="J100" s="30" t="n">
        <f aca="false">Construction!J167</f>
        <v>4</v>
      </c>
      <c r="K100" s="165" t="n">
        <f aca="false">SUMIFS(F97:F106,D97:D106,"Test")</f>
        <v>0</v>
      </c>
    </row>
    <row r="101" s="1" customFormat="true" ht="15" hidden="false" customHeight="false" outlineLevel="0" collapsed="false">
      <c r="A101" s="176"/>
      <c r="B101" s="162"/>
      <c r="C101" s="163"/>
      <c r="D101" s="163"/>
      <c r="E101" s="7"/>
      <c r="F101" s="164"/>
      <c r="H101" s="1" t="s">
        <v>57</v>
      </c>
      <c r="J101" s="30" t="n">
        <f aca="false">Construction!J178</f>
        <v>1</v>
      </c>
      <c r="K101" s="165" t="n">
        <f aca="false">SUMIFS(F97:F106,D97:D106,"Dokumentation")</f>
        <v>0</v>
      </c>
    </row>
    <row r="102" s="1" customFormat="true" ht="15" hidden="false" customHeight="false" outlineLevel="0" collapsed="false">
      <c r="A102" s="176"/>
      <c r="B102" s="162"/>
      <c r="C102" s="163"/>
      <c r="D102" s="163"/>
      <c r="E102" s="7"/>
      <c r="F102" s="164"/>
      <c r="H102" s="1" t="s">
        <v>58</v>
      </c>
      <c r="J102" s="30" t="n">
        <f aca="false">Construction!J189</f>
        <v>0</v>
      </c>
      <c r="K102" s="165" t="n">
        <f aca="false">SUMIFS(F97:F106,D97:D106,"Projektmanagement")</f>
        <v>0</v>
      </c>
    </row>
    <row r="103" s="1" customFormat="true" ht="15" hidden="false" customHeight="false" outlineLevel="0" collapsed="false">
      <c r="A103" s="176"/>
      <c r="B103" s="162"/>
      <c r="C103" s="163"/>
      <c r="D103" s="163"/>
      <c r="E103" s="7"/>
      <c r="F103" s="164"/>
      <c r="H103" s="1" t="s">
        <v>72</v>
      </c>
      <c r="J103" s="30" t="n">
        <f aca="false">Construction!J200</f>
        <v>0</v>
      </c>
      <c r="K103" s="165" t="n">
        <f aca="false">SUMIFS(F97:F106,D97:D106,"Wiederkehrende Tasks")</f>
        <v>0</v>
      </c>
    </row>
    <row r="104" s="1" customFormat="true" ht="15" hidden="false" customHeight="false" outlineLevel="0" collapsed="false">
      <c r="A104" s="176"/>
      <c r="B104" s="162"/>
      <c r="C104" s="163"/>
      <c r="D104" s="163"/>
      <c r="E104" s="7"/>
      <c r="F104" s="164"/>
      <c r="H104" s="1" t="s">
        <v>60</v>
      </c>
      <c r="J104" s="30" t="n">
        <f aca="false">Construction!J211</f>
        <v>3</v>
      </c>
      <c r="K104" s="165" t="n">
        <f aca="false">SUMIFS(F97:F106,D97:D106,"Sitzung")</f>
        <v>0</v>
      </c>
    </row>
    <row r="105" s="1" customFormat="true" ht="15" hidden="false" customHeight="false" outlineLevel="0" collapsed="false">
      <c r="A105" s="176"/>
      <c r="B105" s="162"/>
      <c r="C105" s="163"/>
      <c r="D105" s="163"/>
      <c r="E105" s="7"/>
      <c r="F105" s="164"/>
      <c r="H105" s="1" t="s">
        <v>61</v>
      </c>
      <c r="J105" s="30" t="n">
        <f aca="false">Construction!J222</f>
        <v>0</v>
      </c>
      <c r="K105" s="165" t="n">
        <f aca="false">SUMIFS(F97:F106,D97:D106,"Qualitätssicherung")</f>
        <v>0</v>
      </c>
    </row>
    <row r="106" s="1" customFormat="true" ht="15" hidden="false" customHeight="false" outlineLevel="0" collapsed="false">
      <c r="A106" s="176"/>
      <c r="B106" s="162"/>
      <c r="C106" s="163"/>
      <c r="D106" s="163"/>
      <c r="E106" s="7"/>
      <c r="F106" s="164"/>
      <c r="H106" s="0"/>
      <c r="J106" s="0"/>
      <c r="K106" s="0"/>
    </row>
    <row r="107" s="170" customFormat="true" ht="15" hidden="false" customHeight="false" outlineLevel="0" collapsed="false">
      <c r="A107" s="174"/>
      <c r="B107" s="168"/>
      <c r="F107" s="171"/>
    </row>
    <row r="108" s="1" customFormat="true" ht="15" hidden="false" customHeight="false" outlineLevel="0" collapsed="false">
      <c r="A108" s="176" t="s">
        <v>38</v>
      </c>
      <c r="B108" s="162"/>
      <c r="C108" s="163"/>
      <c r="D108" s="163"/>
      <c r="E108" s="7"/>
      <c r="F108" s="164"/>
      <c r="H108" s="1" t="s">
        <v>53</v>
      </c>
      <c r="J108" s="30" t="n">
        <f aca="false">Construction!J257</f>
        <v>0</v>
      </c>
      <c r="K108" s="165" t="n">
        <f aca="false">SUMIFS(F108:F117,D108:D117,"Requirements")</f>
        <v>0</v>
      </c>
    </row>
    <row r="109" s="1" customFormat="true" ht="15" hidden="false" customHeight="false" outlineLevel="0" collapsed="false">
      <c r="A109" s="176"/>
      <c r="B109" s="162"/>
      <c r="C109" s="163"/>
      <c r="D109" s="163"/>
      <c r="E109" s="7"/>
      <c r="F109" s="164"/>
      <c r="H109" s="1" t="s">
        <v>165</v>
      </c>
      <c r="J109" s="30" t="n">
        <f aca="false">Construction!J268</f>
        <v>0</v>
      </c>
      <c r="K109" s="165" t="n">
        <f aca="false">SUMIFS(F108:F117,D108:D117,"Analyse &amp; Design")</f>
        <v>0</v>
      </c>
    </row>
    <row r="110" s="1" customFormat="true" ht="15" hidden="false" customHeight="false" outlineLevel="0" collapsed="false">
      <c r="A110" s="176"/>
      <c r="B110" s="162"/>
      <c r="C110" s="163"/>
      <c r="D110" s="163"/>
      <c r="E110" s="7"/>
      <c r="F110" s="164"/>
      <c r="H110" s="1" t="s">
        <v>55</v>
      </c>
      <c r="J110" s="30" t="n">
        <f aca="false">Construction!J279</f>
        <v>3</v>
      </c>
      <c r="K110" s="165" t="n">
        <f aca="false">SUMIFS(F108:F117,D108:D117,"Implementierung")</f>
        <v>0</v>
      </c>
    </row>
    <row r="111" s="1" customFormat="true" ht="15" hidden="false" customHeight="false" outlineLevel="0" collapsed="false">
      <c r="A111" s="176"/>
      <c r="B111" s="162"/>
      <c r="C111" s="163"/>
      <c r="D111" s="163"/>
      <c r="E111" s="7"/>
      <c r="F111" s="164"/>
      <c r="H111" s="1" t="s">
        <v>71</v>
      </c>
      <c r="J111" s="30" t="n">
        <f aca="false">Construction!J290</f>
        <v>2</v>
      </c>
      <c r="K111" s="165" t="n">
        <f aca="false">SUMIFS(F108:F117,D108:D117,"Test")</f>
        <v>0</v>
      </c>
    </row>
    <row r="112" s="1" customFormat="true" ht="15" hidden="false" customHeight="false" outlineLevel="0" collapsed="false">
      <c r="A112" s="176"/>
      <c r="B112" s="162"/>
      <c r="C112" s="163"/>
      <c r="D112" s="163"/>
      <c r="E112" s="7"/>
      <c r="F112" s="164"/>
      <c r="H112" s="1" t="s">
        <v>57</v>
      </c>
      <c r="J112" s="30" t="n">
        <f aca="false">Construction!J301</f>
        <v>1</v>
      </c>
      <c r="K112" s="165" t="n">
        <f aca="false">SUMIFS(F108:F117,D108:D117,"Dokumentation")</f>
        <v>0</v>
      </c>
    </row>
    <row r="113" s="1" customFormat="true" ht="15" hidden="false" customHeight="false" outlineLevel="0" collapsed="false">
      <c r="A113" s="176"/>
      <c r="B113" s="162"/>
      <c r="C113" s="163"/>
      <c r="D113" s="163"/>
      <c r="E113" s="7"/>
      <c r="F113" s="164"/>
      <c r="H113" s="1" t="s">
        <v>58</v>
      </c>
      <c r="J113" s="30" t="n">
        <f aca="false">Construction!J312</f>
        <v>0</v>
      </c>
      <c r="K113" s="165" t="n">
        <f aca="false">SUMIFS(F108:F117,D108:D117,"Projektmanagement")</f>
        <v>0</v>
      </c>
    </row>
    <row r="114" s="1" customFormat="true" ht="15" hidden="false" customHeight="false" outlineLevel="0" collapsed="false">
      <c r="A114" s="176"/>
      <c r="B114" s="162"/>
      <c r="C114" s="163"/>
      <c r="D114" s="163"/>
      <c r="E114" s="7"/>
      <c r="F114" s="164"/>
      <c r="H114" s="1" t="s">
        <v>72</v>
      </c>
      <c r="J114" s="30" t="n">
        <f aca="false">Construction!J323</f>
        <v>0</v>
      </c>
      <c r="K114" s="165" t="n">
        <f aca="false">SUMIFS(F108:F117,D108:D117,"Wiederkehrende Tasks")</f>
        <v>0</v>
      </c>
    </row>
    <row r="115" s="1" customFormat="true" ht="15" hidden="false" customHeight="false" outlineLevel="0" collapsed="false">
      <c r="A115" s="176"/>
      <c r="B115" s="162"/>
      <c r="C115" s="163"/>
      <c r="D115" s="163"/>
      <c r="E115" s="7"/>
      <c r="F115" s="164"/>
      <c r="H115" s="1" t="s">
        <v>60</v>
      </c>
      <c r="J115" s="30" t="n">
        <f aca="false">Construction!J334</f>
        <v>3</v>
      </c>
      <c r="K115" s="165" t="n">
        <f aca="false">SUMIFS(F108:F117,D108:D117,"Sitzung")</f>
        <v>0</v>
      </c>
    </row>
    <row r="116" s="1" customFormat="true" ht="15" hidden="false" customHeight="false" outlineLevel="0" collapsed="false">
      <c r="A116" s="176"/>
      <c r="B116" s="162"/>
      <c r="C116" s="163"/>
      <c r="D116" s="163"/>
      <c r="E116" s="7"/>
      <c r="F116" s="164"/>
      <c r="H116" s="1" t="s">
        <v>61</v>
      </c>
      <c r="J116" s="30" t="n">
        <f aca="false">Construction!J345</f>
        <v>0</v>
      </c>
      <c r="K116" s="165" t="n">
        <f aca="false">SUMIFS(F108:F117,D108:D117,"Qualitätssicherung")</f>
        <v>0</v>
      </c>
    </row>
    <row r="117" s="1" customFormat="true" ht="15" hidden="false" customHeight="false" outlineLevel="0" collapsed="false">
      <c r="A117" s="176"/>
      <c r="B117" s="162"/>
      <c r="C117" s="163"/>
      <c r="D117" s="163"/>
      <c r="E117" s="7"/>
      <c r="F117" s="164"/>
      <c r="H117" s="0"/>
      <c r="J117" s="0"/>
      <c r="K117" s="0"/>
    </row>
    <row r="118" s="170" customFormat="true" ht="15" hidden="false" customHeight="false" outlineLevel="0" collapsed="false">
      <c r="A118" s="174"/>
      <c r="B118" s="168"/>
      <c r="F118" s="171"/>
    </row>
    <row r="119" s="1" customFormat="true" ht="15" hidden="false" customHeight="false" outlineLevel="0" collapsed="false">
      <c r="A119" s="176" t="s">
        <v>40</v>
      </c>
      <c r="B119" s="162"/>
      <c r="C119" s="163"/>
      <c r="D119" s="163"/>
      <c r="E119" s="7"/>
      <c r="F119" s="164"/>
      <c r="H119" s="1" t="s">
        <v>53</v>
      </c>
      <c r="J119" s="30" t="n">
        <f aca="false">Construction!J378</f>
        <v>0</v>
      </c>
      <c r="K119" s="165" t="n">
        <f aca="false">SUMIFS(F119:F128,D119:D128,"Requirements")</f>
        <v>0</v>
      </c>
    </row>
    <row r="120" s="1" customFormat="true" ht="15" hidden="false" customHeight="false" outlineLevel="0" collapsed="false">
      <c r="A120" s="176"/>
      <c r="B120" s="162"/>
      <c r="C120" s="163"/>
      <c r="D120" s="163"/>
      <c r="E120" s="7"/>
      <c r="F120" s="164"/>
      <c r="H120" s="1" t="s">
        <v>165</v>
      </c>
      <c r="J120" s="30" t="n">
        <f aca="false">Construction!J389</f>
        <v>2</v>
      </c>
      <c r="K120" s="165" t="n">
        <f aca="false">SUMIFS(F119:F128,D119:D128,"Analyse &amp; Design")</f>
        <v>0</v>
      </c>
    </row>
    <row r="121" s="1" customFormat="true" ht="15" hidden="false" customHeight="false" outlineLevel="0" collapsed="false">
      <c r="A121" s="176"/>
      <c r="B121" s="162"/>
      <c r="C121" s="163"/>
      <c r="D121" s="163"/>
      <c r="E121" s="7"/>
      <c r="F121" s="164"/>
      <c r="H121" s="1" t="s">
        <v>55</v>
      </c>
      <c r="J121" s="30" t="n">
        <f aca="false">Construction!J400</f>
        <v>3</v>
      </c>
      <c r="K121" s="165" t="n">
        <f aca="false">SUMIFS(F119:F128,D119:D128,"Implementierung")</f>
        <v>0</v>
      </c>
    </row>
    <row r="122" s="1" customFormat="true" ht="15" hidden="false" customHeight="false" outlineLevel="0" collapsed="false">
      <c r="A122" s="176"/>
      <c r="B122" s="162"/>
      <c r="C122" s="163"/>
      <c r="D122" s="163"/>
      <c r="E122" s="7"/>
      <c r="F122" s="164"/>
      <c r="H122" s="1" t="s">
        <v>71</v>
      </c>
      <c r="J122" s="30" t="n">
        <f aca="false">Construction!J411</f>
        <v>2</v>
      </c>
      <c r="K122" s="165" t="n">
        <f aca="false">SUMIFS(F119:F128,D119:D128,"Test")</f>
        <v>0</v>
      </c>
    </row>
    <row r="123" s="1" customFormat="true" ht="15" hidden="false" customHeight="false" outlineLevel="0" collapsed="false">
      <c r="A123" s="176"/>
      <c r="B123" s="162"/>
      <c r="C123" s="163"/>
      <c r="D123" s="163"/>
      <c r="E123" s="7"/>
      <c r="F123" s="164"/>
      <c r="H123" s="1" t="s">
        <v>57</v>
      </c>
      <c r="J123" s="30" t="n">
        <f aca="false">Construction!J422</f>
        <v>1</v>
      </c>
      <c r="K123" s="165" t="n">
        <f aca="false">SUMIFS(F119:F128,D119:D128,"Dokumentation")</f>
        <v>0</v>
      </c>
    </row>
    <row r="124" s="1" customFormat="true" ht="15" hidden="false" customHeight="false" outlineLevel="0" collapsed="false">
      <c r="A124" s="176"/>
      <c r="B124" s="162"/>
      <c r="C124" s="163"/>
      <c r="D124" s="163"/>
      <c r="E124" s="7"/>
      <c r="F124" s="164"/>
      <c r="H124" s="1" t="s">
        <v>58</v>
      </c>
      <c r="J124" s="30" t="n">
        <f aca="false">Construction!J433</f>
        <v>0</v>
      </c>
      <c r="K124" s="165" t="n">
        <f aca="false">SUMIFS(F119:F128,D119:D128,"Projektmanagement")</f>
        <v>0</v>
      </c>
    </row>
    <row r="125" s="1" customFormat="true" ht="15" hidden="false" customHeight="false" outlineLevel="0" collapsed="false">
      <c r="A125" s="176"/>
      <c r="B125" s="162"/>
      <c r="C125" s="163"/>
      <c r="D125" s="163"/>
      <c r="E125" s="7"/>
      <c r="F125" s="164"/>
      <c r="H125" s="1" t="s">
        <v>72</v>
      </c>
      <c r="J125" s="30" t="n">
        <f aca="false">Construction!J444</f>
        <v>0</v>
      </c>
      <c r="K125" s="165" t="n">
        <f aca="false">SUMIFS(F119:F128,D119:D128,"Wiederkehrende Tasks")</f>
        <v>0</v>
      </c>
    </row>
    <row r="126" s="1" customFormat="true" ht="15" hidden="false" customHeight="false" outlineLevel="0" collapsed="false">
      <c r="A126" s="176"/>
      <c r="B126" s="162"/>
      <c r="C126" s="163"/>
      <c r="D126" s="163"/>
      <c r="E126" s="7"/>
      <c r="F126" s="164"/>
      <c r="H126" s="1" t="s">
        <v>60</v>
      </c>
      <c r="J126" s="30" t="n">
        <f aca="false">Construction!J455</f>
        <v>3</v>
      </c>
      <c r="K126" s="165" t="n">
        <f aca="false">SUMIFS(F119:F128,D119:D128,"Sitzung")</f>
        <v>0</v>
      </c>
    </row>
    <row r="127" s="1" customFormat="true" ht="15" hidden="false" customHeight="false" outlineLevel="0" collapsed="false">
      <c r="A127" s="176"/>
      <c r="B127" s="162"/>
      <c r="C127" s="163"/>
      <c r="D127" s="163"/>
      <c r="E127" s="7"/>
      <c r="F127" s="164"/>
      <c r="H127" s="1" t="s">
        <v>61</v>
      </c>
      <c r="J127" s="30" t="n">
        <f aca="false">Construction!J466</f>
        <v>0</v>
      </c>
      <c r="K127" s="165" t="n">
        <f aca="false">SUMIFS(F119:F128,D119:D128,"Qualitätssicherung")</f>
        <v>0</v>
      </c>
    </row>
    <row r="128" s="1" customFormat="true" ht="15" hidden="false" customHeight="false" outlineLevel="0" collapsed="false">
      <c r="A128" s="176"/>
      <c r="B128" s="162"/>
      <c r="C128" s="163"/>
      <c r="D128" s="163"/>
      <c r="E128" s="7"/>
      <c r="F128" s="164"/>
      <c r="H128" s="0"/>
      <c r="J128" s="0"/>
      <c r="K128" s="0"/>
    </row>
    <row r="129" s="170" customFormat="true" ht="15" hidden="false" customHeight="false" outlineLevel="0" collapsed="false">
      <c r="A129" s="174"/>
      <c r="B129" s="168"/>
      <c r="F129" s="171"/>
    </row>
    <row r="130" s="1" customFormat="true" ht="15" hidden="false" customHeight="false" outlineLevel="0" collapsed="false">
      <c r="A130" s="176" t="s">
        <v>42</v>
      </c>
      <c r="B130" s="162"/>
      <c r="C130" s="163"/>
      <c r="D130" s="163"/>
      <c r="E130" s="7"/>
      <c r="F130" s="164"/>
      <c r="H130" s="1" t="s">
        <v>53</v>
      </c>
      <c r="J130" s="30" t="n">
        <f aca="false">Construction!J501</f>
        <v>0</v>
      </c>
      <c r="K130" s="165" t="n">
        <f aca="false">SUMIFS(F130:F139,D130:D139,"Requirements")</f>
        <v>0</v>
      </c>
    </row>
    <row r="131" s="1" customFormat="true" ht="15" hidden="false" customHeight="false" outlineLevel="0" collapsed="false">
      <c r="A131" s="176"/>
      <c r="B131" s="162"/>
      <c r="C131" s="163"/>
      <c r="D131" s="163"/>
      <c r="E131" s="7"/>
      <c r="F131" s="164"/>
      <c r="H131" s="1" t="s">
        <v>165</v>
      </c>
      <c r="J131" s="30" t="n">
        <f aca="false">Construction!J512</f>
        <v>0</v>
      </c>
      <c r="K131" s="165" t="n">
        <f aca="false">SUMIFS(F130:F139,D130:D139,"Analyse &amp; Design")</f>
        <v>0</v>
      </c>
    </row>
    <row r="132" s="1" customFormat="true" ht="15" hidden="false" customHeight="false" outlineLevel="0" collapsed="false">
      <c r="A132" s="176"/>
      <c r="B132" s="162"/>
      <c r="C132" s="163"/>
      <c r="D132" s="163"/>
      <c r="E132" s="7"/>
      <c r="F132" s="164"/>
      <c r="H132" s="1" t="s">
        <v>55</v>
      </c>
      <c r="J132" s="30" t="n">
        <f aca="false">Construction!J523</f>
        <v>6</v>
      </c>
      <c r="K132" s="165" t="n">
        <f aca="false">SUMIFS(F130:F139,D130:D139,"Implementierung")</f>
        <v>0</v>
      </c>
    </row>
    <row r="133" s="1" customFormat="true" ht="15" hidden="false" customHeight="false" outlineLevel="0" collapsed="false">
      <c r="A133" s="176"/>
      <c r="B133" s="162"/>
      <c r="C133" s="163"/>
      <c r="D133" s="163"/>
      <c r="E133" s="7"/>
      <c r="F133" s="164"/>
      <c r="H133" s="1" t="s">
        <v>71</v>
      </c>
      <c r="J133" s="30" t="n">
        <f aca="false">Construction!J534</f>
        <v>1</v>
      </c>
      <c r="K133" s="165" t="n">
        <f aca="false">SUMIFS(F130:F139,D130:D139,"Test")</f>
        <v>0</v>
      </c>
    </row>
    <row r="134" s="1" customFormat="true" ht="15" hidden="false" customHeight="false" outlineLevel="0" collapsed="false">
      <c r="A134" s="176"/>
      <c r="B134" s="162"/>
      <c r="C134" s="163"/>
      <c r="D134" s="163"/>
      <c r="E134" s="7"/>
      <c r="F134" s="164"/>
      <c r="H134" s="1" t="s">
        <v>57</v>
      </c>
      <c r="J134" s="30" t="n">
        <f aca="false">Construction!J545</f>
        <v>1.5</v>
      </c>
      <c r="K134" s="165" t="n">
        <f aca="false">SUMIFS(F130:F139,D130:D139,"Dokumentation")</f>
        <v>0</v>
      </c>
    </row>
    <row r="135" s="1" customFormat="true" ht="15" hidden="false" customHeight="false" outlineLevel="0" collapsed="false">
      <c r="A135" s="176"/>
      <c r="B135" s="162"/>
      <c r="C135" s="163"/>
      <c r="D135" s="163"/>
      <c r="E135" s="7"/>
      <c r="F135" s="164"/>
      <c r="H135" s="1" t="s">
        <v>58</v>
      </c>
      <c r="J135" s="30" t="n">
        <f aca="false">Construction!J556</f>
        <v>0</v>
      </c>
      <c r="K135" s="165" t="n">
        <f aca="false">SUMIFS(F130:F139,D130:D139,"Projektmanagement")</f>
        <v>0</v>
      </c>
    </row>
    <row r="136" s="1" customFormat="true" ht="15" hidden="false" customHeight="false" outlineLevel="0" collapsed="false">
      <c r="A136" s="176"/>
      <c r="B136" s="162"/>
      <c r="C136" s="163"/>
      <c r="D136" s="163"/>
      <c r="E136" s="7"/>
      <c r="F136" s="164"/>
      <c r="H136" s="1" t="s">
        <v>72</v>
      </c>
      <c r="J136" s="30" t="n">
        <f aca="false">Construction!J567</f>
        <v>0</v>
      </c>
      <c r="K136" s="165" t="n">
        <f aca="false">SUMIFS(F130:F139,D130:D139,"Wiederkehrende Tasks")</f>
        <v>0</v>
      </c>
    </row>
    <row r="137" s="1" customFormat="true" ht="15" hidden="false" customHeight="false" outlineLevel="0" collapsed="false">
      <c r="A137" s="176"/>
      <c r="B137" s="162"/>
      <c r="C137" s="163"/>
      <c r="D137" s="163"/>
      <c r="E137" s="7"/>
      <c r="F137" s="164"/>
      <c r="H137" s="1" t="s">
        <v>60</v>
      </c>
      <c r="J137" s="30" t="n">
        <f aca="false">Construction!J578</f>
        <v>3</v>
      </c>
      <c r="K137" s="165" t="n">
        <f aca="false">SUMIFS(F130:F139,D130:D139,"Sitzung")</f>
        <v>0</v>
      </c>
    </row>
    <row r="138" s="1" customFormat="true" ht="15" hidden="false" customHeight="false" outlineLevel="0" collapsed="false">
      <c r="A138" s="176"/>
      <c r="B138" s="162"/>
      <c r="C138" s="163"/>
      <c r="D138" s="163"/>
      <c r="E138" s="7"/>
      <c r="F138" s="164"/>
      <c r="H138" s="1" t="s">
        <v>61</v>
      </c>
      <c r="J138" s="30" t="n">
        <f aca="false">Construction!J589</f>
        <v>0</v>
      </c>
      <c r="K138" s="165" t="n">
        <f aca="false">SUMIFS(F130:F139,D130:D139,"Qualitätssicherung")</f>
        <v>0</v>
      </c>
    </row>
    <row r="139" s="1" customFormat="true" ht="15" hidden="false" customHeight="false" outlineLevel="0" collapsed="false">
      <c r="A139" s="176"/>
      <c r="B139" s="162"/>
      <c r="C139" s="163"/>
      <c r="D139" s="163"/>
      <c r="E139" s="7"/>
      <c r="F139" s="164"/>
      <c r="H139" s="0"/>
      <c r="J139" s="0"/>
      <c r="K139" s="0"/>
    </row>
    <row r="140" s="170" customFormat="true" ht="15" hidden="false" customHeight="false" outlineLevel="0" collapsed="false">
      <c r="A140" s="174"/>
      <c r="B140" s="168"/>
      <c r="F140" s="171"/>
    </row>
    <row r="141" s="1" customFormat="true" ht="15" hidden="false" customHeight="false" outlineLevel="0" collapsed="false">
      <c r="A141" s="176" t="s">
        <v>44</v>
      </c>
      <c r="B141" s="162"/>
      <c r="C141" s="163"/>
      <c r="D141" s="163"/>
      <c r="E141" s="7"/>
      <c r="F141" s="164"/>
      <c r="H141" s="1" t="s">
        <v>53</v>
      </c>
      <c r="J141" s="30" t="n">
        <f aca="false">Construction!J622</f>
        <v>0</v>
      </c>
      <c r="K141" s="165" t="n">
        <f aca="false">SUMIFS(F141:F150,D141:D150,"Requirements")</f>
        <v>0</v>
      </c>
    </row>
    <row r="142" s="1" customFormat="true" ht="15" hidden="false" customHeight="false" outlineLevel="0" collapsed="false">
      <c r="A142" s="176"/>
      <c r="B142" s="162"/>
      <c r="C142" s="163"/>
      <c r="D142" s="163"/>
      <c r="E142" s="7"/>
      <c r="F142" s="164"/>
      <c r="H142" s="1" t="s">
        <v>165</v>
      </c>
      <c r="J142" s="30" t="n">
        <f aca="false">Construction!J633</f>
        <v>0</v>
      </c>
      <c r="K142" s="165" t="n">
        <f aca="false">SUMIFS(F141:F150,D141:D150,"Analyse &amp; Design")</f>
        <v>0</v>
      </c>
    </row>
    <row r="143" s="1" customFormat="true" ht="15" hidden="false" customHeight="false" outlineLevel="0" collapsed="false">
      <c r="A143" s="176"/>
      <c r="B143" s="162"/>
      <c r="C143" s="163"/>
      <c r="D143" s="163"/>
      <c r="E143" s="7"/>
      <c r="F143" s="164"/>
      <c r="H143" s="1" t="s">
        <v>55</v>
      </c>
      <c r="J143" s="30" t="n">
        <f aca="false">Construction!J644</f>
        <v>4</v>
      </c>
      <c r="K143" s="165" t="n">
        <f aca="false">SUMIFS(F141:F150,D141:D150,"Implementierung")</f>
        <v>0</v>
      </c>
    </row>
    <row r="144" s="1" customFormat="true" ht="15" hidden="false" customHeight="false" outlineLevel="0" collapsed="false">
      <c r="A144" s="176"/>
      <c r="B144" s="162"/>
      <c r="C144" s="163"/>
      <c r="D144" s="163"/>
      <c r="E144" s="7"/>
      <c r="F144" s="164"/>
      <c r="H144" s="1" t="s">
        <v>71</v>
      </c>
      <c r="J144" s="30" t="n">
        <f aca="false">Construction!J655</f>
        <v>2</v>
      </c>
      <c r="K144" s="165" t="n">
        <f aca="false">SUMIFS(F141:F150,D141:D150,"Test")</f>
        <v>0</v>
      </c>
    </row>
    <row r="145" s="1" customFormat="true" ht="15" hidden="false" customHeight="false" outlineLevel="0" collapsed="false">
      <c r="A145" s="176"/>
      <c r="B145" s="162"/>
      <c r="C145" s="163"/>
      <c r="D145" s="163"/>
      <c r="E145" s="7"/>
      <c r="F145" s="164"/>
      <c r="H145" s="1" t="s">
        <v>57</v>
      </c>
      <c r="J145" s="30" t="n">
        <f aca="false">Construction!J666</f>
        <v>2</v>
      </c>
      <c r="K145" s="165" t="n">
        <f aca="false">SUMIFS(F141:F150,D141:D150,"Dokumentation")</f>
        <v>0</v>
      </c>
    </row>
    <row r="146" s="1" customFormat="true" ht="15" hidden="false" customHeight="false" outlineLevel="0" collapsed="false">
      <c r="A146" s="176"/>
      <c r="B146" s="162"/>
      <c r="C146" s="163"/>
      <c r="D146" s="163"/>
      <c r="E146" s="7"/>
      <c r="F146" s="164"/>
      <c r="H146" s="1" t="s">
        <v>58</v>
      </c>
      <c r="J146" s="30" t="n">
        <f aca="false">Construction!J677</f>
        <v>0</v>
      </c>
      <c r="K146" s="165" t="n">
        <f aca="false">SUMIFS(F141:F150,D141:D150,"Projektmanagement")</f>
        <v>0</v>
      </c>
    </row>
    <row r="147" s="1" customFormat="true" ht="15" hidden="false" customHeight="false" outlineLevel="0" collapsed="false">
      <c r="A147" s="176"/>
      <c r="B147" s="162"/>
      <c r="C147" s="163"/>
      <c r="D147" s="163"/>
      <c r="E147" s="7"/>
      <c r="F147" s="164"/>
      <c r="H147" s="1" t="s">
        <v>72</v>
      </c>
      <c r="J147" s="30" t="n">
        <f aca="false">Construction!J688</f>
        <v>0</v>
      </c>
      <c r="K147" s="165" t="n">
        <f aca="false">SUMIFS(F141:F150,D141:D150,"Wiederkehrende Tasks")</f>
        <v>0</v>
      </c>
    </row>
    <row r="148" s="1" customFormat="true" ht="15" hidden="false" customHeight="false" outlineLevel="0" collapsed="false">
      <c r="A148" s="176"/>
      <c r="B148" s="162"/>
      <c r="C148" s="163"/>
      <c r="D148" s="163"/>
      <c r="E148" s="7"/>
      <c r="F148" s="164"/>
      <c r="H148" s="1" t="s">
        <v>60</v>
      </c>
      <c r="J148" s="30" t="n">
        <f aca="false">Construction!J699</f>
        <v>3</v>
      </c>
      <c r="K148" s="165" t="n">
        <f aca="false">SUMIFS(F141:F150,D141:D150,"Sitzung")</f>
        <v>0</v>
      </c>
    </row>
    <row r="149" s="1" customFormat="true" ht="15" hidden="false" customHeight="false" outlineLevel="0" collapsed="false">
      <c r="A149" s="176"/>
      <c r="B149" s="162"/>
      <c r="C149" s="163"/>
      <c r="D149" s="163"/>
      <c r="E149" s="7"/>
      <c r="F149" s="164"/>
      <c r="H149" s="1" t="s">
        <v>61</v>
      </c>
      <c r="J149" s="30" t="n">
        <f aca="false">Construction!J710</f>
        <v>0</v>
      </c>
      <c r="K149" s="165" t="n">
        <f aca="false">SUMIFS(F141:F150,D141:D150,"Qualitätssicherung")</f>
        <v>0</v>
      </c>
    </row>
    <row r="150" s="1" customFormat="true" ht="15" hidden="false" customHeight="false" outlineLevel="0" collapsed="false">
      <c r="A150" s="176"/>
      <c r="B150" s="162"/>
      <c r="C150" s="163"/>
      <c r="D150" s="163"/>
      <c r="E150" s="7"/>
      <c r="F150" s="164"/>
      <c r="H150" s="0"/>
      <c r="J150" s="0"/>
      <c r="K150" s="0"/>
    </row>
    <row r="151" s="170" customFormat="true" ht="15" hidden="false" customHeight="false" outlineLevel="0" collapsed="false">
      <c r="A151" s="174"/>
      <c r="B151" s="168"/>
      <c r="F151" s="171"/>
    </row>
    <row r="152" s="1" customFormat="true" ht="15" hidden="false" customHeight="false" outlineLevel="0" collapsed="false">
      <c r="A152" s="177" t="s">
        <v>46</v>
      </c>
      <c r="B152" s="162"/>
      <c r="C152" s="163"/>
      <c r="D152" s="163"/>
      <c r="E152" s="7"/>
      <c r="F152" s="164"/>
      <c r="H152" s="1" t="s">
        <v>53</v>
      </c>
      <c r="J152" s="30" t="n">
        <f aca="false">Transition!J13</f>
        <v>0</v>
      </c>
      <c r="K152" s="165" t="n">
        <f aca="false">SUMIFS(F152:F161,D152:D161,"Requirements")</f>
        <v>0</v>
      </c>
    </row>
    <row r="153" s="1" customFormat="true" ht="15" hidden="false" customHeight="false" outlineLevel="0" collapsed="false">
      <c r="A153" s="177"/>
      <c r="B153" s="162"/>
      <c r="C153" s="163"/>
      <c r="D153" s="163"/>
      <c r="E153" s="7"/>
      <c r="F153" s="164"/>
      <c r="H153" s="1" t="s">
        <v>165</v>
      </c>
      <c r="J153" s="30" t="n">
        <f aca="false">Transition!J24</f>
        <v>0</v>
      </c>
      <c r="K153" s="165" t="n">
        <f aca="false">SUMIFS(F152:F161,D152:D161,"Analyse &amp; Design")</f>
        <v>0</v>
      </c>
    </row>
    <row r="154" s="1" customFormat="true" ht="15" hidden="false" customHeight="false" outlineLevel="0" collapsed="false">
      <c r="A154" s="177"/>
      <c r="B154" s="162"/>
      <c r="C154" s="163"/>
      <c r="D154" s="163"/>
      <c r="E154" s="7"/>
      <c r="F154" s="164"/>
      <c r="H154" s="1" t="s">
        <v>55</v>
      </c>
      <c r="J154" s="30" t="n">
        <f aca="false">Transition!J35</f>
        <v>0</v>
      </c>
      <c r="K154" s="165" t="n">
        <f aca="false">SUMIFS(F152:F161,D152:D161,"Implementierung")</f>
        <v>0</v>
      </c>
    </row>
    <row r="155" s="1" customFormat="true" ht="15" hidden="false" customHeight="false" outlineLevel="0" collapsed="false">
      <c r="A155" s="177"/>
      <c r="B155" s="162"/>
      <c r="C155" s="163"/>
      <c r="D155" s="163"/>
      <c r="E155" s="7"/>
      <c r="F155" s="164"/>
      <c r="H155" s="1" t="s">
        <v>71</v>
      </c>
      <c r="J155" s="30" t="n">
        <f aca="false">Transition!J46</f>
        <v>3</v>
      </c>
      <c r="K155" s="165" t="n">
        <f aca="false">SUMIFS(F152:F161,D152:D161,"Test")</f>
        <v>0</v>
      </c>
    </row>
    <row r="156" s="1" customFormat="true" ht="15" hidden="false" customHeight="false" outlineLevel="0" collapsed="false">
      <c r="A156" s="177"/>
      <c r="B156" s="162"/>
      <c r="C156" s="163"/>
      <c r="D156" s="163"/>
      <c r="E156" s="7"/>
      <c r="F156" s="164"/>
      <c r="H156" s="1" t="s">
        <v>57</v>
      </c>
      <c r="J156" s="30" t="n">
        <f aca="false">Transition!J57</f>
        <v>2</v>
      </c>
      <c r="K156" s="165" t="n">
        <f aca="false">SUMIFS(F152:F161,D152:D161,"Dokumentation")</f>
        <v>0</v>
      </c>
    </row>
    <row r="157" s="1" customFormat="true" ht="15" hidden="false" customHeight="false" outlineLevel="0" collapsed="false">
      <c r="A157" s="177"/>
      <c r="B157" s="162"/>
      <c r="C157" s="163"/>
      <c r="D157" s="163"/>
      <c r="E157" s="7"/>
      <c r="F157" s="164"/>
      <c r="H157" s="1" t="s">
        <v>58</v>
      </c>
      <c r="J157" s="30" t="n">
        <f aca="false">Transition!J68</f>
        <v>2</v>
      </c>
      <c r="K157" s="165" t="n">
        <f aca="false">SUMIFS(F152:F161,D152:D161,"Projektmanagement")</f>
        <v>0</v>
      </c>
    </row>
    <row r="158" s="1" customFormat="true" ht="15" hidden="false" customHeight="false" outlineLevel="0" collapsed="false">
      <c r="A158" s="177"/>
      <c r="B158" s="162"/>
      <c r="C158" s="163"/>
      <c r="D158" s="163"/>
      <c r="E158" s="7"/>
      <c r="F158" s="164"/>
      <c r="H158" s="1" t="s">
        <v>72</v>
      </c>
      <c r="J158" s="30" t="n">
        <f aca="false">Transition!J79</f>
        <v>0</v>
      </c>
      <c r="K158" s="165" t="n">
        <f aca="false">SUMIFS(F152:F161,D152:D161,"Wiederkehrende Tasks")</f>
        <v>0</v>
      </c>
    </row>
    <row r="159" s="1" customFormat="true" ht="15" hidden="false" customHeight="false" outlineLevel="0" collapsed="false">
      <c r="A159" s="177"/>
      <c r="B159" s="162"/>
      <c r="C159" s="163"/>
      <c r="D159" s="163"/>
      <c r="E159" s="7"/>
      <c r="F159" s="164"/>
      <c r="H159" s="1" t="s">
        <v>60</v>
      </c>
      <c r="J159" s="30" t="n">
        <f aca="false">Transition!J90</f>
        <v>3</v>
      </c>
      <c r="K159" s="165" t="n">
        <f aca="false">SUMIFS(F152:F161,D152:D161,"Sitzung")</f>
        <v>0</v>
      </c>
    </row>
    <row r="160" s="1" customFormat="true" ht="15" hidden="false" customHeight="false" outlineLevel="0" collapsed="false">
      <c r="A160" s="177"/>
      <c r="B160" s="162"/>
      <c r="C160" s="163"/>
      <c r="D160" s="163"/>
      <c r="E160" s="7"/>
      <c r="F160" s="164"/>
      <c r="H160" s="1" t="s">
        <v>61</v>
      </c>
      <c r="J160" s="30" t="n">
        <f aca="false">Transition!J101</f>
        <v>0</v>
      </c>
      <c r="K160" s="165" t="n">
        <f aca="false">SUMIFS(F152:F161,D152:D161,"Qualitätssicherung")</f>
        <v>0</v>
      </c>
    </row>
    <row r="161" s="1" customFormat="true" ht="15" hidden="false" customHeight="false" outlineLevel="0" collapsed="false">
      <c r="A161" s="177"/>
      <c r="B161" s="162"/>
      <c r="C161" s="163"/>
      <c r="D161" s="163"/>
      <c r="E161" s="7"/>
      <c r="F161" s="164"/>
      <c r="H161" s="0"/>
      <c r="J161" s="0"/>
      <c r="K161" s="0"/>
    </row>
    <row r="162" s="170" customFormat="true" ht="15" hidden="false" customHeight="false" outlineLevel="0" collapsed="false">
      <c r="A162" s="174"/>
      <c r="B162" s="168"/>
      <c r="F162" s="171"/>
    </row>
    <row r="163" s="1" customFormat="true" ht="15" hidden="false" customHeight="false" outlineLevel="0" collapsed="false">
      <c r="A163" s="177" t="s">
        <v>48</v>
      </c>
      <c r="B163" s="162"/>
      <c r="C163" s="163"/>
      <c r="D163" s="163"/>
      <c r="E163" s="7"/>
      <c r="F163" s="164"/>
      <c r="H163" s="1" t="s">
        <v>53</v>
      </c>
      <c r="J163" s="30" t="n">
        <f aca="false">Transition!J134</f>
        <v>0</v>
      </c>
      <c r="K163" s="165" t="n">
        <f aca="false">SUMIFS(F163:F172,D163:D172,"Requirements")</f>
        <v>0</v>
      </c>
    </row>
    <row r="164" s="1" customFormat="true" ht="15" hidden="false" customHeight="false" outlineLevel="0" collapsed="false">
      <c r="A164" s="177"/>
      <c r="B164" s="162"/>
      <c r="C164" s="163"/>
      <c r="D164" s="163"/>
      <c r="E164" s="7"/>
      <c r="F164" s="164"/>
      <c r="H164" s="1" t="s">
        <v>165</v>
      </c>
      <c r="J164" s="30" t="n">
        <f aca="false">Transition!J145</f>
        <v>0</v>
      </c>
      <c r="K164" s="165" t="n">
        <f aca="false">SUMIFS(F163:F172,D163:D172,"Analyse &amp; Design")</f>
        <v>0</v>
      </c>
    </row>
    <row r="165" s="1" customFormat="true" ht="15" hidden="false" customHeight="false" outlineLevel="0" collapsed="false">
      <c r="A165" s="177"/>
      <c r="B165" s="162"/>
      <c r="C165" s="163"/>
      <c r="D165" s="163"/>
      <c r="E165" s="7"/>
      <c r="F165" s="164"/>
      <c r="H165" s="1" t="s">
        <v>55</v>
      </c>
      <c r="J165" s="30" t="n">
        <f aca="false">Transition!J156</f>
        <v>0</v>
      </c>
      <c r="K165" s="165" t="n">
        <f aca="false">SUMIFS(F163:F172,D163:D172,"Implementierung")</f>
        <v>0</v>
      </c>
    </row>
    <row r="166" s="1" customFormat="true" ht="15" hidden="false" customHeight="false" outlineLevel="0" collapsed="false">
      <c r="A166" s="177"/>
      <c r="B166" s="162"/>
      <c r="C166" s="163"/>
      <c r="D166" s="163"/>
      <c r="E166" s="7"/>
      <c r="F166" s="164"/>
      <c r="H166" s="1" t="s">
        <v>71</v>
      </c>
      <c r="J166" s="30" t="n">
        <f aca="false">Transition!J167</f>
        <v>0</v>
      </c>
      <c r="K166" s="165" t="n">
        <f aca="false">SUMIFS(F163:F172,D163:D172,"Test")</f>
        <v>0</v>
      </c>
    </row>
    <row r="167" s="1" customFormat="true" ht="15" hidden="false" customHeight="false" outlineLevel="0" collapsed="false">
      <c r="A167" s="177"/>
      <c r="B167" s="162"/>
      <c r="C167" s="163"/>
      <c r="D167" s="163"/>
      <c r="E167" s="7"/>
      <c r="F167" s="164"/>
      <c r="H167" s="1" t="s">
        <v>57</v>
      </c>
      <c r="J167" s="30" t="n">
        <f aca="false">Transition!J178</f>
        <v>0</v>
      </c>
      <c r="K167" s="165" t="n">
        <f aca="false">SUMIFS(F163:F172,D163:D172,"Dokumentation")</f>
        <v>0</v>
      </c>
    </row>
    <row r="168" s="1" customFormat="true" ht="15" hidden="false" customHeight="false" outlineLevel="0" collapsed="false">
      <c r="A168" s="177"/>
      <c r="B168" s="162"/>
      <c r="C168" s="163"/>
      <c r="D168" s="163"/>
      <c r="E168" s="7"/>
      <c r="F168" s="164"/>
      <c r="H168" s="1" t="s">
        <v>58</v>
      </c>
      <c r="J168" s="30" t="n">
        <f aca="false">Transition!J189</f>
        <v>0</v>
      </c>
      <c r="K168" s="165" t="n">
        <f aca="false">SUMIFS(F163:F172,D163:D172,"Projektmanagement")</f>
        <v>0</v>
      </c>
    </row>
    <row r="169" s="1" customFormat="true" ht="15" hidden="false" customHeight="false" outlineLevel="0" collapsed="false">
      <c r="A169" s="177"/>
      <c r="B169" s="162"/>
      <c r="C169" s="163"/>
      <c r="D169" s="163"/>
      <c r="E169" s="7"/>
      <c r="F169" s="164"/>
      <c r="H169" s="1" t="s">
        <v>72</v>
      </c>
      <c r="J169" s="30" t="n">
        <f aca="false">Transition!J200</f>
        <v>0</v>
      </c>
      <c r="K169" s="165" t="n">
        <f aca="false">SUMIFS(F163:F172,D163:D172,"Wiederkehrende Tasks")</f>
        <v>0</v>
      </c>
    </row>
    <row r="170" s="1" customFormat="true" ht="15" hidden="false" customHeight="false" outlineLevel="0" collapsed="false">
      <c r="A170" s="177"/>
      <c r="B170" s="162"/>
      <c r="C170" s="163"/>
      <c r="D170" s="163"/>
      <c r="E170" s="7"/>
      <c r="F170" s="164"/>
      <c r="H170" s="1" t="s">
        <v>60</v>
      </c>
      <c r="J170" s="30" t="n">
        <f aca="false">Transition!J211</f>
        <v>0</v>
      </c>
      <c r="K170" s="165" t="n">
        <f aca="false">SUMIFS(F163:F172,D163:D172,"Sitzung")</f>
        <v>0</v>
      </c>
    </row>
    <row r="171" s="1" customFormat="true" ht="15" hidden="false" customHeight="false" outlineLevel="0" collapsed="false">
      <c r="A171" s="177"/>
      <c r="B171" s="162"/>
      <c r="C171" s="163"/>
      <c r="D171" s="163"/>
      <c r="E171" s="7"/>
      <c r="F171" s="164"/>
      <c r="H171" s="1" t="s">
        <v>61</v>
      </c>
      <c r="J171" s="30" t="n">
        <f aca="false">Transition!J222</f>
        <v>0</v>
      </c>
      <c r="K171" s="165" t="n">
        <f aca="false">SUMIFS(F163:F172,D163:D172,"Qualitätssicherung")</f>
        <v>0</v>
      </c>
    </row>
    <row r="172" s="1" customFormat="true" ht="15" hidden="false" customHeight="false" outlineLevel="0" collapsed="false">
      <c r="A172" s="177"/>
      <c r="B172" s="162"/>
      <c r="C172" s="163"/>
      <c r="D172" s="163"/>
      <c r="E172" s="7"/>
      <c r="F172" s="164"/>
      <c r="H172" s="0"/>
      <c r="J172" s="0"/>
      <c r="K172" s="0"/>
    </row>
    <row r="173" s="170" customFormat="true" ht="15" hidden="false" customHeight="false" outlineLevel="0" collapsed="false">
      <c r="A173" s="174"/>
      <c r="B173" s="168"/>
      <c r="F173" s="171"/>
    </row>
    <row r="174" s="1" customFormat="true" ht="15" hidden="false" customHeight="false" outlineLevel="0" collapsed="false">
      <c r="B174" s="140"/>
      <c r="F174" s="178"/>
    </row>
    <row r="175" s="1" customFormat="true" ht="15" hidden="false" customHeight="false" outlineLevel="0" collapsed="false">
      <c r="A175" s="179"/>
      <c r="B175" s="179"/>
      <c r="F175" s="178"/>
    </row>
    <row r="176" s="1" customFormat="true" ht="15" hidden="false" customHeight="false" outlineLevel="0" collapsed="false">
      <c r="A176" s="179"/>
      <c r="B176" s="179"/>
      <c r="F176" s="178"/>
    </row>
    <row r="177" s="1" customFormat="true" ht="15" hidden="false" customHeight="false" outlineLevel="0" collapsed="false">
      <c r="A177" s="179"/>
      <c r="B177" s="179"/>
      <c r="F177" s="178"/>
    </row>
    <row r="178" s="1" customFormat="true" ht="15" hidden="false" customHeight="false" outlineLevel="0" collapsed="false">
      <c r="A178" s="0"/>
      <c r="B178" s="140"/>
      <c r="F178" s="178"/>
    </row>
    <row r="179" s="1" customFormat="true" ht="15" hidden="false" customHeight="false" outlineLevel="0" collapsed="false">
      <c r="A179" s="0"/>
      <c r="B179" s="140"/>
      <c r="F179" s="178"/>
    </row>
    <row r="180" s="1" customFormat="true" ht="15" hidden="false" customHeight="false" outlineLevel="0" collapsed="false">
      <c r="A180" s="0"/>
      <c r="B180" s="140"/>
      <c r="F180" s="178"/>
    </row>
    <row r="181" customFormat="false" ht="15" hidden="false" customHeight="false" outlineLevel="0" collapsed="false">
      <c r="B181" s="30"/>
      <c r="F181" s="178"/>
    </row>
    <row r="182" customFormat="false" ht="15" hidden="false" customHeight="false" outlineLevel="0" collapsed="false">
      <c r="B182" s="30"/>
      <c r="F182" s="178"/>
    </row>
    <row r="183" customFormat="false" ht="15" hidden="false" customHeight="false" outlineLevel="0" collapsed="false">
      <c r="B183" s="30"/>
      <c r="F183" s="178"/>
    </row>
    <row r="184" customFormat="false" ht="15" hidden="false" customHeight="false" outlineLevel="0" collapsed="false">
      <c r="B184" s="30"/>
      <c r="F184" s="178"/>
    </row>
    <row r="185" customFormat="false" ht="15" hidden="false" customHeight="false" outlineLevel="0" collapsed="false">
      <c r="B185" s="30"/>
      <c r="F185" s="178"/>
    </row>
  </sheetData>
  <sheetProtection sheet="true" objects="true" scenarios="true" selectLockedCells="true"/>
  <mergeCells count="18">
    <mergeCell ref="A9:A18"/>
    <mergeCell ref="A20:A29"/>
    <mergeCell ref="A31:A40"/>
    <mergeCell ref="A42:A51"/>
    <mergeCell ref="A53:A62"/>
    <mergeCell ref="A64:A73"/>
    <mergeCell ref="A75:A84"/>
    <mergeCell ref="A86:A95"/>
    <mergeCell ref="A97:A106"/>
    <mergeCell ref="A108:A117"/>
    <mergeCell ref="A119:A128"/>
    <mergeCell ref="A130:A139"/>
    <mergeCell ref="A141:A150"/>
    <mergeCell ref="A152:A161"/>
    <mergeCell ref="A163:A172"/>
    <mergeCell ref="A175:B175"/>
    <mergeCell ref="A176:B176"/>
    <mergeCell ref="A177:B177"/>
  </mergeCells>
  <hyperlinks>
    <hyperlink ref="D2" location="Übersicht!C2" display="Übersicht"/>
    <hyperlink ref="A9" location="'Woche 0'!B9" display="Woche 0"/>
    <hyperlink ref="A20" location="Inception!B9" display="Woche 1"/>
    <hyperlink ref="A31" location="Inception!B130" display="Woche 2"/>
    <hyperlink ref="A42" location="Elaboration!B9" display="Woche 3"/>
    <hyperlink ref="A53" location="Elaboration!B130" display="Woche 4"/>
    <hyperlink ref="A64" location="Elaboration!B253" display="Woche 5"/>
    <hyperlink ref="A75" location="Elaboration!B374" display="Woche 6"/>
    <hyperlink ref="A86" location="Construction!B9" display="Woche 7"/>
    <hyperlink ref="A97" location="Construction!B130" display="Woche 8"/>
    <hyperlink ref="A108" location="Construction!B253" display="Woche 9"/>
    <hyperlink ref="A119" location="Construction!B374" display="Woche 10"/>
    <hyperlink ref="A130" location="Construction!B497" display="Woche 11"/>
    <hyperlink ref="A141" location="Construction!B618" display="Woche 12"/>
    <hyperlink ref="A152" location="Transition!B9" display="Woche 13"/>
    <hyperlink ref="A163" location="Transition!B130" display="Woche 14"/>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L185"/>
  <sheetViews>
    <sheetView windowProtection="true" showFormulas="false" showGridLines="true" showRowColHeaders="true" showZeros="true" rightToLeft="false" tabSelected="false" showOutlineSymbols="true" defaultGridColor="true" view="normal" topLeftCell="D1" colorId="64" zoomScale="100" zoomScaleNormal="100" zoomScalePageLayoutView="100" workbookViewId="0">
      <pane xSplit="0" ySplit="8" topLeftCell="A9" activePane="bottomLeft" state="frozen"/>
      <selection pane="topLeft" activeCell="D1" activeCellId="0" sqref="D1"/>
      <selection pane="bottomLeft" activeCell="F43" activeCellId="0" sqref="F43"/>
    </sheetView>
  </sheetViews>
  <sheetFormatPr defaultRowHeight="15"/>
  <cols>
    <col collapsed="false" hidden="false" max="1" min="1" style="0" width="10.7125506072875"/>
    <col collapsed="false" hidden="false" max="2" min="2" style="120" width="21.2105263157895"/>
    <col collapsed="false" hidden="false" max="3" min="3" style="0" width="66.1983805668016"/>
    <col collapsed="false" hidden="false" max="4" min="4" style="0" width="30.6356275303644"/>
    <col collapsed="false" hidden="false" max="5" min="5" style="0" width="28.2793522267206"/>
    <col collapsed="false" hidden="false" max="6" min="6" style="135" width="10.7125506072875"/>
    <col collapsed="false" hidden="false" max="7" min="7" style="0" width="5.46153846153846"/>
    <col collapsed="false" hidden="false" max="1025" min="8" style="0" width="10.7125506072875"/>
  </cols>
  <sheetData>
    <row r="1" customFormat="false" ht="25" hidden="false" customHeight="false" outlineLevel="0" collapsed="false">
      <c r="A1" s="138" t="s">
        <v>157</v>
      </c>
      <c r="B1" s="180"/>
      <c r="C1" s="138"/>
      <c r="D1" s="138"/>
      <c r="E1" s="138"/>
      <c r="F1" s="139"/>
      <c r="G1" s="21"/>
      <c r="H1" s="21"/>
      <c r="I1" s="21"/>
      <c r="J1" s="21"/>
      <c r="K1" s="21"/>
      <c r="L1" s="21"/>
    </row>
    <row r="2" customFormat="false" ht="15" hidden="false" customHeight="false" outlineLevel="0" collapsed="false">
      <c r="A2" s="21"/>
      <c r="B2" s="181"/>
      <c r="C2" s="21"/>
      <c r="D2" s="10" t="s">
        <v>50</v>
      </c>
      <c r="E2" s="21"/>
      <c r="F2" s="141"/>
      <c r="G2" s="21"/>
      <c r="H2" s="21"/>
      <c r="I2" s="21"/>
      <c r="J2" s="21"/>
      <c r="K2" s="21"/>
      <c r="L2" s="21"/>
    </row>
    <row r="3" customFormat="false" ht="16" hidden="false" customHeight="false" outlineLevel="0" collapsed="false">
      <c r="A3" s="182" t="str">
        <f aca="false">Übersicht!C10</f>
        <v>Noor Alrabea</v>
      </c>
      <c r="B3" s="143"/>
      <c r="C3" s="144"/>
      <c r="D3" s="144"/>
      <c r="E3" s="144"/>
      <c r="F3" s="146"/>
      <c r="G3" s="21"/>
      <c r="H3" s="21"/>
      <c r="I3" s="21"/>
      <c r="J3" s="21"/>
      <c r="K3" s="21"/>
      <c r="L3" s="21"/>
    </row>
    <row r="4" customFormat="false" ht="16" hidden="false" customHeight="false" outlineLevel="0" collapsed="false">
      <c r="A4" s="182"/>
      <c r="B4" s="143"/>
      <c r="C4" s="144"/>
      <c r="D4" s="144"/>
      <c r="E4" s="144"/>
      <c r="F4" s="146"/>
      <c r="G4" s="21"/>
      <c r="H4" s="21"/>
      <c r="I4" s="21"/>
      <c r="J4" s="21"/>
      <c r="K4" s="21"/>
      <c r="L4" s="21"/>
    </row>
    <row r="5" customFormat="false" ht="15" hidden="false" customHeight="false" outlineLevel="0" collapsed="false">
      <c r="A5" s="149"/>
      <c r="B5" s="148"/>
      <c r="C5" s="149"/>
      <c r="D5" s="149"/>
      <c r="E5" s="149"/>
      <c r="F5" s="150"/>
      <c r="G5" s="21"/>
      <c r="H5" s="21"/>
      <c r="I5" s="21"/>
      <c r="J5" s="21"/>
      <c r="K5" s="21"/>
      <c r="L5" s="21"/>
    </row>
    <row r="6" customFormat="false" ht="15" hidden="false" customHeight="false" outlineLevel="0" collapsed="false">
      <c r="A6" s="149"/>
      <c r="B6" s="183"/>
      <c r="C6" s="153"/>
      <c r="D6" s="153"/>
      <c r="E6" s="153"/>
      <c r="F6" s="154"/>
      <c r="G6" s="21"/>
      <c r="H6" s="21"/>
      <c r="I6" s="21"/>
      <c r="J6" s="21"/>
      <c r="K6" s="21"/>
      <c r="L6" s="21"/>
    </row>
    <row r="7" customFormat="false" ht="15" hidden="false" customHeight="false" outlineLevel="0" collapsed="false">
      <c r="A7" s="21"/>
      <c r="B7" s="181"/>
      <c r="C7" s="21"/>
      <c r="D7" s="21"/>
      <c r="E7" s="21"/>
      <c r="F7" s="141"/>
      <c r="G7" s="21"/>
      <c r="H7" s="21"/>
      <c r="I7" s="21"/>
      <c r="J7" s="21"/>
      <c r="K7" s="21"/>
      <c r="L7" s="21"/>
    </row>
    <row r="8" customFormat="false" ht="15" hidden="false" customHeight="false" outlineLevel="0" collapsed="false">
      <c r="A8" s="155" t="s">
        <v>153</v>
      </c>
      <c r="B8" s="156" t="s">
        <v>158</v>
      </c>
      <c r="C8" s="155" t="s">
        <v>159</v>
      </c>
      <c r="D8" s="155" t="s">
        <v>160</v>
      </c>
      <c r="E8" s="155" t="s">
        <v>161</v>
      </c>
      <c r="F8" s="157" t="s">
        <v>162</v>
      </c>
      <c r="G8" s="1"/>
      <c r="H8" s="158" t="s">
        <v>163</v>
      </c>
      <c r="I8" s="159"/>
      <c r="J8" s="160" t="s">
        <v>65</v>
      </c>
      <c r="K8" s="160" t="s">
        <v>66</v>
      </c>
      <c r="L8" s="1"/>
    </row>
    <row r="9" customFormat="false" ht="15" hidden="false" customHeight="false" outlineLevel="0" collapsed="false">
      <c r="A9" s="161" t="s">
        <v>20</v>
      </c>
      <c r="B9" s="162" t="n">
        <v>43180</v>
      </c>
      <c r="C9" s="7" t="s">
        <v>192</v>
      </c>
      <c r="D9" s="163" t="s">
        <v>60</v>
      </c>
      <c r="E9" s="7" t="s">
        <v>127</v>
      </c>
      <c r="F9" s="164" t="n">
        <v>2</v>
      </c>
      <c r="G9" s="1"/>
      <c r="H9" s="1" t="s">
        <v>53</v>
      </c>
      <c r="I9" s="1"/>
      <c r="J9" s="30" t="n">
        <f aca="false">'Woche 0'!L13</f>
        <v>1</v>
      </c>
      <c r="K9" s="165" t="n">
        <f aca="false">SUMIFS(F9:F18,D9:D18,"Requirements")</f>
        <v>0</v>
      </c>
      <c r="L9" s="1"/>
    </row>
    <row r="10" customFormat="false" ht="15" hidden="false" customHeight="false" outlineLevel="0" collapsed="false">
      <c r="A10" s="161"/>
      <c r="B10" s="162"/>
      <c r="C10" s="7"/>
      <c r="D10" s="163"/>
      <c r="E10" s="7"/>
      <c r="F10" s="164"/>
      <c r="G10" s="1"/>
      <c r="H10" s="1" t="s">
        <v>165</v>
      </c>
      <c r="I10" s="1"/>
      <c r="J10" s="30" t="n">
        <f aca="false">'Woche 0'!L24</f>
        <v>0</v>
      </c>
      <c r="K10" s="165" t="n">
        <f aca="false">SUMIFS(F9:F18,D9:D18,"Analyse &amp; Design")</f>
        <v>0</v>
      </c>
      <c r="L10" s="1"/>
    </row>
    <row r="11" customFormat="false" ht="15" hidden="false" customHeight="false" outlineLevel="0" collapsed="false">
      <c r="A11" s="161"/>
      <c r="B11" s="162"/>
      <c r="C11" s="7"/>
      <c r="D11" s="163"/>
      <c r="E11" s="7"/>
      <c r="F11" s="164"/>
      <c r="G11" s="1"/>
      <c r="H11" s="1" t="s">
        <v>55</v>
      </c>
      <c r="I11" s="1"/>
      <c r="J11" s="30" t="n">
        <f aca="false">'Woche 0'!L35</f>
        <v>0</v>
      </c>
      <c r="K11" s="165" t="n">
        <f aca="false">SUMIFS(F9:F18,D9:D18,"Implementierung")</f>
        <v>0</v>
      </c>
      <c r="L11" s="1"/>
    </row>
    <row r="12" customFormat="false" ht="15" hidden="false" customHeight="false" outlineLevel="0" collapsed="false">
      <c r="A12" s="161"/>
      <c r="B12" s="162"/>
      <c r="C12" s="7"/>
      <c r="D12" s="163"/>
      <c r="E12" s="7"/>
      <c r="F12" s="164"/>
      <c r="G12" s="1"/>
      <c r="H12" s="1" t="s">
        <v>71</v>
      </c>
      <c r="I12" s="1"/>
      <c r="J12" s="30" t="n">
        <f aca="false">'Woche 0'!L46</f>
        <v>0</v>
      </c>
      <c r="K12" s="165" t="n">
        <f aca="false">SUMIFS(F9:F18,D9:D18,"Test")</f>
        <v>0</v>
      </c>
      <c r="L12" s="1"/>
    </row>
    <row r="13" customFormat="false" ht="15" hidden="false" customHeight="false" outlineLevel="0" collapsed="false">
      <c r="A13" s="161"/>
      <c r="B13" s="162"/>
      <c r="C13" s="7"/>
      <c r="D13" s="163"/>
      <c r="E13" s="7"/>
      <c r="F13" s="164"/>
      <c r="G13" s="1"/>
      <c r="H13" s="1" t="s">
        <v>57</v>
      </c>
      <c r="I13" s="1"/>
      <c r="J13" s="30" t="n">
        <f aca="false">'Woche 0'!L57</f>
        <v>0</v>
      </c>
      <c r="K13" s="165" t="n">
        <f aca="false">SUMIFS(F9:F18,D9:D18,"Dokumentation")</f>
        <v>0</v>
      </c>
      <c r="L13" s="1"/>
    </row>
    <row r="14" customFormat="false" ht="15" hidden="false" customHeight="false" outlineLevel="0" collapsed="false">
      <c r="A14" s="161"/>
      <c r="B14" s="162"/>
      <c r="C14" s="7"/>
      <c r="D14" s="163"/>
      <c r="E14" s="7"/>
      <c r="F14" s="164"/>
      <c r="G14" s="1"/>
      <c r="H14" s="1" t="s">
        <v>58</v>
      </c>
      <c r="I14" s="1"/>
      <c r="J14" s="30" t="n">
        <f aca="false">'Woche 0'!L68</f>
        <v>0</v>
      </c>
      <c r="K14" s="165" t="n">
        <f aca="false">SUMIFS(F9:F18,D9:D18,"Projektmanagement")</f>
        <v>0</v>
      </c>
      <c r="L14" s="1"/>
    </row>
    <row r="15" customFormat="false" ht="15" hidden="false" customHeight="false" outlineLevel="0" collapsed="false">
      <c r="A15" s="161"/>
      <c r="B15" s="162"/>
      <c r="C15" s="7"/>
      <c r="D15" s="163"/>
      <c r="E15" s="7"/>
      <c r="F15" s="164"/>
      <c r="G15" s="1"/>
      <c r="H15" s="1" t="s">
        <v>72</v>
      </c>
      <c r="I15" s="1"/>
      <c r="J15" s="30" t="n">
        <f aca="false">'Woche 0'!L79</f>
        <v>0</v>
      </c>
      <c r="K15" s="165" t="n">
        <f aca="false">SUMIFS(F9:F18,D9:D18,"Wiederkehrende Tasks")</f>
        <v>0</v>
      </c>
      <c r="L15" s="1"/>
    </row>
    <row r="16" customFormat="false" ht="15" hidden="false" customHeight="false" outlineLevel="0" collapsed="false">
      <c r="A16" s="161"/>
      <c r="B16" s="162"/>
      <c r="C16" s="7"/>
      <c r="D16" s="163"/>
      <c r="E16" s="7"/>
      <c r="F16" s="164"/>
      <c r="G16" s="1"/>
      <c r="H16" s="1" t="s">
        <v>60</v>
      </c>
      <c r="I16" s="1"/>
      <c r="J16" s="30" t="n">
        <f aca="false">'Woche 0'!L90</f>
        <v>3</v>
      </c>
      <c r="K16" s="165" t="n">
        <f aca="false">SUMIFS(F9:F18,D9:D18,"Sitzung")</f>
        <v>2</v>
      </c>
      <c r="L16" s="1"/>
    </row>
    <row r="17" customFormat="false" ht="15" hidden="false" customHeight="false" outlineLevel="0" collapsed="false">
      <c r="A17" s="161"/>
      <c r="B17" s="162"/>
      <c r="C17" s="7"/>
      <c r="D17" s="163"/>
      <c r="E17" s="7"/>
      <c r="F17" s="164"/>
      <c r="G17" s="1"/>
      <c r="H17" s="1" t="s">
        <v>61</v>
      </c>
      <c r="I17" s="1"/>
      <c r="J17" s="30" t="n">
        <f aca="false">'Woche 0'!L101</f>
        <v>0</v>
      </c>
      <c r="K17" s="165" t="n">
        <f aca="false">SUMIFS(F9:F18,D9:D18,"Qualitätssicherung")</f>
        <v>0</v>
      </c>
      <c r="L17" s="1"/>
    </row>
    <row r="18" customFormat="false" ht="15" hidden="false" customHeight="false" outlineLevel="0" collapsed="false">
      <c r="A18" s="161"/>
      <c r="B18" s="162"/>
      <c r="C18" s="7"/>
      <c r="D18" s="163"/>
      <c r="E18" s="7"/>
      <c r="F18" s="164"/>
      <c r="G18" s="1"/>
      <c r="H18" s="1"/>
      <c r="I18" s="1"/>
      <c r="J18" s="1"/>
      <c r="K18" s="166"/>
      <c r="L18" s="1"/>
    </row>
    <row r="19" s="169" customFormat="true" ht="15" hidden="false" customHeight="false" outlineLevel="0" collapsed="false">
      <c r="A19" s="167"/>
      <c r="B19" s="168"/>
      <c r="D19" s="170"/>
      <c r="F19" s="171"/>
      <c r="K19" s="172"/>
    </row>
    <row r="20" customFormat="false" ht="15" hidden="false" customHeight="false" outlineLevel="0" collapsed="false">
      <c r="A20" s="173" t="s">
        <v>22</v>
      </c>
      <c r="B20" s="162"/>
      <c r="C20" s="7"/>
      <c r="D20" s="163"/>
      <c r="E20" s="7"/>
      <c r="F20" s="164"/>
      <c r="G20" s="1"/>
      <c r="H20" s="1" t="s">
        <v>53</v>
      </c>
      <c r="I20" s="1"/>
      <c r="J20" s="30" t="n">
        <f aca="false">Inception!L13</f>
        <v>1</v>
      </c>
      <c r="K20" s="165" t="n">
        <f aca="false">SUMIFS(F20:F29,D20:D29,"Requirements")</f>
        <v>0</v>
      </c>
      <c r="L20" s="1"/>
    </row>
    <row r="21" customFormat="false" ht="15" hidden="false" customHeight="false" outlineLevel="0" collapsed="false">
      <c r="A21" s="173"/>
      <c r="B21" s="162"/>
      <c r="C21" s="7"/>
      <c r="D21" s="163"/>
      <c r="E21" s="7"/>
      <c r="F21" s="164"/>
      <c r="G21" s="1"/>
      <c r="H21" s="1" t="s">
        <v>165</v>
      </c>
      <c r="I21" s="1"/>
      <c r="J21" s="30" t="n">
        <f aca="false">Inception!L24</f>
        <v>0</v>
      </c>
      <c r="K21" s="165" t="n">
        <f aca="false">SUMIFS(F20:F29,D20:D29,"Analyse &amp; Design")</f>
        <v>0</v>
      </c>
      <c r="L21" s="1"/>
    </row>
    <row r="22" customFormat="false" ht="15" hidden="false" customHeight="false" outlineLevel="0" collapsed="false">
      <c r="A22" s="173"/>
      <c r="B22" s="162"/>
      <c r="C22" s="7"/>
      <c r="D22" s="163"/>
      <c r="E22" s="7"/>
      <c r="F22" s="164"/>
      <c r="G22" s="1"/>
      <c r="H22" s="1" t="s">
        <v>55</v>
      </c>
      <c r="I22" s="1"/>
      <c r="J22" s="30" t="n">
        <f aca="false">Inception!L35</f>
        <v>0</v>
      </c>
      <c r="K22" s="165" t="n">
        <f aca="false">SUMIFS(F20:F29,D20:D29,"Implementierung")</f>
        <v>0</v>
      </c>
      <c r="L22" s="1"/>
    </row>
    <row r="23" customFormat="false" ht="15" hidden="false" customHeight="false" outlineLevel="0" collapsed="false">
      <c r="A23" s="173"/>
      <c r="B23" s="162"/>
      <c r="C23" s="7"/>
      <c r="D23" s="163"/>
      <c r="E23" s="7"/>
      <c r="F23" s="164"/>
      <c r="G23" s="1"/>
      <c r="H23" s="1" t="s">
        <v>71</v>
      </c>
      <c r="I23" s="1"/>
      <c r="J23" s="30" t="n">
        <f aca="false">Inception!L46</f>
        <v>0</v>
      </c>
      <c r="K23" s="165" t="n">
        <f aca="false">SUMIFS(F20:F29,D20:D29,"Test")</f>
        <v>0</v>
      </c>
      <c r="L23" s="1"/>
    </row>
    <row r="24" customFormat="false" ht="15" hidden="false" customHeight="false" outlineLevel="0" collapsed="false">
      <c r="A24" s="173"/>
      <c r="B24" s="162"/>
      <c r="C24" s="7"/>
      <c r="D24" s="163"/>
      <c r="E24" s="7"/>
      <c r="F24" s="164"/>
      <c r="G24" s="1"/>
      <c r="H24" s="1" t="s">
        <v>57</v>
      </c>
      <c r="I24" s="1"/>
      <c r="J24" s="30" t="n">
        <f aca="false">Inception!L57</f>
        <v>0</v>
      </c>
      <c r="K24" s="165" t="n">
        <f aca="false">SUMIFS(F20:F29,D20:D29,"Dokumentation")</f>
        <v>0</v>
      </c>
      <c r="L24" s="1"/>
    </row>
    <row r="25" customFormat="false" ht="15" hidden="false" customHeight="false" outlineLevel="0" collapsed="false">
      <c r="A25" s="173"/>
      <c r="B25" s="162"/>
      <c r="C25" s="7"/>
      <c r="D25" s="163"/>
      <c r="E25" s="7"/>
      <c r="F25" s="164"/>
      <c r="G25" s="1"/>
      <c r="H25" s="1" t="s">
        <v>58</v>
      </c>
      <c r="I25" s="1"/>
      <c r="J25" s="30" t="n">
        <f aca="false">Inception!L68</f>
        <v>1</v>
      </c>
      <c r="K25" s="165" t="n">
        <f aca="false">SUMIFS(F20:F29,D20:D29,"Projektmanagement")</f>
        <v>0</v>
      </c>
      <c r="L25" s="1"/>
    </row>
    <row r="26" customFormat="false" ht="15" hidden="false" customHeight="false" outlineLevel="0" collapsed="false">
      <c r="A26" s="173"/>
      <c r="B26" s="162"/>
      <c r="C26" s="7"/>
      <c r="D26" s="163"/>
      <c r="E26" s="7"/>
      <c r="F26" s="164"/>
      <c r="G26" s="1"/>
      <c r="H26" s="1" t="s">
        <v>72</v>
      </c>
      <c r="I26" s="1"/>
      <c r="J26" s="30" t="n">
        <f aca="false">Inception!L79</f>
        <v>0</v>
      </c>
      <c r="K26" s="165" t="n">
        <f aca="false">SUMIFS(F20:F29,D20:D29,"Wiederkehrende Tasks")</f>
        <v>0</v>
      </c>
      <c r="L26" s="1"/>
    </row>
    <row r="27" customFormat="false" ht="15" hidden="false" customHeight="false" outlineLevel="0" collapsed="false">
      <c r="A27" s="173"/>
      <c r="B27" s="162"/>
      <c r="C27" s="7"/>
      <c r="D27" s="163"/>
      <c r="E27" s="7"/>
      <c r="F27" s="164"/>
      <c r="G27" s="1"/>
      <c r="H27" s="1" t="s">
        <v>60</v>
      </c>
      <c r="I27" s="1"/>
      <c r="J27" s="30" t="n">
        <f aca="false">Inception!L90</f>
        <v>0</v>
      </c>
      <c r="K27" s="165" t="n">
        <f aca="false">SUMIFS(F20:F29,D20:D29,"Sitzung")</f>
        <v>0</v>
      </c>
      <c r="L27" s="1"/>
    </row>
    <row r="28" customFormat="false" ht="15" hidden="false" customHeight="false" outlineLevel="0" collapsed="false">
      <c r="A28" s="173"/>
      <c r="B28" s="162"/>
      <c r="C28" s="7"/>
      <c r="D28" s="163"/>
      <c r="E28" s="7"/>
      <c r="F28" s="164"/>
      <c r="G28" s="1"/>
      <c r="H28" s="1" t="s">
        <v>61</v>
      </c>
      <c r="I28" s="1"/>
      <c r="J28" s="30" t="n">
        <f aca="false">Inception!L101</f>
        <v>0</v>
      </c>
      <c r="K28" s="165" t="n">
        <f aca="false">SUMIFS(F20:F29,D20:D29,"Qualitätssicherung")</f>
        <v>0</v>
      </c>
      <c r="L28" s="1"/>
    </row>
    <row r="29" customFormat="false" ht="15" hidden="false" customHeight="false" outlineLevel="0" collapsed="false">
      <c r="A29" s="173"/>
      <c r="B29" s="162"/>
      <c r="C29" s="7"/>
      <c r="D29" s="163"/>
      <c r="E29" s="7"/>
      <c r="F29" s="164"/>
      <c r="G29" s="1"/>
      <c r="H29" s="1"/>
      <c r="I29" s="1"/>
      <c r="J29" s="1"/>
      <c r="K29" s="1"/>
      <c r="L29" s="1"/>
    </row>
    <row r="30" s="170" customFormat="true" ht="15" hidden="false" customHeight="false" outlineLevel="0" collapsed="false">
      <c r="A30" s="174"/>
      <c r="B30" s="168"/>
      <c r="F30" s="171"/>
    </row>
    <row r="31" s="1" customFormat="true" ht="15" hidden="false" customHeight="false" outlineLevel="0" collapsed="false">
      <c r="A31" s="173" t="s">
        <v>24</v>
      </c>
      <c r="B31" s="162" t="n">
        <v>43192</v>
      </c>
      <c r="C31" s="163" t="s">
        <v>193</v>
      </c>
      <c r="D31" s="163" t="s">
        <v>53</v>
      </c>
      <c r="E31" s="7" t="s">
        <v>82</v>
      </c>
      <c r="F31" s="164" t="n">
        <v>2</v>
      </c>
      <c r="H31" s="1" t="s">
        <v>53</v>
      </c>
      <c r="J31" s="30" t="n">
        <f aca="false">Inception!L134</f>
        <v>4</v>
      </c>
      <c r="K31" s="165" t="n">
        <f aca="false">SUMIFS(F31:F40,D31:D40,"Requirements")</f>
        <v>2.5</v>
      </c>
    </row>
    <row r="32" s="1" customFormat="true" ht="15" hidden="false" customHeight="false" outlineLevel="0" collapsed="false">
      <c r="A32" s="173"/>
      <c r="B32" s="162" t="n">
        <v>43193</v>
      </c>
      <c r="C32" s="163" t="s">
        <v>194</v>
      </c>
      <c r="D32" s="163" t="s">
        <v>60</v>
      </c>
      <c r="E32" s="7" t="s">
        <v>120</v>
      </c>
      <c r="F32" s="164" t="n">
        <v>2</v>
      </c>
      <c r="H32" s="1" t="s">
        <v>165</v>
      </c>
      <c r="J32" s="30" t="n">
        <f aca="false">Inception!L145</f>
        <v>2</v>
      </c>
      <c r="K32" s="165" t="n">
        <f aca="false">SUMIFS(F31:F40,D31:D40,"Analyse &amp; Design")</f>
        <v>2</v>
      </c>
    </row>
    <row r="33" s="1" customFormat="true" ht="15" hidden="false" customHeight="false" outlineLevel="0" collapsed="false">
      <c r="A33" s="173"/>
      <c r="B33" s="162" t="n">
        <v>43194</v>
      </c>
      <c r="C33" s="163" t="s">
        <v>195</v>
      </c>
      <c r="D33" s="163" t="s">
        <v>53</v>
      </c>
      <c r="E33" s="7" t="s">
        <v>142</v>
      </c>
      <c r="F33" s="164" t="n">
        <v>0.5</v>
      </c>
      <c r="H33" s="1" t="s">
        <v>55</v>
      </c>
      <c r="J33" s="30" t="n">
        <f aca="false">Inception!L156</f>
        <v>3</v>
      </c>
      <c r="K33" s="165" t="n">
        <f aca="false">SUMIFS(F31:F40,D31:D40,"Implementierung")</f>
        <v>3</v>
      </c>
    </row>
    <row r="34" s="1" customFormat="true" ht="15" hidden="false" customHeight="false" outlineLevel="0" collapsed="false">
      <c r="A34" s="173"/>
      <c r="B34" s="162" t="n">
        <v>43194</v>
      </c>
      <c r="C34" s="163" t="s">
        <v>196</v>
      </c>
      <c r="D34" s="163" t="s">
        <v>58</v>
      </c>
      <c r="E34" s="7" t="s">
        <v>118</v>
      </c>
      <c r="F34" s="164" t="n">
        <v>2</v>
      </c>
      <c r="H34" s="1" t="s">
        <v>71</v>
      </c>
      <c r="J34" s="30" t="n">
        <f aca="false">Inception!L167</f>
        <v>0</v>
      </c>
      <c r="K34" s="165" t="n">
        <f aca="false">SUMIFS(F31:F40,D31:D40,"Test")</f>
        <v>0</v>
      </c>
    </row>
    <row r="35" s="1" customFormat="true" ht="15" hidden="false" customHeight="false" outlineLevel="0" collapsed="false">
      <c r="A35" s="173"/>
      <c r="B35" s="162" t="n">
        <v>43195</v>
      </c>
      <c r="C35" s="163" t="s">
        <v>197</v>
      </c>
      <c r="D35" s="163" t="s">
        <v>70</v>
      </c>
      <c r="E35" s="7" t="s">
        <v>114</v>
      </c>
      <c r="F35" s="164" t="n">
        <v>1</v>
      </c>
      <c r="H35" s="1" t="s">
        <v>57</v>
      </c>
      <c r="J35" s="30" t="n">
        <f aca="false">Inception!L178</f>
        <v>0</v>
      </c>
      <c r="K35" s="165" t="n">
        <f aca="false">SUMIFS(F31:F40,D31:D40,"Dokumentation")</f>
        <v>0</v>
      </c>
    </row>
    <row r="36" s="1" customFormat="true" ht="15" hidden="false" customHeight="false" outlineLevel="0" collapsed="false">
      <c r="A36" s="173"/>
      <c r="B36" s="162" t="n">
        <v>43195</v>
      </c>
      <c r="C36" s="163" t="s">
        <v>198</v>
      </c>
      <c r="D36" s="163" t="s">
        <v>58</v>
      </c>
      <c r="E36" s="7" t="s">
        <v>140</v>
      </c>
      <c r="F36" s="164" t="n">
        <v>1</v>
      </c>
      <c r="H36" s="1" t="s">
        <v>58</v>
      </c>
      <c r="J36" s="30" t="n">
        <f aca="false">Inception!L189</f>
        <v>5</v>
      </c>
      <c r="K36" s="165" t="n">
        <f aca="false">SUMIFS(F31:F40,D31:D40,"Projektmanagement")</f>
        <v>4.5</v>
      </c>
    </row>
    <row r="37" s="1" customFormat="true" ht="15" hidden="false" customHeight="false" outlineLevel="0" collapsed="false">
      <c r="A37" s="173"/>
      <c r="B37" s="162" t="n">
        <v>43198</v>
      </c>
      <c r="C37" s="163" t="s">
        <v>199</v>
      </c>
      <c r="D37" s="163" t="s">
        <v>70</v>
      </c>
      <c r="E37" s="7" t="s">
        <v>114</v>
      </c>
      <c r="F37" s="164" t="n">
        <v>1</v>
      </c>
      <c r="H37" s="1" t="s">
        <v>72</v>
      </c>
      <c r="J37" s="30" t="n">
        <f aca="false">Inception!L200</f>
        <v>2</v>
      </c>
      <c r="K37" s="165" t="n">
        <f aca="false">SUMIFS(F31:F40,D31:D40,"Wiederkehrende Tasks")</f>
        <v>0</v>
      </c>
    </row>
    <row r="38" s="1" customFormat="true" ht="15" hidden="false" customHeight="false" outlineLevel="0" collapsed="false">
      <c r="A38" s="173"/>
      <c r="B38" s="162" t="n">
        <v>43198</v>
      </c>
      <c r="C38" s="163" t="s">
        <v>200</v>
      </c>
      <c r="D38" s="163" t="s">
        <v>58</v>
      </c>
      <c r="E38" s="7" t="s">
        <v>140</v>
      </c>
      <c r="F38" s="164" t="n">
        <v>1.5</v>
      </c>
      <c r="H38" s="1" t="s">
        <v>60</v>
      </c>
      <c r="J38" s="30" t="n">
        <f aca="false">Inception!L211</f>
        <v>2</v>
      </c>
      <c r="K38" s="165" t="n">
        <f aca="false">SUMIFS(F31:F40,D31:D40,"Sitzung")</f>
        <v>2</v>
      </c>
    </row>
    <row r="39" s="1" customFormat="true" ht="15" hidden="false" customHeight="false" outlineLevel="0" collapsed="false">
      <c r="A39" s="173"/>
      <c r="B39" s="162" t="n">
        <v>43198</v>
      </c>
      <c r="C39" s="163" t="s">
        <v>201</v>
      </c>
      <c r="D39" s="163" t="s">
        <v>55</v>
      </c>
      <c r="E39" s="7" t="s">
        <v>115</v>
      </c>
      <c r="F39" s="164" t="n">
        <v>3</v>
      </c>
      <c r="H39" s="1" t="s">
        <v>61</v>
      </c>
      <c r="J39" s="30" t="n">
        <f aca="false">Inception!L222</f>
        <v>0</v>
      </c>
      <c r="K39" s="165" t="n">
        <f aca="false">SUMIFS(F31:F40,D31:D40,"Qualitätssicherung")</f>
        <v>0</v>
      </c>
    </row>
    <row r="40" s="1" customFormat="true" ht="15" hidden="false" customHeight="false" outlineLevel="0" collapsed="false">
      <c r="A40" s="173"/>
      <c r="B40" s="162"/>
      <c r="C40" s="163"/>
      <c r="D40" s="163"/>
      <c r="E40" s="7"/>
      <c r="F40" s="164"/>
      <c r="H40" s="0"/>
      <c r="J40" s="0"/>
      <c r="K40" s="0"/>
    </row>
    <row r="41" s="170" customFormat="true" ht="15" hidden="false" customHeight="false" outlineLevel="0" collapsed="false">
      <c r="A41" s="174"/>
      <c r="B41" s="168"/>
      <c r="F41" s="171"/>
    </row>
    <row r="42" s="1" customFormat="true" ht="15" hidden="false" customHeight="false" outlineLevel="0" collapsed="false">
      <c r="A42" s="175" t="s">
        <v>26</v>
      </c>
      <c r="B42" s="162"/>
      <c r="C42" s="163"/>
      <c r="D42" s="163"/>
      <c r="E42" s="7"/>
      <c r="F42" s="164"/>
      <c r="H42" s="1" t="s">
        <v>53</v>
      </c>
      <c r="J42" s="30" t="n">
        <f aca="false">Elaboration!L13</f>
        <v>0.5</v>
      </c>
      <c r="K42" s="165" t="n">
        <f aca="false">SUMIFS(F42:F51,D42:D51,"Requirements")</f>
        <v>0</v>
      </c>
    </row>
    <row r="43" s="1" customFormat="true" ht="15" hidden="false" customHeight="false" outlineLevel="0" collapsed="false">
      <c r="A43" s="175"/>
      <c r="B43" s="162"/>
      <c r="C43" s="163"/>
      <c r="D43" s="163"/>
      <c r="E43" s="7"/>
      <c r="F43" s="164"/>
      <c r="H43" s="1" t="s">
        <v>165</v>
      </c>
      <c r="J43" s="30" t="n">
        <f aca="false">Elaboration!L24</f>
        <v>3</v>
      </c>
      <c r="K43" s="165" t="n">
        <f aca="false">SUMIFS(F42:F51,D42:D51,"Analyse &amp; Design")</f>
        <v>0</v>
      </c>
    </row>
    <row r="44" s="1" customFormat="true" ht="15" hidden="false" customHeight="false" outlineLevel="0" collapsed="false">
      <c r="A44" s="175"/>
      <c r="B44" s="162"/>
      <c r="C44" s="163"/>
      <c r="D44" s="163"/>
      <c r="E44" s="7"/>
      <c r="F44" s="164"/>
      <c r="H44" s="1" t="s">
        <v>55</v>
      </c>
      <c r="J44" s="30" t="n">
        <f aca="false">Elaboration!L35</f>
        <v>3</v>
      </c>
      <c r="K44" s="165" t="n">
        <f aca="false">SUMIFS(F42:F51,D42:D51,"Implementierung")</f>
        <v>0</v>
      </c>
    </row>
    <row r="45" s="1" customFormat="true" ht="15" hidden="false" customHeight="false" outlineLevel="0" collapsed="false">
      <c r="A45" s="175"/>
      <c r="B45" s="162"/>
      <c r="C45" s="163"/>
      <c r="D45" s="163"/>
      <c r="E45" s="7"/>
      <c r="F45" s="164"/>
      <c r="H45" s="1" t="s">
        <v>71</v>
      </c>
      <c r="J45" s="30" t="n">
        <f aca="false">Elaboration!L46</f>
        <v>0</v>
      </c>
      <c r="K45" s="165" t="n">
        <f aca="false">SUMIFS(F42:F51,D42:D51,"Test")</f>
        <v>0</v>
      </c>
    </row>
    <row r="46" s="1" customFormat="true" ht="15" hidden="false" customHeight="false" outlineLevel="0" collapsed="false">
      <c r="A46" s="175"/>
      <c r="B46" s="162"/>
      <c r="C46" s="163"/>
      <c r="D46" s="163"/>
      <c r="E46" s="7"/>
      <c r="F46" s="164"/>
      <c r="H46" s="1" t="s">
        <v>57</v>
      </c>
      <c r="J46" s="30" t="n">
        <f aca="false">Elaboration!L57</f>
        <v>0.5</v>
      </c>
      <c r="K46" s="165" t="n">
        <f aca="false">SUMIFS(F42:F51,D42:D51,"Dokumentation")</f>
        <v>0</v>
      </c>
    </row>
    <row r="47" s="1" customFormat="true" ht="15" hidden="false" customHeight="false" outlineLevel="0" collapsed="false">
      <c r="A47" s="175"/>
      <c r="B47" s="162"/>
      <c r="C47" s="163"/>
      <c r="D47" s="163"/>
      <c r="E47" s="7"/>
      <c r="F47" s="164"/>
      <c r="H47" s="1" t="s">
        <v>58</v>
      </c>
      <c r="J47" s="30" t="n">
        <f aca="false">Elaboration!L68</f>
        <v>0</v>
      </c>
      <c r="K47" s="165" t="n">
        <f aca="false">SUMIFS(F42:F51,D42:D51,"Projektmanagement")</f>
        <v>0</v>
      </c>
    </row>
    <row r="48" s="1" customFormat="true" ht="15" hidden="false" customHeight="false" outlineLevel="0" collapsed="false">
      <c r="A48" s="175"/>
      <c r="B48" s="162"/>
      <c r="C48" s="163"/>
      <c r="D48" s="163"/>
      <c r="E48" s="7"/>
      <c r="F48" s="164"/>
      <c r="H48" s="1" t="s">
        <v>72</v>
      </c>
      <c r="J48" s="30" t="n">
        <f aca="false">Elaboration!L79</f>
        <v>0.5</v>
      </c>
      <c r="K48" s="165" t="n">
        <f aca="false">SUMIFS(F42:F51,D42:D51,"Wiederkehrende Tasks")</f>
        <v>0</v>
      </c>
    </row>
    <row r="49" s="1" customFormat="true" ht="15" hidden="false" customHeight="false" outlineLevel="0" collapsed="false">
      <c r="A49" s="175"/>
      <c r="B49" s="162"/>
      <c r="C49" s="163"/>
      <c r="D49" s="163"/>
      <c r="E49" s="7"/>
      <c r="F49" s="164"/>
      <c r="H49" s="1" t="s">
        <v>60</v>
      </c>
      <c r="J49" s="30" t="n">
        <f aca="false">Elaboration!L90</f>
        <v>3</v>
      </c>
      <c r="K49" s="165" t="n">
        <f aca="false">SUMIFS(F42:F51,D42:D51,"Sitzung")</f>
        <v>0</v>
      </c>
    </row>
    <row r="50" s="1" customFormat="true" ht="15" hidden="false" customHeight="false" outlineLevel="0" collapsed="false">
      <c r="A50" s="175"/>
      <c r="B50" s="162"/>
      <c r="C50" s="163"/>
      <c r="D50" s="163"/>
      <c r="E50" s="7"/>
      <c r="F50" s="164"/>
      <c r="H50" s="1" t="s">
        <v>61</v>
      </c>
      <c r="J50" s="30" t="n">
        <f aca="false">Elaboration!L101</f>
        <v>0</v>
      </c>
      <c r="K50" s="165" t="n">
        <f aca="false">SUMIFS(F42:F51,D42:D51,"Qualitätssicherung")</f>
        <v>0</v>
      </c>
    </row>
    <row r="51" s="1" customFormat="true" ht="15" hidden="false" customHeight="false" outlineLevel="0" collapsed="false">
      <c r="A51" s="175"/>
      <c r="B51" s="162"/>
      <c r="C51" s="163"/>
      <c r="D51" s="163"/>
      <c r="E51" s="7"/>
      <c r="F51" s="164"/>
      <c r="H51" s="0"/>
      <c r="J51" s="0"/>
      <c r="K51" s="0"/>
    </row>
    <row r="52" s="170" customFormat="true" ht="15" hidden="false" customHeight="false" outlineLevel="0" collapsed="false">
      <c r="A52" s="174"/>
      <c r="B52" s="168"/>
      <c r="F52" s="171"/>
    </row>
    <row r="53" s="1" customFormat="true" ht="15" hidden="false" customHeight="false" outlineLevel="0" collapsed="false">
      <c r="A53" s="175" t="s">
        <v>28</v>
      </c>
      <c r="B53" s="162"/>
      <c r="C53" s="163"/>
      <c r="D53" s="163"/>
      <c r="E53" s="7"/>
      <c r="F53" s="164"/>
      <c r="H53" s="1" t="s">
        <v>53</v>
      </c>
      <c r="J53" s="30" t="n">
        <f aca="false">Elaboration!L134</f>
        <v>0</v>
      </c>
      <c r="K53" s="165" t="n">
        <f aca="false">SUMIFS(F53:F62,D53:D62,"Requirements")</f>
        <v>0</v>
      </c>
    </row>
    <row r="54" s="1" customFormat="true" ht="15" hidden="false" customHeight="false" outlineLevel="0" collapsed="false">
      <c r="A54" s="175"/>
      <c r="B54" s="162"/>
      <c r="C54" s="163"/>
      <c r="D54" s="163"/>
      <c r="E54" s="7"/>
      <c r="F54" s="164"/>
      <c r="H54" s="1" t="s">
        <v>165</v>
      </c>
      <c r="J54" s="30" t="n">
        <f aca="false">Elaboration!L145</f>
        <v>5</v>
      </c>
      <c r="K54" s="165" t="n">
        <f aca="false">SUMIFS(F53:F62,D53:D62,"Analyse &amp; Design")</f>
        <v>0</v>
      </c>
    </row>
    <row r="55" s="1" customFormat="true" ht="15" hidden="false" customHeight="false" outlineLevel="0" collapsed="false">
      <c r="A55" s="175"/>
      <c r="B55" s="162"/>
      <c r="C55" s="163"/>
      <c r="D55" s="163"/>
      <c r="E55" s="7"/>
      <c r="F55" s="164"/>
      <c r="H55" s="1" t="s">
        <v>55</v>
      </c>
      <c r="J55" s="30" t="n">
        <f aca="false">Elaboration!L156</f>
        <v>3</v>
      </c>
      <c r="K55" s="165" t="n">
        <f aca="false">SUMIFS(F53:F62,D53:D62,"Implementierung")</f>
        <v>0</v>
      </c>
    </row>
    <row r="56" s="1" customFormat="true" ht="15" hidden="false" customHeight="false" outlineLevel="0" collapsed="false">
      <c r="A56" s="175"/>
      <c r="B56" s="162"/>
      <c r="C56" s="163"/>
      <c r="D56" s="163"/>
      <c r="E56" s="7"/>
      <c r="F56" s="164"/>
      <c r="H56" s="1" t="s">
        <v>71</v>
      </c>
      <c r="J56" s="30" t="n">
        <f aca="false">Elaboration!L167</f>
        <v>0</v>
      </c>
      <c r="K56" s="165" t="n">
        <f aca="false">SUMIFS(F53:F62,D53:D62,"Test")</f>
        <v>0</v>
      </c>
    </row>
    <row r="57" s="1" customFormat="true" ht="15" hidden="false" customHeight="false" outlineLevel="0" collapsed="false">
      <c r="A57" s="175"/>
      <c r="B57" s="162"/>
      <c r="C57" s="163"/>
      <c r="D57" s="163"/>
      <c r="E57" s="7"/>
      <c r="F57" s="164"/>
      <c r="H57" s="1" t="s">
        <v>57</v>
      </c>
      <c r="J57" s="30" t="n">
        <f aca="false">Elaboration!L178</f>
        <v>1</v>
      </c>
      <c r="K57" s="165" t="n">
        <f aca="false">SUMIFS(F53:F62,D53:D62,"Dokumentation")</f>
        <v>0</v>
      </c>
    </row>
    <row r="58" s="1" customFormat="true" ht="15" hidden="false" customHeight="false" outlineLevel="0" collapsed="false">
      <c r="A58" s="175"/>
      <c r="B58" s="162"/>
      <c r="C58" s="163"/>
      <c r="D58" s="163"/>
      <c r="E58" s="7"/>
      <c r="F58" s="164"/>
      <c r="H58" s="1" t="s">
        <v>58</v>
      </c>
      <c r="J58" s="30" t="n">
        <f aca="false">Elaboration!L189</f>
        <v>0</v>
      </c>
      <c r="K58" s="165" t="n">
        <f aca="false">SUMIFS(F53:F62,D53:D62,"Projektmanagement")</f>
        <v>0</v>
      </c>
    </row>
    <row r="59" s="1" customFormat="true" ht="15" hidden="false" customHeight="false" outlineLevel="0" collapsed="false">
      <c r="A59" s="175"/>
      <c r="B59" s="162"/>
      <c r="C59" s="163"/>
      <c r="D59" s="163"/>
      <c r="E59" s="7"/>
      <c r="F59" s="164"/>
      <c r="H59" s="1" t="s">
        <v>72</v>
      </c>
      <c r="J59" s="30" t="n">
        <f aca="false">Elaboration!L200</f>
        <v>0</v>
      </c>
      <c r="K59" s="165" t="n">
        <f aca="false">SUMIFS(F53:F62,D53:D62,"Wiederkehrende Tasks")</f>
        <v>0</v>
      </c>
    </row>
    <row r="60" s="1" customFormat="true" ht="15" hidden="false" customHeight="false" outlineLevel="0" collapsed="false">
      <c r="A60" s="175"/>
      <c r="B60" s="162"/>
      <c r="C60" s="163"/>
      <c r="D60" s="163"/>
      <c r="E60" s="7"/>
      <c r="F60" s="164"/>
      <c r="H60" s="1" t="s">
        <v>60</v>
      </c>
      <c r="J60" s="30" t="n">
        <f aca="false">Elaboration!L211</f>
        <v>3</v>
      </c>
      <c r="K60" s="165" t="n">
        <f aca="false">SUMIFS(F53:F62,D53:D62,"Sitzung")</f>
        <v>0</v>
      </c>
    </row>
    <row r="61" s="1" customFormat="true" ht="15" hidden="false" customHeight="false" outlineLevel="0" collapsed="false">
      <c r="A61" s="175"/>
      <c r="B61" s="162"/>
      <c r="C61" s="163"/>
      <c r="D61" s="163"/>
      <c r="E61" s="7"/>
      <c r="F61" s="164"/>
      <c r="H61" s="1" t="s">
        <v>61</v>
      </c>
      <c r="J61" s="30" t="n">
        <f aca="false">Elaboration!L222</f>
        <v>0</v>
      </c>
      <c r="K61" s="165" t="n">
        <f aca="false">SUMIFS(F53:F62,D53:D62,"Qualitätssicherung")</f>
        <v>0</v>
      </c>
    </row>
    <row r="62" s="1" customFormat="true" ht="15" hidden="false" customHeight="false" outlineLevel="0" collapsed="false">
      <c r="A62" s="175"/>
      <c r="B62" s="162"/>
      <c r="C62" s="163"/>
      <c r="D62" s="163"/>
      <c r="E62" s="7"/>
      <c r="F62" s="164"/>
      <c r="H62" s="0"/>
      <c r="J62" s="0"/>
      <c r="K62" s="0"/>
    </row>
    <row r="63" s="170" customFormat="true" ht="15" hidden="false" customHeight="false" outlineLevel="0" collapsed="false">
      <c r="A63" s="174"/>
      <c r="B63" s="168"/>
      <c r="F63" s="171"/>
    </row>
    <row r="64" s="1" customFormat="true" ht="15" hidden="false" customHeight="false" outlineLevel="0" collapsed="false">
      <c r="A64" s="175" t="s">
        <v>30</v>
      </c>
      <c r="B64" s="162"/>
      <c r="C64" s="163"/>
      <c r="D64" s="163"/>
      <c r="E64" s="7"/>
      <c r="F64" s="164"/>
      <c r="H64" s="1" t="s">
        <v>53</v>
      </c>
      <c r="J64" s="30" t="n">
        <f aca="false">Elaboration!L257</f>
        <v>0</v>
      </c>
      <c r="K64" s="165" t="n">
        <f aca="false">SUMIFS(F64:F73,D64:D73,"Requirements")</f>
        <v>0</v>
      </c>
    </row>
    <row r="65" s="1" customFormat="true" ht="15" hidden="false" customHeight="false" outlineLevel="0" collapsed="false">
      <c r="A65" s="175"/>
      <c r="B65" s="162"/>
      <c r="C65" s="163"/>
      <c r="D65" s="163"/>
      <c r="E65" s="7"/>
      <c r="F65" s="164"/>
      <c r="H65" s="1" t="s">
        <v>165</v>
      </c>
      <c r="J65" s="30" t="n">
        <f aca="false">Elaboration!L268</f>
        <v>5</v>
      </c>
      <c r="K65" s="165" t="n">
        <f aca="false">SUMIFS(F64:F73,D64:D73,"Analyse &amp; Design")</f>
        <v>0</v>
      </c>
    </row>
    <row r="66" s="1" customFormat="true" ht="15" hidden="false" customHeight="false" outlineLevel="0" collapsed="false">
      <c r="A66" s="175"/>
      <c r="B66" s="162"/>
      <c r="C66" s="163"/>
      <c r="D66" s="163"/>
      <c r="E66" s="7"/>
      <c r="F66" s="164"/>
      <c r="H66" s="1" t="s">
        <v>55</v>
      </c>
      <c r="J66" s="30" t="n">
        <f aca="false">Elaboration!L279</f>
        <v>3</v>
      </c>
      <c r="K66" s="165" t="n">
        <f aca="false">SUMIFS(F64:F73,D64:D73,"Implementierung")</f>
        <v>0</v>
      </c>
    </row>
    <row r="67" s="1" customFormat="true" ht="15" hidden="false" customHeight="false" outlineLevel="0" collapsed="false">
      <c r="A67" s="175"/>
      <c r="B67" s="162"/>
      <c r="C67" s="163"/>
      <c r="D67" s="163"/>
      <c r="E67" s="7"/>
      <c r="F67" s="164"/>
      <c r="H67" s="1" t="s">
        <v>71</v>
      </c>
      <c r="J67" s="30" t="n">
        <f aca="false">Elaboration!L290</f>
        <v>0</v>
      </c>
      <c r="K67" s="165" t="n">
        <f aca="false">SUMIFS(F64:F73,D64:D73,"Test")</f>
        <v>0</v>
      </c>
    </row>
    <row r="68" s="1" customFormat="true" ht="15" hidden="false" customHeight="false" outlineLevel="0" collapsed="false">
      <c r="A68" s="175"/>
      <c r="B68" s="162"/>
      <c r="C68" s="163"/>
      <c r="D68" s="163"/>
      <c r="E68" s="7"/>
      <c r="F68" s="164"/>
      <c r="H68" s="1" t="s">
        <v>57</v>
      </c>
      <c r="J68" s="30" t="n">
        <f aca="false">Elaboration!L301</f>
        <v>1</v>
      </c>
      <c r="K68" s="165" t="n">
        <f aca="false">SUMIFS(F64:F73,D64:D73,"Dokumentation")</f>
        <v>0</v>
      </c>
    </row>
    <row r="69" s="1" customFormat="true" ht="15" hidden="false" customHeight="false" outlineLevel="0" collapsed="false">
      <c r="A69" s="175"/>
      <c r="B69" s="162"/>
      <c r="C69" s="163"/>
      <c r="D69" s="163"/>
      <c r="E69" s="7"/>
      <c r="F69" s="164"/>
      <c r="H69" s="1" t="s">
        <v>58</v>
      </c>
      <c r="J69" s="30" t="n">
        <f aca="false">Elaboration!L312</f>
        <v>0</v>
      </c>
      <c r="K69" s="165" t="n">
        <f aca="false">SUMIFS(F64:F73,D64:D73,"Projektmanagement")</f>
        <v>0</v>
      </c>
    </row>
    <row r="70" s="1" customFormat="true" ht="15" hidden="false" customHeight="false" outlineLevel="0" collapsed="false">
      <c r="A70" s="175"/>
      <c r="B70" s="162"/>
      <c r="C70" s="163"/>
      <c r="D70" s="163"/>
      <c r="E70" s="7"/>
      <c r="F70" s="164"/>
      <c r="H70" s="1" t="s">
        <v>72</v>
      </c>
      <c r="J70" s="30" t="n">
        <f aca="false">Elaboration!L323</f>
        <v>0</v>
      </c>
      <c r="K70" s="165" t="n">
        <f aca="false">SUMIFS(F64:F73,D64:D73,"Wiederkehrende Tasks")</f>
        <v>0</v>
      </c>
    </row>
    <row r="71" s="1" customFormat="true" ht="15" hidden="false" customHeight="false" outlineLevel="0" collapsed="false">
      <c r="A71" s="175"/>
      <c r="B71" s="162"/>
      <c r="C71" s="163"/>
      <c r="D71" s="163"/>
      <c r="E71" s="7"/>
      <c r="F71" s="164"/>
      <c r="H71" s="1" t="s">
        <v>60</v>
      </c>
      <c r="J71" s="30" t="n">
        <f aca="false">Elaboration!L334</f>
        <v>3</v>
      </c>
      <c r="K71" s="165" t="n">
        <f aca="false">SUMIFS(F64:F73,D64:D73,"Sitzung")</f>
        <v>0</v>
      </c>
    </row>
    <row r="72" s="1" customFormat="true" ht="15" hidden="false" customHeight="false" outlineLevel="0" collapsed="false">
      <c r="A72" s="175"/>
      <c r="B72" s="162"/>
      <c r="C72" s="163"/>
      <c r="D72" s="163"/>
      <c r="E72" s="7"/>
      <c r="F72" s="164"/>
      <c r="H72" s="1" t="s">
        <v>61</v>
      </c>
      <c r="J72" s="30" t="n">
        <f aca="false">Elaboration!L345</f>
        <v>0</v>
      </c>
      <c r="K72" s="165" t="n">
        <f aca="false">SUMIFS(F64:F73,D64:D73,"Qualitätssicherung")</f>
        <v>0</v>
      </c>
    </row>
    <row r="73" s="1" customFormat="true" ht="15" hidden="false" customHeight="false" outlineLevel="0" collapsed="false">
      <c r="A73" s="175"/>
      <c r="B73" s="162"/>
      <c r="C73" s="163"/>
      <c r="D73" s="163"/>
      <c r="E73" s="7"/>
      <c r="F73" s="164"/>
      <c r="H73" s="0"/>
      <c r="J73" s="0"/>
      <c r="K73" s="0"/>
    </row>
    <row r="74" s="170" customFormat="true" ht="15" hidden="false" customHeight="false" outlineLevel="0" collapsed="false">
      <c r="A74" s="174"/>
      <c r="B74" s="168"/>
      <c r="F74" s="171"/>
    </row>
    <row r="75" s="1" customFormat="true" ht="15" hidden="false" customHeight="false" outlineLevel="0" collapsed="false">
      <c r="A75" s="175" t="s">
        <v>32</v>
      </c>
      <c r="B75" s="162"/>
      <c r="C75" s="163"/>
      <c r="D75" s="163"/>
      <c r="E75" s="7"/>
      <c r="F75" s="164"/>
      <c r="H75" s="1" t="s">
        <v>53</v>
      </c>
      <c r="J75" s="30" t="n">
        <f aca="false">Elaboration!L378</f>
        <v>0</v>
      </c>
      <c r="K75" s="165" t="n">
        <f aca="false">SUMIFS(F75:F84,D75:D84,"Requirements")</f>
        <v>0</v>
      </c>
    </row>
    <row r="76" s="1" customFormat="true" ht="15" hidden="false" customHeight="false" outlineLevel="0" collapsed="false">
      <c r="A76" s="175"/>
      <c r="B76" s="162"/>
      <c r="C76" s="163"/>
      <c r="D76" s="163"/>
      <c r="E76" s="7"/>
      <c r="F76" s="164"/>
      <c r="H76" s="1" t="s">
        <v>165</v>
      </c>
      <c r="J76" s="30" t="n">
        <f aca="false">Elaboration!L389</f>
        <v>0</v>
      </c>
      <c r="K76" s="165" t="n">
        <f aca="false">SUMIFS(F75:F84,D75:D84,"Analyse &amp; Design")</f>
        <v>0</v>
      </c>
    </row>
    <row r="77" s="1" customFormat="true" ht="15" hidden="false" customHeight="false" outlineLevel="0" collapsed="false">
      <c r="A77" s="175"/>
      <c r="B77" s="162"/>
      <c r="C77" s="163"/>
      <c r="D77" s="163"/>
      <c r="E77" s="7"/>
      <c r="F77" s="164"/>
      <c r="H77" s="1" t="s">
        <v>55</v>
      </c>
      <c r="J77" s="30" t="n">
        <f aca="false">Elaboration!L400</f>
        <v>3</v>
      </c>
      <c r="K77" s="165" t="n">
        <f aca="false">SUMIFS(F75:F84,D75:D84,"Implementierung")</f>
        <v>0</v>
      </c>
    </row>
    <row r="78" s="1" customFormat="true" ht="15" hidden="false" customHeight="false" outlineLevel="0" collapsed="false">
      <c r="A78" s="175"/>
      <c r="B78" s="162"/>
      <c r="C78" s="163"/>
      <c r="D78" s="163"/>
      <c r="E78" s="7"/>
      <c r="F78" s="164"/>
      <c r="H78" s="1" t="s">
        <v>71</v>
      </c>
      <c r="J78" s="30" t="n">
        <f aca="false">Elaboration!L411</f>
        <v>3</v>
      </c>
      <c r="K78" s="165" t="n">
        <f aca="false">SUMIFS(F75:F84,D75:D84,"Test")</f>
        <v>0</v>
      </c>
    </row>
    <row r="79" s="1" customFormat="true" ht="15" hidden="false" customHeight="false" outlineLevel="0" collapsed="false">
      <c r="A79" s="175"/>
      <c r="B79" s="162"/>
      <c r="C79" s="163"/>
      <c r="D79" s="163"/>
      <c r="E79" s="7"/>
      <c r="F79" s="164"/>
      <c r="H79" s="1" t="s">
        <v>57</v>
      </c>
      <c r="J79" s="30" t="n">
        <f aca="false">Elaboration!L422</f>
        <v>1.5</v>
      </c>
      <c r="K79" s="165" t="n">
        <f aca="false">SUMIFS(F75:F84,D75:D84,"Dokumentation")</f>
        <v>0</v>
      </c>
    </row>
    <row r="80" s="1" customFormat="true" ht="15" hidden="false" customHeight="false" outlineLevel="0" collapsed="false">
      <c r="A80" s="175"/>
      <c r="B80" s="162"/>
      <c r="C80" s="163"/>
      <c r="D80" s="163"/>
      <c r="E80" s="7"/>
      <c r="F80" s="164"/>
      <c r="H80" s="1" t="s">
        <v>58</v>
      </c>
      <c r="J80" s="30" t="n">
        <f aca="false">Elaboration!L433</f>
        <v>2</v>
      </c>
      <c r="K80" s="165" t="n">
        <f aca="false">SUMIFS(F75:F84,D75:D84,"Projektmanagement")</f>
        <v>0</v>
      </c>
    </row>
    <row r="81" s="1" customFormat="true" ht="15" hidden="false" customHeight="false" outlineLevel="0" collapsed="false">
      <c r="A81" s="175"/>
      <c r="B81" s="162"/>
      <c r="C81" s="163"/>
      <c r="D81" s="163"/>
      <c r="E81" s="7"/>
      <c r="F81" s="164"/>
      <c r="H81" s="1" t="s">
        <v>72</v>
      </c>
      <c r="J81" s="30" t="n">
        <f aca="false">Elaboration!L444</f>
        <v>0</v>
      </c>
      <c r="K81" s="165" t="n">
        <f aca="false">SUMIFS(F75:F84,D75:D84,"Wiederkehrende Tasks")</f>
        <v>0</v>
      </c>
    </row>
    <row r="82" s="1" customFormat="true" ht="15" hidden="false" customHeight="false" outlineLevel="0" collapsed="false">
      <c r="A82" s="175"/>
      <c r="B82" s="162"/>
      <c r="C82" s="163"/>
      <c r="D82" s="163"/>
      <c r="E82" s="7"/>
      <c r="F82" s="164"/>
      <c r="H82" s="1" t="s">
        <v>60</v>
      </c>
      <c r="J82" s="30" t="n">
        <f aca="false">Elaboration!L455</f>
        <v>3</v>
      </c>
      <c r="K82" s="165" t="n">
        <f aca="false">SUMIFS(F75:F84,D75:D84,"Sitzung")</f>
        <v>0</v>
      </c>
    </row>
    <row r="83" s="1" customFormat="true" ht="15" hidden="false" customHeight="false" outlineLevel="0" collapsed="false">
      <c r="A83" s="175"/>
      <c r="B83" s="162"/>
      <c r="C83" s="163"/>
      <c r="D83" s="163"/>
      <c r="E83" s="7"/>
      <c r="F83" s="164"/>
      <c r="H83" s="1" t="s">
        <v>61</v>
      </c>
      <c r="J83" s="30" t="n">
        <f aca="false">Elaboration!L466</f>
        <v>0</v>
      </c>
      <c r="K83" s="165" t="n">
        <f aca="false">SUMIFS(F75:F84,D75:D84,"Qualitätssicherung")</f>
        <v>0</v>
      </c>
    </row>
    <row r="84" s="1" customFormat="true" ht="15" hidden="false" customHeight="false" outlineLevel="0" collapsed="false">
      <c r="A84" s="175"/>
      <c r="B84" s="162"/>
      <c r="C84" s="163"/>
      <c r="D84" s="163"/>
      <c r="E84" s="7"/>
      <c r="F84" s="164"/>
      <c r="H84" s="0"/>
      <c r="J84" s="0"/>
      <c r="K84" s="0"/>
    </row>
    <row r="85" s="170" customFormat="true" ht="15" hidden="false" customHeight="false" outlineLevel="0" collapsed="false">
      <c r="A85" s="174"/>
      <c r="B85" s="168"/>
      <c r="F85" s="171"/>
    </row>
    <row r="86" s="1" customFormat="true" ht="15" hidden="false" customHeight="false" outlineLevel="0" collapsed="false">
      <c r="A86" s="176" t="s">
        <v>34</v>
      </c>
      <c r="B86" s="162"/>
      <c r="C86" s="163"/>
      <c r="D86" s="163"/>
      <c r="E86" s="7"/>
      <c r="F86" s="164"/>
      <c r="H86" s="1" t="s">
        <v>53</v>
      </c>
      <c r="J86" s="30" t="n">
        <f aca="false">Construction!L13</f>
        <v>0</v>
      </c>
      <c r="K86" s="165" t="n">
        <f aca="false">SUMIFS(F86:F95,D86:D95,"Requirements")</f>
        <v>0</v>
      </c>
    </row>
    <row r="87" s="1" customFormat="true" ht="15" hidden="false" customHeight="false" outlineLevel="0" collapsed="false">
      <c r="A87" s="176"/>
      <c r="B87" s="162"/>
      <c r="C87" s="163"/>
      <c r="D87" s="163"/>
      <c r="E87" s="7"/>
      <c r="F87" s="164"/>
      <c r="H87" s="1" t="s">
        <v>165</v>
      </c>
      <c r="J87" s="30" t="n">
        <f aca="false">Construction!L24</f>
        <v>1</v>
      </c>
      <c r="K87" s="165" t="n">
        <f aca="false">SUMIFS(F86:F95,D86:D95,"Analyse &amp; Design")</f>
        <v>0</v>
      </c>
    </row>
    <row r="88" s="1" customFormat="true" ht="15" hidden="false" customHeight="false" outlineLevel="0" collapsed="false">
      <c r="A88" s="176"/>
      <c r="B88" s="162"/>
      <c r="C88" s="163"/>
      <c r="D88" s="163"/>
      <c r="E88" s="7"/>
      <c r="F88" s="164"/>
      <c r="H88" s="1" t="s">
        <v>55</v>
      </c>
      <c r="J88" s="30" t="n">
        <f aca="false">Construction!L35</f>
        <v>3</v>
      </c>
      <c r="K88" s="165" t="n">
        <f aca="false">SUMIFS(F86:F95,D86:D95,"Implementierung")</f>
        <v>0</v>
      </c>
    </row>
    <row r="89" s="1" customFormat="true" ht="15" hidden="false" customHeight="false" outlineLevel="0" collapsed="false">
      <c r="A89" s="176"/>
      <c r="B89" s="162"/>
      <c r="C89" s="163"/>
      <c r="D89" s="163"/>
      <c r="E89" s="7"/>
      <c r="F89" s="164"/>
      <c r="H89" s="1" t="s">
        <v>71</v>
      </c>
      <c r="J89" s="30" t="n">
        <f aca="false">Construction!L46</f>
        <v>2</v>
      </c>
      <c r="K89" s="165" t="n">
        <f aca="false">SUMIFS(F86:F95,D86:D95,"Test")</f>
        <v>0</v>
      </c>
    </row>
    <row r="90" s="1" customFormat="true" ht="15" hidden="false" customHeight="false" outlineLevel="0" collapsed="false">
      <c r="A90" s="176"/>
      <c r="B90" s="162"/>
      <c r="C90" s="163"/>
      <c r="D90" s="163"/>
      <c r="E90" s="7"/>
      <c r="F90" s="164"/>
      <c r="H90" s="1" t="s">
        <v>57</v>
      </c>
      <c r="J90" s="30" t="n">
        <f aca="false">Construction!L57</f>
        <v>0.5</v>
      </c>
      <c r="K90" s="165" t="n">
        <f aca="false">SUMIFS(F86:F95,D86:D95,"Dokumentation")</f>
        <v>0</v>
      </c>
    </row>
    <row r="91" s="1" customFormat="true" ht="15" hidden="false" customHeight="false" outlineLevel="0" collapsed="false">
      <c r="A91" s="176"/>
      <c r="B91" s="162"/>
      <c r="C91" s="163"/>
      <c r="D91" s="163"/>
      <c r="E91" s="7"/>
      <c r="F91" s="164"/>
      <c r="H91" s="1" t="s">
        <v>58</v>
      </c>
      <c r="J91" s="30" t="n">
        <f aca="false">Construction!L68</f>
        <v>0</v>
      </c>
      <c r="K91" s="165" t="n">
        <f aca="false">SUMIFS(F86:F95,D86:D95,"Projektmanagement")</f>
        <v>0</v>
      </c>
    </row>
    <row r="92" s="1" customFormat="true" ht="15" hidden="false" customHeight="false" outlineLevel="0" collapsed="false">
      <c r="A92" s="176"/>
      <c r="B92" s="162"/>
      <c r="C92" s="163"/>
      <c r="D92" s="163"/>
      <c r="E92" s="7"/>
      <c r="F92" s="164"/>
      <c r="H92" s="1" t="s">
        <v>72</v>
      </c>
      <c r="J92" s="30" t="n">
        <f aca="false">Construction!L79</f>
        <v>0</v>
      </c>
      <c r="K92" s="165" t="n">
        <f aca="false">SUMIFS(F86:F95,D86:D95,"Wiederkehrende Tasks")</f>
        <v>0</v>
      </c>
    </row>
    <row r="93" s="1" customFormat="true" ht="15" hidden="false" customHeight="false" outlineLevel="0" collapsed="false">
      <c r="A93" s="176"/>
      <c r="B93" s="162"/>
      <c r="C93" s="163"/>
      <c r="D93" s="163"/>
      <c r="E93" s="7"/>
      <c r="F93" s="164"/>
      <c r="H93" s="1" t="s">
        <v>60</v>
      </c>
      <c r="J93" s="30" t="n">
        <f aca="false">Construction!L90</f>
        <v>3</v>
      </c>
      <c r="K93" s="165" t="n">
        <f aca="false">SUMIFS(F86:F95,D86:D95,"Sitzung")</f>
        <v>0</v>
      </c>
    </row>
    <row r="94" s="1" customFormat="true" ht="15" hidden="false" customHeight="false" outlineLevel="0" collapsed="false">
      <c r="A94" s="176"/>
      <c r="B94" s="162"/>
      <c r="C94" s="163"/>
      <c r="D94" s="163"/>
      <c r="E94" s="7"/>
      <c r="F94" s="164"/>
      <c r="H94" s="1" t="s">
        <v>61</v>
      </c>
      <c r="J94" s="30" t="n">
        <f aca="false">Construction!L101</f>
        <v>0</v>
      </c>
      <c r="K94" s="165" t="n">
        <f aca="false">SUMIFS(F86:F95,D86:D95,"Qualitätssicherung")</f>
        <v>0</v>
      </c>
    </row>
    <row r="95" s="1" customFormat="true" ht="15" hidden="false" customHeight="false" outlineLevel="0" collapsed="false">
      <c r="A95" s="176"/>
      <c r="B95" s="162"/>
      <c r="C95" s="163"/>
      <c r="D95" s="163"/>
      <c r="E95" s="7"/>
      <c r="F95" s="164"/>
      <c r="H95" s="0"/>
      <c r="J95" s="0"/>
      <c r="K95" s="0"/>
    </row>
    <row r="96" s="170" customFormat="true" ht="15" hidden="false" customHeight="false" outlineLevel="0" collapsed="false">
      <c r="A96" s="174"/>
      <c r="B96" s="168"/>
      <c r="F96" s="171"/>
    </row>
    <row r="97" s="1" customFormat="true" ht="15" hidden="false" customHeight="false" outlineLevel="0" collapsed="false">
      <c r="A97" s="176" t="s">
        <v>36</v>
      </c>
      <c r="B97" s="162"/>
      <c r="C97" s="163"/>
      <c r="D97" s="163"/>
      <c r="E97" s="7"/>
      <c r="F97" s="164"/>
      <c r="H97" s="1" t="s">
        <v>53</v>
      </c>
      <c r="J97" s="30" t="n">
        <f aca="false">Construction!L134</f>
        <v>0</v>
      </c>
      <c r="K97" s="165" t="n">
        <f aca="false">SUMIFS(F97:F106,D97:D106,"Requirements")</f>
        <v>0</v>
      </c>
    </row>
    <row r="98" s="1" customFormat="true" ht="15" hidden="false" customHeight="false" outlineLevel="0" collapsed="false">
      <c r="A98" s="176"/>
      <c r="B98" s="162"/>
      <c r="C98" s="163"/>
      <c r="D98" s="163"/>
      <c r="E98" s="7"/>
      <c r="F98" s="164"/>
      <c r="H98" s="1" t="s">
        <v>165</v>
      </c>
      <c r="J98" s="30" t="n">
        <f aca="false">Construction!L145</f>
        <v>0</v>
      </c>
      <c r="K98" s="165" t="n">
        <f aca="false">SUMIFS(F97:F106,D97:D106,"Analyse &amp; Design")</f>
        <v>0</v>
      </c>
    </row>
    <row r="99" s="1" customFormat="true" ht="15" hidden="false" customHeight="false" outlineLevel="0" collapsed="false">
      <c r="A99" s="176"/>
      <c r="B99" s="162"/>
      <c r="C99" s="163"/>
      <c r="D99" s="163"/>
      <c r="E99" s="7"/>
      <c r="F99" s="164"/>
      <c r="H99" s="1" t="s">
        <v>55</v>
      </c>
      <c r="J99" s="30" t="n">
        <f aca="false">Construction!L156</f>
        <v>3</v>
      </c>
      <c r="K99" s="165" t="n">
        <f aca="false">SUMIFS(F97:F106,D97:D106,"Implementierung")</f>
        <v>0</v>
      </c>
    </row>
    <row r="100" s="1" customFormat="true" ht="15" hidden="false" customHeight="false" outlineLevel="0" collapsed="false">
      <c r="A100" s="176"/>
      <c r="B100" s="162"/>
      <c r="C100" s="163"/>
      <c r="D100" s="163"/>
      <c r="E100" s="7"/>
      <c r="F100" s="164"/>
      <c r="H100" s="1" t="s">
        <v>71</v>
      </c>
      <c r="J100" s="30" t="n">
        <f aca="false">Construction!L167</f>
        <v>3</v>
      </c>
      <c r="K100" s="165" t="n">
        <f aca="false">SUMIFS(F97:F106,D97:D106,"Test")</f>
        <v>0</v>
      </c>
    </row>
    <row r="101" s="1" customFormat="true" ht="15" hidden="false" customHeight="false" outlineLevel="0" collapsed="false">
      <c r="A101" s="176"/>
      <c r="B101" s="162"/>
      <c r="C101" s="163"/>
      <c r="D101" s="163"/>
      <c r="E101" s="7"/>
      <c r="F101" s="164"/>
      <c r="H101" s="1" t="s">
        <v>57</v>
      </c>
      <c r="J101" s="30" t="n">
        <f aca="false">Construction!L178</f>
        <v>1.5</v>
      </c>
      <c r="K101" s="165" t="n">
        <f aca="false">SUMIFS(F97:F106,D97:D106,"Dokumentation")</f>
        <v>0</v>
      </c>
    </row>
    <row r="102" s="1" customFormat="true" ht="15" hidden="false" customHeight="false" outlineLevel="0" collapsed="false">
      <c r="A102" s="176"/>
      <c r="B102" s="162"/>
      <c r="C102" s="163"/>
      <c r="D102" s="163"/>
      <c r="E102" s="7"/>
      <c r="F102" s="164"/>
      <c r="H102" s="1" t="s">
        <v>58</v>
      </c>
      <c r="J102" s="30" t="n">
        <f aca="false">Construction!L189</f>
        <v>0</v>
      </c>
      <c r="K102" s="165" t="n">
        <f aca="false">SUMIFS(F97:F106,D97:D106,"Projektmanagement")</f>
        <v>0</v>
      </c>
    </row>
    <row r="103" s="1" customFormat="true" ht="15" hidden="false" customHeight="false" outlineLevel="0" collapsed="false">
      <c r="A103" s="176"/>
      <c r="B103" s="162"/>
      <c r="C103" s="163"/>
      <c r="D103" s="163"/>
      <c r="E103" s="7"/>
      <c r="F103" s="164"/>
      <c r="H103" s="1" t="s">
        <v>72</v>
      </c>
      <c r="J103" s="30" t="n">
        <f aca="false">Construction!L200</f>
        <v>0</v>
      </c>
      <c r="K103" s="165" t="n">
        <f aca="false">SUMIFS(F97:F106,D97:D106,"Wiederkehrende Tasks")</f>
        <v>0</v>
      </c>
    </row>
    <row r="104" s="1" customFormat="true" ht="15" hidden="false" customHeight="false" outlineLevel="0" collapsed="false">
      <c r="A104" s="176"/>
      <c r="B104" s="162"/>
      <c r="C104" s="163"/>
      <c r="D104" s="163"/>
      <c r="E104" s="7"/>
      <c r="F104" s="164"/>
      <c r="H104" s="1" t="s">
        <v>60</v>
      </c>
      <c r="J104" s="30" t="n">
        <f aca="false">Construction!L211</f>
        <v>3</v>
      </c>
      <c r="K104" s="165" t="n">
        <f aca="false">SUMIFS(F97:F106,D97:D106,"Sitzung")</f>
        <v>0</v>
      </c>
    </row>
    <row r="105" s="1" customFormat="true" ht="15" hidden="false" customHeight="false" outlineLevel="0" collapsed="false">
      <c r="A105" s="176"/>
      <c r="B105" s="162"/>
      <c r="C105" s="163"/>
      <c r="D105" s="163"/>
      <c r="E105" s="7"/>
      <c r="F105" s="164"/>
      <c r="H105" s="1" t="s">
        <v>61</v>
      </c>
      <c r="J105" s="30" t="n">
        <f aca="false">Construction!L222</f>
        <v>0</v>
      </c>
      <c r="K105" s="165" t="n">
        <f aca="false">SUMIFS(F97:F106,D97:D106,"Qualitätssicherung")</f>
        <v>0</v>
      </c>
    </row>
    <row r="106" s="1" customFormat="true" ht="15" hidden="false" customHeight="false" outlineLevel="0" collapsed="false">
      <c r="A106" s="176"/>
      <c r="B106" s="162"/>
      <c r="C106" s="163"/>
      <c r="D106" s="163"/>
      <c r="E106" s="7"/>
      <c r="F106" s="164"/>
      <c r="H106" s="0"/>
      <c r="J106" s="0"/>
      <c r="K106" s="0"/>
    </row>
    <row r="107" s="170" customFormat="true" ht="15" hidden="false" customHeight="false" outlineLevel="0" collapsed="false">
      <c r="A107" s="174"/>
      <c r="B107" s="168"/>
      <c r="F107" s="171"/>
    </row>
    <row r="108" s="1" customFormat="true" ht="15" hidden="false" customHeight="false" outlineLevel="0" collapsed="false">
      <c r="A108" s="176" t="s">
        <v>38</v>
      </c>
      <c r="B108" s="162"/>
      <c r="C108" s="163"/>
      <c r="D108" s="163"/>
      <c r="E108" s="7"/>
      <c r="F108" s="164"/>
      <c r="H108" s="1" t="s">
        <v>53</v>
      </c>
      <c r="J108" s="30" t="n">
        <f aca="false">Construction!L257</f>
        <v>0</v>
      </c>
      <c r="K108" s="165" t="n">
        <f aca="false">SUMIFS(F108:F117,D108:D117,"Requirements")</f>
        <v>0</v>
      </c>
    </row>
    <row r="109" s="1" customFormat="true" ht="15" hidden="false" customHeight="false" outlineLevel="0" collapsed="false">
      <c r="A109" s="176"/>
      <c r="B109" s="162"/>
      <c r="C109" s="163"/>
      <c r="D109" s="163"/>
      <c r="E109" s="7"/>
      <c r="F109" s="164"/>
      <c r="H109" s="1" t="s">
        <v>165</v>
      </c>
      <c r="J109" s="30" t="n">
        <f aca="false">Construction!L268</f>
        <v>0</v>
      </c>
      <c r="K109" s="165" t="n">
        <f aca="false">SUMIFS(F108:F117,D108:D117,"Analyse &amp; Design")</f>
        <v>0</v>
      </c>
    </row>
    <row r="110" s="1" customFormat="true" ht="15" hidden="false" customHeight="false" outlineLevel="0" collapsed="false">
      <c r="A110" s="176"/>
      <c r="B110" s="162"/>
      <c r="C110" s="163"/>
      <c r="D110" s="163"/>
      <c r="E110" s="7"/>
      <c r="F110" s="164"/>
      <c r="H110" s="1" t="s">
        <v>55</v>
      </c>
      <c r="J110" s="30" t="n">
        <f aca="false">Construction!L279</f>
        <v>3</v>
      </c>
      <c r="K110" s="165" t="n">
        <f aca="false">SUMIFS(F108:F117,D108:D117,"Implementierung")</f>
        <v>0</v>
      </c>
    </row>
    <row r="111" s="1" customFormat="true" ht="15" hidden="false" customHeight="false" outlineLevel="0" collapsed="false">
      <c r="A111" s="176"/>
      <c r="B111" s="162"/>
      <c r="C111" s="163"/>
      <c r="D111" s="163"/>
      <c r="E111" s="7"/>
      <c r="F111" s="164"/>
      <c r="H111" s="1" t="s">
        <v>71</v>
      </c>
      <c r="J111" s="30" t="n">
        <f aca="false">Construction!L290</f>
        <v>2</v>
      </c>
      <c r="K111" s="165" t="n">
        <f aca="false">SUMIFS(F108:F117,D108:D117,"Test")</f>
        <v>0</v>
      </c>
    </row>
    <row r="112" s="1" customFormat="true" ht="15" hidden="false" customHeight="false" outlineLevel="0" collapsed="false">
      <c r="A112" s="176"/>
      <c r="B112" s="162"/>
      <c r="C112" s="163"/>
      <c r="D112" s="163"/>
      <c r="E112" s="7"/>
      <c r="F112" s="164"/>
      <c r="H112" s="1" t="s">
        <v>57</v>
      </c>
      <c r="J112" s="30" t="n">
        <f aca="false">Construction!L301</f>
        <v>1.5</v>
      </c>
      <c r="K112" s="165" t="n">
        <f aca="false">SUMIFS(F108:F117,D108:D117,"Dokumentation")</f>
        <v>0</v>
      </c>
    </row>
    <row r="113" s="1" customFormat="true" ht="15" hidden="false" customHeight="false" outlineLevel="0" collapsed="false">
      <c r="A113" s="176"/>
      <c r="B113" s="162"/>
      <c r="C113" s="163"/>
      <c r="D113" s="163"/>
      <c r="E113" s="7"/>
      <c r="F113" s="164"/>
      <c r="H113" s="1" t="s">
        <v>58</v>
      </c>
      <c r="J113" s="30" t="n">
        <f aca="false">Construction!L312</f>
        <v>0</v>
      </c>
      <c r="K113" s="165" t="n">
        <f aca="false">SUMIFS(F108:F117,D108:D117,"Projektmanagement")</f>
        <v>0</v>
      </c>
    </row>
    <row r="114" s="1" customFormat="true" ht="15" hidden="false" customHeight="false" outlineLevel="0" collapsed="false">
      <c r="A114" s="176"/>
      <c r="B114" s="162"/>
      <c r="C114" s="163"/>
      <c r="D114" s="163"/>
      <c r="E114" s="7"/>
      <c r="F114" s="164"/>
      <c r="H114" s="1" t="s">
        <v>72</v>
      </c>
      <c r="J114" s="30" t="n">
        <f aca="false">Construction!L323</f>
        <v>0</v>
      </c>
      <c r="K114" s="165" t="n">
        <f aca="false">SUMIFS(F108:F117,D108:D117,"Wiederkehrende Tasks")</f>
        <v>0</v>
      </c>
    </row>
    <row r="115" s="1" customFormat="true" ht="15" hidden="false" customHeight="false" outlineLevel="0" collapsed="false">
      <c r="A115" s="176"/>
      <c r="B115" s="162"/>
      <c r="C115" s="163"/>
      <c r="D115" s="163"/>
      <c r="E115" s="7"/>
      <c r="F115" s="164"/>
      <c r="H115" s="1" t="s">
        <v>60</v>
      </c>
      <c r="J115" s="30" t="n">
        <f aca="false">Construction!L334</f>
        <v>3</v>
      </c>
      <c r="K115" s="165" t="n">
        <f aca="false">SUMIFS(F108:F117,D108:D117,"Sitzung")</f>
        <v>0</v>
      </c>
    </row>
    <row r="116" s="1" customFormat="true" ht="15" hidden="false" customHeight="false" outlineLevel="0" collapsed="false">
      <c r="A116" s="176"/>
      <c r="B116" s="162"/>
      <c r="C116" s="163"/>
      <c r="D116" s="163"/>
      <c r="E116" s="7"/>
      <c r="F116" s="164"/>
      <c r="H116" s="1" t="s">
        <v>61</v>
      </c>
      <c r="J116" s="30" t="n">
        <f aca="false">Construction!L345</f>
        <v>0</v>
      </c>
      <c r="K116" s="165" t="n">
        <f aca="false">SUMIFS(F108:F117,D108:D117,"Qualitätssicherung")</f>
        <v>0</v>
      </c>
    </row>
    <row r="117" s="1" customFormat="true" ht="15" hidden="false" customHeight="false" outlineLevel="0" collapsed="false">
      <c r="A117" s="176"/>
      <c r="B117" s="162"/>
      <c r="C117" s="163"/>
      <c r="D117" s="163"/>
      <c r="E117" s="7"/>
      <c r="F117" s="164"/>
      <c r="H117" s="0"/>
      <c r="J117" s="0"/>
      <c r="K117" s="0"/>
    </row>
    <row r="118" s="170" customFormat="true" ht="15" hidden="false" customHeight="false" outlineLevel="0" collapsed="false">
      <c r="A118" s="174"/>
      <c r="B118" s="168"/>
      <c r="F118" s="171"/>
    </row>
    <row r="119" s="1" customFormat="true" ht="15" hidden="false" customHeight="false" outlineLevel="0" collapsed="false">
      <c r="A119" s="176" t="s">
        <v>40</v>
      </c>
      <c r="B119" s="162"/>
      <c r="C119" s="163"/>
      <c r="D119" s="163"/>
      <c r="E119" s="7"/>
      <c r="F119" s="164"/>
      <c r="H119" s="1" t="s">
        <v>53</v>
      </c>
      <c r="J119" s="30" t="n">
        <f aca="false">Construction!L378</f>
        <v>0</v>
      </c>
      <c r="K119" s="165" t="n">
        <f aca="false">SUMIFS(F119:F128,D119:D128,"Requirements")</f>
        <v>0</v>
      </c>
    </row>
    <row r="120" s="1" customFormat="true" ht="15" hidden="false" customHeight="false" outlineLevel="0" collapsed="false">
      <c r="A120" s="176"/>
      <c r="B120" s="162"/>
      <c r="C120" s="163"/>
      <c r="D120" s="163"/>
      <c r="E120" s="7"/>
      <c r="F120" s="164"/>
      <c r="H120" s="1" t="s">
        <v>165</v>
      </c>
      <c r="J120" s="30" t="n">
        <f aca="false">Construction!L389</f>
        <v>1</v>
      </c>
      <c r="K120" s="165" t="n">
        <f aca="false">SUMIFS(F119:F128,D119:D128,"Analyse &amp; Design")</f>
        <v>0</v>
      </c>
    </row>
    <row r="121" s="1" customFormat="true" ht="15" hidden="false" customHeight="false" outlineLevel="0" collapsed="false">
      <c r="A121" s="176"/>
      <c r="B121" s="162"/>
      <c r="C121" s="163"/>
      <c r="D121" s="163"/>
      <c r="E121" s="7"/>
      <c r="F121" s="164"/>
      <c r="H121" s="1" t="s">
        <v>55</v>
      </c>
      <c r="J121" s="30" t="n">
        <f aca="false">Construction!L400</f>
        <v>3</v>
      </c>
      <c r="K121" s="165" t="n">
        <f aca="false">SUMIFS(F119:F128,D119:D128,"Implementierung")</f>
        <v>0</v>
      </c>
    </row>
    <row r="122" s="1" customFormat="true" ht="15" hidden="false" customHeight="false" outlineLevel="0" collapsed="false">
      <c r="A122" s="176"/>
      <c r="B122" s="162"/>
      <c r="C122" s="163"/>
      <c r="D122" s="163"/>
      <c r="E122" s="7"/>
      <c r="F122" s="164"/>
      <c r="H122" s="1" t="s">
        <v>71</v>
      </c>
      <c r="J122" s="30" t="n">
        <f aca="false">Construction!L411</f>
        <v>2</v>
      </c>
      <c r="K122" s="165" t="n">
        <f aca="false">SUMIFS(F119:F128,D119:D128,"Test")</f>
        <v>0</v>
      </c>
    </row>
    <row r="123" s="1" customFormat="true" ht="15" hidden="false" customHeight="false" outlineLevel="0" collapsed="false">
      <c r="A123" s="176"/>
      <c r="B123" s="162"/>
      <c r="C123" s="163"/>
      <c r="D123" s="163"/>
      <c r="E123" s="7"/>
      <c r="F123" s="164"/>
      <c r="H123" s="1" t="s">
        <v>57</v>
      </c>
      <c r="J123" s="30" t="n">
        <f aca="false">Construction!L422</f>
        <v>1</v>
      </c>
      <c r="K123" s="165" t="n">
        <f aca="false">SUMIFS(F119:F128,D119:D128,"Dokumentation")</f>
        <v>0</v>
      </c>
    </row>
    <row r="124" s="1" customFormat="true" ht="15" hidden="false" customHeight="false" outlineLevel="0" collapsed="false">
      <c r="A124" s="176"/>
      <c r="B124" s="162"/>
      <c r="C124" s="163"/>
      <c r="D124" s="163"/>
      <c r="E124" s="7"/>
      <c r="F124" s="164"/>
      <c r="H124" s="1" t="s">
        <v>58</v>
      </c>
      <c r="J124" s="30" t="n">
        <f aca="false">Construction!L433</f>
        <v>0</v>
      </c>
      <c r="K124" s="165" t="n">
        <f aca="false">SUMIFS(F119:F128,D119:D128,"Projektmanagement")</f>
        <v>0</v>
      </c>
    </row>
    <row r="125" s="1" customFormat="true" ht="15" hidden="false" customHeight="false" outlineLevel="0" collapsed="false">
      <c r="A125" s="176"/>
      <c r="B125" s="162"/>
      <c r="C125" s="163"/>
      <c r="D125" s="163"/>
      <c r="E125" s="7"/>
      <c r="F125" s="164"/>
      <c r="H125" s="1" t="s">
        <v>72</v>
      </c>
      <c r="J125" s="30" t="n">
        <f aca="false">Construction!L444</f>
        <v>0</v>
      </c>
      <c r="K125" s="165" t="n">
        <f aca="false">SUMIFS(F119:F128,D119:D128,"Wiederkehrende Tasks")</f>
        <v>0</v>
      </c>
    </row>
    <row r="126" s="1" customFormat="true" ht="15" hidden="false" customHeight="false" outlineLevel="0" collapsed="false">
      <c r="A126" s="176"/>
      <c r="B126" s="162"/>
      <c r="C126" s="163"/>
      <c r="D126" s="163"/>
      <c r="E126" s="7"/>
      <c r="F126" s="164"/>
      <c r="H126" s="1" t="s">
        <v>60</v>
      </c>
      <c r="J126" s="30" t="n">
        <f aca="false">Construction!L455</f>
        <v>3</v>
      </c>
      <c r="K126" s="165" t="n">
        <f aca="false">SUMIFS(F119:F128,D119:D128,"Sitzung")</f>
        <v>0</v>
      </c>
    </row>
    <row r="127" s="1" customFormat="true" ht="15" hidden="false" customHeight="false" outlineLevel="0" collapsed="false">
      <c r="A127" s="176"/>
      <c r="B127" s="162"/>
      <c r="C127" s="163"/>
      <c r="D127" s="163"/>
      <c r="E127" s="7"/>
      <c r="F127" s="164"/>
      <c r="H127" s="1" t="s">
        <v>61</v>
      </c>
      <c r="J127" s="30" t="n">
        <f aca="false">Construction!L466</f>
        <v>0</v>
      </c>
      <c r="K127" s="165" t="n">
        <f aca="false">SUMIFS(F119:F128,D119:D128,"Qualitätssicherung")</f>
        <v>0</v>
      </c>
    </row>
    <row r="128" s="1" customFormat="true" ht="15" hidden="false" customHeight="false" outlineLevel="0" collapsed="false">
      <c r="A128" s="176"/>
      <c r="B128" s="162"/>
      <c r="C128" s="163"/>
      <c r="D128" s="163"/>
      <c r="E128" s="7"/>
      <c r="F128" s="164"/>
      <c r="H128" s="0"/>
      <c r="J128" s="0"/>
      <c r="K128" s="0"/>
    </row>
    <row r="129" s="170" customFormat="true" ht="15" hidden="false" customHeight="false" outlineLevel="0" collapsed="false">
      <c r="A129" s="174"/>
      <c r="B129" s="168"/>
      <c r="F129" s="171"/>
    </row>
    <row r="130" s="1" customFormat="true" ht="15" hidden="false" customHeight="false" outlineLevel="0" collapsed="false">
      <c r="A130" s="176" t="s">
        <v>42</v>
      </c>
      <c r="B130" s="162"/>
      <c r="C130" s="163"/>
      <c r="D130" s="163"/>
      <c r="E130" s="7"/>
      <c r="F130" s="164"/>
      <c r="H130" s="1" t="s">
        <v>53</v>
      </c>
      <c r="J130" s="30" t="n">
        <f aca="false">Construction!L501</f>
        <v>0</v>
      </c>
      <c r="K130" s="165" t="n">
        <f aca="false">SUMIFS(F130:F139,D130:D139,"Requirements")</f>
        <v>0</v>
      </c>
    </row>
    <row r="131" s="1" customFormat="true" ht="15" hidden="false" customHeight="false" outlineLevel="0" collapsed="false">
      <c r="A131" s="176"/>
      <c r="B131" s="162"/>
      <c r="C131" s="163"/>
      <c r="D131" s="163"/>
      <c r="E131" s="7"/>
      <c r="F131" s="164"/>
      <c r="H131" s="1" t="s">
        <v>165</v>
      </c>
      <c r="J131" s="30" t="n">
        <f aca="false">Construction!L512</f>
        <v>1</v>
      </c>
      <c r="K131" s="165" t="n">
        <f aca="false">SUMIFS(F130:F139,D130:D139,"Analyse &amp; Design")</f>
        <v>0</v>
      </c>
    </row>
    <row r="132" s="1" customFormat="true" ht="15" hidden="false" customHeight="false" outlineLevel="0" collapsed="false">
      <c r="A132" s="176"/>
      <c r="B132" s="162"/>
      <c r="C132" s="163"/>
      <c r="D132" s="163"/>
      <c r="E132" s="7"/>
      <c r="F132" s="164"/>
      <c r="H132" s="1" t="s">
        <v>55</v>
      </c>
      <c r="J132" s="30" t="n">
        <f aca="false">Construction!L523</f>
        <v>3</v>
      </c>
      <c r="K132" s="165" t="n">
        <f aca="false">SUMIFS(F130:F139,D130:D139,"Implementierung")</f>
        <v>0</v>
      </c>
    </row>
    <row r="133" s="1" customFormat="true" ht="15" hidden="false" customHeight="false" outlineLevel="0" collapsed="false">
      <c r="A133" s="176"/>
      <c r="B133" s="162"/>
      <c r="C133" s="163"/>
      <c r="D133" s="163"/>
      <c r="E133" s="7"/>
      <c r="F133" s="164"/>
      <c r="H133" s="1" t="s">
        <v>71</v>
      </c>
      <c r="J133" s="30" t="n">
        <f aca="false">Construction!L534</f>
        <v>2</v>
      </c>
      <c r="K133" s="165" t="n">
        <f aca="false">SUMIFS(F130:F139,D130:D139,"Test")</f>
        <v>0</v>
      </c>
    </row>
    <row r="134" s="1" customFormat="true" ht="15" hidden="false" customHeight="false" outlineLevel="0" collapsed="false">
      <c r="A134" s="176"/>
      <c r="B134" s="162"/>
      <c r="C134" s="163"/>
      <c r="D134" s="163"/>
      <c r="E134" s="7"/>
      <c r="F134" s="164"/>
      <c r="H134" s="1" t="s">
        <v>57</v>
      </c>
      <c r="J134" s="30" t="n">
        <f aca="false">Construction!L545</f>
        <v>1.5</v>
      </c>
      <c r="K134" s="165" t="n">
        <f aca="false">SUMIFS(F130:F139,D130:D139,"Dokumentation")</f>
        <v>0</v>
      </c>
    </row>
    <row r="135" s="1" customFormat="true" ht="15" hidden="false" customHeight="false" outlineLevel="0" collapsed="false">
      <c r="A135" s="176"/>
      <c r="B135" s="162"/>
      <c r="C135" s="163"/>
      <c r="D135" s="163"/>
      <c r="E135" s="7"/>
      <c r="F135" s="164"/>
      <c r="H135" s="1" t="s">
        <v>58</v>
      </c>
      <c r="J135" s="30" t="n">
        <f aca="false">Construction!L556</f>
        <v>0</v>
      </c>
      <c r="K135" s="165" t="n">
        <f aca="false">SUMIFS(F130:F139,D130:D139,"Projektmanagement")</f>
        <v>0</v>
      </c>
    </row>
    <row r="136" s="1" customFormat="true" ht="15" hidden="false" customHeight="false" outlineLevel="0" collapsed="false">
      <c r="A136" s="176"/>
      <c r="B136" s="162"/>
      <c r="C136" s="163"/>
      <c r="D136" s="163"/>
      <c r="E136" s="7"/>
      <c r="F136" s="164"/>
      <c r="H136" s="1" t="s">
        <v>72</v>
      </c>
      <c r="J136" s="30" t="n">
        <f aca="false">Construction!L567</f>
        <v>0</v>
      </c>
      <c r="K136" s="165" t="n">
        <f aca="false">SUMIFS(F130:F139,D130:D139,"Wiederkehrende Tasks")</f>
        <v>0</v>
      </c>
    </row>
    <row r="137" s="1" customFormat="true" ht="15" hidden="false" customHeight="false" outlineLevel="0" collapsed="false">
      <c r="A137" s="176"/>
      <c r="B137" s="162"/>
      <c r="C137" s="163"/>
      <c r="D137" s="163"/>
      <c r="E137" s="7"/>
      <c r="F137" s="164"/>
      <c r="H137" s="1" t="s">
        <v>60</v>
      </c>
      <c r="J137" s="30" t="n">
        <f aca="false">Construction!L578</f>
        <v>3</v>
      </c>
      <c r="K137" s="165" t="n">
        <f aca="false">SUMIFS(F130:F139,D130:D139,"Sitzung")</f>
        <v>0</v>
      </c>
    </row>
    <row r="138" s="1" customFormat="true" ht="15" hidden="false" customHeight="false" outlineLevel="0" collapsed="false">
      <c r="A138" s="176"/>
      <c r="B138" s="162"/>
      <c r="C138" s="163"/>
      <c r="D138" s="163"/>
      <c r="E138" s="7"/>
      <c r="F138" s="164"/>
      <c r="H138" s="1" t="s">
        <v>61</v>
      </c>
      <c r="J138" s="30" t="n">
        <f aca="false">Construction!L589</f>
        <v>0</v>
      </c>
      <c r="K138" s="165" t="n">
        <f aca="false">SUMIFS(F130:F139,D130:D139,"Qualitätssicherung")</f>
        <v>0</v>
      </c>
    </row>
    <row r="139" s="1" customFormat="true" ht="15" hidden="false" customHeight="false" outlineLevel="0" collapsed="false">
      <c r="A139" s="176"/>
      <c r="B139" s="162"/>
      <c r="C139" s="163"/>
      <c r="D139" s="163"/>
      <c r="E139" s="7"/>
      <c r="F139" s="164"/>
      <c r="H139" s="0"/>
      <c r="J139" s="0"/>
      <c r="K139" s="0"/>
    </row>
    <row r="140" s="170" customFormat="true" ht="15" hidden="false" customHeight="false" outlineLevel="0" collapsed="false">
      <c r="A140" s="174"/>
      <c r="B140" s="168"/>
      <c r="F140" s="171"/>
    </row>
    <row r="141" s="1" customFormat="true" ht="15" hidden="false" customHeight="false" outlineLevel="0" collapsed="false">
      <c r="A141" s="176" t="s">
        <v>44</v>
      </c>
      <c r="B141" s="162"/>
      <c r="C141" s="163"/>
      <c r="D141" s="163"/>
      <c r="E141" s="7"/>
      <c r="F141" s="164"/>
      <c r="H141" s="1" t="s">
        <v>53</v>
      </c>
      <c r="J141" s="30" t="n">
        <f aca="false">Construction!L622</f>
        <v>0</v>
      </c>
      <c r="K141" s="165" t="n">
        <f aca="false">SUMIFS(F141:F150,D141:D150,"Requirements")</f>
        <v>0</v>
      </c>
    </row>
    <row r="142" s="1" customFormat="true" ht="15" hidden="false" customHeight="false" outlineLevel="0" collapsed="false">
      <c r="A142" s="176"/>
      <c r="B142" s="162"/>
      <c r="C142" s="163"/>
      <c r="D142" s="163"/>
      <c r="E142" s="7"/>
      <c r="F142" s="164"/>
      <c r="H142" s="1" t="s">
        <v>165</v>
      </c>
      <c r="J142" s="30" t="n">
        <f aca="false">Construction!L633</f>
        <v>0</v>
      </c>
      <c r="K142" s="165" t="n">
        <f aca="false">SUMIFS(F141:F150,D141:D150,"Analyse &amp; Design")</f>
        <v>0</v>
      </c>
    </row>
    <row r="143" s="1" customFormat="true" ht="15" hidden="false" customHeight="false" outlineLevel="0" collapsed="false">
      <c r="A143" s="176"/>
      <c r="B143" s="162"/>
      <c r="C143" s="163"/>
      <c r="D143" s="163"/>
      <c r="E143" s="7"/>
      <c r="F143" s="164"/>
      <c r="H143" s="1" t="s">
        <v>55</v>
      </c>
      <c r="J143" s="30" t="n">
        <f aca="false">Construction!L644</f>
        <v>4</v>
      </c>
      <c r="K143" s="165" t="n">
        <f aca="false">SUMIFS(F141:F150,D141:D150,"Implementierung")</f>
        <v>0</v>
      </c>
    </row>
    <row r="144" s="1" customFormat="true" ht="15" hidden="false" customHeight="false" outlineLevel="0" collapsed="false">
      <c r="A144" s="176"/>
      <c r="B144" s="162"/>
      <c r="C144" s="163"/>
      <c r="D144" s="163"/>
      <c r="E144" s="7"/>
      <c r="F144" s="164"/>
      <c r="H144" s="1" t="s">
        <v>71</v>
      </c>
      <c r="J144" s="30" t="n">
        <f aca="false">Construction!L655</f>
        <v>2</v>
      </c>
      <c r="K144" s="165" t="n">
        <f aca="false">SUMIFS(F141:F150,D141:D150,"Test")</f>
        <v>0</v>
      </c>
    </row>
    <row r="145" s="1" customFormat="true" ht="15" hidden="false" customHeight="false" outlineLevel="0" collapsed="false">
      <c r="A145" s="176"/>
      <c r="B145" s="162"/>
      <c r="C145" s="163"/>
      <c r="D145" s="163"/>
      <c r="E145" s="7"/>
      <c r="F145" s="164"/>
      <c r="H145" s="1" t="s">
        <v>57</v>
      </c>
      <c r="J145" s="30" t="n">
        <f aca="false">Construction!L666</f>
        <v>2</v>
      </c>
      <c r="K145" s="165" t="n">
        <f aca="false">SUMIFS(F141:F150,D141:D150,"Dokumentation")</f>
        <v>0</v>
      </c>
    </row>
    <row r="146" s="1" customFormat="true" ht="15" hidden="false" customHeight="false" outlineLevel="0" collapsed="false">
      <c r="A146" s="176"/>
      <c r="B146" s="162"/>
      <c r="C146" s="163"/>
      <c r="D146" s="163"/>
      <c r="E146" s="7"/>
      <c r="F146" s="164"/>
      <c r="H146" s="1" t="s">
        <v>58</v>
      </c>
      <c r="J146" s="30" t="n">
        <f aca="false">Construction!L677</f>
        <v>0</v>
      </c>
      <c r="K146" s="165" t="n">
        <f aca="false">SUMIFS(F141:F150,D141:D150,"Projektmanagement")</f>
        <v>0</v>
      </c>
    </row>
    <row r="147" s="1" customFormat="true" ht="15" hidden="false" customHeight="false" outlineLevel="0" collapsed="false">
      <c r="A147" s="176"/>
      <c r="B147" s="162"/>
      <c r="C147" s="163"/>
      <c r="D147" s="163"/>
      <c r="E147" s="7"/>
      <c r="F147" s="164"/>
      <c r="H147" s="1" t="s">
        <v>72</v>
      </c>
      <c r="J147" s="30" t="n">
        <f aca="false">Construction!L688</f>
        <v>0</v>
      </c>
      <c r="K147" s="165" t="n">
        <f aca="false">SUMIFS(F141:F150,D141:D150,"Wiederkehrende Tasks")</f>
        <v>0</v>
      </c>
    </row>
    <row r="148" s="1" customFormat="true" ht="15" hidden="false" customHeight="false" outlineLevel="0" collapsed="false">
      <c r="A148" s="176"/>
      <c r="B148" s="162"/>
      <c r="C148" s="163"/>
      <c r="D148" s="163"/>
      <c r="E148" s="7"/>
      <c r="F148" s="164"/>
      <c r="H148" s="1" t="s">
        <v>60</v>
      </c>
      <c r="J148" s="30" t="n">
        <f aca="false">Construction!L699</f>
        <v>3</v>
      </c>
      <c r="K148" s="165" t="n">
        <f aca="false">SUMIFS(F141:F150,D141:D150,"Sitzung")</f>
        <v>0</v>
      </c>
    </row>
    <row r="149" s="1" customFormat="true" ht="15" hidden="false" customHeight="false" outlineLevel="0" collapsed="false">
      <c r="A149" s="176"/>
      <c r="B149" s="162"/>
      <c r="C149" s="163"/>
      <c r="D149" s="163"/>
      <c r="E149" s="7"/>
      <c r="F149" s="164"/>
      <c r="H149" s="1" t="s">
        <v>61</v>
      </c>
      <c r="J149" s="30" t="n">
        <f aca="false">Construction!L710</f>
        <v>0</v>
      </c>
      <c r="K149" s="165" t="n">
        <f aca="false">SUMIFS(F141:F150,D141:D150,"Qualitätssicherung")</f>
        <v>0</v>
      </c>
    </row>
    <row r="150" s="1" customFormat="true" ht="15" hidden="false" customHeight="false" outlineLevel="0" collapsed="false">
      <c r="A150" s="176"/>
      <c r="B150" s="162"/>
      <c r="C150" s="163"/>
      <c r="D150" s="163"/>
      <c r="E150" s="7"/>
      <c r="F150" s="164"/>
      <c r="H150" s="0"/>
      <c r="J150" s="0"/>
      <c r="K150" s="0"/>
    </row>
    <row r="151" s="170" customFormat="true" ht="15" hidden="false" customHeight="false" outlineLevel="0" collapsed="false">
      <c r="A151" s="174"/>
      <c r="B151" s="168"/>
      <c r="F151" s="171"/>
    </row>
    <row r="152" s="1" customFormat="true" ht="15" hidden="false" customHeight="false" outlineLevel="0" collapsed="false">
      <c r="A152" s="177" t="s">
        <v>46</v>
      </c>
      <c r="B152" s="162"/>
      <c r="C152" s="163"/>
      <c r="D152" s="163"/>
      <c r="E152" s="7"/>
      <c r="F152" s="164"/>
      <c r="H152" s="1" t="s">
        <v>53</v>
      </c>
      <c r="J152" s="30" t="n">
        <f aca="false">Transition!L13</f>
        <v>0</v>
      </c>
      <c r="K152" s="165" t="n">
        <f aca="false">SUMIFS(F152:F161,D152:D161,"Requirements")</f>
        <v>0</v>
      </c>
    </row>
    <row r="153" s="1" customFormat="true" ht="15" hidden="false" customHeight="false" outlineLevel="0" collapsed="false">
      <c r="A153" s="177"/>
      <c r="B153" s="162"/>
      <c r="C153" s="163"/>
      <c r="D153" s="163"/>
      <c r="E153" s="7"/>
      <c r="F153" s="164"/>
      <c r="H153" s="1" t="s">
        <v>165</v>
      </c>
      <c r="J153" s="30" t="n">
        <f aca="false">Transition!L24</f>
        <v>0</v>
      </c>
      <c r="K153" s="165" t="n">
        <f aca="false">SUMIFS(F152:F161,D152:D161,"Analyse &amp; Design")</f>
        <v>0</v>
      </c>
    </row>
    <row r="154" s="1" customFormat="true" ht="15" hidden="false" customHeight="false" outlineLevel="0" collapsed="false">
      <c r="A154" s="177"/>
      <c r="B154" s="162"/>
      <c r="C154" s="163"/>
      <c r="D154" s="163"/>
      <c r="E154" s="7"/>
      <c r="F154" s="164"/>
      <c r="H154" s="1" t="s">
        <v>55</v>
      </c>
      <c r="J154" s="30" t="n">
        <f aca="false">Transition!L35</f>
        <v>0</v>
      </c>
      <c r="K154" s="165" t="n">
        <f aca="false">SUMIFS(F152:F161,D152:D161,"Implementierung")</f>
        <v>0</v>
      </c>
    </row>
    <row r="155" s="1" customFormat="true" ht="15" hidden="false" customHeight="false" outlineLevel="0" collapsed="false">
      <c r="A155" s="177"/>
      <c r="B155" s="162"/>
      <c r="C155" s="163"/>
      <c r="D155" s="163"/>
      <c r="E155" s="7"/>
      <c r="F155" s="164"/>
      <c r="H155" s="1" t="s">
        <v>71</v>
      </c>
      <c r="J155" s="30" t="n">
        <f aca="false">Transition!L46</f>
        <v>4</v>
      </c>
      <c r="K155" s="165" t="n">
        <f aca="false">SUMIFS(F152:F161,D152:D161,"Test")</f>
        <v>0</v>
      </c>
    </row>
    <row r="156" s="1" customFormat="true" ht="15" hidden="false" customHeight="false" outlineLevel="0" collapsed="false">
      <c r="A156" s="177"/>
      <c r="B156" s="162"/>
      <c r="C156" s="163"/>
      <c r="D156" s="163"/>
      <c r="E156" s="7"/>
      <c r="F156" s="164"/>
      <c r="H156" s="1" t="s">
        <v>57</v>
      </c>
      <c r="J156" s="30" t="n">
        <f aca="false">Transition!L57</f>
        <v>2</v>
      </c>
      <c r="K156" s="165" t="n">
        <f aca="false">SUMIFS(F152:F161,D152:D161,"Dokumentation")</f>
        <v>0</v>
      </c>
    </row>
    <row r="157" s="1" customFormat="true" ht="15" hidden="false" customHeight="false" outlineLevel="0" collapsed="false">
      <c r="A157" s="177"/>
      <c r="B157" s="162"/>
      <c r="C157" s="163"/>
      <c r="D157" s="163"/>
      <c r="E157" s="7"/>
      <c r="F157" s="164"/>
      <c r="H157" s="1" t="s">
        <v>58</v>
      </c>
      <c r="J157" s="30" t="n">
        <f aca="false">Transition!L68</f>
        <v>2</v>
      </c>
      <c r="K157" s="165" t="n">
        <f aca="false">SUMIFS(F152:F161,D152:D161,"Projektmanagement")</f>
        <v>0</v>
      </c>
    </row>
    <row r="158" s="1" customFormat="true" ht="15" hidden="false" customHeight="false" outlineLevel="0" collapsed="false">
      <c r="A158" s="177"/>
      <c r="B158" s="162"/>
      <c r="C158" s="163"/>
      <c r="D158" s="163"/>
      <c r="E158" s="7"/>
      <c r="F158" s="164"/>
      <c r="H158" s="1" t="s">
        <v>72</v>
      </c>
      <c r="J158" s="30" t="n">
        <f aca="false">Transition!L79</f>
        <v>0</v>
      </c>
      <c r="K158" s="165" t="n">
        <f aca="false">SUMIFS(F152:F161,D152:D161,"Wiederkehrende Tasks")</f>
        <v>0</v>
      </c>
    </row>
    <row r="159" s="1" customFormat="true" ht="15" hidden="false" customHeight="false" outlineLevel="0" collapsed="false">
      <c r="A159" s="177"/>
      <c r="B159" s="162"/>
      <c r="C159" s="163"/>
      <c r="D159" s="163"/>
      <c r="E159" s="7"/>
      <c r="F159" s="164"/>
      <c r="H159" s="1" t="s">
        <v>60</v>
      </c>
      <c r="J159" s="30" t="n">
        <f aca="false">Transition!L90</f>
        <v>3</v>
      </c>
      <c r="K159" s="165" t="n">
        <f aca="false">SUMIFS(F152:F161,D152:D161,"Sitzung")</f>
        <v>0</v>
      </c>
    </row>
    <row r="160" s="1" customFormat="true" ht="15" hidden="false" customHeight="false" outlineLevel="0" collapsed="false">
      <c r="A160" s="177"/>
      <c r="B160" s="162"/>
      <c r="C160" s="163"/>
      <c r="D160" s="163"/>
      <c r="E160" s="7"/>
      <c r="F160" s="164"/>
      <c r="H160" s="1" t="s">
        <v>61</v>
      </c>
      <c r="J160" s="30" t="n">
        <f aca="false">Transition!L101</f>
        <v>0</v>
      </c>
      <c r="K160" s="165" t="n">
        <f aca="false">SUMIFS(F152:F161,D152:D161,"Qualitätssicherung")</f>
        <v>0</v>
      </c>
    </row>
    <row r="161" s="1" customFormat="true" ht="15" hidden="false" customHeight="false" outlineLevel="0" collapsed="false">
      <c r="A161" s="177"/>
      <c r="B161" s="162"/>
      <c r="C161" s="163"/>
      <c r="D161" s="163"/>
      <c r="E161" s="7"/>
      <c r="F161" s="164"/>
      <c r="H161" s="0"/>
      <c r="J161" s="0"/>
      <c r="K161" s="0"/>
    </row>
    <row r="162" s="170" customFormat="true" ht="15" hidden="false" customHeight="false" outlineLevel="0" collapsed="false">
      <c r="A162" s="174"/>
      <c r="B162" s="168"/>
      <c r="F162" s="171"/>
    </row>
    <row r="163" s="1" customFormat="true" ht="15" hidden="false" customHeight="false" outlineLevel="0" collapsed="false">
      <c r="A163" s="177" t="s">
        <v>48</v>
      </c>
      <c r="B163" s="162"/>
      <c r="C163" s="163"/>
      <c r="D163" s="163"/>
      <c r="E163" s="7"/>
      <c r="F163" s="164"/>
      <c r="H163" s="1" t="s">
        <v>53</v>
      </c>
      <c r="J163" s="30" t="n">
        <f aca="false">Transition!L134</f>
        <v>0</v>
      </c>
      <c r="K163" s="165" t="n">
        <f aca="false">SUMIFS(F163:F172,D163:D172,"Requirements")</f>
        <v>0</v>
      </c>
    </row>
    <row r="164" s="1" customFormat="true" ht="15" hidden="false" customHeight="false" outlineLevel="0" collapsed="false">
      <c r="A164" s="177"/>
      <c r="B164" s="162"/>
      <c r="C164" s="163"/>
      <c r="D164" s="163"/>
      <c r="E164" s="7"/>
      <c r="F164" s="164"/>
      <c r="H164" s="1" t="s">
        <v>165</v>
      </c>
      <c r="J164" s="30" t="n">
        <f aca="false">Transition!L145</f>
        <v>0</v>
      </c>
      <c r="K164" s="165" t="n">
        <f aca="false">SUMIFS(F163:F172,D163:D172,"Analyse &amp; Design")</f>
        <v>0</v>
      </c>
    </row>
    <row r="165" s="1" customFormat="true" ht="15" hidden="false" customHeight="false" outlineLevel="0" collapsed="false">
      <c r="A165" s="177"/>
      <c r="B165" s="162"/>
      <c r="C165" s="163"/>
      <c r="D165" s="163"/>
      <c r="E165" s="7"/>
      <c r="F165" s="164"/>
      <c r="H165" s="1" t="s">
        <v>55</v>
      </c>
      <c r="J165" s="30" t="n">
        <f aca="false">Transition!L156</f>
        <v>0</v>
      </c>
      <c r="K165" s="165" t="n">
        <f aca="false">SUMIFS(F163:F172,D163:D172,"Implementierung")</f>
        <v>0</v>
      </c>
    </row>
    <row r="166" s="1" customFormat="true" ht="15" hidden="false" customHeight="false" outlineLevel="0" collapsed="false">
      <c r="A166" s="177"/>
      <c r="B166" s="162"/>
      <c r="C166" s="163"/>
      <c r="D166" s="163"/>
      <c r="E166" s="7"/>
      <c r="F166" s="164"/>
      <c r="H166" s="1" t="s">
        <v>71</v>
      </c>
      <c r="J166" s="30" t="n">
        <f aca="false">Transition!L167</f>
        <v>0</v>
      </c>
      <c r="K166" s="165" t="n">
        <f aca="false">SUMIFS(F163:F172,D163:D172,"Test")</f>
        <v>0</v>
      </c>
    </row>
    <row r="167" s="1" customFormat="true" ht="15" hidden="false" customHeight="false" outlineLevel="0" collapsed="false">
      <c r="A167" s="177"/>
      <c r="B167" s="162"/>
      <c r="C167" s="163"/>
      <c r="D167" s="163"/>
      <c r="E167" s="7"/>
      <c r="F167" s="164"/>
      <c r="H167" s="1" t="s">
        <v>57</v>
      </c>
      <c r="J167" s="30" t="n">
        <f aca="false">Transition!L178</f>
        <v>0</v>
      </c>
      <c r="K167" s="165" t="n">
        <f aca="false">SUMIFS(F163:F172,D163:D172,"Dokumentation")</f>
        <v>0</v>
      </c>
    </row>
    <row r="168" s="1" customFormat="true" ht="15" hidden="false" customHeight="false" outlineLevel="0" collapsed="false">
      <c r="A168" s="177"/>
      <c r="B168" s="162"/>
      <c r="C168" s="163"/>
      <c r="D168" s="163"/>
      <c r="E168" s="7"/>
      <c r="F168" s="164"/>
      <c r="H168" s="1" t="s">
        <v>58</v>
      </c>
      <c r="J168" s="30" t="n">
        <f aca="false">Transition!L189</f>
        <v>0</v>
      </c>
      <c r="K168" s="165" t="n">
        <f aca="false">SUMIFS(F163:F172,D163:D172,"Projektmanagement")</f>
        <v>0</v>
      </c>
    </row>
    <row r="169" s="1" customFormat="true" ht="15" hidden="false" customHeight="false" outlineLevel="0" collapsed="false">
      <c r="A169" s="177"/>
      <c r="B169" s="162"/>
      <c r="C169" s="163"/>
      <c r="D169" s="163"/>
      <c r="E169" s="7"/>
      <c r="F169" s="164"/>
      <c r="H169" s="1" t="s">
        <v>72</v>
      </c>
      <c r="J169" s="30" t="n">
        <f aca="false">Transition!L200</f>
        <v>0</v>
      </c>
      <c r="K169" s="165" t="n">
        <f aca="false">SUMIFS(F163:F172,D163:D172,"Wiederkehrende Tasks")</f>
        <v>0</v>
      </c>
    </row>
    <row r="170" s="1" customFormat="true" ht="15" hidden="false" customHeight="false" outlineLevel="0" collapsed="false">
      <c r="A170" s="177"/>
      <c r="B170" s="162"/>
      <c r="C170" s="163"/>
      <c r="D170" s="163"/>
      <c r="E170" s="7"/>
      <c r="F170" s="164"/>
      <c r="H170" s="1" t="s">
        <v>60</v>
      </c>
      <c r="J170" s="30" t="n">
        <f aca="false">Transition!L211</f>
        <v>0</v>
      </c>
      <c r="K170" s="165" t="n">
        <f aca="false">SUMIFS(F163:F172,D163:D172,"Sitzung")</f>
        <v>0</v>
      </c>
    </row>
    <row r="171" s="1" customFormat="true" ht="15" hidden="false" customHeight="false" outlineLevel="0" collapsed="false">
      <c r="A171" s="177"/>
      <c r="B171" s="162"/>
      <c r="C171" s="163"/>
      <c r="D171" s="163"/>
      <c r="E171" s="7"/>
      <c r="F171" s="164"/>
      <c r="H171" s="1" t="s">
        <v>61</v>
      </c>
      <c r="J171" s="30" t="n">
        <f aca="false">Transition!L222</f>
        <v>0</v>
      </c>
      <c r="K171" s="165" t="n">
        <f aca="false">SUMIFS(F163:F172,D163:D172,"Qualitätssicherung")</f>
        <v>0</v>
      </c>
    </row>
    <row r="172" s="1" customFormat="true" ht="15" hidden="false" customHeight="false" outlineLevel="0" collapsed="false">
      <c r="A172" s="177"/>
      <c r="B172" s="162"/>
      <c r="C172" s="163"/>
      <c r="D172" s="163"/>
      <c r="E172" s="7"/>
      <c r="F172" s="164"/>
      <c r="H172" s="0"/>
      <c r="J172" s="0"/>
      <c r="K172" s="0"/>
    </row>
    <row r="173" s="170" customFormat="true" ht="15" hidden="false" customHeight="false" outlineLevel="0" collapsed="false">
      <c r="A173" s="174"/>
      <c r="B173" s="168"/>
      <c r="F173" s="171"/>
    </row>
    <row r="174" s="1" customFormat="true" ht="15" hidden="false" customHeight="false" outlineLevel="0" collapsed="false">
      <c r="B174" s="140"/>
      <c r="F174" s="178"/>
    </row>
    <row r="175" s="1" customFormat="true" ht="15" hidden="false" customHeight="false" outlineLevel="0" collapsed="false">
      <c r="A175" s="179"/>
      <c r="B175" s="179"/>
      <c r="F175" s="178"/>
    </row>
    <row r="176" s="1" customFormat="true" ht="15" hidden="false" customHeight="false" outlineLevel="0" collapsed="false">
      <c r="A176" s="179"/>
      <c r="B176" s="179"/>
      <c r="F176" s="178"/>
    </row>
    <row r="177" s="1" customFormat="true" ht="15" hidden="false" customHeight="false" outlineLevel="0" collapsed="false">
      <c r="A177" s="179"/>
      <c r="B177" s="179"/>
      <c r="F177" s="178"/>
    </row>
    <row r="178" s="1" customFormat="true" ht="15" hidden="false" customHeight="false" outlineLevel="0" collapsed="false">
      <c r="A178" s="0"/>
      <c r="B178" s="140"/>
      <c r="F178" s="178"/>
    </row>
    <row r="179" s="1" customFormat="true" ht="15" hidden="false" customHeight="false" outlineLevel="0" collapsed="false">
      <c r="A179" s="0"/>
      <c r="B179" s="140"/>
      <c r="F179" s="178"/>
    </row>
    <row r="180" s="1" customFormat="true" ht="15" hidden="false" customHeight="false" outlineLevel="0" collapsed="false">
      <c r="A180" s="0"/>
      <c r="B180" s="140"/>
      <c r="F180" s="178"/>
    </row>
    <row r="181" customFormat="false" ht="15" hidden="false" customHeight="false" outlineLevel="0" collapsed="false">
      <c r="B181" s="30"/>
      <c r="F181" s="178"/>
    </row>
    <row r="182" customFormat="false" ht="15" hidden="false" customHeight="false" outlineLevel="0" collapsed="false">
      <c r="B182" s="30"/>
      <c r="F182" s="178"/>
    </row>
    <row r="183" customFormat="false" ht="15" hidden="false" customHeight="false" outlineLevel="0" collapsed="false">
      <c r="B183" s="30"/>
      <c r="F183" s="178"/>
    </row>
    <row r="184" customFormat="false" ht="15" hidden="false" customHeight="false" outlineLevel="0" collapsed="false">
      <c r="B184" s="30"/>
      <c r="F184" s="178"/>
    </row>
    <row r="185" customFormat="false" ht="15" hidden="false" customHeight="false" outlineLevel="0" collapsed="false">
      <c r="B185" s="30"/>
      <c r="F185" s="178"/>
    </row>
  </sheetData>
  <sheetProtection sheet="true" objects="true" scenarios="true" selectLockedCells="true"/>
  <mergeCells count="18">
    <mergeCell ref="A9:A18"/>
    <mergeCell ref="A20:A29"/>
    <mergeCell ref="A31:A40"/>
    <mergeCell ref="A42:A51"/>
    <mergeCell ref="A53:A62"/>
    <mergeCell ref="A64:A73"/>
    <mergeCell ref="A75:A84"/>
    <mergeCell ref="A86:A95"/>
    <mergeCell ref="A97:A106"/>
    <mergeCell ref="A108:A117"/>
    <mergeCell ref="A119:A128"/>
    <mergeCell ref="A130:A139"/>
    <mergeCell ref="A141:A150"/>
    <mergeCell ref="A152:A161"/>
    <mergeCell ref="A163:A172"/>
    <mergeCell ref="A175:B175"/>
    <mergeCell ref="A176:B176"/>
    <mergeCell ref="A177:B177"/>
  </mergeCells>
  <hyperlinks>
    <hyperlink ref="D2" location="Übersicht!C2" display="Übersicht"/>
    <hyperlink ref="A9" location="'Woche 0'!B9" display="Woche 0"/>
    <hyperlink ref="A20" location="Inception!B9" display="Woche 1"/>
    <hyperlink ref="A31" location="Inception!B130" display="Woche 2"/>
    <hyperlink ref="A42" location="Elaboration!B9" display="Woche 3"/>
    <hyperlink ref="A53" location="Elaboration!B130" display="Woche 4"/>
    <hyperlink ref="A64" location="Elaboration!B253" display="Woche 5"/>
    <hyperlink ref="A75" location="Elaboration!B374" display="Woche 6"/>
    <hyperlink ref="A86" location="Construction!B9" display="Woche 7"/>
    <hyperlink ref="A97" location="Construction!B130" display="Woche 8"/>
    <hyperlink ref="A108" location="Construction!B253" display="Woche 9"/>
    <hyperlink ref="A119" location="Construction!B374" display="Woche 10"/>
    <hyperlink ref="A130" location="Construction!B497" display="Woche 11"/>
    <hyperlink ref="A141" location="Construction!B618" display="Woche 12"/>
    <hyperlink ref="A152" location="Transition!B9" display="Woche 13"/>
    <hyperlink ref="A163" location="Transition!B130" display="Woche 14"/>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L18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8" topLeftCell="A9" activePane="bottomLeft" state="frozen"/>
      <selection pane="topLeft" activeCell="A1" activeCellId="0" sqref="A1"/>
      <selection pane="bottomLeft" activeCell="B9" activeCellId="0" sqref="B9"/>
    </sheetView>
  </sheetViews>
  <sheetFormatPr defaultRowHeight="15"/>
  <cols>
    <col collapsed="false" hidden="false" max="1" min="1" style="0" width="10.7125506072875"/>
    <col collapsed="false" hidden="false" max="2" min="2" style="120" width="21.2105263157895"/>
    <col collapsed="false" hidden="false" max="3" min="3" style="0" width="66.1983805668016"/>
    <col collapsed="false" hidden="false" max="4" min="4" style="0" width="30.6356275303644"/>
    <col collapsed="false" hidden="false" max="5" min="5" style="0" width="28.2793522267206"/>
    <col collapsed="false" hidden="false" max="6" min="6" style="135" width="11.0323886639676"/>
    <col collapsed="false" hidden="false" max="7" min="7" style="0" width="5.46153846153846"/>
    <col collapsed="false" hidden="false" max="1025" min="8" style="0" width="10.7125506072875"/>
  </cols>
  <sheetData>
    <row r="1" customFormat="false" ht="25" hidden="false" customHeight="false" outlineLevel="0" collapsed="false">
      <c r="A1" s="138" t="s">
        <v>157</v>
      </c>
      <c r="B1" s="180"/>
      <c r="C1" s="138"/>
      <c r="D1" s="138"/>
      <c r="E1" s="138"/>
      <c r="F1" s="139"/>
      <c r="G1" s="21"/>
      <c r="H1" s="21"/>
      <c r="I1" s="21"/>
      <c r="J1" s="21"/>
      <c r="K1" s="21"/>
      <c r="L1" s="21"/>
    </row>
    <row r="2" customFormat="false" ht="15" hidden="false" customHeight="false" outlineLevel="0" collapsed="false">
      <c r="A2" s="21"/>
      <c r="B2" s="181"/>
      <c r="C2" s="21"/>
      <c r="D2" s="10" t="s">
        <v>50</v>
      </c>
      <c r="E2" s="21"/>
      <c r="F2" s="141"/>
      <c r="G2" s="21"/>
      <c r="H2" s="21"/>
      <c r="I2" s="21"/>
      <c r="J2" s="21"/>
      <c r="K2" s="21"/>
      <c r="L2" s="21"/>
    </row>
    <row r="3" customFormat="false" ht="16" hidden="false" customHeight="false" outlineLevel="0" collapsed="false">
      <c r="A3" s="182" t="str">
        <f aca="false">Übersicht!C11</f>
        <v>Teilnehmer 5</v>
      </c>
      <c r="B3" s="143"/>
      <c r="C3" s="144"/>
      <c r="D3" s="144"/>
      <c r="E3" s="144"/>
      <c r="F3" s="146"/>
      <c r="G3" s="21"/>
      <c r="H3" s="21"/>
      <c r="I3" s="21"/>
      <c r="J3" s="21"/>
      <c r="K3" s="21"/>
      <c r="L3" s="21"/>
    </row>
    <row r="4" customFormat="false" ht="16" hidden="false" customHeight="false" outlineLevel="0" collapsed="false">
      <c r="A4" s="182"/>
      <c r="B4" s="143"/>
      <c r="C4" s="144"/>
      <c r="D4" s="144"/>
      <c r="E4" s="144"/>
      <c r="F4" s="146"/>
      <c r="G4" s="21"/>
      <c r="H4" s="21"/>
      <c r="I4" s="21"/>
      <c r="J4" s="21"/>
      <c r="K4" s="21"/>
      <c r="L4" s="21"/>
    </row>
    <row r="5" customFormat="false" ht="15" hidden="false" customHeight="false" outlineLevel="0" collapsed="false">
      <c r="A5" s="149"/>
      <c r="B5" s="148"/>
      <c r="C5" s="149"/>
      <c r="D5" s="149"/>
      <c r="E5" s="149"/>
      <c r="F5" s="150"/>
      <c r="G5" s="21"/>
      <c r="H5" s="21"/>
      <c r="I5" s="21"/>
      <c r="J5" s="21"/>
      <c r="K5" s="21"/>
      <c r="L5" s="21"/>
    </row>
    <row r="6" customFormat="false" ht="15" hidden="false" customHeight="false" outlineLevel="0" collapsed="false">
      <c r="A6" s="149"/>
      <c r="B6" s="183"/>
      <c r="C6" s="153"/>
      <c r="D6" s="153"/>
      <c r="E6" s="153"/>
      <c r="F6" s="154"/>
      <c r="G6" s="21"/>
      <c r="H6" s="21"/>
      <c r="I6" s="21"/>
      <c r="J6" s="21"/>
      <c r="K6" s="21"/>
      <c r="L6" s="21"/>
    </row>
    <row r="7" customFormat="false" ht="15" hidden="false" customHeight="false" outlineLevel="0" collapsed="false">
      <c r="A7" s="21"/>
      <c r="B7" s="181"/>
      <c r="C7" s="21"/>
      <c r="D7" s="21"/>
      <c r="E7" s="21"/>
      <c r="F7" s="141"/>
      <c r="G7" s="21"/>
      <c r="H7" s="21"/>
      <c r="I7" s="21"/>
      <c r="J7" s="21"/>
      <c r="K7" s="21"/>
      <c r="L7" s="21"/>
    </row>
    <row r="8" customFormat="false" ht="15" hidden="false" customHeight="false" outlineLevel="0" collapsed="false">
      <c r="A8" s="155" t="s">
        <v>153</v>
      </c>
      <c r="B8" s="156" t="s">
        <v>158</v>
      </c>
      <c r="C8" s="155" t="s">
        <v>159</v>
      </c>
      <c r="D8" s="155" t="s">
        <v>160</v>
      </c>
      <c r="E8" s="155" t="s">
        <v>161</v>
      </c>
      <c r="F8" s="157" t="s">
        <v>162</v>
      </c>
      <c r="G8" s="1"/>
      <c r="H8" s="158" t="s">
        <v>163</v>
      </c>
      <c r="I8" s="159"/>
      <c r="J8" s="160" t="s">
        <v>65</v>
      </c>
      <c r="K8" s="160" t="s">
        <v>66</v>
      </c>
      <c r="L8" s="1"/>
    </row>
    <row r="9" customFormat="false" ht="15" hidden="false" customHeight="false" outlineLevel="0" collapsed="false">
      <c r="A9" s="161" t="s">
        <v>20</v>
      </c>
      <c r="B9" s="162"/>
      <c r="C9" s="7"/>
      <c r="D9" s="163"/>
      <c r="E9" s="7"/>
      <c r="F9" s="164"/>
      <c r="G9" s="1"/>
      <c r="H9" s="1" t="s">
        <v>53</v>
      </c>
      <c r="I9" s="1"/>
      <c r="J9" s="30" t="n">
        <f aca="false">'Woche 0'!N13</f>
        <v>0</v>
      </c>
      <c r="K9" s="165" t="n">
        <f aca="false">SUMIFS(F9:F18,D9:D18,"Requirements")</f>
        <v>0</v>
      </c>
      <c r="L9" s="1"/>
    </row>
    <row r="10" customFormat="false" ht="15" hidden="false" customHeight="false" outlineLevel="0" collapsed="false">
      <c r="A10" s="161"/>
      <c r="B10" s="162"/>
      <c r="C10" s="7"/>
      <c r="D10" s="163"/>
      <c r="E10" s="7"/>
      <c r="F10" s="164"/>
      <c r="G10" s="1"/>
      <c r="H10" s="1" t="s">
        <v>165</v>
      </c>
      <c r="I10" s="1"/>
      <c r="J10" s="30" t="n">
        <f aca="false">'Woche 0'!N24</f>
        <v>0</v>
      </c>
      <c r="K10" s="165" t="n">
        <f aca="false">SUMIFS(F9:F18,D9:D18,"Analyse &amp; Design")</f>
        <v>0</v>
      </c>
      <c r="L10" s="1"/>
    </row>
    <row r="11" customFormat="false" ht="15" hidden="false" customHeight="false" outlineLevel="0" collapsed="false">
      <c r="A11" s="161"/>
      <c r="B11" s="162"/>
      <c r="C11" s="7"/>
      <c r="D11" s="163"/>
      <c r="E11" s="7"/>
      <c r="F11" s="164"/>
      <c r="G11" s="1"/>
      <c r="H11" s="1" t="s">
        <v>55</v>
      </c>
      <c r="I11" s="1"/>
      <c r="J11" s="30" t="n">
        <f aca="false">'Woche 0'!N35</f>
        <v>0</v>
      </c>
      <c r="K11" s="165" t="n">
        <f aca="false">SUMIFS(F9:F18,D9:D18,"Implementierung")</f>
        <v>0</v>
      </c>
      <c r="L11" s="1"/>
    </row>
    <row r="12" customFormat="false" ht="15" hidden="false" customHeight="false" outlineLevel="0" collapsed="false">
      <c r="A12" s="161"/>
      <c r="B12" s="162"/>
      <c r="C12" s="7"/>
      <c r="D12" s="163"/>
      <c r="E12" s="7"/>
      <c r="F12" s="164"/>
      <c r="G12" s="1"/>
      <c r="H12" s="1" t="s">
        <v>71</v>
      </c>
      <c r="I12" s="1"/>
      <c r="J12" s="30" t="n">
        <f aca="false">'Woche 0'!N46</f>
        <v>0</v>
      </c>
      <c r="K12" s="165" t="n">
        <f aca="false">SUMIFS(F9:F18,D9:D18,"Test")</f>
        <v>0</v>
      </c>
      <c r="L12" s="1"/>
    </row>
    <row r="13" customFormat="false" ht="15" hidden="false" customHeight="false" outlineLevel="0" collapsed="false">
      <c r="A13" s="161"/>
      <c r="B13" s="162"/>
      <c r="C13" s="7"/>
      <c r="D13" s="163"/>
      <c r="E13" s="7"/>
      <c r="F13" s="164"/>
      <c r="G13" s="1"/>
      <c r="H13" s="1" t="s">
        <v>57</v>
      </c>
      <c r="I13" s="1"/>
      <c r="J13" s="30" t="n">
        <f aca="false">'Woche 0'!N57</f>
        <v>0</v>
      </c>
      <c r="K13" s="165" t="n">
        <f aca="false">SUMIFS(F9:F18,D9:D18,"Dokumentation")</f>
        <v>0</v>
      </c>
      <c r="L13" s="1"/>
    </row>
    <row r="14" customFormat="false" ht="15" hidden="false" customHeight="false" outlineLevel="0" collapsed="false">
      <c r="A14" s="161"/>
      <c r="B14" s="162"/>
      <c r="C14" s="7"/>
      <c r="D14" s="163"/>
      <c r="E14" s="7"/>
      <c r="F14" s="164"/>
      <c r="G14" s="1"/>
      <c r="H14" s="1" t="s">
        <v>58</v>
      </c>
      <c r="I14" s="1"/>
      <c r="J14" s="30" t="n">
        <f aca="false">'Woche 0'!N68</f>
        <v>0</v>
      </c>
      <c r="K14" s="165" t="n">
        <f aca="false">SUMIFS(F9:F18,D9:D18,"Projektmanagement")</f>
        <v>0</v>
      </c>
      <c r="L14" s="1"/>
    </row>
    <row r="15" customFormat="false" ht="15" hidden="false" customHeight="false" outlineLevel="0" collapsed="false">
      <c r="A15" s="161"/>
      <c r="B15" s="162"/>
      <c r="C15" s="7"/>
      <c r="D15" s="163"/>
      <c r="E15" s="7"/>
      <c r="F15" s="164"/>
      <c r="G15" s="1"/>
      <c r="H15" s="1" t="s">
        <v>72</v>
      </c>
      <c r="I15" s="1"/>
      <c r="J15" s="30" t="n">
        <f aca="false">'Woche 0'!N79</f>
        <v>0</v>
      </c>
      <c r="K15" s="165" t="n">
        <f aca="false">SUMIFS(F9:F18,D9:D18,"Wiederkehrende Tasks")</f>
        <v>0</v>
      </c>
      <c r="L15" s="1"/>
    </row>
    <row r="16" customFormat="false" ht="15" hidden="false" customHeight="false" outlineLevel="0" collapsed="false">
      <c r="A16" s="161"/>
      <c r="B16" s="162"/>
      <c r="C16" s="7"/>
      <c r="D16" s="163"/>
      <c r="E16" s="7"/>
      <c r="F16" s="164"/>
      <c r="G16" s="1"/>
      <c r="H16" s="1" t="s">
        <v>60</v>
      </c>
      <c r="I16" s="1"/>
      <c r="J16" s="30" t="n">
        <f aca="false">'Woche 0'!N90</f>
        <v>0</v>
      </c>
      <c r="K16" s="165" t="n">
        <f aca="false">SUMIFS(F9:F18,D9:D18,"Sitzung")</f>
        <v>0</v>
      </c>
      <c r="L16" s="1"/>
    </row>
    <row r="17" customFormat="false" ht="15" hidden="false" customHeight="false" outlineLevel="0" collapsed="false">
      <c r="A17" s="161"/>
      <c r="B17" s="162"/>
      <c r="C17" s="7"/>
      <c r="D17" s="163"/>
      <c r="E17" s="7"/>
      <c r="F17" s="164"/>
      <c r="G17" s="1"/>
      <c r="H17" s="1" t="s">
        <v>61</v>
      </c>
      <c r="I17" s="1"/>
      <c r="J17" s="30" t="n">
        <f aca="false">'Woche 0'!N101</f>
        <v>0</v>
      </c>
      <c r="K17" s="165" t="n">
        <f aca="false">SUMIFS(F9:F18,D9:D18,"Qualitätssicherung")</f>
        <v>0</v>
      </c>
      <c r="L17" s="1"/>
    </row>
    <row r="18" customFormat="false" ht="15" hidden="false" customHeight="false" outlineLevel="0" collapsed="false">
      <c r="A18" s="161"/>
      <c r="B18" s="162"/>
      <c r="C18" s="7"/>
      <c r="D18" s="163"/>
      <c r="E18" s="7"/>
      <c r="F18" s="164"/>
      <c r="G18" s="1"/>
      <c r="H18" s="1"/>
      <c r="I18" s="1"/>
      <c r="J18" s="1"/>
      <c r="K18" s="166"/>
      <c r="L18" s="1"/>
    </row>
    <row r="19" s="169" customFormat="true" ht="15" hidden="false" customHeight="false" outlineLevel="0" collapsed="false">
      <c r="A19" s="167"/>
      <c r="B19" s="168"/>
      <c r="D19" s="170"/>
      <c r="F19" s="171"/>
      <c r="K19" s="172"/>
    </row>
    <row r="20" customFormat="false" ht="15" hidden="false" customHeight="false" outlineLevel="0" collapsed="false">
      <c r="A20" s="173" t="s">
        <v>22</v>
      </c>
      <c r="B20" s="162"/>
      <c r="C20" s="7"/>
      <c r="D20" s="163"/>
      <c r="E20" s="7"/>
      <c r="F20" s="164"/>
      <c r="G20" s="1"/>
      <c r="H20" s="1" t="s">
        <v>53</v>
      </c>
      <c r="I20" s="1"/>
      <c r="J20" s="30" t="n">
        <f aca="false">Inception!N13</f>
        <v>0</v>
      </c>
      <c r="K20" s="165" t="n">
        <f aca="false">SUMIFS(F20:F29,D20:D29,"Requirements")</f>
        <v>0</v>
      </c>
      <c r="L20" s="1"/>
    </row>
    <row r="21" customFormat="false" ht="15" hidden="false" customHeight="false" outlineLevel="0" collapsed="false">
      <c r="A21" s="173"/>
      <c r="B21" s="162"/>
      <c r="C21" s="7"/>
      <c r="D21" s="163"/>
      <c r="E21" s="7"/>
      <c r="F21" s="164"/>
      <c r="G21" s="1"/>
      <c r="H21" s="1" t="s">
        <v>165</v>
      </c>
      <c r="I21" s="1"/>
      <c r="J21" s="30" t="n">
        <f aca="false">Inception!N24</f>
        <v>0</v>
      </c>
      <c r="K21" s="165" t="n">
        <f aca="false">SUMIFS(F20:F29,D20:D29,"Analyse &amp; Design")</f>
        <v>0</v>
      </c>
      <c r="L21" s="1"/>
    </row>
    <row r="22" customFormat="false" ht="15" hidden="false" customHeight="false" outlineLevel="0" collapsed="false">
      <c r="A22" s="173"/>
      <c r="B22" s="162"/>
      <c r="C22" s="7"/>
      <c r="D22" s="163"/>
      <c r="E22" s="7"/>
      <c r="F22" s="164"/>
      <c r="G22" s="1"/>
      <c r="H22" s="1" t="s">
        <v>55</v>
      </c>
      <c r="I22" s="1"/>
      <c r="J22" s="30" t="n">
        <f aca="false">Inception!N35</f>
        <v>0</v>
      </c>
      <c r="K22" s="165" t="n">
        <f aca="false">SUMIFS(F20:F29,D20:D29,"Implementierung")</f>
        <v>0</v>
      </c>
      <c r="L22" s="1"/>
    </row>
    <row r="23" customFormat="false" ht="15" hidden="false" customHeight="false" outlineLevel="0" collapsed="false">
      <c r="A23" s="173"/>
      <c r="B23" s="162"/>
      <c r="C23" s="7"/>
      <c r="D23" s="163"/>
      <c r="E23" s="7"/>
      <c r="F23" s="164"/>
      <c r="G23" s="1"/>
      <c r="H23" s="1" t="s">
        <v>71</v>
      </c>
      <c r="I23" s="1"/>
      <c r="J23" s="30" t="n">
        <f aca="false">Inception!N46</f>
        <v>0</v>
      </c>
      <c r="K23" s="165" t="n">
        <f aca="false">SUMIFS(F20:F29,D20:D29,"Test")</f>
        <v>0</v>
      </c>
      <c r="L23" s="1"/>
    </row>
    <row r="24" customFormat="false" ht="15" hidden="false" customHeight="false" outlineLevel="0" collapsed="false">
      <c r="A24" s="173"/>
      <c r="B24" s="162"/>
      <c r="C24" s="7"/>
      <c r="D24" s="163"/>
      <c r="E24" s="7"/>
      <c r="F24" s="164"/>
      <c r="G24" s="1"/>
      <c r="H24" s="1" t="s">
        <v>57</v>
      </c>
      <c r="I24" s="1"/>
      <c r="J24" s="30" t="n">
        <f aca="false">Inception!N57</f>
        <v>0</v>
      </c>
      <c r="K24" s="165" t="n">
        <f aca="false">SUMIFS(F20:F29,D20:D29,"Dokumentation")</f>
        <v>0</v>
      </c>
      <c r="L24" s="1"/>
    </row>
    <row r="25" customFormat="false" ht="15" hidden="false" customHeight="false" outlineLevel="0" collapsed="false">
      <c r="A25" s="173"/>
      <c r="B25" s="162"/>
      <c r="C25" s="7"/>
      <c r="D25" s="163"/>
      <c r="E25" s="7"/>
      <c r="F25" s="164"/>
      <c r="G25" s="1"/>
      <c r="H25" s="1" t="s">
        <v>58</v>
      </c>
      <c r="I25" s="1"/>
      <c r="J25" s="30" t="n">
        <f aca="false">Inception!N68</f>
        <v>0</v>
      </c>
      <c r="K25" s="165" t="n">
        <f aca="false">SUMIFS(F20:F29,D20:D29,"Projektmanagement")</f>
        <v>0</v>
      </c>
      <c r="L25" s="1"/>
    </row>
    <row r="26" customFormat="false" ht="15" hidden="false" customHeight="false" outlineLevel="0" collapsed="false">
      <c r="A26" s="173"/>
      <c r="B26" s="162"/>
      <c r="C26" s="7"/>
      <c r="D26" s="163"/>
      <c r="E26" s="7"/>
      <c r="F26" s="164"/>
      <c r="G26" s="1"/>
      <c r="H26" s="1" t="s">
        <v>72</v>
      </c>
      <c r="I26" s="1"/>
      <c r="J26" s="30" t="n">
        <f aca="false">Inception!N79</f>
        <v>0</v>
      </c>
      <c r="K26" s="165" t="n">
        <f aca="false">SUMIFS(F20:F29,D20:D29,"Wiederkehrende Tasks")</f>
        <v>0</v>
      </c>
      <c r="L26" s="1"/>
    </row>
    <row r="27" customFormat="false" ht="15" hidden="false" customHeight="false" outlineLevel="0" collapsed="false">
      <c r="A27" s="173"/>
      <c r="B27" s="162"/>
      <c r="C27" s="7"/>
      <c r="D27" s="163"/>
      <c r="E27" s="7"/>
      <c r="F27" s="164"/>
      <c r="G27" s="1"/>
      <c r="H27" s="1" t="s">
        <v>60</v>
      </c>
      <c r="I27" s="1"/>
      <c r="J27" s="30" t="n">
        <f aca="false">Inception!N90</f>
        <v>0</v>
      </c>
      <c r="K27" s="165" t="n">
        <f aca="false">SUMIFS(F20:F29,D20:D29,"Sitzung")</f>
        <v>0</v>
      </c>
      <c r="L27" s="1"/>
    </row>
    <row r="28" customFormat="false" ht="15" hidden="false" customHeight="false" outlineLevel="0" collapsed="false">
      <c r="A28" s="173"/>
      <c r="B28" s="162"/>
      <c r="C28" s="7"/>
      <c r="D28" s="163"/>
      <c r="E28" s="7"/>
      <c r="F28" s="164"/>
      <c r="G28" s="1"/>
      <c r="H28" s="1" t="s">
        <v>61</v>
      </c>
      <c r="I28" s="1"/>
      <c r="J28" s="30" t="n">
        <f aca="false">Inception!N101</f>
        <v>0</v>
      </c>
      <c r="K28" s="165" t="n">
        <f aca="false">SUMIFS(F20:F29,D20:D29,"Qualitätssicherung")</f>
        <v>0</v>
      </c>
      <c r="L28" s="1"/>
    </row>
    <row r="29" customFormat="false" ht="15" hidden="false" customHeight="false" outlineLevel="0" collapsed="false">
      <c r="A29" s="173"/>
      <c r="B29" s="162"/>
      <c r="C29" s="7"/>
      <c r="D29" s="163"/>
      <c r="E29" s="7"/>
      <c r="F29" s="164"/>
      <c r="G29" s="1"/>
      <c r="H29" s="1"/>
      <c r="I29" s="1"/>
      <c r="J29" s="1"/>
      <c r="K29" s="1"/>
      <c r="L29" s="1"/>
    </row>
    <row r="30" s="170" customFormat="true" ht="15" hidden="false" customHeight="false" outlineLevel="0" collapsed="false">
      <c r="A30" s="174"/>
      <c r="B30" s="168"/>
      <c r="F30" s="171"/>
    </row>
    <row r="31" s="1" customFormat="true" ht="15" hidden="false" customHeight="false" outlineLevel="0" collapsed="false">
      <c r="A31" s="173" t="s">
        <v>24</v>
      </c>
      <c r="B31" s="162"/>
      <c r="C31" s="163"/>
      <c r="D31" s="163"/>
      <c r="E31" s="7"/>
      <c r="F31" s="164"/>
      <c r="H31" s="1" t="s">
        <v>53</v>
      </c>
      <c r="J31" s="30" t="n">
        <f aca="false">Inception!N134</f>
        <v>0</v>
      </c>
      <c r="K31" s="165" t="n">
        <f aca="false">SUMIFS(F31:F40,D31:D40,"Requirements")</f>
        <v>0</v>
      </c>
    </row>
    <row r="32" s="1" customFormat="true" ht="15" hidden="false" customHeight="false" outlineLevel="0" collapsed="false">
      <c r="A32" s="173"/>
      <c r="B32" s="162"/>
      <c r="C32" s="163"/>
      <c r="D32" s="163"/>
      <c r="E32" s="7"/>
      <c r="F32" s="164"/>
      <c r="H32" s="1" t="s">
        <v>165</v>
      </c>
      <c r="J32" s="30" t="n">
        <f aca="false">Inception!N145</f>
        <v>0</v>
      </c>
      <c r="K32" s="165" t="n">
        <f aca="false">SUMIFS(F31:F40,D31:D40,"Analyse &amp; Design")</f>
        <v>0</v>
      </c>
    </row>
    <row r="33" s="1" customFormat="true" ht="15" hidden="false" customHeight="false" outlineLevel="0" collapsed="false">
      <c r="A33" s="173"/>
      <c r="B33" s="162"/>
      <c r="C33" s="163"/>
      <c r="D33" s="163"/>
      <c r="E33" s="7"/>
      <c r="F33" s="164"/>
      <c r="H33" s="1" t="s">
        <v>55</v>
      </c>
      <c r="J33" s="30" t="n">
        <f aca="false">Inception!N156</f>
        <v>0</v>
      </c>
      <c r="K33" s="165" t="n">
        <f aca="false">SUMIFS(F31:F40,D31:D40,"Implementierung")</f>
        <v>0</v>
      </c>
    </row>
    <row r="34" s="1" customFormat="true" ht="15" hidden="false" customHeight="false" outlineLevel="0" collapsed="false">
      <c r="A34" s="173"/>
      <c r="B34" s="162"/>
      <c r="C34" s="163"/>
      <c r="D34" s="163"/>
      <c r="E34" s="7"/>
      <c r="F34" s="164"/>
      <c r="H34" s="1" t="s">
        <v>71</v>
      </c>
      <c r="J34" s="30" t="n">
        <f aca="false">Inception!N167</f>
        <v>0</v>
      </c>
      <c r="K34" s="165" t="n">
        <f aca="false">SUMIFS(F31:F40,D31:D40,"Test")</f>
        <v>0</v>
      </c>
    </row>
    <row r="35" s="1" customFormat="true" ht="15" hidden="false" customHeight="false" outlineLevel="0" collapsed="false">
      <c r="A35" s="173"/>
      <c r="B35" s="162"/>
      <c r="C35" s="163"/>
      <c r="D35" s="163"/>
      <c r="E35" s="7"/>
      <c r="F35" s="164"/>
      <c r="H35" s="1" t="s">
        <v>57</v>
      </c>
      <c r="J35" s="30" t="n">
        <f aca="false">Inception!N178</f>
        <v>0</v>
      </c>
      <c r="K35" s="165" t="n">
        <f aca="false">SUMIFS(F31:F40,D31:D40,"Dokumentation")</f>
        <v>0</v>
      </c>
    </row>
    <row r="36" s="1" customFormat="true" ht="15" hidden="false" customHeight="false" outlineLevel="0" collapsed="false">
      <c r="A36" s="173"/>
      <c r="B36" s="162"/>
      <c r="C36" s="163"/>
      <c r="D36" s="163"/>
      <c r="E36" s="7"/>
      <c r="F36" s="164"/>
      <c r="H36" s="1" t="s">
        <v>58</v>
      </c>
      <c r="J36" s="30" t="n">
        <f aca="false">Inception!N189</f>
        <v>0</v>
      </c>
      <c r="K36" s="165" t="n">
        <f aca="false">SUMIFS(F31:F40,D31:D40,"Projektmanagement")</f>
        <v>0</v>
      </c>
    </row>
    <row r="37" s="1" customFormat="true" ht="15" hidden="false" customHeight="false" outlineLevel="0" collapsed="false">
      <c r="A37" s="173"/>
      <c r="B37" s="162"/>
      <c r="C37" s="163"/>
      <c r="D37" s="163"/>
      <c r="E37" s="7"/>
      <c r="F37" s="164"/>
      <c r="H37" s="1" t="s">
        <v>72</v>
      </c>
      <c r="J37" s="30" t="n">
        <f aca="false">Inception!N200</f>
        <v>0</v>
      </c>
      <c r="K37" s="165" t="n">
        <f aca="false">SUMIFS(F31:F40,D31:D40,"Wiederkehrende Tasks")</f>
        <v>0</v>
      </c>
    </row>
    <row r="38" s="1" customFormat="true" ht="15" hidden="false" customHeight="false" outlineLevel="0" collapsed="false">
      <c r="A38" s="173"/>
      <c r="B38" s="162"/>
      <c r="C38" s="163"/>
      <c r="D38" s="163"/>
      <c r="E38" s="7"/>
      <c r="F38" s="164"/>
      <c r="H38" s="1" t="s">
        <v>60</v>
      </c>
      <c r="J38" s="30" t="n">
        <f aca="false">Inception!N211</f>
        <v>0</v>
      </c>
      <c r="K38" s="165" t="n">
        <f aca="false">SUMIFS(F31:F40,D31:D40,"Sitzung")</f>
        <v>0</v>
      </c>
    </row>
    <row r="39" s="1" customFormat="true" ht="15" hidden="false" customHeight="false" outlineLevel="0" collapsed="false">
      <c r="A39" s="173"/>
      <c r="B39" s="162"/>
      <c r="C39" s="163"/>
      <c r="D39" s="163"/>
      <c r="E39" s="7"/>
      <c r="F39" s="164"/>
      <c r="H39" s="1" t="s">
        <v>61</v>
      </c>
      <c r="J39" s="30" t="n">
        <f aca="false">Inception!N222</f>
        <v>0</v>
      </c>
      <c r="K39" s="165" t="n">
        <f aca="false">SUMIFS(F31:F40,D31:D40,"Qualitätssicherung")</f>
        <v>0</v>
      </c>
    </row>
    <row r="40" s="1" customFormat="true" ht="15" hidden="false" customHeight="false" outlineLevel="0" collapsed="false">
      <c r="A40" s="173"/>
      <c r="B40" s="162"/>
      <c r="C40" s="163"/>
      <c r="D40" s="163"/>
      <c r="E40" s="7"/>
      <c r="F40" s="164"/>
      <c r="H40" s="0"/>
      <c r="J40" s="0"/>
      <c r="K40" s="0"/>
    </row>
    <row r="41" s="170" customFormat="true" ht="15" hidden="false" customHeight="false" outlineLevel="0" collapsed="false">
      <c r="A41" s="174"/>
      <c r="B41" s="168"/>
      <c r="F41" s="171"/>
    </row>
    <row r="42" s="1" customFormat="true" ht="15" hidden="false" customHeight="false" outlineLevel="0" collapsed="false">
      <c r="A42" s="175" t="s">
        <v>26</v>
      </c>
      <c r="B42" s="162"/>
      <c r="C42" s="163"/>
      <c r="D42" s="163"/>
      <c r="E42" s="7"/>
      <c r="F42" s="164"/>
      <c r="H42" s="1" t="s">
        <v>53</v>
      </c>
      <c r="J42" s="30" t="n">
        <f aca="false">Elaboration!N13</f>
        <v>0</v>
      </c>
      <c r="K42" s="165" t="n">
        <f aca="false">SUMIFS(F42:F51,D42:D51,"Requirements")</f>
        <v>0</v>
      </c>
    </row>
    <row r="43" s="1" customFormat="true" ht="15" hidden="false" customHeight="false" outlineLevel="0" collapsed="false">
      <c r="A43" s="175"/>
      <c r="B43" s="162"/>
      <c r="C43" s="163"/>
      <c r="D43" s="163"/>
      <c r="E43" s="7"/>
      <c r="F43" s="164"/>
      <c r="H43" s="1" t="s">
        <v>165</v>
      </c>
      <c r="J43" s="30" t="n">
        <f aca="false">Elaboration!N24</f>
        <v>0</v>
      </c>
      <c r="K43" s="165" t="n">
        <f aca="false">SUMIFS(F42:F51,D42:D51,"Analyse &amp; Design")</f>
        <v>0</v>
      </c>
    </row>
    <row r="44" s="1" customFormat="true" ht="15" hidden="false" customHeight="false" outlineLevel="0" collapsed="false">
      <c r="A44" s="175"/>
      <c r="B44" s="162"/>
      <c r="C44" s="163"/>
      <c r="D44" s="163"/>
      <c r="E44" s="7"/>
      <c r="F44" s="164"/>
      <c r="H44" s="1" t="s">
        <v>55</v>
      </c>
      <c r="J44" s="30" t="n">
        <f aca="false">Elaboration!N35</f>
        <v>0</v>
      </c>
      <c r="K44" s="165" t="n">
        <f aca="false">SUMIFS(F42:F51,D42:D51,"Implementierung")</f>
        <v>0</v>
      </c>
    </row>
    <row r="45" s="1" customFormat="true" ht="15" hidden="false" customHeight="false" outlineLevel="0" collapsed="false">
      <c r="A45" s="175"/>
      <c r="B45" s="162"/>
      <c r="C45" s="163"/>
      <c r="D45" s="163"/>
      <c r="E45" s="7"/>
      <c r="F45" s="164"/>
      <c r="H45" s="1" t="s">
        <v>71</v>
      </c>
      <c r="J45" s="30" t="n">
        <f aca="false">Elaboration!N46</f>
        <v>0</v>
      </c>
      <c r="K45" s="165" t="n">
        <f aca="false">SUMIFS(F42:F51,D42:D51,"Test")</f>
        <v>0</v>
      </c>
    </row>
    <row r="46" s="1" customFormat="true" ht="15" hidden="false" customHeight="false" outlineLevel="0" collapsed="false">
      <c r="A46" s="175"/>
      <c r="B46" s="162"/>
      <c r="C46" s="163"/>
      <c r="D46" s="163"/>
      <c r="E46" s="7"/>
      <c r="F46" s="164"/>
      <c r="H46" s="1" t="s">
        <v>57</v>
      </c>
      <c r="J46" s="30" t="n">
        <f aca="false">Elaboration!N57</f>
        <v>0</v>
      </c>
      <c r="K46" s="165" t="n">
        <f aca="false">SUMIFS(F42:F51,D42:D51,"Dokumentation")</f>
        <v>0</v>
      </c>
    </row>
    <row r="47" s="1" customFormat="true" ht="15" hidden="false" customHeight="false" outlineLevel="0" collapsed="false">
      <c r="A47" s="175"/>
      <c r="B47" s="162"/>
      <c r="C47" s="163"/>
      <c r="D47" s="163"/>
      <c r="E47" s="7"/>
      <c r="F47" s="164"/>
      <c r="H47" s="1" t="s">
        <v>58</v>
      </c>
      <c r="J47" s="30" t="n">
        <f aca="false">Elaboration!N68</f>
        <v>0</v>
      </c>
      <c r="K47" s="165" t="n">
        <f aca="false">SUMIFS(F42:F51,D42:D51,"Projektmanagement")</f>
        <v>0</v>
      </c>
    </row>
    <row r="48" s="1" customFormat="true" ht="15" hidden="false" customHeight="false" outlineLevel="0" collapsed="false">
      <c r="A48" s="175"/>
      <c r="B48" s="162"/>
      <c r="C48" s="163"/>
      <c r="D48" s="163"/>
      <c r="E48" s="7"/>
      <c r="F48" s="164"/>
      <c r="H48" s="1" t="s">
        <v>72</v>
      </c>
      <c r="J48" s="30" t="n">
        <f aca="false">Elaboration!N79</f>
        <v>0</v>
      </c>
      <c r="K48" s="165" t="n">
        <f aca="false">SUMIFS(F42:F51,D42:D51,"Wiederkehrende Tasks")</f>
        <v>0</v>
      </c>
    </row>
    <row r="49" s="1" customFormat="true" ht="15" hidden="false" customHeight="false" outlineLevel="0" collapsed="false">
      <c r="A49" s="175"/>
      <c r="B49" s="162"/>
      <c r="C49" s="163"/>
      <c r="D49" s="163"/>
      <c r="E49" s="7"/>
      <c r="F49" s="164"/>
      <c r="H49" s="1" t="s">
        <v>60</v>
      </c>
      <c r="J49" s="30" t="n">
        <f aca="false">Elaboration!N90</f>
        <v>0</v>
      </c>
      <c r="K49" s="165" t="n">
        <f aca="false">SUMIFS(F42:F51,D42:D51,"Sitzung")</f>
        <v>0</v>
      </c>
    </row>
    <row r="50" s="1" customFormat="true" ht="15" hidden="false" customHeight="false" outlineLevel="0" collapsed="false">
      <c r="A50" s="175"/>
      <c r="B50" s="162"/>
      <c r="C50" s="163"/>
      <c r="D50" s="163"/>
      <c r="E50" s="7"/>
      <c r="F50" s="164"/>
      <c r="H50" s="1" t="s">
        <v>61</v>
      </c>
      <c r="J50" s="30" t="n">
        <f aca="false">Elaboration!N101</f>
        <v>0</v>
      </c>
      <c r="K50" s="165" t="n">
        <f aca="false">SUMIFS(F42:F51,D42:D51,"Qualitätssicherung")</f>
        <v>0</v>
      </c>
    </row>
    <row r="51" s="1" customFormat="true" ht="15" hidden="false" customHeight="false" outlineLevel="0" collapsed="false">
      <c r="A51" s="175"/>
      <c r="B51" s="162"/>
      <c r="C51" s="163"/>
      <c r="D51" s="163"/>
      <c r="E51" s="7"/>
      <c r="F51" s="164"/>
      <c r="H51" s="0"/>
      <c r="J51" s="0"/>
      <c r="K51" s="0"/>
    </row>
    <row r="52" s="170" customFormat="true" ht="15" hidden="false" customHeight="false" outlineLevel="0" collapsed="false">
      <c r="A52" s="174"/>
      <c r="B52" s="168"/>
      <c r="F52" s="171"/>
    </row>
    <row r="53" s="1" customFormat="true" ht="15" hidden="false" customHeight="false" outlineLevel="0" collapsed="false">
      <c r="A53" s="175" t="s">
        <v>28</v>
      </c>
      <c r="B53" s="162"/>
      <c r="C53" s="163"/>
      <c r="D53" s="163"/>
      <c r="E53" s="7"/>
      <c r="F53" s="164"/>
      <c r="H53" s="1" t="s">
        <v>53</v>
      </c>
      <c r="J53" s="30" t="n">
        <f aca="false">Elaboration!N134</f>
        <v>0</v>
      </c>
      <c r="K53" s="165" t="n">
        <f aca="false">SUMIFS(F53:F62,D53:D62,"Requirements")</f>
        <v>0</v>
      </c>
    </row>
    <row r="54" s="1" customFormat="true" ht="15" hidden="false" customHeight="false" outlineLevel="0" collapsed="false">
      <c r="A54" s="175"/>
      <c r="B54" s="162"/>
      <c r="C54" s="163"/>
      <c r="D54" s="163"/>
      <c r="E54" s="7"/>
      <c r="F54" s="164"/>
      <c r="H54" s="1" t="s">
        <v>165</v>
      </c>
      <c r="J54" s="30" t="n">
        <f aca="false">Elaboration!N145</f>
        <v>0</v>
      </c>
      <c r="K54" s="165" t="n">
        <f aca="false">SUMIFS(F53:F62,D53:D62,"Analyse &amp; Design")</f>
        <v>0</v>
      </c>
    </row>
    <row r="55" s="1" customFormat="true" ht="15" hidden="false" customHeight="false" outlineLevel="0" collapsed="false">
      <c r="A55" s="175"/>
      <c r="B55" s="162"/>
      <c r="C55" s="163"/>
      <c r="D55" s="163"/>
      <c r="E55" s="7"/>
      <c r="F55" s="164"/>
      <c r="H55" s="1" t="s">
        <v>55</v>
      </c>
      <c r="J55" s="30" t="n">
        <f aca="false">Elaboration!N156</f>
        <v>0</v>
      </c>
      <c r="K55" s="165" t="n">
        <f aca="false">SUMIFS(F53:F62,D53:D62,"Implementierung")</f>
        <v>0</v>
      </c>
    </row>
    <row r="56" s="1" customFormat="true" ht="15" hidden="false" customHeight="false" outlineLevel="0" collapsed="false">
      <c r="A56" s="175"/>
      <c r="B56" s="162"/>
      <c r="C56" s="163"/>
      <c r="D56" s="163"/>
      <c r="E56" s="7"/>
      <c r="F56" s="164"/>
      <c r="H56" s="1" t="s">
        <v>71</v>
      </c>
      <c r="J56" s="30" t="n">
        <f aca="false">Elaboration!N167</f>
        <v>0</v>
      </c>
      <c r="K56" s="165" t="n">
        <f aca="false">SUMIFS(F53:F62,D53:D62,"Test")</f>
        <v>0</v>
      </c>
    </row>
    <row r="57" s="1" customFormat="true" ht="15" hidden="false" customHeight="false" outlineLevel="0" collapsed="false">
      <c r="A57" s="175"/>
      <c r="B57" s="162"/>
      <c r="C57" s="163"/>
      <c r="D57" s="163"/>
      <c r="E57" s="7"/>
      <c r="F57" s="164"/>
      <c r="H57" s="1" t="s">
        <v>57</v>
      </c>
      <c r="J57" s="30" t="n">
        <f aca="false">Elaboration!N178</f>
        <v>0</v>
      </c>
      <c r="K57" s="165" t="n">
        <f aca="false">SUMIFS(F53:F62,D53:D62,"Dokumentation")</f>
        <v>0</v>
      </c>
    </row>
    <row r="58" s="1" customFormat="true" ht="15" hidden="false" customHeight="false" outlineLevel="0" collapsed="false">
      <c r="A58" s="175"/>
      <c r="B58" s="162"/>
      <c r="C58" s="163"/>
      <c r="D58" s="163"/>
      <c r="E58" s="7"/>
      <c r="F58" s="164"/>
      <c r="H58" s="1" t="s">
        <v>58</v>
      </c>
      <c r="J58" s="30" t="n">
        <f aca="false">Elaboration!N189</f>
        <v>0</v>
      </c>
      <c r="K58" s="165" t="n">
        <f aca="false">SUMIFS(F53:F62,D53:D62,"Projektmanagement")</f>
        <v>0</v>
      </c>
    </row>
    <row r="59" s="1" customFormat="true" ht="15" hidden="false" customHeight="false" outlineLevel="0" collapsed="false">
      <c r="A59" s="175"/>
      <c r="B59" s="162"/>
      <c r="C59" s="163"/>
      <c r="D59" s="163"/>
      <c r="E59" s="7"/>
      <c r="F59" s="164"/>
      <c r="H59" s="1" t="s">
        <v>72</v>
      </c>
      <c r="J59" s="30" t="n">
        <f aca="false">Elaboration!N200</f>
        <v>0</v>
      </c>
      <c r="K59" s="165" t="n">
        <f aca="false">SUMIFS(F53:F62,D53:D62,"Wiederkehrende Tasks")</f>
        <v>0</v>
      </c>
    </row>
    <row r="60" s="1" customFormat="true" ht="15" hidden="false" customHeight="false" outlineLevel="0" collapsed="false">
      <c r="A60" s="175"/>
      <c r="B60" s="162"/>
      <c r="C60" s="163"/>
      <c r="D60" s="163"/>
      <c r="E60" s="7"/>
      <c r="F60" s="164"/>
      <c r="H60" s="1" t="s">
        <v>60</v>
      </c>
      <c r="J60" s="30" t="n">
        <f aca="false">Elaboration!N211</f>
        <v>0</v>
      </c>
      <c r="K60" s="165" t="n">
        <f aca="false">SUMIFS(F53:F62,D53:D62,"Sitzung")</f>
        <v>0</v>
      </c>
    </row>
    <row r="61" s="1" customFormat="true" ht="15" hidden="false" customHeight="false" outlineLevel="0" collapsed="false">
      <c r="A61" s="175"/>
      <c r="B61" s="162"/>
      <c r="C61" s="163"/>
      <c r="D61" s="163"/>
      <c r="E61" s="7"/>
      <c r="F61" s="164"/>
      <c r="H61" s="1" t="s">
        <v>61</v>
      </c>
      <c r="J61" s="30" t="n">
        <f aca="false">Elaboration!N222</f>
        <v>0</v>
      </c>
      <c r="K61" s="165" t="n">
        <f aca="false">SUMIFS(F53:F62,D53:D62,"Qualitätssicherung")</f>
        <v>0</v>
      </c>
    </row>
    <row r="62" s="1" customFormat="true" ht="15" hidden="false" customHeight="false" outlineLevel="0" collapsed="false">
      <c r="A62" s="175"/>
      <c r="B62" s="162"/>
      <c r="C62" s="163"/>
      <c r="D62" s="163"/>
      <c r="E62" s="7"/>
      <c r="F62" s="164"/>
      <c r="H62" s="0"/>
      <c r="J62" s="0"/>
      <c r="K62" s="0"/>
    </row>
    <row r="63" s="170" customFormat="true" ht="15" hidden="false" customHeight="false" outlineLevel="0" collapsed="false">
      <c r="A63" s="174"/>
      <c r="B63" s="168"/>
      <c r="F63" s="171"/>
    </row>
    <row r="64" s="1" customFormat="true" ht="15" hidden="false" customHeight="false" outlineLevel="0" collapsed="false">
      <c r="A64" s="175" t="s">
        <v>30</v>
      </c>
      <c r="B64" s="162"/>
      <c r="C64" s="163"/>
      <c r="D64" s="163"/>
      <c r="E64" s="7"/>
      <c r="F64" s="164"/>
      <c r="H64" s="1" t="s">
        <v>53</v>
      </c>
      <c r="J64" s="30" t="n">
        <f aca="false">Elaboration!N257</f>
        <v>0</v>
      </c>
      <c r="K64" s="165" t="n">
        <f aca="false">SUMIFS(F64:F73,D64:D73,"Requirements")</f>
        <v>0</v>
      </c>
    </row>
    <row r="65" s="1" customFormat="true" ht="15" hidden="false" customHeight="false" outlineLevel="0" collapsed="false">
      <c r="A65" s="175"/>
      <c r="B65" s="162"/>
      <c r="C65" s="163"/>
      <c r="D65" s="163"/>
      <c r="E65" s="7"/>
      <c r="F65" s="164"/>
      <c r="H65" s="1" t="s">
        <v>165</v>
      </c>
      <c r="J65" s="30" t="n">
        <f aca="false">Elaboration!N268</f>
        <v>0</v>
      </c>
      <c r="K65" s="165" t="n">
        <f aca="false">SUMIFS(F64:F73,D64:D73,"Analyse &amp; Design")</f>
        <v>0</v>
      </c>
    </row>
    <row r="66" s="1" customFormat="true" ht="15" hidden="false" customHeight="false" outlineLevel="0" collapsed="false">
      <c r="A66" s="175"/>
      <c r="B66" s="162"/>
      <c r="C66" s="163"/>
      <c r="D66" s="163"/>
      <c r="E66" s="7"/>
      <c r="F66" s="164"/>
      <c r="H66" s="1" t="s">
        <v>55</v>
      </c>
      <c r="J66" s="30" t="n">
        <f aca="false">Elaboration!N279</f>
        <v>0</v>
      </c>
      <c r="K66" s="165" t="n">
        <f aca="false">SUMIFS(F64:F73,D64:D73,"Implementierung")</f>
        <v>0</v>
      </c>
    </row>
    <row r="67" s="1" customFormat="true" ht="15" hidden="false" customHeight="false" outlineLevel="0" collapsed="false">
      <c r="A67" s="175"/>
      <c r="B67" s="162"/>
      <c r="C67" s="163"/>
      <c r="D67" s="163"/>
      <c r="E67" s="7"/>
      <c r="F67" s="164"/>
      <c r="H67" s="1" t="s">
        <v>71</v>
      </c>
      <c r="J67" s="30" t="n">
        <f aca="false">Elaboration!N290</f>
        <v>0</v>
      </c>
      <c r="K67" s="165" t="n">
        <f aca="false">SUMIFS(F64:F73,D64:D73,"Test")</f>
        <v>0</v>
      </c>
    </row>
    <row r="68" s="1" customFormat="true" ht="15" hidden="false" customHeight="false" outlineLevel="0" collapsed="false">
      <c r="A68" s="175"/>
      <c r="B68" s="162"/>
      <c r="C68" s="163"/>
      <c r="D68" s="163"/>
      <c r="E68" s="7"/>
      <c r="F68" s="164"/>
      <c r="H68" s="1" t="s">
        <v>57</v>
      </c>
      <c r="J68" s="30" t="n">
        <f aca="false">Elaboration!N301</f>
        <v>0</v>
      </c>
      <c r="K68" s="165" t="n">
        <f aca="false">SUMIFS(F64:F73,D64:D73,"Dokumentation")</f>
        <v>0</v>
      </c>
    </row>
    <row r="69" s="1" customFormat="true" ht="15" hidden="false" customHeight="false" outlineLevel="0" collapsed="false">
      <c r="A69" s="175"/>
      <c r="B69" s="162"/>
      <c r="C69" s="163"/>
      <c r="D69" s="163"/>
      <c r="E69" s="7"/>
      <c r="F69" s="164"/>
      <c r="H69" s="1" t="s">
        <v>58</v>
      </c>
      <c r="J69" s="30" t="n">
        <f aca="false">Elaboration!N312</f>
        <v>0</v>
      </c>
      <c r="K69" s="165" t="n">
        <f aca="false">SUMIFS(F64:F73,D64:D73,"Projektmanagement")</f>
        <v>0</v>
      </c>
    </row>
    <row r="70" s="1" customFormat="true" ht="15" hidden="false" customHeight="false" outlineLevel="0" collapsed="false">
      <c r="A70" s="175"/>
      <c r="B70" s="162"/>
      <c r="C70" s="163"/>
      <c r="D70" s="163"/>
      <c r="E70" s="7"/>
      <c r="F70" s="164"/>
      <c r="H70" s="1" t="s">
        <v>72</v>
      </c>
      <c r="J70" s="30" t="n">
        <f aca="false">Elaboration!N323</f>
        <v>0</v>
      </c>
      <c r="K70" s="165" t="n">
        <f aca="false">SUMIFS(F64:F73,D64:D73,"Wiederkehrende Tasks")</f>
        <v>0</v>
      </c>
    </row>
    <row r="71" s="1" customFormat="true" ht="15" hidden="false" customHeight="false" outlineLevel="0" collapsed="false">
      <c r="A71" s="175"/>
      <c r="B71" s="162"/>
      <c r="C71" s="163"/>
      <c r="D71" s="163"/>
      <c r="E71" s="7"/>
      <c r="F71" s="164"/>
      <c r="H71" s="1" t="s">
        <v>60</v>
      </c>
      <c r="J71" s="30" t="n">
        <f aca="false">Elaboration!N334</f>
        <v>0</v>
      </c>
      <c r="K71" s="165" t="n">
        <f aca="false">SUMIFS(F64:F73,D64:D73,"Sitzung")</f>
        <v>0</v>
      </c>
    </row>
    <row r="72" s="1" customFormat="true" ht="15" hidden="false" customHeight="false" outlineLevel="0" collapsed="false">
      <c r="A72" s="175"/>
      <c r="B72" s="162"/>
      <c r="C72" s="163"/>
      <c r="D72" s="163"/>
      <c r="E72" s="7"/>
      <c r="F72" s="164"/>
      <c r="H72" s="1" t="s">
        <v>61</v>
      </c>
      <c r="J72" s="30" t="n">
        <f aca="false">Elaboration!N345</f>
        <v>0</v>
      </c>
      <c r="K72" s="165" t="n">
        <f aca="false">SUMIFS(F64:F73,D64:D73,"Qualitätssicherung")</f>
        <v>0</v>
      </c>
    </row>
    <row r="73" s="1" customFormat="true" ht="15" hidden="false" customHeight="false" outlineLevel="0" collapsed="false">
      <c r="A73" s="175"/>
      <c r="B73" s="162"/>
      <c r="C73" s="163"/>
      <c r="D73" s="163"/>
      <c r="E73" s="7"/>
      <c r="F73" s="164"/>
      <c r="H73" s="0"/>
      <c r="J73" s="0"/>
      <c r="K73" s="0"/>
    </row>
    <row r="74" s="170" customFormat="true" ht="15" hidden="false" customHeight="false" outlineLevel="0" collapsed="false">
      <c r="A74" s="174"/>
      <c r="B74" s="168"/>
      <c r="F74" s="171"/>
    </row>
    <row r="75" s="1" customFormat="true" ht="15" hidden="false" customHeight="false" outlineLevel="0" collapsed="false">
      <c r="A75" s="175" t="s">
        <v>32</v>
      </c>
      <c r="B75" s="162"/>
      <c r="C75" s="163"/>
      <c r="D75" s="163"/>
      <c r="E75" s="7"/>
      <c r="F75" s="164"/>
      <c r="H75" s="1" t="s">
        <v>53</v>
      </c>
      <c r="J75" s="30" t="n">
        <f aca="false">Elaboration!N378</f>
        <v>0</v>
      </c>
      <c r="K75" s="165" t="n">
        <f aca="false">SUMIFS(F75:F84,D75:D84,"Requirements")</f>
        <v>0</v>
      </c>
    </row>
    <row r="76" s="1" customFormat="true" ht="15" hidden="false" customHeight="false" outlineLevel="0" collapsed="false">
      <c r="A76" s="175"/>
      <c r="B76" s="162"/>
      <c r="C76" s="163"/>
      <c r="D76" s="163"/>
      <c r="E76" s="7"/>
      <c r="F76" s="164"/>
      <c r="H76" s="1" t="s">
        <v>165</v>
      </c>
      <c r="J76" s="30" t="n">
        <f aca="false">Elaboration!N389</f>
        <v>0</v>
      </c>
      <c r="K76" s="165" t="n">
        <f aca="false">SUMIFS(F75:F84,D75:D84,"Analyse &amp; Design")</f>
        <v>0</v>
      </c>
    </row>
    <row r="77" s="1" customFormat="true" ht="15" hidden="false" customHeight="false" outlineLevel="0" collapsed="false">
      <c r="A77" s="175"/>
      <c r="B77" s="162"/>
      <c r="C77" s="163"/>
      <c r="D77" s="163"/>
      <c r="E77" s="7"/>
      <c r="F77" s="164"/>
      <c r="H77" s="1" t="s">
        <v>55</v>
      </c>
      <c r="J77" s="30" t="n">
        <f aca="false">Elaboration!N400</f>
        <v>0</v>
      </c>
      <c r="K77" s="165" t="n">
        <f aca="false">SUMIFS(F75:F84,D75:D84,"Implementierung")</f>
        <v>0</v>
      </c>
    </row>
    <row r="78" s="1" customFormat="true" ht="15" hidden="false" customHeight="false" outlineLevel="0" collapsed="false">
      <c r="A78" s="175"/>
      <c r="B78" s="162"/>
      <c r="C78" s="163"/>
      <c r="D78" s="163"/>
      <c r="E78" s="7"/>
      <c r="F78" s="164"/>
      <c r="H78" s="1" t="s">
        <v>71</v>
      </c>
      <c r="J78" s="30" t="n">
        <f aca="false">Elaboration!N411</f>
        <v>0</v>
      </c>
      <c r="K78" s="165" t="n">
        <f aca="false">SUMIFS(F75:F84,D75:D84,"Test")</f>
        <v>0</v>
      </c>
    </row>
    <row r="79" s="1" customFormat="true" ht="15" hidden="false" customHeight="false" outlineLevel="0" collapsed="false">
      <c r="A79" s="175"/>
      <c r="B79" s="162"/>
      <c r="C79" s="163"/>
      <c r="D79" s="163"/>
      <c r="E79" s="7"/>
      <c r="F79" s="164"/>
      <c r="H79" s="1" t="s">
        <v>57</v>
      </c>
      <c r="J79" s="30" t="n">
        <f aca="false">Elaboration!N422</f>
        <v>0</v>
      </c>
      <c r="K79" s="165" t="n">
        <f aca="false">SUMIFS(F75:F84,D75:D84,"Dokumentation")</f>
        <v>0</v>
      </c>
    </row>
    <row r="80" s="1" customFormat="true" ht="15" hidden="false" customHeight="false" outlineLevel="0" collapsed="false">
      <c r="A80" s="175"/>
      <c r="B80" s="162"/>
      <c r="C80" s="163"/>
      <c r="D80" s="163"/>
      <c r="E80" s="7"/>
      <c r="F80" s="164"/>
      <c r="H80" s="1" t="s">
        <v>58</v>
      </c>
      <c r="J80" s="30" t="n">
        <f aca="false">Elaboration!N433</f>
        <v>0</v>
      </c>
      <c r="K80" s="165" t="n">
        <f aca="false">SUMIFS(F75:F84,D75:D84,"Projektmanagement")</f>
        <v>0</v>
      </c>
    </row>
    <row r="81" s="1" customFormat="true" ht="15" hidden="false" customHeight="false" outlineLevel="0" collapsed="false">
      <c r="A81" s="175"/>
      <c r="B81" s="162"/>
      <c r="C81" s="163"/>
      <c r="D81" s="163"/>
      <c r="E81" s="7"/>
      <c r="F81" s="164"/>
      <c r="H81" s="1" t="s">
        <v>72</v>
      </c>
      <c r="J81" s="30" t="n">
        <f aca="false">Elaboration!N444</f>
        <v>0</v>
      </c>
      <c r="K81" s="165" t="n">
        <f aca="false">SUMIFS(F75:F84,D75:D84,"Wiederkehrende Tasks")</f>
        <v>0</v>
      </c>
    </row>
    <row r="82" s="1" customFormat="true" ht="15" hidden="false" customHeight="false" outlineLevel="0" collapsed="false">
      <c r="A82" s="175"/>
      <c r="B82" s="162"/>
      <c r="C82" s="163"/>
      <c r="D82" s="163"/>
      <c r="E82" s="7"/>
      <c r="F82" s="164"/>
      <c r="H82" s="1" t="s">
        <v>60</v>
      </c>
      <c r="J82" s="30" t="n">
        <f aca="false">Elaboration!N455</f>
        <v>0</v>
      </c>
      <c r="K82" s="165" t="n">
        <f aca="false">SUMIFS(F75:F84,D75:D84,"Sitzung")</f>
        <v>0</v>
      </c>
    </row>
    <row r="83" s="1" customFormat="true" ht="15" hidden="false" customHeight="false" outlineLevel="0" collapsed="false">
      <c r="A83" s="175"/>
      <c r="B83" s="162"/>
      <c r="C83" s="163"/>
      <c r="D83" s="163"/>
      <c r="E83" s="7"/>
      <c r="F83" s="164"/>
      <c r="H83" s="1" t="s">
        <v>61</v>
      </c>
      <c r="J83" s="30" t="n">
        <f aca="false">Elaboration!N466</f>
        <v>0</v>
      </c>
      <c r="K83" s="165" t="n">
        <f aca="false">SUMIFS(F75:F84,D75:D84,"Qualitätssicherung")</f>
        <v>0</v>
      </c>
    </row>
    <row r="84" s="1" customFormat="true" ht="15" hidden="false" customHeight="false" outlineLevel="0" collapsed="false">
      <c r="A84" s="175"/>
      <c r="B84" s="162"/>
      <c r="C84" s="163"/>
      <c r="D84" s="163"/>
      <c r="E84" s="7"/>
      <c r="F84" s="164"/>
      <c r="H84" s="0"/>
      <c r="J84" s="0"/>
      <c r="K84" s="0"/>
    </row>
    <row r="85" s="170" customFormat="true" ht="15" hidden="false" customHeight="false" outlineLevel="0" collapsed="false">
      <c r="A85" s="174"/>
      <c r="B85" s="168"/>
      <c r="F85" s="171"/>
    </row>
    <row r="86" s="1" customFormat="true" ht="15" hidden="false" customHeight="false" outlineLevel="0" collapsed="false">
      <c r="A86" s="176" t="s">
        <v>34</v>
      </c>
      <c r="B86" s="162"/>
      <c r="C86" s="163"/>
      <c r="D86" s="163"/>
      <c r="E86" s="7"/>
      <c r="F86" s="164"/>
      <c r="H86" s="1" t="s">
        <v>53</v>
      </c>
      <c r="J86" s="30" t="n">
        <f aca="false">Construction!N13</f>
        <v>0</v>
      </c>
      <c r="K86" s="165" t="n">
        <f aca="false">SUMIFS(F86:F95,D86:D95,"Requirements")</f>
        <v>0</v>
      </c>
    </row>
    <row r="87" s="1" customFormat="true" ht="15" hidden="false" customHeight="false" outlineLevel="0" collapsed="false">
      <c r="A87" s="176"/>
      <c r="B87" s="162"/>
      <c r="C87" s="163"/>
      <c r="D87" s="163"/>
      <c r="E87" s="7"/>
      <c r="F87" s="164"/>
      <c r="H87" s="1" t="s">
        <v>165</v>
      </c>
      <c r="J87" s="30" t="n">
        <f aca="false">Construction!N24</f>
        <v>0</v>
      </c>
      <c r="K87" s="165" t="n">
        <f aca="false">SUMIFS(F86:F95,D86:D95,"Analyse &amp; Design")</f>
        <v>0</v>
      </c>
    </row>
    <row r="88" s="1" customFormat="true" ht="15" hidden="false" customHeight="false" outlineLevel="0" collapsed="false">
      <c r="A88" s="176"/>
      <c r="B88" s="162"/>
      <c r="C88" s="163"/>
      <c r="D88" s="163"/>
      <c r="E88" s="7"/>
      <c r="F88" s="164"/>
      <c r="H88" s="1" t="s">
        <v>55</v>
      </c>
      <c r="J88" s="30" t="n">
        <f aca="false">Construction!N35</f>
        <v>0</v>
      </c>
      <c r="K88" s="165" t="n">
        <f aca="false">SUMIFS(F86:F95,D86:D95,"Implementierung")</f>
        <v>0</v>
      </c>
    </row>
    <row r="89" s="1" customFormat="true" ht="15" hidden="false" customHeight="false" outlineLevel="0" collapsed="false">
      <c r="A89" s="176"/>
      <c r="B89" s="162"/>
      <c r="C89" s="163"/>
      <c r="D89" s="163"/>
      <c r="E89" s="7"/>
      <c r="F89" s="164"/>
      <c r="H89" s="1" t="s">
        <v>71</v>
      </c>
      <c r="J89" s="30" t="n">
        <f aca="false">Construction!N46</f>
        <v>0</v>
      </c>
      <c r="K89" s="165" t="n">
        <f aca="false">SUMIFS(F86:F95,D86:D95,"Test")</f>
        <v>0</v>
      </c>
    </row>
    <row r="90" s="1" customFormat="true" ht="15" hidden="false" customHeight="false" outlineLevel="0" collapsed="false">
      <c r="A90" s="176"/>
      <c r="B90" s="162"/>
      <c r="C90" s="163"/>
      <c r="D90" s="163"/>
      <c r="E90" s="7"/>
      <c r="F90" s="164"/>
      <c r="H90" s="1" t="s">
        <v>57</v>
      </c>
      <c r="J90" s="30" t="n">
        <f aca="false">Construction!N57</f>
        <v>0</v>
      </c>
      <c r="K90" s="165" t="n">
        <f aca="false">SUMIFS(F86:F95,D86:D95,"Dokumentation")</f>
        <v>0</v>
      </c>
    </row>
    <row r="91" s="1" customFormat="true" ht="15" hidden="false" customHeight="false" outlineLevel="0" collapsed="false">
      <c r="A91" s="176"/>
      <c r="B91" s="162"/>
      <c r="C91" s="163"/>
      <c r="D91" s="163"/>
      <c r="E91" s="7"/>
      <c r="F91" s="164"/>
      <c r="H91" s="1" t="s">
        <v>58</v>
      </c>
      <c r="J91" s="30" t="n">
        <f aca="false">Construction!N68</f>
        <v>0</v>
      </c>
      <c r="K91" s="165" t="n">
        <f aca="false">SUMIFS(F86:F95,D86:D95,"Projektmanagement")</f>
        <v>0</v>
      </c>
    </row>
    <row r="92" s="1" customFormat="true" ht="15" hidden="false" customHeight="false" outlineLevel="0" collapsed="false">
      <c r="A92" s="176"/>
      <c r="B92" s="162"/>
      <c r="C92" s="163"/>
      <c r="D92" s="163"/>
      <c r="E92" s="7"/>
      <c r="F92" s="164"/>
      <c r="H92" s="1" t="s">
        <v>72</v>
      </c>
      <c r="J92" s="30" t="n">
        <f aca="false">Construction!N79</f>
        <v>0</v>
      </c>
      <c r="K92" s="165" t="n">
        <f aca="false">SUMIFS(F86:F95,D86:D95,"Wiederkehrende Tasks")</f>
        <v>0</v>
      </c>
    </row>
    <row r="93" s="1" customFormat="true" ht="15" hidden="false" customHeight="false" outlineLevel="0" collapsed="false">
      <c r="A93" s="176"/>
      <c r="B93" s="162"/>
      <c r="C93" s="163"/>
      <c r="D93" s="163"/>
      <c r="E93" s="7"/>
      <c r="F93" s="164"/>
      <c r="H93" s="1" t="s">
        <v>60</v>
      </c>
      <c r="J93" s="30" t="n">
        <f aca="false">Construction!N90</f>
        <v>0</v>
      </c>
      <c r="K93" s="165" t="n">
        <f aca="false">SUMIFS(F86:F95,D86:D95,"Sitzung")</f>
        <v>0</v>
      </c>
    </row>
    <row r="94" s="1" customFormat="true" ht="15" hidden="false" customHeight="false" outlineLevel="0" collapsed="false">
      <c r="A94" s="176"/>
      <c r="B94" s="162"/>
      <c r="C94" s="163"/>
      <c r="D94" s="163"/>
      <c r="E94" s="7"/>
      <c r="F94" s="164"/>
      <c r="H94" s="1" t="s">
        <v>61</v>
      </c>
      <c r="J94" s="30" t="n">
        <f aca="false">Construction!N101</f>
        <v>0</v>
      </c>
      <c r="K94" s="165" t="n">
        <f aca="false">SUMIFS(F86:F95,D86:D95,"Qualitätssicherung")</f>
        <v>0</v>
      </c>
    </row>
    <row r="95" s="1" customFormat="true" ht="15" hidden="false" customHeight="false" outlineLevel="0" collapsed="false">
      <c r="A95" s="176"/>
      <c r="B95" s="162"/>
      <c r="C95" s="163"/>
      <c r="D95" s="163"/>
      <c r="E95" s="7"/>
      <c r="F95" s="164"/>
      <c r="H95" s="0"/>
      <c r="J95" s="0"/>
      <c r="K95" s="0"/>
    </row>
    <row r="96" s="170" customFormat="true" ht="15" hidden="false" customHeight="false" outlineLevel="0" collapsed="false">
      <c r="A96" s="174"/>
      <c r="B96" s="168"/>
      <c r="F96" s="171"/>
    </row>
    <row r="97" s="1" customFormat="true" ht="15" hidden="false" customHeight="false" outlineLevel="0" collapsed="false">
      <c r="A97" s="176" t="s">
        <v>36</v>
      </c>
      <c r="B97" s="162"/>
      <c r="C97" s="163"/>
      <c r="D97" s="163"/>
      <c r="E97" s="7"/>
      <c r="F97" s="164"/>
      <c r="H97" s="1" t="s">
        <v>53</v>
      </c>
      <c r="J97" s="30" t="n">
        <f aca="false">Construction!N134</f>
        <v>0</v>
      </c>
      <c r="K97" s="165" t="n">
        <f aca="false">SUMIFS(F97:F106,D97:D106,"Requirements")</f>
        <v>0</v>
      </c>
    </row>
    <row r="98" s="1" customFormat="true" ht="15" hidden="false" customHeight="false" outlineLevel="0" collapsed="false">
      <c r="A98" s="176"/>
      <c r="B98" s="162"/>
      <c r="C98" s="163"/>
      <c r="D98" s="163"/>
      <c r="E98" s="7"/>
      <c r="F98" s="164"/>
      <c r="H98" s="1" t="s">
        <v>165</v>
      </c>
      <c r="J98" s="30" t="n">
        <f aca="false">Construction!N145</f>
        <v>0</v>
      </c>
      <c r="K98" s="165" t="n">
        <f aca="false">SUMIFS(F97:F106,D97:D106,"Analyse &amp; Design")</f>
        <v>0</v>
      </c>
    </row>
    <row r="99" s="1" customFormat="true" ht="15" hidden="false" customHeight="false" outlineLevel="0" collapsed="false">
      <c r="A99" s="176"/>
      <c r="B99" s="162"/>
      <c r="C99" s="163"/>
      <c r="D99" s="163"/>
      <c r="E99" s="7"/>
      <c r="F99" s="164"/>
      <c r="H99" s="1" t="s">
        <v>55</v>
      </c>
      <c r="J99" s="30" t="n">
        <f aca="false">Construction!N156</f>
        <v>0</v>
      </c>
      <c r="K99" s="165" t="n">
        <f aca="false">SUMIFS(F97:F106,D97:D106,"Implementierung")</f>
        <v>0</v>
      </c>
    </row>
    <row r="100" s="1" customFormat="true" ht="15" hidden="false" customHeight="false" outlineLevel="0" collapsed="false">
      <c r="A100" s="176"/>
      <c r="B100" s="162"/>
      <c r="C100" s="163"/>
      <c r="D100" s="163"/>
      <c r="E100" s="7"/>
      <c r="F100" s="164"/>
      <c r="H100" s="1" t="s">
        <v>71</v>
      </c>
      <c r="J100" s="30" t="n">
        <f aca="false">Construction!N167</f>
        <v>0</v>
      </c>
      <c r="K100" s="165" t="n">
        <f aca="false">SUMIFS(F97:F106,D97:D106,"Test")</f>
        <v>0</v>
      </c>
    </row>
    <row r="101" s="1" customFormat="true" ht="15" hidden="false" customHeight="false" outlineLevel="0" collapsed="false">
      <c r="A101" s="176"/>
      <c r="B101" s="162"/>
      <c r="C101" s="163"/>
      <c r="D101" s="163"/>
      <c r="E101" s="7"/>
      <c r="F101" s="164"/>
      <c r="H101" s="1" t="s">
        <v>57</v>
      </c>
      <c r="J101" s="30" t="n">
        <f aca="false">Construction!N178</f>
        <v>0</v>
      </c>
      <c r="K101" s="165" t="n">
        <f aca="false">SUMIFS(F97:F106,D97:D106,"Dokumentation")</f>
        <v>0</v>
      </c>
    </row>
    <row r="102" s="1" customFormat="true" ht="15" hidden="false" customHeight="false" outlineLevel="0" collapsed="false">
      <c r="A102" s="176"/>
      <c r="B102" s="162"/>
      <c r="C102" s="163"/>
      <c r="D102" s="163"/>
      <c r="E102" s="7"/>
      <c r="F102" s="164"/>
      <c r="H102" s="1" t="s">
        <v>58</v>
      </c>
      <c r="J102" s="30" t="n">
        <f aca="false">Construction!N189</f>
        <v>0</v>
      </c>
      <c r="K102" s="165" t="n">
        <f aca="false">SUMIFS(F97:F106,D97:D106,"Projektmanagement")</f>
        <v>0</v>
      </c>
    </row>
    <row r="103" s="1" customFormat="true" ht="15" hidden="false" customHeight="false" outlineLevel="0" collapsed="false">
      <c r="A103" s="176"/>
      <c r="B103" s="162"/>
      <c r="C103" s="163"/>
      <c r="D103" s="163"/>
      <c r="E103" s="7"/>
      <c r="F103" s="164"/>
      <c r="H103" s="1" t="s">
        <v>72</v>
      </c>
      <c r="J103" s="30" t="n">
        <f aca="false">Construction!N200</f>
        <v>0</v>
      </c>
      <c r="K103" s="165" t="n">
        <f aca="false">SUMIFS(F97:F106,D97:D106,"Wiederkehrende Tasks")</f>
        <v>0</v>
      </c>
    </row>
    <row r="104" s="1" customFormat="true" ht="15" hidden="false" customHeight="false" outlineLevel="0" collapsed="false">
      <c r="A104" s="176"/>
      <c r="B104" s="162"/>
      <c r="C104" s="163"/>
      <c r="D104" s="163"/>
      <c r="E104" s="7"/>
      <c r="F104" s="164"/>
      <c r="H104" s="1" t="s">
        <v>60</v>
      </c>
      <c r="J104" s="30" t="n">
        <f aca="false">Construction!N211</f>
        <v>0</v>
      </c>
      <c r="K104" s="165" t="n">
        <f aca="false">SUMIFS(F97:F106,D97:D106,"Sitzung")</f>
        <v>0</v>
      </c>
    </row>
    <row r="105" s="1" customFormat="true" ht="15" hidden="false" customHeight="false" outlineLevel="0" collapsed="false">
      <c r="A105" s="176"/>
      <c r="B105" s="162"/>
      <c r="C105" s="163"/>
      <c r="D105" s="163"/>
      <c r="E105" s="7"/>
      <c r="F105" s="164"/>
      <c r="H105" s="1" t="s">
        <v>61</v>
      </c>
      <c r="J105" s="30" t="n">
        <f aca="false">Construction!N222</f>
        <v>0</v>
      </c>
      <c r="K105" s="165" t="n">
        <f aca="false">SUMIFS(F97:F106,D97:D106,"Qualitätssicherung")</f>
        <v>0</v>
      </c>
    </row>
    <row r="106" s="1" customFormat="true" ht="15" hidden="false" customHeight="false" outlineLevel="0" collapsed="false">
      <c r="A106" s="176"/>
      <c r="B106" s="162"/>
      <c r="C106" s="163"/>
      <c r="D106" s="163"/>
      <c r="E106" s="7"/>
      <c r="F106" s="164"/>
      <c r="H106" s="0"/>
      <c r="J106" s="0"/>
      <c r="K106" s="0"/>
    </row>
    <row r="107" s="170" customFormat="true" ht="15" hidden="false" customHeight="false" outlineLevel="0" collapsed="false">
      <c r="A107" s="174"/>
      <c r="B107" s="168"/>
      <c r="F107" s="171"/>
    </row>
    <row r="108" s="1" customFormat="true" ht="15" hidden="false" customHeight="false" outlineLevel="0" collapsed="false">
      <c r="A108" s="176" t="s">
        <v>38</v>
      </c>
      <c r="B108" s="162"/>
      <c r="C108" s="163"/>
      <c r="D108" s="163"/>
      <c r="E108" s="7"/>
      <c r="F108" s="164"/>
      <c r="H108" s="1" t="s">
        <v>53</v>
      </c>
      <c r="J108" s="30" t="n">
        <f aca="false">Construction!N257</f>
        <v>0</v>
      </c>
      <c r="K108" s="165" t="n">
        <f aca="false">SUMIFS(F108:F117,D108:D117,"Requirements")</f>
        <v>0</v>
      </c>
    </row>
    <row r="109" s="1" customFormat="true" ht="15" hidden="false" customHeight="false" outlineLevel="0" collapsed="false">
      <c r="A109" s="176"/>
      <c r="B109" s="162"/>
      <c r="C109" s="163"/>
      <c r="D109" s="163"/>
      <c r="E109" s="7"/>
      <c r="F109" s="164"/>
      <c r="H109" s="1" t="s">
        <v>165</v>
      </c>
      <c r="J109" s="30" t="n">
        <f aca="false">Construction!N268</f>
        <v>0</v>
      </c>
      <c r="K109" s="165" t="n">
        <f aca="false">SUMIFS(F108:F117,D108:D117,"Analyse &amp; Design")</f>
        <v>0</v>
      </c>
    </row>
    <row r="110" s="1" customFormat="true" ht="15" hidden="false" customHeight="false" outlineLevel="0" collapsed="false">
      <c r="A110" s="176"/>
      <c r="B110" s="162"/>
      <c r="C110" s="163"/>
      <c r="D110" s="163"/>
      <c r="E110" s="7"/>
      <c r="F110" s="164"/>
      <c r="H110" s="1" t="s">
        <v>55</v>
      </c>
      <c r="J110" s="30" t="n">
        <f aca="false">Construction!N279</f>
        <v>0</v>
      </c>
      <c r="K110" s="165" t="n">
        <f aca="false">SUMIFS(F108:F117,D108:D117,"Implementierung")</f>
        <v>0</v>
      </c>
    </row>
    <row r="111" s="1" customFormat="true" ht="15" hidden="false" customHeight="false" outlineLevel="0" collapsed="false">
      <c r="A111" s="176"/>
      <c r="B111" s="162"/>
      <c r="C111" s="163"/>
      <c r="D111" s="163"/>
      <c r="E111" s="7"/>
      <c r="F111" s="164"/>
      <c r="H111" s="1" t="s">
        <v>71</v>
      </c>
      <c r="J111" s="30" t="n">
        <f aca="false">Construction!N290</f>
        <v>0</v>
      </c>
      <c r="K111" s="165" t="n">
        <f aca="false">SUMIFS(F108:F117,D108:D117,"Test")</f>
        <v>0</v>
      </c>
    </row>
    <row r="112" s="1" customFormat="true" ht="15" hidden="false" customHeight="false" outlineLevel="0" collapsed="false">
      <c r="A112" s="176"/>
      <c r="B112" s="162"/>
      <c r="C112" s="163"/>
      <c r="D112" s="163"/>
      <c r="E112" s="7"/>
      <c r="F112" s="164"/>
      <c r="H112" s="1" t="s">
        <v>57</v>
      </c>
      <c r="J112" s="30" t="n">
        <f aca="false">Construction!N301</f>
        <v>0</v>
      </c>
      <c r="K112" s="165" t="n">
        <f aca="false">SUMIFS(F108:F117,D108:D117,"Dokumentation")</f>
        <v>0</v>
      </c>
    </row>
    <row r="113" s="1" customFormat="true" ht="15" hidden="false" customHeight="false" outlineLevel="0" collapsed="false">
      <c r="A113" s="176"/>
      <c r="B113" s="162"/>
      <c r="C113" s="163"/>
      <c r="D113" s="163"/>
      <c r="E113" s="7"/>
      <c r="F113" s="164"/>
      <c r="H113" s="1" t="s">
        <v>58</v>
      </c>
      <c r="J113" s="30" t="n">
        <f aca="false">Construction!N312</f>
        <v>0</v>
      </c>
      <c r="K113" s="165" t="n">
        <f aca="false">SUMIFS(F108:F117,D108:D117,"Projektmanagement")</f>
        <v>0</v>
      </c>
    </row>
    <row r="114" s="1" customFormat="true" ht="15" hidden="false" customHeight="false" outlineLevel="0" collapsed="false">
      <c r="A114" s="176"/>
      <c r="B114" s="162"/>
      <c r="C114" s="163"/>
      <c r="D114" s="163"/>
      <c r="E114" s="7"/>
      <c r="F114" s="164"/>
      <c r="H114" s="1" t="s">
        <v>72</v>
      </c>
      <c r="J114" s="30" t="n">
        <f aca="false">Construction!N323</f>
        <v>0</v>
      </c>
      <c r="K114" s="165" t="n">
        <f aca="false">SUMIFS(F108:F117,D108:D117,"Wiederkehrende Tasks")</f>
        <v>0</v>
      </c>
    </row>
    <row r="115" s="1" customFormat="true" ht="15" hidden="false" customHeight="false" outlineLevel="0" collapsed="false">
      <c r="A115" s="176"/>
      <c r="B115" s="162"/>
      <c r="C115" s="163"/>
      <c r="D115" s="163"/>
      <c r="E115" s="7"/>
      <c r="F115" s="164"/>
      <c r="H115" s="1" t="s">
        <v>60</v>
      </c>
      <c r="J115" s="30" t="n">
        <f aca="false">Construction!N334</f>
        <v>0</v>
      </c>
      <c r="K115" s="165" t="n">
        <f aca="false">SUMIFS(F108:F117,D108:D117,"Sitzung")</f>
        <v>0</v>
      </c>
    </row>
    <row r="116" s="1" customFormat="true" ht="15" hidden="false" customHeight="false" outlineLevel="0" collapsed="false">
      <c r="A116" s="176"/>
      <c r="B116" s="162"/>
      <c r="C116" s="163"/>
      <c r="D116" s="163"/>
      <c r="E116" s="7"/>
      <c r="F116" s="164"/>
      <c r="H116" s="1" t="s">
        <v>61</v>
      </c>
      <c r="J116" s="30" t="n">
        <f aca="false">Construction!N345</f>
        <v>0</v>
      </c>
      <c r="K116" s="165" t="n">
        <f aca="false">SUMIFS(F108:F117,D108:D117,"Qualitätssicherung")</f>
        <v>0</v>
      </c>
    </row>
    <row r="117" s="1" customFormat="true" ht="15" hidden="false" customHeight="false" outlineLevel="0" collapsed="false">
      <c r="A117" s="176"/>
      <c r="B117" s="162"/>
      <c r="C117" s="163"/>
      <c r="D117" s="163"/>
      <c r="E117" s="7"/>
      <c r="F117" s="164"/>
      <c r="H117" s="0"/>
      <c r="J117" s="0"/>
      <c r="K117" s="0"/>
    </row>
    <row r="118" s="170" customFormat="true" ht="15" hidden="false" customHeight="false" outlineLevel="0" collapsed="false">
      <c r="A118" s="174"/>
      <c r="B118" s="168"/>
      <c r="F118" s="171"/>
    </row>
    <row r="119" s="1" customFormat="true" ht="15" hidden="false" customHeight="false" outlineLevel="0" collapsed="false">
      <c r="A119" s="176" t="s">
        <v>40</v>
      </c>
      <c r="B119" s="162"/>
      <c r="C119" s="163"/>
      <c r="D119" s="163"/>
      <c r="E119" s="7"/>
      <c r="F119" s="164"/>
      <c r="H119" s="1" t="s">
        <v>53</v>
      </c>
      <c r="J119" s="30" t="n">
        <f aca="false">Construction!N378</f>
        <v>0</v>
      </c>
      <c r="K119" s="165" t="n">
        <f aca="false">SUMIFS(F119:F128,D119:D128,"Requirements")</f>
        <v>0</v>
      </c>
    </row>
    <row r="120" s="1" customFormat="true" ht="15" hidden="false" customHeight="false" outlineLevel="0" collapsed="false">
      <c r="A120" s="176"/>
      <c r="B120" s="162"/>
      <c r="C120" s="163"/>
      <c r="D120" s="163"/>
      <c r="E120" s="7"/>
      <c r="F120" s="164"/>
      <c r="H120" s="1" t="s">
        <v>165</v>
      </c>
      <c r="J120" s="30" t="n">
        <f aca="false">Construction!N389</f>
        <v>0</v>
      </c>
      <c r="K120" s="165" t="n">
        <f aca="false">SUMIFS(F119:F128,D119:D128,"Analyse &amp; Design")</f>
        <v>0</v>
      </c>
    </row>
    <row r="121" s="1" customFormat="true" ht="15" hidden="false" customHeight="false" outlineLevel="0" collapsed="false">
      <c r="A121" s="176"/>
      <c r="B121" s="162"/>
      <c r="C121" s="163"/>
      <c r="D121" s="163"/>
      <c r="E121" s="7"/>
      <c r="F121" s="164"/>
      <c r="H121" s="1" t="s">
        <v>55</v>
      </c>
      <c r="J121" s="30" t="n">
        <f aca="false">Construction!N400</f>
        <v>0</v>
      </c>
      <c r="K121" s="165" t="n">
        <f aca="false">SUMIFS(F119:F128,D119:D128,"Implementierung")</f>
        <v>0</v>
      </c>
    </row>
    <row r="122" s="1" customFormat="true" ht="15" hidden="false" customHeight="false" outlineLevel="0" collapsed="false">
      <c r="A122" s="176"/>
      <c r="B122" s="162"/>
      <c r="C122" s="163"/>
      <c r="D122" s="163"/>
      <c r="E122" s="7"/>
      <c r="F122" s="164"/>
      <c r="H122" s="1" t="s">
        <v>71</v>
      </c>
      <c r="J122" s="30" t="n">
        <f aca="false">Construction!N411</f>
        <v>0</v>
      </c>
      <c r="K122" s="165" t="n">
        <f aca="false">SUMIFS(F119:F128,D119:D128,"Test")</f>
        <v>0</v>
      </c>
    </row>
    <row r="123" s="1" customFormat="true" ht="15" hidden="false" customHeight="false" outlineLevel="0" collapsed="false">
      <c r="A123" s="176"/>
      <c r="B123" s="162"/>
      <c r="C123" s="163"/>
      <c r="D123" s="163"/>
      <c r="E123" s="7"/>
      <c r="F123" s="164"/>
      <c r="H123" s="1" t="s">
        <v>57</v>
      </c>
      <c r="J123" s="30" t="n">
        <f aca="false">Construction!N422</f>
        <v>0</v>
      </c>
      <c r="K123" s="165" t="n">
        <f aca="false">SUMIFS(F119:F128,D119:D128,"Dokumentation")</f>
        <v>0</v>
      </c>
    </row>
    <row r="124" s="1" customFormat="true" ht="15" hidden="false" customHeight="false" outlineLevel="0" collapsed="false">
      <c r="A124" s="176"/>
      <c r="B124" s="162"/>
      <c r="C124" s="163"/>
      <c r="D124" s="163"/>
      <c r="E124" s="7"/>
      <c r="F124" s="164"/>
      <c r="H124" s="1" t="s">
        <v>58</v>
      </c>
      <c r="J124" s="30" t="n">
        <f aca="false">Construction!N433</f>
        <v>0</v>
      </c>
      <c r="K124" s="165" t="n">
        <f aca="false">SUMIFS(F119:F128,D119:D128,"Projektmanagement")</f>
        <v>0</v>
      </c>
    </row>
    <row r="125" s="1" customFormat="true" ht="15" hidden="false" customHeight="false" outlineLevel="0" collapsed="false">
      <c r="A125" s="176"/>
      <c r="B125" s="162"/>
      <c r="C125" s="163"/>
      <c r="D125" s="163"/>
      <c r="E125" s="7"/>
      <c r="F125" s="164"/>
      <c r="H125" s="1" t="s">
        <v>72</v>
      </c>
      <c r="J125" s="30" t="n">
        <f aca="false">Construction!N444</f>
        <v>0</v>
      </c>
      <c r="K125" s="165" t="n">
        <f aca="false">SUMIFS(F119:F128,D119:D128,"Wiederkehrende Tasks")</f>
        <v>0</v>
      </c>
    </row>
    <row r="126" s="1" customFormat="true" ht="15" hidden="false" customHeight="false" outlineLevel="0" collapsed="false">
      <c r="A126" s="176"/>
      <c r="B126" s="162"/>
      <c r="C126" s="163"/>
      <c r="D126" s="163"/>
      <c r="E126" s="7"/>
      <c r="F126" s="164"/>
      <c r="H126" s="1" t="s">
        <v>60</v>
      </c>
      <c r="J126" s="30" t="n">
        <f aca="false">Construction!N455</f>
        <v>0</v>
      </c>
      <c r="K126" s="165" t="n">
        <f aca="false">SUMIFS(F119:F128,D119:D128,"Sitzung")</f>
        <v>0</v>
      </c>
    </row>
    <row r="127" s="1" customFormat="true" ht="15" hidden="false" customHeight="false" outlineLevel="0" collapsed="false">
      <c r="A127" s="176"/>
      <c r="B127" s="162"/>
      <c r="C127" s="163"/>
      <c r="D127" s="163"/>
      <c r="E127" s="7"/>
      <c r="F127" s="164"/>
      <c r="H127" s="1" t="s">
        <v>61</v>
      </c>
      <c r="J127" s="30" t="n">
        <f aca="false">Construction!N466</f>
        <v>0</v>
      </c>
      <c r="K127" s="165" t="n">
        <f aca="false">SUMIFS(F119:F128,D119:D128,"Qualitätssicherung")</f>
        <v>0</v>
      </c>
    </row>
    <row r="128" s="1" customFormat="true" ht="15" hidden="false" customHeight="false" outlineLevel="0" collapsed="false">
      <c r="A128" s="176"/>
      <c r="B128" s="162"/>
      <c r="C128" s="163"/>
      <c r="D128" s="163"/>
      <c r="E128" s="7"/>
      <c r="F128" s="164"/>
      <c r="H128" s="0"/>
      <c r="J128" s="0"/>
      <c r="K128" s="0"/>
    </row>
    <row r="129" s="170" customFormat="true" ht="15" hidden="false" customHeight="false" outlineLevel="0" collapsed="false">
      <c r="A129" s="174"/>
      <c r="B129" s="168"/>
      <c r="F129" s="171"/>
    </row>
    <row r="130" s="1" customFormat="true" ht="15" hidden="false" customHeight="false" outlineLevel="0" collapsed="false">
      <c r="A130" s="176" t="s">
        <v>42</v>
      </c>
      <c r="B130" s="162"/>
      <c r="C130" s="163"/>
      <c r="D130" s="163"/>
      <c r="E130" s="7"/>
      <c r="F130" s="164"/>
      <c r="H130" s="1" t="s">
        <v>53</v>
      </c>
      <c r="J130" s="30" t="n">
        <f aca="false">Construction!N501</f>
        <v>0</v>
      </c>
      <c r="K130" s="165" t="n">
        <f aca="false">SUMIFS(F130:F139,D130:D139,"Requirements")</f>
        <v>0</v>
      </c>
    </row>
    <row r="131" s="1" customFormat="true" ht="15" hidden="false" customHeight="false" outlineLevel="0" collapsed="false">
      <c r="A131" s="176"/>
      <c r="B131" s="162"/>
      <c r="C131" s="163"/>
      <c r="D131" s="163"/>
      <c r="E131" s="7"/>
      <c r="F131" s="164"/>
      <c r="H131" s="1" t="s">
        <v>165</v>
      </c>
      <c r="J131" s="30" t="n">
        <f aca="false">Construction!N512</f>
        <v>0</v>
      </c>
      <c r="K131" s="165" t="n">
        <f aca="false">SUMIFS(F130:F139,D130:D139,"Analyse &amp; Design")</f>
        <v>0</v>
      </c>
    </row>
    <row r="132" s="1" customFormat="true" ht="15" hidden="false" customHeight="false" outlineLevel="0" collapsed="false">
      <c r="A132" s="176"/>
      <c r="B132" s="162"/>
      <c r="C132" s="163"/>
      <c r="D132" s="163"/>
      <c r="E132" s="7"/>
      <c r="F132" s="164"/>
      <c r="H132" s="1" t="s">
        <v>55</v>
      </c>
      <c r="J132" s="30" t="n">
        <f aca="false">Construction!N523</f>
        <v>0</v>
      </c>
      <c r="K132" s="165" t="n">
        <f aca="false">SUMIFS(F130:F139,D130:D139,"Implementierung")</f>
        <v>0</v>
      </c>
    </row>
    <row r="133" s="1" customFormat="true" ht="15" hidden="false" customHeight="false" outlineLevel="0" collapsed="false">
      <c r="A133" s="176"/>
      <c r="B133" s="162"/>
      <c r="C133" s="163"/>
      <c r="D133" s="163"/>
      <c r="E133" s="7"/>
      <c r="F133" s="164"/>
      <c r="H133" s="1" t="s">
        <v>71</v>
      </c>
      <c r="J133" s="30" t="n">
        <f aca="false">Construction!N534</f>
        <v>0</v>
      </c>
      <c r="K133" s="165" t="n">
        <f aca="false">SUMIFS(F130:F139,D130:D139,"Test")</f>
        <v>0</v>
      </c>
    </row>
    <row r="134" s="1" customFormat="true" ht="15" hidden="false" customHeight="false" outlineLevel="0" collapsed="false">
      <c r="A134" s="176"/>
      <c r="B134" s="162"/>
      <c r="C134" s="163"/>
      <c r="D134" s="163"/>
      <c r="E134" s="7"/>
      <c r="F134" s="164"/>
      <c r="H134" s="1" t="s">
        <v>57</v>
      </c>
      <c r="J134" s="30" t="n">
        <f aca="false">Construction!N545</f>
        <v>0</v>
      </c>
      <c r="K134" s="165" t="n">
        <f aca="false">SUMIFS(F130:F139,D130:D139,"Dokumentation")</f>
        <v>0</v>
      </c>
    </row>
    <row r="135" s="1" customFormat="true" ht="15" hidden="false" customHeight="false" outlineLevel="0" collapsed="false">
      <c r="A135" s="176"/>
      <c r="B135" s="162"/>
      <c r="C135" s="163"/>
      <c r="D135" s="163"/>
      <c r="E135" s="7"/>
      <c r="F135" s="164"/>
      <c r="H135" s="1" t="s">
        <v>58</v>
      </c>
      <c r="J135" s="30" t="n">
        <f aca="false">Construction!N556</f>
        <v>0</v>
      </c>
      <c r="K135" s="165" t="n">
        <f aca="false">SUMIFS(F130:F139,D130:D139,"Projektmanagement")</f>
        <v>0</v>
      </c>
    </row>
    <row r="136" s="1" customFormat="true" ht="15" hidden="false" customHeight="false" outlineLevel="0" collapsed="false">
      <c r="A136" s="176"/>
      <c r="B136" s="162"/>
      <c r="C136" s="163"/>
      <c r="D136" s="163"/>
      <c r="E136" s="7"/>
      <c r="F136" s="164"/>
      <c r="H136" s="1" t="s">
        <v>72</v>
      </c>
      <c r="J136" s="30" t="n">
        <f aca="false">Construction!N567</f>
        <v>0</v>
      </c>
      <c r="K136" s="165" t="n">
        <f aca="false">SUMIFS(F130:F139,D130:D139,"Wiederkehrende Tasks")</f>
        <v>0</v>
      </c>
    </row>
    <row r="137" s="1" customFormat="true" ht="15" hidden="false" customHeight="false" outlineLevel="0" collapsed="false">
      <c r="A137" s="176"/>
      <c r="B137" s="162"/>
      <c r="C137" s="163"/>
      <c r="D137" s="163"/>
      <c r="E137" s="7"/>
      <c r="F137" s="164"/>
      <c r="H137" s="1" t="s">
        <v>60</v>
      </c>
      <c r="J137" s="30" t="n">
        <f aca="false">Construction!N578</f>
        <v>0</v>
      </c>
      <c r="K137" s="165" t="n">
        <f aca="false">SUMIFS(F130:F139,D130:D139,"Sitzung")</f>
        <v>0</v>
      </c>
    </row>
    <row r="138" s="1" customFormat="true" ht="15" hidden="false" customHeight="false" outlineLevel="0" collapsed="false">
      <c r="A138" s="176"/>
      <c r="B138" s="162"/>
      <c r="C138" s="163"/>
      <c r="D138" s="163"/>
      <c r="E138" s="7"/>
      <c r="F138" s="164"/>
      <c r="H138" s="1" t="s">
        <v>61</v>
      </c>
      <c r="J138" s="30" t="n">
        <f aca="false">Construction!N589</f>
        <v>0</v>
      </c>
      <c r="K138" s="165" t="n">
        <f aca="false">SUMIFS(F130:F139,D130:D139,"Qualitätssicherung")</f>
        <v>0</v>
      </c>
    </row>
    <row r="139" s="1" customFormat="true" ht="15" hidden="false" customHeight="false" outlineLevel="0" collapsed="false">
      <c r="A139" s="176"/>
      <c r="B139" s="162"/>
      <c r="C139" s="163"/>
      <c r="D139" s="163"/>
      <c r="E139" s="7"/>
      <c r="F139" s="164"/>
      <c r="H139" s="0"/>
      <c r="J139" s="0"/>
      <c r="K139" s="0"/>
    </row>
    <row r="140" s="170" customFormat="true" ht="15" hidden="false" customHeight="false" outlineLevel="0" collapsed="false">
      <c r="A140" s="174"/>
      <c r="B140" s="168"/>
      <c r="F140" s="171"/>
    </row>
    <row r="141" s="1" customFormat="true" ht="15" hidden="false" customHeight="false" outlineLevel="0" collapsed="false">
      <c r="A141" s="176" t="s">
        <v>44</v>
      </c>
      <c r="B141" s="162"/>
      <c r="C141" s="163"/>
      <c r="D141" s="163"/>
      <c r="E141" s="7"/>
      <c r="F141" s="164"/>
      <c r="H141" s="1" t="s">
        <v>53</v>
      </c>
      <c r="J141" s="30" t="n">
        <f aca="false">Construction!N622</f>
        <v>0</v>
      </c>
      <c r="K141" s="165" t="n">
        <f aca="false">SUMIFS(F141:F150,D141:D150,"Requirements")</f>
        <v>0</v>
      </c>
    </row>
    <row r="142" s="1" customFormat="true" ht="15" hidden="false" customHeight="false" outlineLevel="0" collapsed="false">
      <c r="A142" s="176"/>
      <c r="B142" s="162"/>
      <c r="C142" s="163"/>
      <c r="D142" s="163"/>
      <c r="E142" s="7"/>
      <c r="F142" s="164"/>
      <c r="H142" s="1" t="s">
        <v>165</v>
      </c>
      <c r="J142" s="30" t="n">
        <f aca="false">Construction!N633</f>
        <v>0</v>
      </c>
      <c r="K142" s="165" t="n">
        <f aca="false">SUMIFS(F141:F150,D141:D150,"Analyse &amp; Design")</f>
        <v>0</v>
      </c>
    </row>
    <row r="143" s="1" customFormat="true" ht="15" hidden="false" customHeight="false" outlineLevel="0" collapsed="false">
      <c r="A143" s="176"/>
      <c r="B143" s="162"/>
      <c r="C143" s="163"/>
      <c r="D143" s="163"/>
      <c r="E143" s="7"/>
      <c r="F143" s="164"/>
      <c r="H143" s="1" t="s">
        <v>55</v>
      </c>
      <c r="J143" s="30" t="n">
        <f aca="false">Construction!N644</f>
        <v>0</v>
      </c>
      <c r="K143" s="165" t="n">
        <f aca="false">SUMIFS(F141:F150,D141:D150,"Implementierung")</f>
        <v>0</v>
      </c>
    </row>
    <row r="144" s="1" customFormat="true" ht="15" hidden="false" customHeight="false" outlineLevel="0" collapsed="false">
      <c r="A144" s="176"/>
      <c r="B144" s="162"/>
      <c r="C144" s="163"/>
      <c r="D144" s="163"/>
      <c r="E144" s="7"/>
      <c r="F144" s="164"/>
      <c r="H144" s="1" t="s">
        <v>71</v>
      </c>
      <c r="J144" s="30" t="n">
        <f aca="false">Construction!N655</f>
        <v>0</v>
      </c>
      <c r="K144" s="165" t="n">
        <f aca="false">SUMIFS(F141:F150,D141:D150,"Test")</f>
        <v>0</v>
      </c>
    </row>
    <row r="145" s="1" customFormat="true" ht="15" hidden="false" customHeight="false" outlineLevel="0" collapsed="false">
      <c r="A145" s="176"/>
      <c r="B145" s="162"/>
      <c r="C145" s="163"/>
      <c r="D145" s="163"/>
      <c r="E145" s="7"/>
      <c r="F145" s="164"/>
      <c r="H145" s="1" t="s">
        <v>57</v>
      </c>
      <c r="J145" s="30" t="n">
        <f aca="false">Construction!N666</f>
        <v>0</v>
      </c>
      <c r="K145" s="165" t="n">
        <f aca="false">SUMIFS(F141:F150,D141:D150,"Dokumentation")</f>
        <v>0</v>
      </c>
    </row>
    <row r="146" s="1" customFormat="true" ht="15" hidden="false" customHeight="false" outlineLevel="0" collapsed="false">
      <c r="A146" s="176"/>
      <c r="B146" s="162"/>
      <c r="C146" s="163"/>
      <c r="D146" s="163"/>
      <c r="E146" s="7"/>
      <c r="F146" s="164"/>
      <c r="H146" s="1" t="s">
        <v>58</v>
      </c>
      <c r="J146" s="30" t="n">
        <f aca="false">Construction!N677</f>
        <v>0</v>
      </c>
      <c r="K146" s="165" t="n">
        <f aca="false">SUMIFS(F141:F150,D141:D150,"Projektmanagement")</f>
        <v>0</v>
      </c>
    </row>
    <row r="147" s="1" customFormat="true" ht="15" hidden="false" customHeight="false" outlineLevel="0" collapsed="false">
      <c r="A147" s="176"/>
      <c r="B147" s="162"/>
      <c r="C147" s="163"/>
      <c r="D147" s="163"/>
      <c r="E147" s="7"/>
      <c r="F147" s="164"/>
      <c r="H147" s="1" t="s">
        <v>72</v>
      </c>
      <c r="J147" s="30" t="n">
        <f aca="false">Construction!N688</f>
        <v>0</v>
      </c>
      <c r="K147" s="165" t="n">
        <f aca="false">SUMIFS(F141:F150,D141:D150,"Wiederkehrende Tasks")</f>
        <v>0</v>
      </c>
    </row>
    <row r="148" s="1" customFormat="true" ht="15" hidden="false" customHeight="false" outlineLevel="0" collapsed="false">
      <c r="A148" s="176"/>
      <c r="B148" s="162"/>
      <c r="C148" s="163"/>
      <c r="D148" s="163"/>
      <c r="E148" s="7"/>
      <c r="F148" s="164"/>
      <c r="H148" s="1" t="s">
        <v>60</v>
      </c>
      <c r="J148" s="30" t="n">
        <f aca="false">Construction!N699</f>
        <v>0</v>
      </c>
      <c r="K148" s="165" t="n">
        <f aca="false">SUMIFS(F141:F150,D141:D150,"Sitzung")</f>
        <v>0</v>
      </c>
    </row>
    <row r="149" s="1" customFormat="true" ht="15" hidden="false" customHeight="false" outlineLevel="0" collapsed="false">
      <c r="A149" s="176"/>
      <c r="B149" s="162"/>
      <c r="C149" s="163"/>
      <c r="D149" s="163"/>
      <c r="E149" s="7"/>
      <c r="F149" s="164"/>
      <c r="H149" s="1" t="s">
        <v>61</v>
      </c>
      <c r="J149" s="30" t="n">
        <f aca="false">Construction!N710</f>
        <v>0</v>
      </c>
      <c r="K149" s="165" t="n">
        <f aca="false">SUMIFS(F141:F150,D141:D150,"Qualitätssicherung")</f>
        <v>0</v>
      </c>
    </row>
    <row r="150" s="1" customFormat="true" ht="15" hidden="false" customHeight="false" outlineLevel="0" collapsed="false">
      <c r="A150" s="176"/>
      <c r="B150" s="162"/>
      <c r="C150" s="163"/>
      <c r="D150" s="163"/>
      <c r="E150" s="7"/>
      <c r="F150" s="164"/>
      <c r="H150" s="0"/>
      <c r="J150" s="0"/>
      <c r="K150" s="0"/>
    </row>
    <row r="151" s="170" customFormat="true" ht="15" hidden="false" customHeight="false" outlineLevel="0" collapsed="false">
      <c r="A151" s="174"/>
      <c r="B151" s="168"/>
      <c r="F151" s="171"/>
    </row>
    <row r="152" s="1" customFormat="true" ht="15" hidden="false" customHeight="false" outlineLevel="0" collapsed="false">
      <c r="A152" s="177" t="s">
        <v>46</v>
      </c>
      <c r="B152" s="162"/>
      <c r="C152" s="163"/>
      <c r="D152" s="163"/>
      <c r="E152" s="7"/>
      <c r="F152" s="164"/>
      <c r="H152" s="1" t="s">
        <v>53</v>
      </c>
      <c r="J152" s="30" t="n">
        <f aca="false">Transition!N13</f>
        <v>0</v>
      </c>
      <c r="K152" s="165" t="n">
        <f aca="false">SUMIFS(F152:F161,D152:D161,"Requirements")</f>
        <v>0</v>
      </c>
    </row>
    <row r="153" s="1" customFormat="true" ht="15" hidden="false" customHeight="false" outlineLevel="0" collapsed="false">
      <c r="A153" s="177"/>
      <c r="B153" s="162"/>
      <c r="C153" s="163"/>
      <c r="D153" s="163"/>
      <c r="E153" s="7"/>
      <c r="F153" s="164"/>
      <c r="H153" s="1" t="s">
        <v>165</v>
      </c>
      <c r="J153" s="30" t="n">
        <f aca="false">Transition!N24</f>
        <v>0</v>
      </c>
      <c r="K153" s="165" t="n">
        <f aca="false">SUMIFS(F152:F161,D152:D161,"Analyse &amp; Design")</f>
        <v>0</v>
      </c>
    </row>
    <row r="154" s="1" customFormat="true" ht="15" hidden="false" customHeight="false" outlineLevel="0" collapsed="false">
      <c r="A154" s="177"/>
      <c r="B154" s="162"/>
      <c r="C154" s="163"/>
      <c r="D154" s="163"/>
      <c r="E154" s="7"/>
      <c r="F154" s="164"/>
      <c r="H154" s="1" t="s">
        <v>55</v>
      </c>
      <c r="J154" s="30" t="n">
        <f aca="false">Transition!N35</f>
        <v>0</v>
      </c>
      <c r="K154" s="165" t="n">
        <f aca="false">SUMIFS(F152:F161,D152:D161,"Implementierung")</f>
        <v>0</v>
      </c>
    </row>
    <row r="155" s="1" customFormat="true" ht="15" hidden="false" customHeight="false" outlineLevel="0" collapsed="false">
      <c r="A155" s="177"/>
      <c r="B155" s="162"/>
      <c r="C155" s="163"/>
      <c r="D155" s="163"/>
      <c r="E155" s="7"/>
      <c r="F155" s="164"/>
      <c r="H155" s="1" t="s">
        <v>71</v>
      </c>
      <c r="J155" s="30" t="n">
        <f aca="false">Transition!N46</f>
        <v>0</v>
      </c>
      <c r="K155" s="165" t="n">
        <f aca="false">SUMIFS(F152:F161,D152:D161,"Test")</f>
        <v>0</v>
      </c>
    </row>
    <row r="156" s="1" customFormat="true" ht="15" hidden="false" customHeight="false" outlineLevel="0" collapsed="false">
      <c r="A156" s="177"/>
      <c r="B156" s="162"/>
      <c r="C156" s="163"/>
      <c r="D156" s="163"/>
      <c r="E156" s="7"/>
      <c r="F156" s="164"/>
      <c r="H156" s="1" t="s">
        <v>57</v>
      </c>
      <c r="J156" s="30" t="n">
        <f aca="false">Transition!N57</f>
        <v>0</v>
      </c>
      <c r="K156" s="165" t="n">
        <f aca="false">SUMIFS(F152:F161,D152:D161,"Dokumentation")</f>
        <v>0</v>
      </c>
    </row>
    <row r="157" s="1" customFormat="true" ht="15" hidden="false" customHeight="false" outlineLevel="0" collapsed="false">
      <c r="A157" s="177"/>
      <c r="B157" s="162"/>
      <c r="C157" s="163"/>
      <c r="D157" s="163"/>
      <c r="E157" s="7"/>
      <c r="F157" s="164"/>
      <c r="H157" s="1" t="s">
        <v>58</v>
      </c>
      <c r="J157" s="30" t="n">
        <f aca="false">Transition!N68</f>
        <v>0</v>
      </c>
      <c r="K157" s="165" t="n">
        <f aca="false">SUMIFS(F152:F161,D152:D161,"Projektmanagement")</f>
        <v>0</v>
      </c>
    </row>
    <row r="158" s="1" customFormat="true" ht="15" hidden="false" customHeight="false" outlineLevel="0" collapsed="false">
      <c r="A158" s="177"/>
      <c r="B158" s="162"/>
      <c r="C158" s="163"/>
      <c r="D158" s="163"/>
      <c r="E158" s="7"/>
      <c r="F158" s="164"/>
      <c r="H158" s="1" t="s">
        <v>72</v>
      </c>
      <c r="J158" s="30" t="n">
        <f aca="false">Transition!N79</f>
        <v>0</v>
      </c>
      <c r="K158" s="165" t="n">
        <f aca="false">SUMIFS(F152:F161,D152:D161,"Wiederkehrende Tasks")</f>
        <v>0</v>
      </c>
    </row>
    <row r="159" s="1" customFormat="true" ht="15" hidden="false" customHeight="false" outlineLevel="0" collapsed="false">
      <c r="A159" s="177"/>
      <c r="B159" s="162"/>
      <c r="C159" s="163"/>
      <c r="D159" s="163"/>
      <c r="E159" s="7"/>
      <c r="F159" s="164"/>
      <c r="H159" s="1" t="s">
        <v>60</v>
      </c>
      <c r="J159" s="30" t="n">
        <f aca="false">Transition!N90</f>
        <v>0</v>
      </c>
      <c r="K159" s="165" t="n">
        <f aca="false">SUMIFS(F152:F161,D152:D161,"Sitzung")</f>
        <v>0</v>
      </c>
    </row>
    <row r="160" s="1" customFormat="true" ht="15" hidden="false" customHeight="false" outlineLevel="0" collapsed="false">
      <c r="A160" s="177"/>
      <c r="B160" s="162"/>
      <c r="C160" s="163"/>
      <c r="D160" s="163"/>
      <c r="E160" s="7"/>
      <c r="F160" s="164"/>
      <c r="H160" s="1" t="s">
        <v>61</v>
      </c>
      <c r="J160" s="30" t="n">
        <f aca="false">Transition!N101</f>
        <v>0</v>
      </c>
      <c r="K160" s="165" t="n">
        <f aca="false">SUMIFS(F152:F161,D152:D161,"Qualitätssicherung")</f>
        <v>0</v>
      </c>
    </row>
    <row r="161" s="1" customFormat="true" ht="15" hidden="false" customHeight="false" outlineLevel="0" collapsed="false">
      <c r="A161" s="177"/>
      <c r="B161" s="162"/>
      <c r="C161" s="163"/>
      <c r="D161" s="163"/>
      <c r="E161" s="7"/>
      <c r="F161" s="164"/>
      <c r="H161" s="0"/>
      <c r="J161" s="0"/>
      <c r="K161" s="0"/>
    </row>
    <row r="162" s="170" customFormat="true" ht="15" hidden="false" customHeight="false" outlineLevel="0" collapsed="false">
      <c r="A162" s="174"/>
      <c r="B162" s="168"/>
      <c r="F162" s="171"/>
    </row>
    <row r="163" s="1" customFormat="true" ht="15" hidden="false" customHeight="false" outlineLevel="0" collapsed="false">
      <c r="A163" s="177" t="s">
        <v>48</v>
      </c>
      <c r="B163" s="162"/>
      <c r="C163" s="163"/>
      <c r="D163" s="163"/>
      <c r="E163" s="7"/>
      <c r="F163" s="164"/>
      <c r="H163" s="1" t="s">
        <v>53</v>
      </c>
      <c r="J163" s="30" t="n">
        <f aca="false">Transition!N134</f>
        <v>0</v>
      </c>
      <c r="K163" s="165" t="n">
        <f aca="false">SUMIFS(F163:F172,D163:D172,"Requirements")</f>
        <v>0</v>
      </c>
    </row>
    <row r="164" s="1" customFormat="true" ht="15" hidden="false" customHeight="false" outlineLevel="0" collapsed="false">
      <c r="A164" s="177"/>
      <c r="B164" s="162"/>
      <c r="C164" s="163"/>
      <c r="D164" s="163"/>
      <c r="E164" s="7"/>
      <c r="F164" s="164"/>
      <c r="H164" s="1" t="s">
        <v>165</v>
      </c>
      <c r="J164" s="30" t="n">
        <f aca="false">Transition!N145</f>
        <v>0</v>
      </c>
      <c r="K164" s="165" t="n">
        <f aca="false">SUMIFS(F163:F172,D163:D172,"Analyse &amp; Design")</f>
        <v>0</v>
      </c>
    </row>
    <row r="165" s="1" customFormat="true" ht="15" hidden="false" customHeight="false" outlineLevel="0" collapsed="false">
      <c r="A165" s="177"/>
      <c r="B165" s="162"/>
      <c r="C165" s="163"/>
      <c r="D165" s="163"/>
      <c r="E165" s="7"/>
      <c r="F165" s="164"/>
      <c r="H165" s="1" t="s">
        <v>55</v>
      </c>
      <c r="J165" s="30" t="n">
        <f aca="false">Transition!N156</f>
        <v>0</v>
      </c>
      <c r="K165" s="165" t="n">
        <f aca="false">SUMIFS(F163:F172,D163:D172,"Implementierung")</f>
        <v>0</v>
      </c>
    </row>
    <row r="166" s="1" customFormat="true" ht="15" hidden="false" customHeight="false" outlineLevel="0" collapsed="false">
      <c r="A166" s="177"/>
      <c r="B166" s="162"/>
      <c r="C166" s="163"/>
      <c r="D166" s="163"/>
      <c r="E166" s="7"/>
      <c r="F166" s="164"/>
      <c r="H166" s="1" t="s">
        <v>71</v>
      </c>
      <c r="J166" s="30" t="n">
        <f aca="false">Transition!N167</f>
        <v>0</v>
      </c>
      <c r="K166" s="165" t="n">
        <f aca="false">SUMIFS(F163:F172,D163:D172,"Test")</f>
        <v>0</v>
      </c>
    </row>
    <row r="167" s="1" customFormat="true" ht="15" hidden="false" customHeight="false" outlineLevel="0" collapsed="false">
      <c r="A167" s="177"/>
      <c r="B167" s="162"/>
      <c r="C167" s="163"/>
      <c r="D167" s="163"/>
      <c r="E167" s="7"/>
      <c r="F167" s="164"/>
      <c r="H167" s="1" t="s">
        <v>57</v>
      </c>
      <c r="J167" s="30" t="n">
        <f aca="false">Transition!N178</f>
        <v>0</v>
      </c>
      <c r="K167" s="165" t="n">
        <f aca="false">SUMIFS(F163:F172,D163:D172,"Dokumentation")</f>
        <v>0</v>
      </c>
    </row>
    <row r="168" s="1" customFormat="true" ht="15" hidden="false" customHeight="false" outlineLevel="0" collapsed="false">
      <c r="A168" s="177"/>
      <c r="B168" s="162"/>
      <c r="C168" s="163"/>
      <c r="D168" s="163"/>
      <c r="E168" s="7"/>
      <c r="F168" s="164"/>
      <c r="H168" s="1" t="s">
        <v>58</v>
      </c>
      <c r="J168" s="30" t="n">
        <f aca="false">Transition!N189</f>
        <v>0</v>
      </c>
      <c r="K168" s="165" t="n">
        <f aca="false">SUMIFS(F163:F172,D163:D172,"Projektmanagement")</f>
        <v>0</v>
      </c>
    </row>
    <row r="169" s="1" customFormat="true" ht="15" hidden="false" customHeight="false" outlineLevel="0" collapsed="false">
      <c r="A169" s="177"/>
      <c r="B169" s="162"/>
      <c r="C169" s="163"/>
      <c r="D169" s="163"/>
      <c r="E169" s="7"/>
      <c r="F169" s="164"/>
      <c r="H169" s="1" t="s">
        <v>72</v>
      </c>
      <c r="J169" s="30" t="n">
        <f aca="false">Transition!N200</f>
        <v>0</v>
      </c>
      <c r="K169" s="165" t="n">
        <f aca="false">SUMIFS(F163:F172,D163:D172,"Wiederkehrende Tasks")</f>
        <v>0</v>
      </c>
    </row>
    <row r="170" s="1" customFormat="true" ht="15" hidden="false" customHeight="false" outlineLevel="0" collapsed="false">
      <c r="A170" s="177"/>
      <c r="B170" s="162"/>
      <c r="C170" s="163"/>
      <c r="D170" s="163"/>
      <c r="E170" s="7"/>
      <c r="F170" s="164"/>
      <c r="H170" s="1" t="s">
        <v>60</v>
      </c>
      <c r="J170" s="30" t="n">
        <f aca="false">Transition!N211</f>
        <v>0</v>
      </c>
      <c r="K170" s="165" t="n">
        <f aca="false">SUMIFS(F163:F172,D163:D172,"Sitzung")</f>
        <v>0</v>
      </c>
    </row>
    <row r="171" s="1" customFormat="true" ht="15" hidden="false" customHeight="false" outlineLevel="0" collapsed="false">
      <c r="A171" s="177"/>
      <c r="B171" s="162"/>
      <c r="C171" s="163"/>
      <c r="D171" s="163"/>
      <c r="E171" s="7"/>
      <c r="F171" s="164"/>
      <c r="H171" s="1" t="s">
        <v>61</v>
      </c>
      <c r="J171" s="30" t="n">
        <f aca="false">Transition!N222</f>
        <v>0</v>
      </c>
      <c r="K171" s="165" t="n">
        <f aca="false">SUMIFS(F163:F172,D163:D172,"Qualitätssicherung")</f>
        <v>0</v>
      </c>
    </row>
    <row r="172" s="1" customFormat="true" ht="15" hidden="false" customHeight="false" outlineLevel="0" collapsed="false">
      <c r="A172" s="177"/>
      <c r="B172" s="162"/>
      <c r="C172" s="163"/>
      <c r="D172" s="163"/>
      <c r="E172" s="7"/>
      <c r="F172" s="164"/>
      <c r="H172" s="0"/>
      <c r="J172" s="0"/>
      <c r="K172" s="0"/>
    </row>
    <row r="173" s="170" customFormat="true" ht="15" hidden="false" customHeight="false" outlineLevel="0" collapsed="false">
      <c r="A173" s="174"/>
      <c r="B173" s="168"/>
      <c r="F173" s="171"/>
    </row>
    <row r="174" s="1" customFormat="true" ht="15" hidden="false" customHeight="false" outlineLevel="0" collapsed="false">
      <c r="B174" s="140"/>
      <c r="F174" s="178"/>
    </row>
    <row r="175" s="1" customFormat="true" ht="15" hidden="false" customHeight="false" outlineLevel="0" collapsed="false">
      <c r="A175" s="179"/>
      <c r="B175" s="179"/>
      <c r="F175" s="178"/>
    </row>
    <row r="176" s="1" customFormat="true" ht="15" hidden="false" customHeight="false" outlineLevel="0" collapsed="false">
      <c r="A176" s="179"/>
      <c r="B176" s="179"/>
      <c r="F176" s="178"/>
    </row>
    <row r="177" s="1" customFormat="true" ht="15" hidden="false" customHeight="false" outlineLevel="0" collapsed="false">
      <c r="A177" s="179"/>
      <c r="B177" s="179"/>
      <c r="F177" s="178"/>
    </row>
    <row r="178" s="1" customFormat="true" ht="15" hidden="false" customHeight="false" outlineLevel="0" collapsed="false">
      <c r="A178" s="0"/>
      <c r="B178" s="140"/>
      <c r="F178" s="178"/>
    </row>
    <row r="179" s="1" customFormat="true" ht="15" hidden="false" customHeight="false" outlineLevel="0" collapsed="false">
      <c r="A179" s="0"/>
      <c r="B179" s="140"/>
      <c r="F179" s="178"/>
    </row>
    <row r="180" s="1" customFormat="true" ht="15" hidden="false" customHeight="false" outlineLevel="0" collapsed="false">
      <c r="A180" s="0"/>
      <c r="B180" s="140"/>
      <c r="F180" s="178"/>
    </row>
    <row r="181" customFormat="false" ht="15" hidden="false" customHeight="false" outlineLevel="0" collapsed="false">
      <c r="B181" s="30"/>
      <c r="F181" s="178"/>
    </row>
    <row r="182" customFormat="false" ht="15" hidden="false" customHeight="false" outlineLevel="0" collapsed="false">
      <c r="B182" s="30"/>
      <c r="F182" s="178"/>
    </row>
    <row r="183" customFormat="false" ht="15" hidden="false" customHeight="false" outlineLevel="0" collapsed="false">
      <c r="B183" s="30"/>
      <c r="F183" s="178"/>
    </row>
    <row r="184" customFormat="false" ht="15" hidden="false" customHeight="false" outlineLevel="0" collapsed="false">
      <c r="B184" s="30"/>
      <c r="F184" s="178"/>
    </row>
    <row r="185" customFormat="false" ht="15" hidden="false" customHeight="false" outlineLevel="0" collapsed="false">
      <c r="B185" s="30"/>
      <c r="F185" s="178"/>
    </row>
  </sheetData>
  <sheetProtection sheet="true" objects="true" scenarios="true" selectLockedCells="true"/>
  <mergeCells count="18">
    <mergeCell ref="A9:A18"/>
    <mergeCell ref="A20:A29"/>
    <mergeCell ref="A31:A40"/>
    <mergeCell ref="A42:A51"/>
    <mergeCell ref="A53:A62"/>
    <mergeCell ref="A64:A73"/>
    <mergeCell ref="A75:A84"/>
    <mergeCell ref="A86:A95"/>
    <mergeCell ref="A97:A106"/>
    <mergeCell ref="A108:A117"/>
    <mergeCell ref="A119:A128"/>
    <mergeCell ref="A130:A139"/>
    <mergeCell ref="A141:A150"/>
    <mergeCell ref="A152:A161"/>
    <mergeCell ref="A163:A172"/>
    <mergeCell ref="A175:B175"/>
    <mergeCell ref="A176:B176"/>
    <mergeCell ref="A177:B177"/>
  </mergeCells>
  <hyperlinks>
    <hyperlink ref="D2" location="Übersicht!C2" display="Übersicht"/>
    <hyperlink ref="A9" location="'Woche 0'!B9" display="Woche 0"/>
    <hyperlink ref="A20" location="Inception!B9" display="Woche 1"/>
    <hyperlink ref="A31" location="Inception!B130" display="Woche 2"/>
    <hyperlink ref="A42" location="Elaboration!B9" display="Woche 3"/>
    <hyperlink ref="A53" location="Elaboration!B130" display="Woche 4"/>
    <hyperlink ref="A64" location="Elaboration!B253" display="Woche 5"/>
    <hyperlink ref="A75" location="Elaboration!B374" display="Woche 6"/>
    <hyperlink ref="A86" location="Construction!B9" display="Woche 7"/>
    <hyperlink ref="A97" location="Construction!B130" display="Woche 8"/>
    <hyperlink ref="A108" location="Construction!B253" display="Woche 9"/>
    <hyperlink ref="A119" location="Construction!B374" display="Woche 10"/>
    <hyperlink ref="A130" location="Construction!B497" display="Woche 11"/>
    <hyperlink ref="A141" location="Construction!B618" display="Woche 12"/>
    <hyperlink ref="A152" location="Transition!B9" display="Woche 13"/>
    <hyperlink ref="A163" location="Transition!B130" display="Woche 14"/>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Y370"/>
  <sheetViews>
    <sheetView windowProtection="true" showFormulas="false" showGridLines="true" showRowColHeaders="true" showZeros="true" rightToLeft="false" tabSelected="false" showOutlineSymbols="true" defaultGridColor="true" view="normal" topLeftCell="E1" colorId="64" zoomScale="100" zoomScaleNormal="100" zoomScalePageLayoutView="100" workbookViewId="0">
      <pane xSplit="0" ySplit="2" topLeftCell="A338" activePane="bottomLeft" state="frozen"/>
      <selection pane="topLeft" activeCell="E1" activeCellId="0" sqref="E1"/>
      <selection pane="bottomLeft" activeCell="A212" activeCellId="0" sqref="A212"/>
    </sheetView>
  </sheetViews>
  <sheetFormatPr defaultRowHeight="15"/>
  <cols>
    <col collapsed="false" hidden="false" max="1025" min="1" style="0" width="10.7125506072875"/>
  </cols>
  <sheetData>
    <row r="1" s="1" customFormat="true" ht="15" hidden="false" customHeight="false" outlineLevel="0" collapsed="false">
      <c r="I1" s="10" t="s">
        <v>50</v>
      </c>
    </row>
    <row r="2" customFormat="false" ht="15" hidden="false" customHeight="false" outlineLevel="0" collapsed="false">
      <c r="A2" s="1"/>
      <c r="B2" s="1"/>
      <c r="C2" s="1"/>
      <c r="D2" s="1"/>
      <c r="E2" s="1"/>
      <c r="F2" s="1"/>
      <c r="G2" s="1"/>
      <c r="H2" s="1"/>
      <c r="I2" s="1"/>
      <c r="J2" s="1"/>
      <c r="K2" s="1"/>
      <c r="L2" s="1"/>
      <c r="M2" s="1"/>
      <c r="N2" s="1"/>
      <c r="O2" s="1"/>
      <c r="P2" s="1"/>
      <c r="Q2" s="1"/>
      <c r="R2" s="1"/>
      <c r="S2" s="1"/>
      <c r="T2" s="1"/>
      <c r="U2" s="1"/>
      <c r="V2" s="1"/>
    </row>
    <row r="3" customFormat="false" ht="21" hidden="false" customHeight="false" outlineLevel="0" collapsed="false">
      <c r="A3" s="7"/>
      <c r="B3" s="29" t="s">
        <v>51</v>
      </c>
      <c r="C3" s="1"/>
      <c r="D3" s="1"/>
      <c r="E3" s="30"/>
      <c r="F3" s="31"/>
      <c r="G3" s="1"/>
      <c r="H3" s="1"/>
      <c r="I3" s="1"/>
      <c r="J3" s="1"/>
      <c r="K3" s="1"/>
      <c r="L3" s="1"/>
      <c r="M3" s="1"/>
      <c r="N3" s="1"/>
      <c r="O3" s="1"/>
      <c r="P3" s="1"/>
      <c r="Q3" s="1"/>
      <c r="R3" s="1"/>
      <c r="S3" s="1"/>
      <c r="T3" s="1"/>
      <c r="U3" s="1"/>
      <c r="V3" s="1"/>
    </row>
    <row r="4" customFormat="false" ht="15" hidden="false" customHeight="false" outlineLevel="0" collapsed="false">
      <c r="A4" s="1"/>
      <c r="B4" s="1"/>
      <c r="C4" s="1"/>
      <c r="D4" s="1"/>
      <c r="E4" s="30"/>
      <c r="F4" s="1"/>
      <c r="G4" s="1"/>
      <c r="H4" s="1"/>
      <c r="I4" s="1"/>
      <c r="J4" s="1"/>
      <c r="K4" s="1"/>
      <c r="L4" s="1"/>
      <c r="M4" s="1"/>
      <c r="N4" s="1"/>
      <c r="O4" s="1"/>
      <c r="P4" s="1"/>
      <c r="Q4" s="1"/>
      <c r="R4" s="1"/>
      <c r="S4" s="1"/>
      <c r="T4" s="1"/>
      <c r="U4" s="1"/>
      <c r="V4" s="1"/>
    </row>
    <row r="5" customFormat="false" ht="15" hidden="false" customHeight="false" outlineLevel="0" collapsed="false">
      <c r="A5" s="1"/>
      <c r="B5" s="1"/>
      <c r="C5" s="1"/>
      <c r="D5" s="1"/>
      <c r="E5" s="1"/>
      <c r="F5" s="1"/>
      <c r="G5" s="1"/>
      <c r="H5" s="1"/>
      <c r="I5" s="1"/>
      <c r="J5" s="1"/>
      <c r="K5" s="1"/>
      <c r="L5" s="1"/>
      <c r="M5" s="1"/>
      <c r="N5" s="1"/>
      <c r="O5" s="1"/>
      <c r="P5" s="1"/>
      <c r="Q5" s="1"/>
      <c r="R5" s="1"/>
      <c r="S5" s="1"/>
      <c r="T5" s="1"/>
      <c r="U5" s="1"/>
      <c r="V5" s="1"/>
    </row>
    <row r="6" customFormat="false" ht="15" hidden="false" customHeight="false" outlineLevel="0" collapsed="false">
      <c r="A6" s="1"/>
      <c r="B6" s="1"/>
      <c r="C6" s="1"/>
      <c r="D6" s="1"/>
      <c r="E6" s="1"/>
      <c r="F6" s="1"/>
      <c r="G6" s="1"/>
      <c r="H6" s="1"/>
      <c r="I6" s="1"/>
      <c r="J6" s="1"/>
      <c r="K6" s="1"/>
      <c r="L6" s="1"/>
      <c r="M6" s="1"/>
      <c r="N6" s="1"/>
      <c r="O6" s="1"/>
      <c r="P6" s="1"/>
      <c r="Q6" s="1"/>
      <c r="R6" s="1"/>
      <c r="S6" s="1"/>
      <c r="T6" s="1"/>
      <c r="U6" s="1"/>
      <c r="V6" s="1"/>
    </row>
    <row r="7" customFormat="false" ht="15" hidden="false" customHeight="false" outlineLevel="0" collapsed="false">
      <c r="A7" s="1"/>
      <c r="B7" s="1"/>
      <c r="C7" s="1"/>
      <c r="D7" s="1"/>
      <c r="E7" s="1"/>
      <c r="F7" s="1"/>
      <c r="G7" s="1"/>
      <c r="H7" s="1"/>
      <c r="I7" s="1"/>
      <c r="J7" s="1"/>
      <c r="K7" s="1"/>
      <c r="L7" s="1"/>
      <c r="M7" s="1"/>
      <c r="N7" s="1"/>
      <c r="O7" s="1"/>
      <c r="P7" s="1"/>
      <c r="Q7" s="1"/>
      <c r="R7" s="1"/>
      <c r="S7" s="1"/>
      <c r="T7" s="1"/>
      <c r="U7" s="1"/>
      <c r="V7" s="1"/>
    </row>
    <row r="8" customFormat="false" ht="15" hidden="false" customHeight="false" outlineLevel="0" collapsed="false">
      <c r="A8" s="1"/>
      <c r="B8" s="1"/>
      <c r="C8" s="1"/>
      <c r="D8" s="1"/>
      <c r="E8" s="1"/>
      <c r="F8" s="1"/>
      <c r="G8" s="1"/>
      <c r="H8" s="1"/>
      <c r="I8" s="1"/>
      <c r="J8" s="1"/>
      <c r="K8" s="1"/>
      <c r="L8" s="1"/>
      <c r="M8" s="1"/>
      <c r="N8" s="1"/>
      <c r="O8" s="1"/>
      <c r="P8" s="1"/>
      <c r="Q8" s="1"/>
      <c r="R8" s="1"/>
      <c r="S8" s="1"/>
      <c r="T8" s="1"/>
      <c r="U8" s="1"/>
      <c r="V8" s="1"/>
    </row>
    <row r="9" customFormat="false" ht="15" hidden="false" customHeight="false" outlineLevel="0" collapsed="false">
      <c r="A9" s="1"/>
      <c r="B9" s="1"/>
      <c r="C9" s="1"/>
      <c r="D9" s="1"/>
      <c r="E9" s="1"/>
      <c r="F9" s="1"/>
      <c r="G9" s="1"/>
      <c r="H9" s="1"/>
      <c r="I9" s="1"/>
      <c r="J9" s="1"/>
      <c r="K9" s="1"/>
      <c r="L9" s="1"/>
      <c r="M9" s="1"/>
      <c r="N9" s="1"/>
      <c r="O9" s="1"/>
      <c r="P9" s="1"/>
      <c r="Q9" s="1"/>
      <c r="R9" s="1"/>
      <c r="S9" s="1"/>
      <c r="T9" s="1"/>
      <c r="U9" s="1"/>
      <c r="V9" s="1"/>
    </row>
    <row r="10" customFormat="false" ht="15" hidden="false" customHeight="false" outlineLevel="0" collapsed="false">
      <c r="A10" s="1"/>
      <c r="B10" s="1"/>
      <c r="C10" s="1"/>
      <c r="D10" s="1"/>
      <c r="E10" s="1"/>
      <c r="F10" s="1"/>
      <c r="G10" s="1"/>
      <c r="H10" s="1"/>
      <c r="I10" s="1"/>
      <c r="J10" s="1"/>
      <c r="K10" s="1"/>
      <c r="L10" s="1"/>
      <c r="M10" s="1"/>
      <c r="N10" s="1"/>
      <c r="O10" s="1"/>
      <c r="P10" s="1"/>
      <c r="Q10" s="1"/>
      <c r="R10" s="1"/>
      <c r="S10" s="1"/>
      <c r="T10" s="1"/>
      <c r="U10" s="1"/>
      <c r="V10" s="1"/>
    </row>
    <row r="11" customFormat="false" ht="15" hidden="false" customHeight="false" outlineLevel="0" collapsed="false">
      <c r="A11" s="1"/>
      <c r="B11" s="1"/>
      <c r="C11" s="1"/>
      <c r="D11" s="1"/>
      <c r="E11" s="1"/>
      <c r="F11" s="1"/>
      <c r="G11" s="1"/>
      <c r="H11" s="1"/>
      <c r="I11" s="1"/>
      <c r="J11" s="1"/>
      <c r="K11" s="1"/>
      <c r="L11" s="1"/>
      <c r="M11" s="1"/>
      <c r="N11" s="1"/>
      <c r="O11" s="1"/>
      <c r="P11" s="1"/>
      <c r="Q11" s="1"/>
      <c r="R11" s="1"/>
      <c r="S11" s="1"/>
      <c r="T11" s="1"/>
      <c r="U11" s="1"/>
      <c r="V11" s="1"/>
    </row>
    <row r="12" customFormat="false" ht="15" hidden="false" customHeight="false" outlineLevel="0" collapsed="false">
      <c r="A12" s="1"/>
      <c r="B12" s="1"/>
      <c r="C12" s="1"/>
      <c r="D12" s="1"/>
      <c r="E12" s="1"/>
      <c r="F12" s="1"/>
      <c r="G12" s="1"/>
      <c r="H12" s="1"/>
      <c r="I12" s="1"/>
      <c r="J12" s="1"/>
      <c r="K12" s="1"/>
      <c r="L12" s="1"/>
      <c r="M12" s="1"/>
      <c r="N12" s="1"/>
      <c r="O12" s="1"/>
      <c r="P12" s="1"/>
      <c r="Q12" s="1"/>
      <c r="R12" s="1"/>
      <c r="S12" s="1"/>
      <c r="T12" s="1"/>
      <c r="U12" s="1"/>
      <c r="V12" s="1"/>
    </row>
    <row r="13" customFormat="false" ht="15" hidden="false" customHeight="false" outlineLevel="0" collapsed="false">
      <c r="A13" s="1"/>
      <c r="B13" s="1"/>
      <c r="C13" s="1"/>
      <c r="D13" s="1"/>
      <c r="E13" s="1"/>
      <c r="F13" s="1"/>
      <c r="G13" s="1"/>
      <c r="H13" s="1"/>
      <c r="I13" s="1"/>
      <c r="J13" s="1"/>
      <c r="K13" s="1"/>
      <c r="L13" s="1"/>
      <c r="M13" s="1"/>
      <c r="N13" s="1"/>
      <c r="O13" s="1"/>
      <c r="P13" s="1"/>
      <c r="Q13" s="1"/>
      <c r="R13" s="1"/>
      <c r="S13" s="1"/>
      <c r="T13" s="1"/>
      <c r="U13" s="1"/>
      <c r="V13" s="1"/>
    </row>
    <row r="14" customFormat="false" ht="15" hidden="false" customHeight="false" outlineLevel="0" collapsed="false">
      <c r="A14" s="1"/>
      <c r="B14" s="1"/>
      <c r="C14" s="1"/>
      <c r="D14" s="1"/>
      <c r="E14" s="1"/>
      <c r="F14" s="1"/>
      <c r="G14" s="1"/>
      <c r="H14" s="1"/>
      <c r="I14" s="1"/>
      <c r="J14" s="1"/>
      <c r="K14" s="1"/>
      <c r="L14" s="1"/>
      <c r="M14" s="1"/>
      <c r="N14" s="1"/>
      <c r="O14" s="1"/>
      <c r="P14" s="1"/>
      <c r="Q14" s="1"/>
      <c r="R14" s="1"/>
      <c r="S14" s="1"/>
      <c r="T14" s="1"/>
      <c r="U14" s="1"/>
      <c r="V14" s="1"/>
    </row>
    <row r="15" customFormat="false" ht="15" hidden="false" customHeight="false" outlineLevel="0" collapsed="false">
      <c r="A15" s="1"/>
      <c r="B15" s="1"/>
      <c r="C15" s="1"/>
      <c r="D15" s="1"/>
      <c r="E15" s="1"/>
      <c r="F15" s="1"/>
      <c r="G15" s="1"/>
      <c r="H15" s="1"/>
      <c r="I15" s="1"/>
      <c r="J15" s="1"/>
      <c r="K15" s="1"/>
      <c r="L15" s="1"/>
      <c r="M15" s="1"/>
      <c r="N15" s="1"/>
      <c r="O15" s="1"/>
      <c r="P15" s="1"/>
      <c r="Q15" s="1"/>
      <c r="R15" s="1"/>
      <c r="S15" s="1"/>
      <c r="T15" s="1"/>
      <c r="U15" s="1"/>
      <c r="V15" s="1"/>
    </row>
    <row r="16" customFormat="false" ht="15" hidden="false" customHeight="false" outlineLevel="0" collapsed="false">
      <c r="A16" s="1"/>
      <c r="B16" s="1"/>
      <c r="C16" s="1"/>
      <c r="D16" s="1"/>
      <c r="E16" s="1"/>
      <c r="F16" s="1"/>
      <c r="G16" s="1"/>
      <c r="H16" s="1"/>
      <c r="I16" s="1"/>
      <c r="J16" s="1"/>
      <c r="K16" s="1"/>
      <c r="L16" s="1"/>
      <c r="M16" s="1"/>
      <c r="N16" s="1"/>
      <c r="O16" s="1"/>
      <c r="P16" s="1"/>
      <c r="Q16" s="1"/>
      <c r="R16" s="1"/>
      <c r="S16" s="1"/>
      <c r="T16" s="1"/>
      <c r="U16" s="1"/>
      <c r="V16" s="1"/>
    </row>
    <row r="17" customFormat="false" ht="15" hidden="false" customHeight="false" outlineLevel="0" collapsed="false">
      <c r="A17" s="1"/>
      <c r="B17" s="1"/>
      <c r="C17" s="1"/>
      <c r="D17" s="1"/>
      <c r="E17" s="1"/>
      <c r="F17" s="1"/>
      <c r="G17" s="1"/>
      <c r="H17" s="1"/>
      <c r="I17" s="1"/>
      <c r="J17" s="1"/>
      <c r="K17" s="1"/>
      <c r="L17" s="1"/>
      <c r="M17" s="1"/>
      <c r="N17" s="1"/>
      <c r="O17" s="1"/>
      <c r="P17" s="1"/>
      <c r="Q17" s="1"/>
      <c r="R17" s="1"/>
      <c r="S17" s="1"/>
      <c r="T17" s="1"/>
      <c r="U17" s="1"/>
      <c r="V17" s="1"/>
    </row>
    <row r="18" customFormat="false" ht="15" hidden="false" customHeight="false" outlineLevel="0" collapsed="false">
      <c r="A18" s="1"/>
      <c r="B18" s="1"/>
      <c r="C18" s="1"/>
      <c r="D18" s="1"/>
      <c r="E18" s="1"/>
      <c r="F18" s="1"/>
      <c r="G18" s="1"/>
      <c r="H18" s="1"/>
      <c r="I18" s="1"/>
      <c r="J18" s="1"/>
      <c r="K18" s="1"/>
      <c r="L18" s="1"/>
      <c r="M18" s="1"/>
      <c r="N18" s="1"/>
      <c r="O18" s="1"/>
      <c r="P18" s="1"/>
      <c r="Q18" s="1"/>
      <c r="R18" s="1"/>
      <c r="S18" s="1"/>
      <c r="T18" s="1"/>
      <c r="U18" s="1"/>
      <c r="V18" s="1"/>
    </row>
    <row r="19" customFormat="false" ht="15" hidden="false" customHeight="false" outlineLevel="0" collapsed="false">
      <c r="A19" s="1"/>
      <c r="B19" s="1"/>
      <c r="C19" s="1"/>
      <c r="D19" s="1"/>
      <c r="E19" s="1"/>
      <c r="F19" s="1"/>
      <c r="G19" s="1"/>
      <c r="H19" s="1"/>
      <c r="I19" s="1"/>
      <c r="J19" s="1"/>
      <c r="K19" s="1"/>
      <c r="L19" s="1"/>
      <c r="M19" s="1"/>
      <c r="N19" s="1"/>
      <c r="O19" s="1"/>
      <c r="P19" s="1"/>
      <c r="Q19" s="1"/>
      <c r="R19" s="1"/>
      <c r="S19" s="1"/>
      <c r="T19" s="1"/>
      <c r="U19" s="1"/>
      <c r="V19" s="1"/>
    </row>
    <row r="20" customFormat="false" ht="15" hidden="false" customHeight="false" outlineLevel="0" collapsed="false">
      <c r="A20" s="1"/>
      <c r="B20" s="1"/>
      <c r="C20" s="1"/>
      <c r="D20" s="1"/>
      <c r="E20" s="1"/>
      <c r="F20" s="1"/>
      <c r="G20" s="1"/>
      <c r="H20" s="1"/>
      <c r="I20" s="1"/>
      <c r="J20" s="1"/>
      <c r="K20" s="1"/>
      <c r="L20" s="1"/>
      <c r="M20" s="1"/>
      <c r="N20" s="1"/>
      <c r="O20" s="1"/>
      <c r="P20" s="1"/>
      <c r="Q20" s="1"/>
      <c r="R20" s="1"/>
      <c r="S20" s="1"/>
      <c r="T20" s="1"/>
      <c r="U20" s="1"/>
      <c r="V20" s="1"/>
    </row>
    <row r="21" customFormat="false" ht="15" hidden="false" customHeight="false" outlineLevel="0" collapsed="false">
      <c r="A21" s="1"/>
      <c r="B21" s="1"/>
      <c r="C21" s="1"/>
      <c r="D21" s="1"/>
      <c r="E21" s="1"/>
      <c r="F21" s="1"/>
      <c r="G21" s="1"/>
      <c r="H21" s="1"/>
      <c r="I21" s="1"/>
      <c r="J21" s="1"/>
      <c r="K21" s="1"/>
      <c r="L21" s="1"/>
      <c r="M21" s="1"/>
      <c r="N21" s="1"/>
      <c r="O21" s="1"/>
      <c r="P21" s="1"/>
      <c r="Q21" s="1"/>
      <c r="R21" s="1"/>
      <c r="S21" s="1"/>
      <c r="T21" s="1"/>
      <c r="U21" s="1"/>
      <c r="V21" s="1"/>
    </row>
    <row r="22" customFormat="false" ht="21" hidden="false" customHeight="false" outlineLevel="0" collapsed="false">
      <c r="A22" s="1"/>
      <c r="B22" s="29" t="s">
        <v>52</v>
      </c>
      <c r="C22" s="1"/>
      <c r="D22" s="1"/>
      <c r="E22" s="30"/>
      <c r="F22" s="31"/>
      <c r="G22" s="1"/>
      <c r="H22" s="1"/>
      <c r="I22" s="1"/>
      <c r="J22" s="1"/>
      <c r="K22" s="1"/>
      <c r="L22" s="1"/>
      <c r="M22" s="1"/>
      <c r="N22" s="1"/>
      <c r="O22" s="1"/>
      <c r="P22" s="1"/>
      <c r="Q22" s="1"/>
      <c r="R22" s="1"/>
      <c r="S22" s="1"/>
      <c r="T22" s="1"/>
      <c r="U22" s="1"/>
      <c r="V22" s="1"/>
    </row>
    <row r="23" customFormat="false" ht="15" hidden="false" customHeight="false" outlineLevel="0" collapsed="false">
      <c r="A23" s="1"/>
      <c r="B23" s="1"/>
      <c r="C23" s="1"/>
      <c r="D23" s="1"/>
      <c r="E23" s="30"/>
      <c r="F23" s="1"/>
      <c r="G23" s="1"/>
      <c r="H23" s="1"/>
      <c r="I23" s="1"/>
      <c r="J23" s="1"/>
      <c r="K23" s="1"/>
      <c r="L23" s="1"/>
      <c r="M23" s="1"/>
      <c r="N23" s="1"/>
      <c r="O23" s="1"/>
      <c r="P23" s="1"/>
      <c r="Q23" s="1"/>
      <c r="R23" s="1"/>
      <c r="S23" s="1"/>
      <c r="T23" s="1"/>
      <c r="U23" s="1"/>
      <c r="V23" s="1"/>
    </row>
    <row r="24" customFormat="false" ht="15" hidden="false" customHeight="false" outlineLevel="0" collapsed="false">
      <c r="A24" s="1"/>
      <c r="B24" s="1"/>
      <c r="C24" s="1"/>
      <c r="D24" s="1"/>
      <c r="E24" s="1"/>
      <c r="F24" s="1"/>
      <c r="G24" s="1"/>
      <c r="H24" s="1"/>
      <c r="I24" s="1"/>
      <c r="J24" s="1"/>
      <c r="K24" s="1"/>
      <c r="L24" s="1"/>
      <c r="M24" s="1"/>
      <c r="N24" s="1"/>
      <c r="O24" s="1"/>
      <c r="P24" s="1"/>
      <c r="Q24" s="1"/>
      <c r="R24" s="1"/>
      <c r="S24" s="1"/>
      <c r="T24" s="1"/>
      <c r="U24" s="1"/>
      <c r="V24" s="1"/>
    </row>
    <row r="25" customFormat="false" ht="15" hidden="false" customHeight="false" outlineLevel="0" collapsed="false">
      <c r="A25" s="1"/>
      <c r="B25" s="1"/>
      <c r="C25" s="1"/>
      <c r="D25" s="1"/>
      <c r="E25" s="1"/>
      <c r="F25" s="1"/>
      <c r="G25" s="1"/>
      <c r="H25" s="1"/>
      <c r="I25" s="1"/>
      <c r="J25" s="1"/>
      <c r="K25" s="1"/>
      <c r="L25" s="1"/>
      <c r="M25" s="1"/>
      <c r="N25" s="1"/>
      <c r="O25" s="1"/>
      <c r="P25" s="1"/>
      <c r="Q25" s="1"/>
      <c r="R25" s="1"/>
      <c r="S25" s="1"/>
      <c r="T25" s="1"/>
      <c r="U25" s="1"/>
      <c r="V25" s="1"/>
    </row>
    <row r="26" customFormat="false" ht="15" hidden="false" customHeight="false" outlineLevel="0" collapsed="false">
      <c r="A26" s="1"/>
      <c r="B26" s="1"/>
      <c r="C26" s="1"/>
      <c r="D26" s="1"/>
      <c r="E26" s="1"/>
      <c r="F26" s="1"/>
      <c r="G26" s="1"/>
      <c r="H26" s="1"/>
      <c r="I26" s="1"/>
      <c r="J26" s="1"/>
      <c r="K26" s="1"/>
      <c r="L26" s="1"/>
      <c r="M26" s="1"/>
      <c r="N26" s="1"/>
      <c r="O26" s="1"/>
      <c r="P26" s="1"/>
      <c r="Q26" s="1"/>
      <c r="R26" s="1"/>
      <c r="S26" s="1"/>
      <c r="T26" s="1"/>
      <c r="U26" s="1"/>
      <c r="V26" s="1"/>
    </row>
    <row r="27" customFormat="false" ht="15" hidden="false" customHeight="false" outlineLevel="0" collapsed="false">
      <c r="A27" s="1"/>
      <c r="B27" s="1"/>
      <c r="C27" s="1"/>
      <c r="D27" s="1"/>
      <c r="E27" s="1"/>
      <c r="F27" s="1"/>
      <c r="G27" s="1"/>
      <c r="H27" s="1"/>
      <c r="I27" s="1"/>
      <c r="J27" s="1"/>
      <c r="K27" s="1"/>
      <c r="L27" s="1"/>
      <c r="M27" s="1"/>
      <c r="N27" s="1"/>
      <c r="O27" s="1"/>
      <c r="P27" s="1"/>
      <c r="Q27" s="1"/>
      <c r="R27" s="1"/>
      <c r="S27" s="1"/>
      <c r="T27" s="1"/>
      <c r="U27" s="1"/>
      <c r="V27" s="1"/>
    </row>
    <row r="28" customFormat="false" ht="15" hidden="false" customHeight="false" outlineLevel="0" collapsed="false">
      <c r="A28" s="1"/>
      <c r="B28" s="1"/>
      <c r="C28" s="1"/>
      <c r="D28" s="1"/>
      <c r="E28" s="1"/>
      <c r="F28" s="1"/>
      <c r="G28" s="1"/>
      <c r="H28" s="1"/>
      <c r="I28" s="1"/>
      <c r="J28" s="1"/>
      <c r="K28" s="1"/>
      <c r="L28" s="1"/>
      <c r="M28" s="1"/>
      <c r="N28" s="1"/>
      <c r="O28" s="1"/>
      <c r="P28" s="1"/>
      <c r="Q28" s="1"/>
      <c r="R28" s="1"/>
      <c r="S28" s="1"/>
      <c r="T28" s="1"/>
      <c r="U28" s="1"/>
      <c r="V28" s="1"/>
    </row>
    <row r="29" customFormat="false" ht="15" hidden="false" customHeight="false" outlineLevel="0" collapsed="false">
      <c r="A29" s="1"/>
      <c r="B29" s="1"/>
      <c r="C29" s="1"/>
      <c r="D29" s="1"/>
      <c r="E29" s="1"/>
      <c r="F29" s="1"/>
      <c r="G29" s="1"/>
      <c r="H29" s="1"/>
      <c r="I29" s="1"/>
      <c r="J29" s="1"/>
      <c r="K29" s="1"/>
      <c r="L29" s="1"/>
      <c r="M29" s="1"/>
      <c r="N29" s="1"/>
      <c r="O29" s="1"/>
      <c r="P29" s="1"/>
      <c r="Q29" s="1"/>
      <c r="R29" s="1"/>
      <c r="S29" s="1"/>
      <c r="T29" s="1"/>
      <c r="U29" s="1"/>
      <c r="V29" s="1"/>
    </row>
    <row r="30" customFormat="false" ht="15" hidden="false" customHeight="false" outlineLevel="0" collapsed="false">
      <c r="A30" s="1"/>
      <c r="B30" s="1"/>
      <c r="C30" s="1"/>
      <c r="D30" s="1"/>
      <c r="E30" s="1"/>
      <c r="F30" s="1"/>
      <c r="G30" s="1"/>
      <c r="H30" s="1"/>
      <c r="I30" s="1"/>
      <c r="J30" s="1"/>
      <c r="K30" s="1"/>
      <c r="L30" s="1"/>
      <c r="M30" s="1"/>
      <c r="N30" s="1"/>
      <c r="O30" s="1"/>
      <c r="P30" s="1"/>
      <c r="Q30" s="1"/>
      <c r="R30" s="1"/>
      <c r="S30" s="1"/>
      <c r="T30" s="1"/>
      <c r="U30" s="1"/>
      <c r="V30" s="1"/>
    </row>
    <row r="31" customFormat="false" ht="15" hidden="false" customHeight="false" outlineLevel="0" collapsed="false">
      <c r="A31" s="1"/>
      <c r="B31" s="1"/>
      <c r="C31" s="1"/>
      <c r="D31" s="1"/>
      <c r="E31" s="1"/>
      <c r="F31" s="1"/>
      <c r="G31" s="1"/>
      <c r="H31" s="1"/>
      <c r="I31" s="1"/>
      <c r="J31" s="1"/>
      <c r="K31" s="1"/>
      <c r="L31" s="1"/>
      <c r="M31" s="1"/>
      <c r="N31" s="1"/>
      <c r="O31" s="1"/>
      <c r="P31" s="1"/>
      <c r="Q31" s="1"/>
      <c r="R31" s="1"/>
      <c r="S31" s="1"/>
      <c r="T31" s="1"/>
      <c r="U31" s="1"/>
      <c r="V31" s="1"/>
    </row>
    <row r="32" customFormat="false" ht="15" hidden="false" customHeight="false" outlineLevel="0" collapsed="false">
      <c r="A32" s="1"/>
      <c r="B32" s="1"/>
      <c r="C32" s="1"/>
      <c r="D32" s="1"/>
      <c r="E32" s="1"/>
      <c r="F32" s="1"/>
      <c r="G32" s="1"/>
      <c r="H32" s="1"/>
      <c r="I32" s="1"/>
      <c r="J32" s="1"/>
      <c r="K32" s="1"/>
      <c r="L32" s="1"/>
      <c r="M32" s="1"/>
      <c r="N32" s="1"/>
      <c r="O32" s="1"/>
      <c r="P32" s="1"/>
      <c r="Q32" s="1"/>
      <c r="R32" s="1"/>
      <c r="S32" s="1"/>
      <c r="T32" s="1"/>
      <c r="U32" s="1"/>
      <c r="V32" s="1"/>
    </row>
    <row r="33" customFormat="false" ht="15" hidden="false" customHeight="false" outlineLevel="0" collapsed="false">
      <c r="A33" s="1"/>
      <c r="B33" s="1"/>
      <c r="C33" s="1"/>
      <c r="D33" s="1"/>
      <c r="E33" s="1"/>
      <c r="F33" s="1"/>
      <c r="G33" s="1"/>
      <c r="H33" s="1"/>
      <c r="I33" s="1"/>
      <c r="J33" s="1"/>
      <c r="K33" s="1"/>
      <c r="L33" s="1"/>
      <c r="M33" s="1"/>
      <c r="N33" s="1"/>
      <c r="O33" s="1"/>
      <c r="P33" s="1"/>
      <c r="Q33" s="1"/>
      <c r="R33" s="1"/>
      <c r="S33" s="1"/>
      <c r="T33" s="1"/>
      <c r="U33" s="1"/>
      <c r="V33" s="1"/>
    </row>
    <row r="34" customFormat="false" ht="15" hidden="false" customHeight="false" outlineLevel="0" collapsed="false">
      <c r="A34" s="1"/>
      <c r="B34" s="1"/>
      <c r="C34" s="1"/>
      <c r="D34" s="1"/>
      <c r="E34" s="1"/>
      <c r="F34" s="1"/>
      <c r="G34" s="1"/>
      <c r="H34" s="1"/>
      <c r="I34" s="1"/>
      <c r="J34" s="1"/>
      <c r="K34" s="1"/>
      <c r="L34" s="1"/>
      <c r="M34" s="1"/>
      <c r="N34" s="1"/>
      <c r="O34" s="1"/>
      <c r="P34" s="1"/>
      <c r="Q34" s="1"/>
      <c r="R34" s="1"/>
      <c r="S34" s="1"/>
      <c r="T34" s="1"/>
      <c r="U34" s="1"/>
      <c r="V34" s="1"/>
    </row>
    <row r="35" customFormat="false" ht="15" hidden="false" customHeight="false" outlineLevel="0" collapsed="false">
      <c r="A35" s="1"/>
      <c r="B35" s="1"/>
      <c r="C35" s="1"/>
      <c r="D35" s="1"/>
      <c r="E35" s="1"/>
      <c r="F35" s="1"/>
      <c r="G35" s="1"/>
      <c r="H35" s="1"/>
      <c r="I35" s="1"/>
      <c r="J35" s="1"/>
      <c r="K35" s="1"/>
      <c r="L35" s="1"/>
      <c r="M35" s="1"/>
      <c r="N35" s="1"/>
      <c r="O35" s="1"/>
      <c r="P35" s="1"/>
      <c r="Q35" s="1"/>
      <c r="R35" s="1"/>
      <c r="S35" s="1"/>
      <c r="T35" s="1"/>
      <c r="U35" s="1"/>
      <c r="V35" s="1"/>
    </row>
    <row r="36" customFormat="false" ht="15" hidden="false" customHeight="false" outlineLevel="0" collapsed="false">
      <c r="A36" s="1"/>
      <c r="B36" s="1"/>
      <c r="C36" s="1"/>
      <c r="D36" s="1"/>
      <c r="E36" s="1"/>
      <c r="F36" s="1"/>
      <c r="G36" s="1"/>
      <c r="H36" s="1"/>
      <c r="I36" s="1"/>
      <c r="J36" s="1"/>
      <c r="K36" s="1"/>
      <c r="L36" s="1"/>
      <c r="M36" s="1"/>
      <c r="N36" s="1"/>
      <c r="O36" s="1"/>
      <c r="P36" s="1"/>
      <c r="Q36" s="1"/>
      <c r="R36" s="1"/>
      <c r="S36" s="1"/>
      <c r="T36" s="1"/>
      <c r="U36" s="1"/>
      <c r="V36" s="1"/>
    </row>
    <row r="37" customFormat="false" ht="15" hidden="false" customHeight="false" outlineLevel="0" collapsed="false">
      <c r="A37" s="1"/>
      <c r="B37" s="1"/>
      <c r="C37" s="1"/>
      <c r="D37" s="1"/>
      <c r="E37" s="1"/>
      <c r="F37" s="1"/>
      <c r="G37" s="1"/>
      <c r="H37" s="1"/>
      <c r="I37" s="1"/>
      <c r="J37" s="1"/>
      <c r="K37" s="1"/>
      <c r="L37" s="1"/>
      <c r="M37" s="1"/>
      <c r="N37" s="1"/>
      <c r="O37" s="1"/>
      <c r="P37" s="1"/>
      <c r="Q37" s="1"/>
      <c r="R37" s="1"/>
      <c r="S37" s="1"/>
      <c r="T37" s="1"/>
      <c r="U37" s="1"/>
      <c r="V37" s="1"/>
    </row>
    <row r="38" customFormat="false" ht="15" hidden="false" customHeight="false" outlineLevel="0" collapsed="false">
      <c r="A38" s="1"/>
      <c r="B38" s="1"/>
      <c r="C38" s="1"/>
      <c r="D38" s="1"/>
      <c r="E38" s="1"/>
      <c r="F38" s="1"/>
      <c r="G38" s="1"/>
      <c r="H38" s="1"/>
      <c r="I38" s="1"/>
      <c r="J38" s="1"/>
      <c r="K38" s="1"/>
      <c r="L38" s="1"/>
      <c r="M38" s="1"/>
      <c r="N38" s="1"/>
      <c r="O38" s="1"/>
      <c r="P38" s="1"/>
      <c r="Q38" s="1"/>
      <c r="R38" s="1"/>
      <c r="S38" s="1"/>
      <c r="T38" s="1"/>
      <c r="U38" s="1"/>
      <c r="V38" s="1"/>
    </row>
    <row r="39" customFormat="false" ht="15" hidden="false" customHeight="false" outlineLevel="0" collapsed="false">
      <c r="A39" s="1"/>
      <c r="B39" s="1"/>
      <c r="C39" s="1"/>
      <c r="D39" s="1"/>
      <c r="E39" s="1"/>
      <c r="F39" s="1"/>
      <c r="G39" s="1"/>
      <c r="H39" s="1"/>
      <c r="I39" s="1"/>
      <c r="J39" s="1"/>
      <c r="K39" s="1"/>
      <c r="L39" s="1"/>
      <c r="M39" s="1"/>
      <c r="N39" s="1"/>
      <c r="O39" s="1"/>
      <c r="P39" s="1"/>
      <c r="Q39" s="1"/>
      <c r="R39" s="1"/>
      <c r="S39" s="1"/>
      <c r="T39" s="1"/>
      <c r="U39" s="1"/>
      <c r="V39" s="1"/>
    </row>
    <row r="40" customFormat="false" ht="15" hidden="false" customHeight="false" outlineLevel="0" collapsed="false">
      <c r="A40" s="1"/>
      <c r="B40" s="1"/>
      <c r="C40" s="1"/>
      <c r="D40" s="1"/>
      <c r="E40" s="1"/>
      <c r="F40" s="1"/>
      <c r="G40" s="1"/>
      <c r="H40" s="1"/>
      <c r="I40" s="1"/>
      <c r="J40" s="1"/>
      <c r="K40" s="1"/>
      <c r="L40" s="1"/>
      <c r="M40" s="1"/>
      <c r="N40" s="1"/>
      <c r="O40" s="1"/>
      <c r="P40" s="1"/>
      <c r="Q40" s="1"/>
      <c r="R40" s="1"/>
      <c r="S40" s="1"/>
      <c r="T40" s="1"/>
      <c r="U40" s="1"/>
      <c r="V40" s="1"/>
    </row>
    <row r="41" customFormat="false" ht="21" hidden="false" customHeight="false" outlineLevel="0" collapsed="false">
      <c r="A41" s="1"/>
      <c r="B41" s="29" t="s">
        <v>53</v>
      </c>
      <c r="C41" s="1"/>
      <c r="D41" s="1"/>
      <c r="E41" s="1"/>
      <c r="F41" s="1"/>
      <c r="G41" s="1"/>
      <c r="H41" s="1"/>
      <c r="I41" s="1"/>
      <c r="J41" s="1"/>
      <c r="K41" s="1"/>
      <c r="L41" s="1"/>
      <c r="M41" s="1"/>
      <c r="N41" s="1"/>
      <c r="O41" s="1"/>
      <c r="P41" s="1"/>
      <c r="Q41" s="1"/>
      <c r="R41" s="1"/>
      <c r="S41" s="1"/>
      <c r="T41" s="1"/>
      <c r="U41" s="1"/>
      <c r="V41" s="1"/>
    </row>
    <row r="42" customFormat="false" ht="15" hidden="false" customHeight="false" outlineLevel="0" collapsed="false">
      <c r="A42" s="1"/>
      <c r="B42" s="1"/>
      <c r="C42" s="1"/>
      <c r="D42" s="1"/>
      <c r="E42" s="1"/>
      <c r="F42" s="1"/>
      <c r="G42" s="1"/>
      <c r="H42" s="1"/>
      <c r="I42" s="1"/>
      <c r="J42" s="1"/>
      <c r="K42" s="1"/>
      <c r="L42" s="1"/>
      <c r="M42" s="1"/>
      <c r="N42" s="1"/>
      <c r="O42" s="1"/>
      <c r="P42" s="1"/>
      <c r="Q42" s="1"/>
      <c r="R42" s="1"/>
      <c r="S42" s="1"/>
      <c r="T42" s="1"/>
      <c r="U42" s="1"/>
      <c r="V42" s="1"/>
    </row>
    <row r="43" customFormat="false" ht="15" hidden="false" customHeight="false" outlineLevel="0" collapsed="false">
      <c r="A43" s="1"/>
      <c r="B43" s="1"/>
      <c r="C43" s="1"/>
      <c r="D43" s="1"/>
      <c r="E43" s="1"/>
      <c r="F43" s="1"/>
      <c r="G43" s="1"/>
      <c r="H43" s="1"/>
      <c r="I43" s="1"/>
      <c r="J43" s="1"/>
      <c r="K43" s="1"/>
      <c r="L43" s="1"/>
      <c r="M43" s="1"/>
      <c r="N43" s="1"/>
      <c r="O43" s="1"/>
      <c r="P43" s="1"/>
      <c r="Q43" s="1"/>
      <c r="R43" s="1"/>
      <c r="S43" s="1"/>
      <c r="T43" s="1"/>
      <c r="U43" s="1"/>
      <c r="V43" s="1"/>
    </row>
    <row r="44" customFormat="false" ht="15" hidden="false" customHeight="false" outlineLevel="0" collapsed="false">
      <c r="A44" s="1"/>
      <c r="B44" s="1"/>
      <c r="C44" s="1"/>
      <c r="D44" s="1"/>
      <c r="E44" s="1"/>
      <c r="F44" s="1"/>
      <c r="G44" s="1"/>
      <c r="H44" s="1"/>
      <c r="I44" s="1"/>
      <c r="J44" s="1"/>
      <c r="K44" s="1"/>
      <c r="L44" s="1"/>
      <c r="M44" s="1"/>
      <c r="N44" s="1"/>
      <c r="O44" s="1"/>
      <c r="P44" s="1"/>
      <c r="Q44" s="1"/>
      <c r="R44" s="1"/>
      <c r="S44" s="1"/>
      <c r="T44" s="1"/>
      <c r="U44" s="1"/>
      <c r="V44" s="1"/>
    </row>
    <row r="45" customFormat="false" ht="15" hidden="false" customHeight="false" outlineLevel="0" collapsed="false">
      <c r="A45" s="1"/>
      <c r="B45" s="1"/>
      <c r="C45" s="1"/>
      <c r="D45" s="1"/>
      <c r="E45" s="1"/>
      <c r="F45" s="1"/>
      <c r="G45" s="1"/>
      <c r="H45" s="1"/>
      <c r="I45" s="1"/>
      <c r="J45" s="1"/>
      <c r="K45" s="1"/>
      <c r="L45" s="1"/>
      <c r="M45" s="1"/>
      <c r="N45" s="1"/>
      <c r="O45" s="1"/>
      <c r="P45" s="1"/>
      <c r="Q45" s="1"/>
      <c r="R45" s="1"/>
      <c r="S45" s="1"/>
      <c r="T45" s="1"/>
      <c r="U45" s="1"/>
      <c r="V45" s="1"/>
    </row>
    <row r="46" customFormat="false" ht="15" hidden="false" customHeight="false" outlineLevel="0" collapsed="false">
      <c r="A46" s="1"/>
      <c r="B46" s="1"/>
      <c r="C46" s="1"/>
      <c r="D46" s="1"/>
      <c r="E46" s="1"/>
      <c r="F46" s="1"/>
      <c r="G46" s="1"/>
      <c r="H46" s="1"/>
      <c r="I46" s="1"/>
      <c r="J46" s="1"/>
      <c r="K46" s="1"/>
      <c r="L46" s="1"/>
      <c r="M46" s="1"/>
      <c r="N46" s="1"/>
      <c r="O46" s="1"/>
      <c r="P46" s="1"/>
      <c r="Q46" s="1"/>
      <c r="R46" s="1"/>
      <c r="S46" s="1"/>
      <c r="T46" s="1"/>
      <c r="U46" s="1"/>
      <c r="V46" s="1"/>
    </row>
    <row r="47" customFormat="false" ht="15" hidden="false" customHeight="false" outlineLevel="0" collapsed="false">
      <c r="A47" s="1"/>
      <c r="B47" s="1"/>
      <c r="C47" s="1"/>
      <c r="D47" s="1"/>
      <c r="E47" s="1"/>
      <c r="F47" s="1"/>
      <c r="G47" s="1"/>
      <c r="H47" s="1"/>
      <c r="I47" s="1"/>
      <c r="J47" s="1"/>
      <c r="K47" s="1"/>
      <c r="L47" s="1"/>
      <c r="M47" s="1"/>
      <c r="N47" s="1"/>
      <c r="O47" s="1"/>
      <c r="P47" s="1"/>
      <c r="Q47" s="1"/>
      <c r="R47" s="1"/>
      <c r="S47" s="1"/>
      <c r="T47" s="1"/>
      <c r="U47" s="1"/>
      <c r="V47" s="1"/>
    </row>
    <row r="48" customFormat="false" ht="15" hidden="false" customHeight="false" outlineLevel="0" collapsed="false">
      <c r="A48" s="1"/>
      <c r="B48" s="1"/>
      <c r="C48" s="1"/>
      <c r="D48" s="1"/>
      <c r="E48" s="1"/>
      <c r="F48" s="1"/>
      <c r="G48" s="1"/>
      <c r="H48" s="1"/>
      <c r="I48" s="1"/>
      <c r="J48" s="1"/>
      <c r="K48" s="1"/>
      <c r="L48" s="1"/>
      <c r="M48" s="1"/>
      <c r="N48" s="1"/>
      <c r="O48" s="1"/>
      <c r="P48" s="1"/>
      <c r="Q48" s="1"/>
      <c r="R48" s="1"/>
      <c r="S48" s="1"/>
      <c r="T48" s="1"/>
      <c r="U48" s="1"/>
      <c r="V48" s="1"/>
    </row>
    <row r="49" customFormat="false" ht="15" hidden="false" customHeight="false" outlineLevel="0" collapsed="false">
      <c r="A49" s="1"/>
      <c r="B49" s="1"/>
      <c r="C49" s="1"/>
      <c r="D49" s="1"/>
      <c r="E49" s="1"/>
      <c r="F49" s="1"/>
      <c r="G49" s="1"/>
      <c r="H49" s="1"/>
      <c r="I49" s="1"/>
      <c r="J49" s="1"/>
      <c r="K49" s="1"/>
      <c r="L49" s="1"/>
      <c r="M49" s="1"/>
      <c r="N49" s="1"/>
      <c r="O49" s="1"/>
      <c r="P49" s="1"/>
      <c r="Q49" s="1"/>
      <c r="R49" s="1"/>
      <c r="S49" s="1"/>
      <c r="T49" s="1"/>
      <c r="U49" s="1"/>
      <c r="V49" s="1"/>
    </row>
    <row r="50" customFormat="false" ht="15" hidden="false" customHeight="false" outlineLevel="0" collapsed="false">
      <c r="A50" s="1"/>
      <c r="B50" s="1"/>
      <c r="C50" s="1"/>
      <c r="D50" s="1"/>
      <c r="E50" s="1"/>
      <c r="F50" s="1"/>
      <c r="G50" s="1"/>
      <c r="H50" s="1"/>
      <c r="I50" s="1"/>
      <c r="J50" s="1"/>
      <c r="K50" s="1"/>
      <c r="L50" s="1"/>
      <c r="M50" s="1"/>
      <c r="N50" s="1"/>
      <c r="O50" s="1"/>
      <c r="P50" s="1"/>
      <c r="Q50" s="1"/>
      <c r="R50" s="1"/>
      <c r="S50" s="1"/>
      <c r="T50" s="1"/>
      <c r="U50" s="1"/>
      <c r="V50" s="1"/>
    </row>
    <row r="51" customFormat="false" ht="15" hidden="false" customHeight="false" outlineLevel="0" collapsed="false">
      <c r="A51" s="1"/>
      <c r="B51" s="1"/>
      <c r="C51" s="1"/>
      <c r="D51" s="1"/>
      <c r="E51" s="1"/>
      <c r="F51" s="1"/>
      <c r="G51" s="1"/>
      <c r="H51" s="1"/>
      <c r="I51" s="1"/>
      <c r="J51" s="1"/>
      <c r="K51" s="1"/>
      <c r="L51" s="1"/>
      <c r="M51" s="1"/>
      <c r="N51" s="1"/>
      <c r="O51" s="1"/>
      <c r="P51" s="1"/>
      <c r="Q51" s="1"/>
      <c r="R51" s="1"/>
      <c r="S51" s="1"/>
      <c r="T51" s="1"/>
      <c r="U51" s="1"/>
      <c r="V51" s="1"/>
    </row>
    <row r="52" customFormat="false" ht="15" hidden="false" customHeight="false" outlineLevel="0" collapsed="false">
      <c r="A52" s="1"/>
      <c r="B52" s="1"/>
      <c r="C52" s="1"/>
      <c r="D52" s="1"/>
      <c r="E52" s="1"/>
      <c r="F52" s="1"/>
      <c r="G52" s="1"/>
      <c r="H52" s="1"/>
      <c r="I52" s="1"/>
      <c r="J52" s="1"/>
      <c r="K52" s="1"/>
      <c r="L52" s="1"/>
      <c r="M52" s="1"/>
      <c r="N52" s="1"/>
      <c r="O52" s="1"/>
      <c r="P52" s="1"/>
      <c r="Q52" s="1"/>
      <c r="R52" s="1"/>
      <c r="S52" s="1"/>
      <c r="T52" s="1"/>
      <c r="U52" s="1"/>
      <c r="V52" s="1"/>
    </row>
    <row r="53" customFormat="false" ht="15" hidden="false" customHeight="false" outlineLevel="0" collapsed="false">
      <c r="A53" s="1"/>
      <c r="B53" s="1"/>
      <c r="C53" s="1"/>
      <c r="D53" s="1"/>
      <c r="E53" s="1"/>
      <c r="F53" s="1"/>
      <c r="G53" s="1"/>
      <c r="H53" s="1"/>
      <c r="I53" s="1"/>
      <c r="J53" s="1"/>
      <c r="K53" s="1"/>
      <c r="L53" s="1"/>
      <c r="M53" s="1"/>
      <c r="N53" s="1"/>
      <c r="O53" s="1"/>
      <c r="P53" s="1"/>
      <c r="Q53" s="1"/>
      <c r="R53" s="1"/>
      <c r="S53" s="1"/>
      <c r="T53" s="1"/>
      <c r="U53" s="1"/>
      <c r="V53" s="1"/>
    </row>
    <row r="54" customFormat="false" ht="15" hidden="false" customHeight="false" outlineLevel="0" collapsed="false">
      <c r="A54" s="1"/>
      <c r="B54" s="1"/>
      <c r="C54" s="1"/>
      <c r="D54" s="1"/>
      <c r="E54" s="1"/>
      <c r="F54" s="1"/>
      <c r="G54" s="1"/>
      <c r="H54" s="1"/>
      <c r="I54" s="1"/>
      <c r="J54" s="1"/>
      <c r="K54" s="1"/>
      <c r="L54" s="1"/>
      <c r="M54" s="1"/>
      <c r="N54" s="1"/>
      <c r="O54" s="1"/>
      <c r="P54" s="1"/>
      <c r="Q54" s="1"/>
      <c r="R54" s="1"/>
      <c r="S54" s="1"/>
      <c r="T54" s="1"/>
      <c r="U54" s="1"/>
      <c r="V54" s="1"/>
    </row>
    <row r="55" customFormat="false" ht="15" hidden="false" customHeight="false" outlineLevel="0" collapsed="false">
      <c r="A55" s="1"/>
      <c r="B55" s="1"/>
      <c r="C55" s="1"/>
      <c r="D55" s="1"/>
      <c r="E55" s="1"/>
      <c r="F55" s="1"/>
      <c r="G55" s="1"/>
      <c r="H55" s="1"/>
      <c r="I55" s="1"/>
      <c r="J55" s="1"/>
      <c r="K55" s="1"/>
      <c r="L55" s="1"/>
      <c r="M55" s="1"/>
      <c r="N55" s="1"/>
      <c r="O55" s="1"/>
      <c r="P55" s="1"/>
      <c r="Q55" s="1"/>
      <c r="R55" s="1"/>
      <c r="S55" s="1"/>
      <c r="T55" s="1"/>
      <c r="U55" s="1"/>
      <c r="V55" s="1"/>
    </row>
    <row r="56" customFormat="false" ht="15" hidden="false" customHeight="false" outlineLevel="0" collapsed="false">
      <c r="A56" s="1"/>
      <c r="B56" s="1"/>
      <c r="C56" s="1"/>
      <c r="D56" s="1"/>
      <c r="E56" s="1"/>
      <c r="F56" s="1"/>
      <c r="G56" s="1"/>
      <c r="H56" s="1"/>
      <c r="I56" s="1"/>
      <c r="J56" s="1"/>
      <c r="K56" s="1"/>
      <c r="L56" s="1"/>
      <c r="M56" s="1"/>
      <c r="N56" s="1"/>
      <c r="O56" s="1"/>
      <c r="P56" s="1"/>
      <c r="Q56" s="1"/>
      <c r="R56" s="1"/>
      <c r="S56" s="1"/>
      <c r="T56" s="1"/>
      <c r="U56" s="1"/>
      <c r="V56" s="1"/>
    </row>
    <row r="57" customFormat="false" ht="15" hidden="false" customHeight="false" outlineLevel="0" collapsed="false">
      <c r="A57" s="1"/>
      <c r="B57" s="1"/>
      <c r="C57" s="1"/>
      <c r="D57" s="1"/>
      <c r="E57" s="1"/>
      <c r="F57" s="1"/>
      <c r="G57" s="1"/>
      <c r="H57" s="1"/>
      <c r="I57" s="1"/>
      <c r="J57" s="1"/>
      <c r="K57" s="1"/>
      <c r="L57" s="1"/>
      <c r="M57" s="1"/>
      <c r="N57" s="1"/>
      <c r="O57" s="1"/>
      <c r="P57" s="1"/>
      <c r="Q57" s="1"/>
      <c r="R57" s="1"/>
      <c r="S57" s="1"/>
      <c r="T57" s="1"/>
      <c r="U57" s="1"/>
      <c r="V57" s="1"/>
    </row>
    <row r="58" customFormat="false" ht="15" hidden="false" customHeight="false" outlineLevel="0" collapsed="false">
      <c r="A58" s="1"/>
      <c r="B58" s="1"/>
      <c r="C58" s="1"/>
      <c r="D58" s="1"/>
      <c r="E58" s="1"/>
      <c r="F58" s="1"/>
      <c r="G58" s="1"/>
      <c r="H58" s="1"/>
      <c r="I58" s="1"/>
      <c r="J58" s="1"/>
      <c r="K58" s="1"/>
      <c r="L58" s="1"/>
      <c r="M58" s="1"/>
      <c r="N58" s="1"/>
      <c r="O58" s="1"/>
      <c r="P58" s="1"/>
      <c r="Q58" s="1"/>
      <c r="R58" s="1"/>
      <c r="S58" s="1"/>
      <c r="T58" s="1"/>
      <c r="U58" s="1"/>
      <c r="V58" s="1"/>
    </row>
    <row r="59" customFormat="false" ht="15" hidden="false" customHeight="false" outlineLevel="0" collapsed="false">
      <c r="A59" s="1"/>
      <c r="B59" s="1"/>
      <c r="C59" s="1"/>
      <c r="D59" s="1"/>
      <c r="E59" s="1"/>
      <c r="F59" s="1"/>
      <c r="G59" s="1"/>
      <c r="H59" s="1"/>
      <c r="I59" s="1"/>
      <c r="J59" s="1"/>
      <c r="K59" s="1"/>
      <c r="L59" s="1"/>
      <c r="M59" s="1"/>
      <c r="N59" s="1"/>
      <c r="O59" s="1"/>
      <c r="P59" s="1"/>
      <c r="Q59" s="1"/>
      <c r="R59" s="1"/>
      <c r="S59" s="1"/>
      <c r="T59" s="1"/>
      <c r="U59" s="1"/>
      <c r="V59" s="1"/>
    </row>
    <row r="60" customFormat="false" ht="21" hidden="false" customHeight="false" outlineLevel="0" collapsed="false">
      <c r="A60" s="1"/>
      <c r="B60" s="29" t="s">
        <v>54</v>
      </c>
      <c r="C60" s="1"/>
      <c r="D60" s="1"/>
      <c r="E60" s="1"/>
      <c r="F60" s="1"/>
      <c r="G60" s="1"/>
      <c r="H60" s="1"/>
      <c r="I60" s="1"/>
      <c r="J60" s="1"/>
      <c r="K60" s="1"/>
      <c r="L60" s="1"/>
      <c r="M60" s="1"/>
      <c r="N60" s="1"/>
      <c r="O60" s="1"/>
      <c r="P60" s="1"/>
      <c r="Q60" s="1"/>
      <c r="R60" s="1"/>
      <c r="S60" s="1"/>
      <c r="T60" s="1"/>
      <c r="U60" s="1"/>
      <c r="V60" s="1"/>
    </row>
    <row r="61" customFormat="false" ht="15" hidden="false" customHeight="false" outlineLevel="0" collapsed="false">
      <c r="A61" s="1"/>
      <c r="B61" s="1"/>
      <c r="C61" s="1"/>
      <c r="D61" s="1"/>
      <c r="E61" s="1"/>
      <c r="F61" s="1"/>
      <c r="G61" s="1"/>
      <c r="H61" s="1"/>
      <c r="I61" s="1"/>
      <c r="J61" s="1"/>
      <c r="K61" s="1"/>
      <c r="L61" s="1"/>
      <c r="M61" s="1"/>
      <c r="N61" s="1"/>
      <c r="O61" s="1"/>
      <c r="P61" s="1"/>
      <c r="Q61" s="1"/>
      <c r="R61" s="1"/>
      <c r="S61" s="1"/>
      <c r="T61" s="1"/>
      <c r="U61" s="1"/>
      <c r="V61" s="1"/>
    </row>
    <row r="62" customFormat="false" ht="15" hidden="false" customHeight="false" outlineLevel="0" collapsed="false">
      <c r="A62" s="1"/>
      <c r="B62" s="1"/>
      <c r="C62" s="1"/>
      <c r="D62" s="1"/>
      <c r="E62" s="1"/>
      <c r="F62" s="1"/>
      <c r="G62" s="1"/>
      <c r="H62" s="1"/>
      <c r="I62" s="1"/>
      <c r="J62" s="1"/>
      <c r="K62" s="1"/>
      <c r="L62" s="1"/>
      <c r="M62" s="1"/>
      <c r="N62" s="1"/>
      <c r="O62" s="1"/>
      <c r="P62" s="1"/>
      <c r="Q62" s="1"/>
      <c r="R62" s="1"/>
      <c r="S62" s="1"/>
      <c r="T62" s="1"/>
      <c r="U62" s="1"/>
      <c r="V62" s="1"/>
    </row>
    <row r="63" customFormat="false" ht="15" hidden="false" customHeight="false" outlineLevel="0" collapsed="false">
      <c r="A63" s="1"/>
      <c r="B63" s="1"/>
      <c r="C63" s="1"/>
      <c r="D63" s="1"/>
      <c r="E63" s="1"/>
      <c r="F63" s="1"/>
      <c r="G63" s="1"/>
      <c r="H63" s="1"/>
      <c r="I63" s="1"/>
      <c r="J63" s="1"/>
      <c r="K63" s="1"/>
      <c r="L63" s="1"/>
      <c r="M63" s="1"/>
      <c r="N63" s="1"/>
      <c r="O63" s="1"/>
      <c r="P63" s="1"/>
      <c r="Q63" s="1"/>
      <c r="R63" s="1"/>
      <c r="S63" s="1"/>
      <c r="T63" s="1"/>
      <c r="U63" s="1"/>
      <c r="V63" s="1"/>
    </row>
    <row r="64" customFormat="false" ht="15" hidden="false" customHeight="false" outlineLevel="0" collapsed="false">
      <c r="A64" s="1"/>
      <c r="B64" s="1"/>
      <c r="C64" s="1"/>
      <c r="D64" s="1"/>
      <c r="E64" s="1"/>
      <c r="F64" s="1"/>
      <c r="G64" s="1"/>
      <c r="H64" s="1"/>
      <c r="I64" s="1"/>
      <c r="J64" s="1"/>
      <c r="K64" s="1"/>
      <c r="L64" s="1"/>
      <c r="M64" s="1"/>
      <c r="N64" s="1"/>
      <c r="O64" s="1"/>
      <c r="P64" s="1"/>
      <c r="Q64" s="1"/>
      <c r="R64" s="1"/>
      <c r="S64" s="1"/>
      <c r="T64" s="1"/>
      <c r="U64" s="1"/>
      <c r="V64" s="1"/>
    </row>
    <row r="65" customFormat="false" ht="15" hidden="false" customHeight="false" outlineLevel="0" collapsed="false">
      <c r="A65" s="1"/>
      <c r="B65" s="1"/>
      <c r="C65" s="1"/>
      <c r="D65" s="1"/>
      <c r="E65" s="1"/>
      <c r="F65" s="1"/>
      <c r="G65" s="1"/>
      <c r="H65" s="1"/>
      <c r="I65" s="1"/>
      <c r="J65" s="1"/>
      <c r="K65" s="1"/>
      <c r="L65" s="1"/>
      <c r="M65" s="1"/>
      <c r="N65" s="1"/>
      <c r="O65" s="1"/>
      <c r="P65" s="1"/>
      <c r="Q65" s="1"/>
      <c r="R65" s="1"/>
      <c r="S65" s="1"/>
      <c r="T65" s="1"/>
      <c r="U65" s="1"/>
      <c r="V65" s="1"/>
    </row>
    <row r="66" customFormat="false" ht="15" hidden="false" customHeight="false" outlineLevel="0" collapsed="false">
      <c r="A66" s="1"/>
      <c r="B66" s="1"/>
      <c r="C66" s="1"/>
      <c r="D66" s="1"/>
      <c r="E66" s="1"/>
      <c r="F66" s="1"/>
      <c r="G66" s="1"/>
      <c r="H66" s="1"/>
      <c r="I66" s="1"/>
      <c r="J66" s="1"/>
      <c r="K66" s="1"/>
      <c r="L66" s="1"/>
      <c r="M66" s="1"/>
      <c r="N66" s="1"/>
      <c r="O66" s="1"/>
      <c r="P66" s="1"/>
      <c r="Q66" s="1"/>
      <c r="R66" s="1"/>
      <c r="S66" s="1"/>
      <c r="T66" s="1"/>
      <c r="U66" s="1"/>
      <c r="V66" s="1"/>
    </row>
    <row r="67" customFormat="false" ht="15" hidden="false" customHeight="false" outlineLevel="0" collapsed="false">
      <c r="A67" s="1"/>
      <c r="B67" s="1"/>
      <c r="C67" s="1"/>
      <c r="D67" s="1"/>
      <c r="E67" s="1"/>
      <c r="F67" s="1"/>
      <c r="G67" s="1"/>
      <c r="H67" s="1"/>
      <c r="I67" s="1"/>
      <c r="J67" s="1"/>
      <c r="K67" s="1"/>
      <c r="L67" s="1"/>
      <c r="M67" s="1"/>
      <c r="N67" s="1"/>
      <c r="O67" s="1"/>
      <c r="P67" s="1"/>
      <c r="Q67" s="1"/>
      <c r="R67" s="1"/>
      <c r="S67" s="1"/>
      <c r="T67" s="1"/>
      <c r="U67" s="1"/>
      <c r="V67" s="1"/>
    </row>
    <row r="68" customFormat="false" ht="15" hidden="false" customHeight="false" outlineLevel="0" collapsed="false">
      <c r="A68" s="1"/>
      <c r="B68" s="1"/>
      <c r="C68" s="1"/>
      <c r="D68" s="1"/>
      <c r="E68" s="1"/>
      <c r="F68" s="1"/>
      <c r="G68" s="1"/>
      <c r="H68" s="1"/>
      <c r="I68" s="1"/>
      <c r="J68" s="1"/>
      <c r="K68" s="1"/>
      <c r="L68" s="1"/>
      <c r="M68" s="1"/>
      <c r="N68" s="1"/>
      <c r="O68" s="1"/>
      <c r="P68" s="1"/>
      <c r="Q68" s="1"/>
      <c r="R68" s="1"/>
      <c r="S68" s="1"/>
      <c r="T68" s="1"/>
      <c r="U68" s="1"/>
      <c r="V68" s="1"/>
    </row>
    <row r="69" customFormat="false" ht="15" hidden="false" customHeight="false" outlineLevel="0" collapsed="false">
      <c r="A69" s="1"/>
      <c r="B69" s="1"/>
      <c r="C69" s="1"/>
      <c r="D69" s="1"/>
      <c r="E69" s="1"/>
      <c r="F69" s="1"/>
      <c r="G69" s="1"/>
      <c r="H69" s="1"/>
      <c r="I69" s="1"/>
      <c r="J69" s="1"/>
      <c r="K69" s="1"/>
      <c r="L69" s="1"/>
      <c r="M69" s="1"/>
      <c r="N69" s="1"/>
      <c r="O69" s="1"/>
      <c r="P69" s="1"/>
      <c r="Q69" s="1"/>
      <c r="R69" s="1"/>
      <c r="S69" s="1"/>
      <c r="T69" s="1"/>
      <c r="U69" s="1"/>
      <c r="V69" s="1"/>
    </row>
    <row r="70" customFormat="false" ht="15" hidden="false" customHeight="false" outlineLevel="0" collapsed="false">
      <c r="A70" s="1"/>
      <c r="B70" s="1"/>
      <c r="C70" s="1"/>
      <c r="D70" s="1"/>
      <c r="E70" s="1"/>
      <c r="F70" s="1"/>
      <c r="G70" s="1"/>
      <c r="H70" s="1"/>
      <c r="I70" s="1"/>
      <c r="J70" s="1"/>
      <c r="K70" s="1"/>
      <c r="L70" s="1"/>
      <c r="M70" s="1"/>
      <c r="N70" s="1"/>
      <c r="O70" s="1"/>
      <c r="P70" s="1"/>
      <c r="Q70" s="1"/>
      <c r="R70" s="1"/>
      <c r="S70" s="1"/>
      <c r="T70" s="1"/>
      <c r="U70" s="1"/>
      <c r="V70" s="1"/>
    </row>
    <row r="71" customFormat="false" ht="15" hidden="false" customHeight="false" outlineLevel="0" collapsed="false">
      <c r="A71" s="1"/>
      <c r="B71" s="1"/>
      <c r="C71" s="1"/>
      <c r="D71" s="1"/>
      <c r="E71" s="1"/>
      <c r="F71" s="1"/>
      <c r="G71" s="1"/>
      <c r="H71" s="1"/>
      <c r="I71" s="1"/>
      <c r="J71" s="1"/>
      <c r="K71" s="1"/>
      <c r="L71" s="1"/>
      <c r="M71" s="1"/>
      <c r="N71" s="1"/>
      <c r="O71" s="1"/>
      <c r="P71" s="1"/>
      <c r="Q71" s="1"/>
      <c r="R71" s="1"/>
      <c r="S71" s="1"/>
      <c r="T71" s="1"/>
      <c r="U71" s="1"/>
      <c r="V71" s="1"/>
    </row>
    <row r="72" customFormat="false" ht="15" hidden="false" customHeight="false" outlineLevel="0" collapsed="false">
      <c r="A72" s="1"/>
      <c r="B72" s="1"/>
      <c r="C72" s="1"/>
      <c r="D72" s="1"/>
      <c r="E72" s="1"/>
      <c r="F72" s="1"/>
      <c r="G72" s="1"/>
      <c r="H72" s="1"/>
      <c r="I72" s="1"/>
      <c r="J72" s="1"/>
      <c r="K72" s="1"/>
      <c r="L72" s="1"/>
      <c r="M72" s="1"/>
      <c r="N72" s="1"/>
      <c r="O72" s="1"/>
      <c r="P72" s="1"/>
      <c r="Q72" s="1"/>
      <c r="R72" s="1"/>
      <c r="S72" s="1"/>
      <c r="T72" s="1"/>
      <c r="U72" s="1"/>
      <c r="V72" s="1"/>
    </row>
    <row r="73" customFormat="false" ht="15" hidden="false" customHeight="false" outlineLevel="0" collapsed="false">
      <c r="A73" s="1"/>
      <c r="B73" s="1"/>
      <c r="C73" s="1"/>
      <c r="D73" s="1"/>
      <c r="E73" s="1"/>
      <c r="F73" s="1"/>
      <c r="G73" s="1"/>
      <c r="H73" s="1"/>
      <c r="I73" s="1"/>
      <c r="J73" s="1"/>
      <c r="K73" s="1"/>
      <c r="L73" s="1"/>
      <c r="M73" s="1"/>
      <c r="N73" s="1"/>
      <c r="O73" s="1"/>
      <c r="P73" s="1"/>
      <c r="Q73" s="1"/>
      <c r="R73" s="1"/>
      <c r="S73" s="1"/>
      <c r="T73" s="1"/>
      <c r="U73" s="1"/>
      <c r="V73" s="1"/>
    </row>
    <row r="74" customFormat="false" ht="15" hidden="false" customHeight="false" outlineLevel="0" collapsed="false">
      <c r="A74" s="1"/>
      <c r="B74" s="1"/>
      <c r="C74" s="1"/>
      <c r="D74" s="1"/>
      <c r="E74" s="1"/>
      <c r="F74" s="1"/>
      <c r="G74" s="1"/>
      <c r="H74" s="1"/>
      <c r="I74" s="1"/>
      <c r="J74" s="1"/>
      <c r="K74" s="1"/>
      <c r="L74" s="1"/>
      <c r="M74" s="1"/>
      <c r="N74" s="1"/>
      <c r="O74" s="1"/>
      <c r="P74" s="1"/>
      <c r="Q74" s="1"/>
      <c r="R74" s="1"/>
      <c r="S74" s="1"/>
      <c r="T74" s="1"/>
      <c r="U74" s="1"/>
      <c r="V74" s="1"/>
    </row>
    <row r="75" customFormat="false" ht="15" hidden="false" customHeight="false" outlineLevel="0" collapsed="false">
      <c r="A75" s="1"/>
      <c r="B75" s="1"/>
      <c r="C75" s="1"/>
      <c r="D75" s="1"/>
      <c r="E75" s="1"/>
      <c r="F75" s="1"/>
      <c r="G75" s="1"/>
      <c r="H75" s="1"/>
      <c r="I75" s="1"/>
      <c r="J75" s="1"/>
      <c r="K75" s="1"/>
      <c r="L75" s="1"/>
      <c r="M75" s="1"/>
      <c r="N75" s="1"/>
      <c r="O75" s="1"/>
      <c r="P75" s="1"/>
      <c r="Q75" s="1"/>
      <c r="R75" s="1"/>
      <c r="S75" s="1"/>
      <c r="T75" s="1"/>
      <c r="U75" s="1"/>
      <c r="V75" s="1"/>
    </row>
    <row r="76" customFormat="false" ht="15" hidden="false" customHeight="false" outlineLevel="0" collapsed="false">
      <c r="A76" s="1"/>
      <c r="B76" s="1"/>
      <c r="C76" s="1"/>
      <c r="D76" s="1"/>
      <c r="E76" s="1"/>
      <c r="F76" s="1"/>
      <c r="G76" s="1"/>
      <c r="H76" s="1"/>
      <c r="I76" s="1"/>
      <c r="J76" s="1"/>
      <c r="K76" s="1"/>
      <c r="L76" s="1"/>
      <c r="M76" s="1"/>
      <c r="N76" s="1"/>
      <c r="O76" s="1"/>
      <c r="P76" s="1"/>
      <c r="Q76" s="1"/>
      <c r="R76" s="1"/>
      <c r="S76" s="1"/>
      <c r="T76" s="1"/>
      <c r="U76" s="1"/>
      <c r="V76" s="1"/>
    </row>
    <row r="77" customFormat="false" ht="15" hidden="false" customHeight="false" outlineLevel="0" collapsed="false">
      <c r="A77" s="1"/>
      <c r="B77" s="1"/>
      <c r="C77" s="1"/>
      <c r="D77" s="1"/>
      <c r="E77" s="1"/>
      <c r="F77" s="1"/>
      <c r="G77" s="1"/>
      <c r="H77" s="1"/>
      <c r="I77" s="1"/>
      <c r="J77" s="1"/>
      <c r="K77" s="1"/>
      <c r="L77" s="1"/>
      <c r="M77" s="1"/>
      <c r="N77" s="1"/>
      <c r="O77" s="1"/>
      <c r="P77" s="1"/>
      <c r="Q77" s="1"/>
      <c r="R77" s="1"/>
      <c r="S77" s="1"/>
      <c r="T77" s="1"/>
      <c r="U77" s="1"/>
      <c r="V77" s="1"/>
    </row>
    <row r="78" customFormat="false" ht="15" hidden="false" customHeight="false" outlineLevel="0" collapsed="false">
      <c r="A78" s="1"/>
      <c r="B78" s="1"/>
      <c r="C78" s="1"/>
      <c r="D78" s="1"/>
      <c r="E78" s="1"/>
      <c r="F78" s="1"/>
      <c r="G78" s="1"/>
      <c r="H78" s="1"/>
      <c r="I78" s="1"/>
      <c r="J78" s="1"/>
      <c r="K78" s="1"/>
      <c r="L78" s="1"/>
      <c r="M78" s="1"/>
      <c r="N78" s="1"/>
      <c r="O78" s="1"/>
      <c r="P78" s="1"/>
      <c r="Q78" s="1"/>
      <c r="R78" s="1"/>
      <c r="S78" s="1"/>
      <c r="T78" s="1"/>
      <c r="U78" s="1"/>
      <c r="V78" s="1"/>
    </row>
    <row r="79" customFormat="false" ht="21" hidden="false" customHeight="false" outlineLevel="0" collapsed="false">
      <c r="A79" s="1"/>
      <c r="B79" s="29" t="s">
        <v>55</v>
      </c>
      <c r="C79" s="1"/>
      <c r="D79" s="1"/>
      <c r="E79" s="1"/>
      <c r="F79" s="1"/>
      <c r="G79" s="1"/>
      <c r="H79" s="1"/>
      <c r="I79" s="1"/>
      <c r="J79" s="1"/>
      <c r="K79" s="1"/>
      <c r="L79" s="1"/>
      <c r="M79" s="1"/>
      <c r="N79" s="1"/>
      <c r="O79" s="1"/>
      <c r="P79" s="1"/>
      <c r="Q79" s="1"/>
      <c r="R79" s="1"/>
      <c r="S79" s="1"/>
      <c r="T79" s="1"/>
      <c r="U79" s="1"/>
      <c r="V79" s="1"/>
    </row>
    <row r="80" customFormat="false" ht="15" hidden="false" customHeight="false" outlineLevel="0" collapsed="false">
      <c r="A80" s="1"/>
      <c r="B80" s="1"/>
      <c r="C80" s="1"/>
      <c r="D80" s="1"/>
      <c r="E80" s="1"/>
      <c r="F80" s="1"/>
      <c r="G80" s="1"/>
      <c r="H80" s="1"/>
      <c r="I80" s="1"/>
      <c r="J80" s="1"/>
      <c r="K80" s="1"/>
      <c r="L80" s="1"/>
      <c r="M80" s="1"/>
      <c r="N80" s="1"/>
      <c r="O80" s="1"/>
      <c r="P80" s="1"/>
      <c r="Q80" s="1"/>
      <c r="R80" s="1"/>
      <c r="S80" s="1"/>
      <c r="T80" s="1"/>
      <c r="U80" s="1"/>
      <c r="V80" s="1"/>
    </row>
    <row r="81" customFormat="false" ht="15" hidden="false" customHeight="false" outlineLevel="0" collapsed="false">
      <c r="A81" s="1"/>
      <c r="B81" s="1"/>
      <c r="C81" s="1"/>
      <c r="D81" s="1"/>
      <c r="E81" s="1"/>
      <c r="F81" s="1"/>
      <c r="G81" s="1"/>
      <c r="H81" s="1"/>
      <c r="I81" s="1"/>
      <c r="J81" s="1"/>
      <c r="K81" s="1"/>
      <c r="L81" s="1"/>
      <c r="M81" s="1"/>
      <c r="N81" s="1"/>
      <c r="O81" s="1"/>
      <c r="P81" s="1"/>
      <c r="Q81" s="1"/>
      <c r="R81" s="1"/>
      <c r="S81" s="1"/>
      <c r="T81" s="1"/>
      <c r="U81" s="1"/>
      <c r="V81" s="1"/>
    </row>
    <row r="82" customFormat="false" ht="15" hidden="false" customHeight="false" outlineLevel="0" collapsed="false">
      <c r="A82" s="1"/>
      <c r="B82" s="1"/>
      <c r="C82" s="1"/>
      <c r="D82" s="1"/>
      <c r="E82" s="1"/>
      <c r="F82" s="1"/>
      <c r="G82" s="1"/>
      <c r="H82" s="1"/>
      <c r="I82" s="1"/>
      <c r="J82" s="1"/>
      <c r="K82" s="1"/>
      <c r="L82" s="1"/>
      <c r="M82" s="1"/>
      <c r="N82" s="1"/>
      <c r="O82" s="1"/>
      <c r="P82" s="1"/>
      <c r="Q82" s="1"/>
      <c r="R82" s="1"/>
      <c r="S82" s="1"/>
      <c r="T82" s="1"/>
      <c r="U82" s="1"/>
      <c r="V82" s="1"/>
    </row>
    <row r="83" customFormat="false" ht="15" hidden="false" customHeight="false" outlineLevel="0" collapsed="false">
      <c r="A83" s="1"/>
      <c r="B83" s="1"/>
      <c r="C83" s="1"/>
      <c r="D83" s="1"/>
      <c r="E83" s="1"/>
      <c r="F83" s="1"/>
      <c r="G83" s="1"/>
      <c r="H83" s="1"/>
      <c r="I83" s="1"/>
      <c r="J83" s="1"/>
      <c r="K83" s="1"/>
      <c r="L83" s="1"/>
      <c r="M83" s="1"/>
      <c r="N83" s="1"/>
      <c r="O83" s="1"/>
      <c r="P83" s="1"/>
      <c r="Q83" s="1"/>
      <c r="R83" s="1"/>
      <c r="S83" s="1"/>
      <c r="T83" s="1"/>
      <c r="U83" s="1"/>
      <c r="V83" s="1"/>
    </row>
    <row r="84" customFormat="false" ht="15" hidden="false" customHeight="false" outlineLevel="0" collapsed="false">
      <c r="A84" s="1"/>
      <c r="B84" s="1"/>
      <c r="C84" s="1"/>
      <c r="D84" s="1"/>
      <c r="E84" s="1"/>
      <c r="F84" s="1"/>
      <c r="G84" s="1"/>
      <c r="H84" s="1"/>
      <c r="I84" s="1"/>
      <c r="J84" s="1"/>
      <c r="K84" s="1"/>
      <c r="L84" s="1"/>
      <c r="M84" s="1"/>
      <c r="N84" s="1"/>
      <c r="O84" s="1"/>
      <c r="P84" s="1"/>
      <c r="Q84" s="1"/>
      <c r="R84" s="1"/>
      <c r="S84" s="1"/>
      <c r="T84" s="1"/>
      <c r="U84" s="1"/>
      <c r="V84" s="1"/>
    </row>
    <row r="85" customFormat="false" ht="15" hidden="false" customHeight="false" outlineLevel="0" collapsed="false">
      <c r="A85" s="1"/>
      <c r="B85" s="1"/>
      <c r="C85" s="1"/>
      <c r="D85" s="1"/>
      <c r="E85" s="1"/>
      <c r="F85" s="1"/>
      <c r="G85" s="1"/>
      <c r="H85" s="1"/>
      <c r="I85" s="1"/>
      <c r="J85" s="1"/>
      <c r="K85" s="1"/>
      <c r="L85" s="1"/>
      <c r="M85" s="1"/>
      <c r="N85" s="1"/>
      <c r="O85" s="1"/>
      <c r="P85" s="1"/>
      <c r="Q85" s="1"/>
      <c r="R85" s="1"/>
      <c r="S85" s="1"/>
      <c r="T85" s="1"/>
      <c r="U85" s="1"/>
      <c r="V85" s="1"/>
    </row>
    <row r="86" customFormat="false" ht="15" hidden="false" customHeight="false" outlineLevel="0" collapsed="false">
      <c r="A86" s="1"/>
      <c r="B86" s="1"/>
      <c r="C86" s="1"/>
      <c r="D86" s="1"/>
      <c r="E86" s="1"/>
      <c r="F86" s="1"/>
      <c r="G86" s="1"/>
      <c r="H86" s="1"/>
      <c r="I86" s="1"/>
      <c r="J86" s="1"/>
      <c r="K86" s="1"/>
      <c r="L86" s="1"/>
      <c r="M86" s="1"/>
      <c r="N86" s="1"/>
      <c r="O86" s="1"/>
      <c r="P86" s="1"/>
      <c r="Q86" s="1"/>
      <c r="R86" s="1"/>
      <c r="S86" s="1"/>
      <c r="T86" s="1"/>
      <c r="U86" s="1"/>
      <c r="V86" s="1"/>
    </row>
    <row r="87" customFormat="false" ht="15" hidden="false" customHeight="false" outlineLevel="0" collapsed="false">
      <c r="A87" s="1"/>
      <c r="B87" s="1"/>
      <c r="C87" s="1"/>
      <c r="D87" s="1"/>
      <c r="E87" s="1"/>
      <c r="F87" s="1"/>
      <c r="G87" s="1"/>
      <c r="H87" s="1"/>
      <c r="I87" s="1"/>
      <c r="J87" s="1"/>
      <c r="K87" s="1"/>
      <c r="L87" s="1"/>
      <c r="M87" s="1"/>
      <c r="N87" s="1"/>
      <c r="O87" s="1"/>
      <c r="P87" s="1"/>
      <c r="Q87" s="1"/>
      <c r="R87" s="1"/>
      <c r="S87" s="1"/>
      <c r="T87" s="1"/>
      <c r="U87" s="1"/>
      <c r="V87" s="1"/>
    </row>
    <row r="88" customFormat="false" ht="15" hidden="false" customHeight="false" outlineLevel="0" collapsed="false">
      <c r="A88" s="1"/>
      <c r="B88" s="1"/>
      <c r="C88" s="1"/>
      <c r="D88" s="1"/>
      <c r="E88" s="1"/>
      <c r="F88" s="1"/>
      <c r="G88" s="1"/>
      <c r="H88" s="1"/>
      <c r="I88" s="1"/>
      <c r="J88" s="1"/>
      <c r="K88" s="1"/>
      <c r="L88" s="1"/>
      <c r="M88" s="1"/>
      <c r="N88" s="1"/>
      <c r="O88" s="1"/>
      <c r="P88" s="1"/>
      <c r="Q88" s="1"/>
      <c r="R88" s="1"/>
      <c r="S88" s="1"/>
      <c r="T88" s="1"/>
      <c r="U88" s="1"/>
      <c r="V88" s="1"/>
    </row>
    <row r="89" customFormat="false" ht="15" hidden="false" customHeight="false" outlineLevel="0" collapsed="false">
      <c r="A89" s="1"/>
      <c r="B89" s="1"/>
      <c r="C89" s="1"/>
      <c r="D89" s="1"/>
      <c r="E89" s="1"/>
      <c r="F89" s="1"/>
      <c r="G89" s="1"/>
      <c r="H89" s="1"/>
      <c r="I89" s="1"/>
      <c r="J89" s="1"/>
      <c r="K89" s="1"/>
      <c r="L89" s="1"/>
      <c r="M89" s="1"/>
      <c r="N89" s="1"/>
      <c r="O89" s="1"/>
      <c r="P89" s="1"/>
      <c r="Q89" s="1"/>
      <c r="R89" s="1"/>
      <c r="S89" s="1"/>
      <c r="T89" s="1"/>
      <c r="U89" s="1"/>
      <c r="V89" s="1"/>
    </row>
    <row r="90" customFormat="false" ht="15" hidden="false" customHeight="false" outlineLevel="0" collapsed="false">
      <c r="A90" s="1"/>
      <c r="B90" s="1"/>
      <c r="C90" s="1"/>
      <c r="D90" s="1"/>
      <c r="E90" s="1"/>
      <c r="F90" s="1"/>
      <c r="G90" s="1"/>
      <c r="H90" s="1"/>
      <c r="I90" s="1"/>
      <c r="J90" s="1"/>
      <c r="K90" s="1"/>
      <c r="L90" s="1"/>
      <c r="M90" s="1"/>
      <c r="N90" s="1"/>
      <c r="O90" s="1"/>
      <c r="P90" s="1"/>
      <c r="Q90" s="1"/>
      <c r="R90" s="1"/>
      <c r="S90" s="1"/>
      <c r="T90" s="1"/>
      <c r="U90" s="1"/>
      <c r="V90" s="1"/>
    </row>
    <row r="91" customFormat="false" ht="15" hidden="false" customHeight="false" outlineLevel="0" collapsed="false">
      <c r="A91" s="1"/>
      <c r="B91" s="1"/>
      <c r="C91" s="1"/>
      <c r="D91" s="1"/>
      <c r="E91" s="1"/>
      <c r="F91" s="1"/>
      <c r="G91" s="1"/>
      <c r="H91" s="1"/>
      <c r="I91" s="1"/>
      <c r="J91" s="1"/>
      <c r="K91" s="1"/>
      <c r="L91" s="1"/>
      <c r="M91" s="1"/>
      <c r="N91" s="1"/>
      <c r="O91" s="1"/>
      <c r="P91" s="1"/>
      <c r="Q91" s="1"/>
      <c r="R91" s="1"/>
      <c r="S91" s="1"/>
      <c r="T91" s="1"/>
      <c r="U91" s="1"/>
      <c r="V91" s="1"/>
    </row>
    <row r="92" customFormat="false" ht="15" hidden="false" customHeight="false" outlineLevel="0" collapsed="false">
      <c r="A92" s="1"/>
      <c r="B92" s="1"/>
      <c r="C92" s="1"/>
      <c r="D92" s="1"/>
      <c r="E92" s="1"/>
      <c r="F92" s="1"/>
      <c r="G92" s="1"/>
      <c r="H92" s="1"/>
      <c r="I92" s="1"/>
      <c r="J92" s="1"/>
      <c r="K92" s="1"/>
      <c r="L92" s="1"/>
      <c r="M92" s="1"/>
      <c r="N92" s="1"/>
      <c r="O92" s="1"/>
      <c r="P92" s="1"/>
      <c r="Q92" s="1"/>
      <c r="R92" s="1"/>
      <c r="S92" s="1"/>
      <c r="T92" s="1"/>
      <c r="U92" s="1"/>
      <c r="V92" s="1"/>
    </row>
    <row r="93" customFormat="false" ht="15" hidden="false" customHeight="false" outlineLevel="0" collapsed="false">
      <c r="A93" s="1"/>
      <c r="B93" s="1"/>
      <c r="C93" s="1"/>
      <c r="D93" s="1"/>
      <c r="E93" s="1"/>
      <c r="F93" s="1"/>
      <c r="G93" s="1"/>
      <c r="H93" s="1"/>
      <c r="I93" s="1"/>
      <c r="J93" s="1"/>
      <c r="K93" s="1"/>
      <c r="L93" s="1"/>
      <c r="M93" s="1"/>
      <c r="N93" s="1"/>
      <c r="O93" s="1"/>
      <c r="P93" s="1"/>
      <c r="Q93" s="1"/>
      <c r="R93" s="1"/>
      <c r="S93" s="1"/>
      <c r="T93" s="1"/>
      <c r="U93" s="1"/>
      <c r="V93" s="1"/>
    </row>
    <row r="94" customFormat="false" ht="15" hidden="false" customHeight="false" outlineLevel="0" collapsed="false">
      <c r="A94" s="1"/>
      <c r="B94" s="1"/>
      <c r="C94" s="1"/>
      <c r="D94" s="1"/>
      <c r="E94" s="1"/>
      <c r="F94" s="1"/>
      <c r="G94" s="1"/>
      <c r="H94" s="1"/>
      <c r="I94" s="1"/>
      <c r="J94" s="1"/>
      <c r="K94" s="1"/>
      <c r="L94" s="1"/>
      <c r="M94" s="1"/>
      <c r="N94" s="1"/>
      <c r="O94" s="1"/>
      <c r="P94" s="1"/>
      <c r="Q94" s="1"/>
      <c r="R94" s="1"/>
      <c r="S94" s="1"/>
      <c r="T94" s="1"/>
      <c r="U94" s="1"/>
      <c r="V94" s="1"/>
    </row>
    <row r="95" customFormat="false" ht="15" hidden="false" customHeight="false" outlineLevel="0" collapsed="false">
      <c r="A95" s="1"/>
      <c r="B95" s="1"/>
      <c r="C95" s="1"/>
      <c r="D95" s="1"/>
      <c r="E95" s="1"/>
      <c r="F95" s="1"/>
      <c r="G95" s="1"/>
      <c r="H95" s="1"/>
      <c r="I95" s="1"/>
      <c r="J95" s="1"/>
      <c r="K95" s="1"/>
      <c r="L95" s="1"/>
      <c r="M95" s="1"/>
      <c r="N95" s="1"/>
      <c r="O95" s="1"/>
      <c r="P95" s="1"/>
      <c r="Q95" s="1"/>
      <c r="R95" s="1"/>
      <c r="S95" s="1"/>
      <c r="T95" s="1"/>
      <c r="U95" s="1"/>
      <c r="V95" s="1"/>
    </row>
    <row r="96" customFormat="false" ht="15" hidden="false" customHeight="false" outlineLevel="0" collapsed="false">
      <c r="A96" s="1"/>
      <c r="B96" s="1"/>
      <c r="C96" s="1"/>
      <c r="D96" s="1"/>
      <c r="E96" s="1"/>
      <c r="F96" s="1"/>
      <c r="G96" s="1"/>
      <c r="H96" s="1"/>
      <c r="I96" s="1"/>
      <c r="J96" s="1"/>
      <c r="K96" s="1"/>
      <c r="L96" s="1"/>
      <c r="M96" s="1"/>
      <c r="N96" s="1"/>
      <c r="O96" s="1"/>
      <c r="P96" s="1"/>
      <c r="Q96" s="1"/>
      <c r="R96" s="1"/>
      <c r="S96" s="1"/>
      <c r="T96" s="1"/>
      <c r="U96" s="1"/>
      <c r="V96" s="1"/>
    </row>
    <row r="97" customFormat="false" ht="15" hidden="false" customHeight="false" outlineLevel="0" collapsed="false">
      <c r="A97" s="1"/>
      <c r="B97" s="1"/>
      <c r="C97" s="1"/>
      <c r="D97" s="1"/>
      <c r="E97" s="1"/>
      <c r="F97" s="1"/>
      <c r="G97" s="1"/>
      <c r="H97" s="1"/>
      <c r="I97" s="1"/>
      <c r="J97" s="1"/>
      <c r="K97" s="1"/>
      <c r="L97" s="1"/>
      <c r="M97" s="1"/>
      <c r="N97" s="1"/>
      <c r="O97" s="1"/>
      <c r="P97" s="1"/>
      <c r="Q97" s="1"/>
      <c r="R97" s="1"/>
      <c r="S97" s="1"/>
      <c r="T97" s="1"/>
      <c r="U97" s="1"/>
      <c r="V97" s="1"/>
    </row>
    <row r="98" customFormat="false" ht="21" hidden="false" customHeight="false" outlineLevel="0" collapsed="false">
      <c r="A98" s="1"/>
      <c r="B98" s="29" t="s">
        <v>56</v>
      </c>
      <c r="C98" s="1"/>
      <c r="D98" s="1"/>
      <c r="E98" s="1"/>
      <c r="F98" s="1"/>
      <c r="G98" s="1"/>
      <c r="H98" s="1"/>
      <c r="I98" s="1"/>
      <c r="J98" s="1"/>
      <c r="K98" s="1"/>
      <c r="L98" s="1"/>
      <c r="M98" s="1"/>
      <c r="N98" s="1"/>
      <c r="O98" s="1"/>
      <c r="P98" s="1"/>
      <c r="Q98" s="1"/>
      <c r="R98" s="1"/>
      <c r="S98" s="1"/>
      <c r="T98" s="1"/>
      <c r="U98" s="1"/>
      <c r="V98" s="1"/>
    </row>
    <row r="99" customFormat="false" ht="15" hidden="false" customHeight="false" outlineLevel="0" collapsed="false">
      <c r="A99" s="1"/>
      <c r="B99" s="1"/>
      <c r="C99" s="1"/>
      <c r="D99" s="1"/>
      <c r="E99" s="1"/>
      <c r="F99" s="1"/>
      <c r="G99" s="1"/>
      <c r="H99" s="1"/>
      <c r="I99" s="1"/>
      <c r="J99" s="1"/>
      <c r="K99" s="1"/>
      <c r="L99" s="1"/>
      <c r="M99" s="1"/>
      <c r="N99" s="1"/>
      <c r="O99" s="1"/>
      <c r="P99" s="1"/>
      <c r="Q99" s="1"/>
      <c r="R99" s="1"/>
      <c r="S99" s="1"/>
      <c r="T99" s="1"/>
      <c r="U99" s="1"/>
      <c r="V99" s="1"/>
    </row>
    <row r="100" customFormat="false" ht="15" hidden="false" customHeight="false" outlineLevel="0" collapsed="false">
      <c r="A100" s="1"/>
      <c r="B100" s="1"/>
      <c r="C100" s="1"/>
      <c r="D100" s="1"/>
      <c r="E100" s="1"/>
      <c r="F100" s="1"/>
      <c r="G100" s="1"/>
      <c r="H100" s="1"/>
      <c r="I100" s="1"/>
      <c r="J100" s="1"/>
      <c r="K100" s="1"/>
      <c r="L100" s="1"/>
      <c r="M100" s="1"/>
      <c r="N100" s="1"/>
      <c r="O100" s="1"/>
      <c r="P100" s="1"/>
      <c r="Q100" s="1"/>
      <c r="R100" s="1"/>
      <c r="S100" s="1"/>
      <c r="T100" s="1"/>
      <c r="U100" s="1"/>
      <c r="V100" s="1"/>
    </row>
    <row r="101" customFormat="false" ht="15" hidden="false" customHeight="false" outlineLevel="0" collapsed="false">
      <c r="A101" s="1"/>
      <c r="B101" s="1"/>
      <c r="C101" s="1"/>
      <c r="D101" s="1"/>
      <c r="E101" s="1"/>
      <c r="F101" s="1"/>
      <c r="G101" s="1"/>
      <c r="H101" s="1"/>
      <c r="I101" s="1"/>
      <c r="J101" s="1"/>
      <c r="K101" s="1"/>
      <c r="L101" s="1"/>
      <c r="M101" s="1"/>
      <c r="N101" s="1"/>
      <c r="O101" s="1"/>
      <c r="P101" s="1"/>
      <c r="Q101" s="1"/>
      <c r="R101" s="1"/>
      <c r="S101" s="1"/>
      <c r="T101" s="1"/>
      <c r="U101" s="1"/>
      <c r="V101" s="1"/>
    </row>
    <row r="102" customFormat="false" ht="15" hidden="false" customHeight="false" outlineLevel="0" collapsed="false">
      <c r="A102" s="1"/>
      <c r="B102" s="1"/>
      <c r="C102" s="1"/>
      <c r="D102" s="1"/>
      <c r="E102" s="1"/>
      <c r="F102" s="1"/>
      <c r="G102" s="1"/>
      <c r="H102" s="1"/>
      <c r="I102" s="1"/>
      <c r="J102" s="1"/>
      <c r="K102" s="1"/>
      <c r="L102" s="1"/>
      <c r="M102" s="1"/>
      <c r="N102" s="1"/>
      <c r="O102" s="1"/>
      <c r="P102" s="1"/>
      <c r="Q102" s="1"/>
      <c r="R102" s="1"/>
      <c r="S102" s="1"/>
      <c r="T102" s="1"/>
      <c r="U102" s="1"/>
      <c r="V102" s="1"/>
    </row>
    <row r="103" customFormat="false" ht="15" hidden="false" customHeight="false" outlineLevel="0" collapsed="false">
      <c r="A103" s="1"/>
      <c r="B103" s="1"/>
      <c r="C103" s="1"/>
      <c r="D103" s="1"/>
      <c r="E103" s="1"/>
      <c r="F103" s="1"/>
      <c r="G103" s="1"/>
      <c r="H103" s="1"/>
      <c r="I103" s="1"/>
      <c r="J103" s="1"/>
      <c r="K103" s="1"/>
      <c r="L103" s="1"/>
      <c r="M103" s="1"/>
      <c r="N103" s="1"/>
      <c r="O103" s="1"/>
      <c r="P103" s="1"/>
      <c r="Q103" s="1"/>
      <c r="R103" s="1"/>
      <c r="S103" s="1"/>
      <c r="T103" s="1"/>
      <c r="U103" s="1"/>
      <c r="V103" s="1"/>
    </row>
    <row r="104" customFormat="false" ht="15" hidden="false" customHeight="false" outlineLevel="0" collapsed="false">
      <c r="A104" s="1"/>
      <c r="B104" s="1"/>
      <c r="C104" s="1"/>
      <c r="D104" s="1"/>
      <c r="E104" s="1"/>
      <c r="F104" s="1"/>
      <c r="G104" s="1"/>
      <c r="H104" s="1"/>
      <c r="I104" s="1"/>
      <c r="J104" s="1"/>
      <c r="K104" s="1"/>
      <c r="L104" s="1"/>
      <c r="M104" s="1"/>
      <c r="N104" s="1"/>
      <c r="O104" s="1"/>
      <c r="P104" s="1"/>
      <c r="Q104" s="1"/>
      <c r="R104" s="1"/>
      <c r="S104" s="1"/>
      <c r="T104" s="1"/>
      <c r="U104" s="1"/>
      <c r="V104" s="1"/>
    </row>
    <row r="105" customFormat="false" ht="15" hidden="false" customHeight="false" outlineLevel="0" collapsed="false">
      <c r="A105" s="1"/>
      <c r="B105" s="1"/>
      <c r="C105" s="1"/>
      <c r="D105" s="1"/>
      <c r="E105" s="1"/>
      <c r="F105" s="1"/>
      <c r="G105" s="1"/>
      <c r="H105" s="1"/>
      <c r="I105" s="1"/>
      <c r="J105" s="1"/>
      <c r="K105" s="1"/>
      <c r="L105" s="1"/>
      <c r="M105" s="1"/>
      <c r="N105" s="1"/>
      <c r="O105" s="1"/>
      <c r="P105" s="1"/>
      <c r="Q105" s="1"/>
      <c r="R105" s="1"/>
      <c r="S105" s="1"/>
      <c r="T105" s="1"/>
      <c r="U105" s="1"/>
      <c r="V105" s="1"/>
    </row>
    <row r="106" customFormat="false" ht="15" hidden="false" customHeight="false" outlineLevel="0" collapsed="false">
      <c r="A106" s="1"/>
      <c r="B106" s="1"/>
      <c r="C106" s="1"/>
      <c r="D106" s="1"/>
      <c r="E106" s="1"/>
      <c r="F106" s="1"/>
      <c r="G106" s="1"/>
      <c r="H106" s="1"/>
      <c r="I106" s="1"/>
      <c r="J106" s="1"/>
      <c r="K106" s="1"/>
      <c r="L106" s="1"/>
      <c r="M106" s="1"/>
      <c r="N106" s="1"/>
      <c r="O106" s="1"/>
      <c r="P106" s="1"/>
      <c r="Q106" s="1"/>
      <c r="R106" s="1"/>
      <c r="S106" s="1"/>
      <c r="T106" s="1"/>
      <c r="U106" s="1"/>
      <c r="V106" s="1"/>
    </row>
    <row r="107" customFormat="false" ht="15" hidden="false" customHeight="false" outlineLevel="0" collapsed="false">
      <c r="A107" s="1"/>
      <c r="B107" s="1"/>
      <c r="C107" s="1"/>
      <c r="D107" s="1"/>
      <c r="E107" s="1"/>
      <c r="F107" s="1"/>
      <c r="G107" s="1"/>
      <c r="H107" s="1"/>
      <c r="I107" s="1"/>
      <c r="J107" s="1"/>
      <c r="K107" s="1"/>
      <c r="L107" s="1"/>
      <c r="M107" s="1"/>
      <c r="N107" s="1"/>
      <c r="O107" s="1"/>
      <c r="P107" s="1"/>
      <c r="Q107" s="1"/>
      <c r="R107" s="1"/>
      <c r="S107" s="1"/>
      <c r="T107" s="1"/>
      <c r="U107" s="1"/>
      <c r="V107" s="1"/>
    </row>
    <row r="108" customFormat="false" ht="15" hidden="false" customHeight="false" outlineLevel="0" collapsed="false">
      <c r="A108" s="1"/>
      <c r="B108" s="1"/>
      <c r="C108" s="1"/>
      <c r="D108" s="1"/>
      <c r="E108" s="1"/>
      <c r="F108" s="1"/>
      <c r="G108" s="1"/>
      <c r="H108" s="1"/>
      <c r="I108" s="1"/>
      <c r="J108" s="1"/>
      <c r="K108" s="1"/>
      <c r="L108" s="1"/>
      <c r="M108" s="1"/>
      <c r="N108" s="1"/>
      <c r="O108" s="1"/>
      <c r="P108" s="1"/>
      <c r="Q108" s="1"/>
      <c r="R108" s="1"/>
      <c r="S108" s="1"/>
      <c r="T108" s="1"/>
      <c r="U108" s="1"/>
      <c r="V108" s="1"/>
    </row>
    <row r="109" customFormat="false" ht="15" hidden="false" customHeight="false" outlineLevel="0" collapsed="false">
      <c r="A109" s="1"/>
      <c r="B109" s="1"/>
      <c r="C109" s="1"/>
      <c r="D109" s="1"/>
      <c r="E109" s="1"/>
      <c r="F109" s="1"/>
      <c r="G109" s="1"/>
      <c r="H109" s="1"/>
      <c r="I109" s="1"/>
      <c r="J109" s="1"/>
      <c r="K109" s="1"/>
      <c r="L109" s="1"/>
      <c r="M109" s="1"/>
      <c r="N109" s="1"/>
      <c r="O109" s="1"/>
      <c r="P109" s="1"/>
      <c r="Q109" s="1"/>
      <c r="R109" s="1"/>
      <c r="S109" s="1"/>
      <c r="T109" s="1"/>
      <c r="U109" s="1"/>
      <c r="V109" s="1"/>
    </row>
    <row r="110" customFormat="false" ht="15" hidden="false" customHeight="false" outlineLevel="0" collapsed="false">
      <c r="A110" s="1"/>
      <c r="B110" s="1"/>
      <c r="C110" s="1"/>
      <c r="D110" s="1"/>
      <c r="E110" s="1"/>
      <c r="F110" s="1"/>
      <c r="G110" s="1"/>
      <c r="H110" s="1"/>
      <c r="I110" s="1"/>
      <c r="J110" s="1"/>
      <c r="K110" s="1"/>
      <c r="L110" s="1"/>
      <c r="M110" s="1"/>
      <c r="N110" s="1"/>
      <c r="O110" s="1"/>
      <c r="P110" s="1"/>
      <c r="Q110" s="1"/>
      <c r="R110" s="1"/>
      <c r="S110" s="1"/>
      <c r="T110" s="1"/>
      <c r="U110" s="1"/>
      <c r="V110" s="1"/>
    </row>
    <row r="111" customFormat="false" ht="15" hidden="false" customHeight="false" outlineLevel="0" collapsed="false">
      <c r="A111" s="1"/>
      <c r="B111" s="1"/>
      <c r="C111" s="1"/>
      <c r="D111" s="1"/>
      <c r="E111" s="1"/>
      <c r="F111" s="1"/>
      <c r="G111" s="1"/>
      <c r="H111" s="1"/>
      <c r="I111" s="1"/>
      <c r="J111" s="1"/>
      <c r="K111" s="1"/>
      <c r="L111" s="1"/>
      <c r="M111" s="1"/>
      <c r="N111" s="1"/>
      <c r="O111" s="1"/>
      <c r="P111" s="1"/>
      <c r="Q111" s="1"/>
      <c r="R111" s="1"/>
      <c r="S111" s="1"/>
      <c r="T111" s="1"/>
      <c r="U111" s="1"/>
      <c r="V111" s="1"/>
      <c r="W111" s="1"/>
    </row>
    <row r="112" customFormat="false" ht="15" hidden="false" customHeight="false" outlineLevel="0" collapsed="false">
      <c r="A112" s="1"/>
      <c r="B112" s="1"/>
      <c r="C112" s="1"/>
      <c r="D112" s="1"/>
      <c r="E112" s="1"/>
      <c r="F112" s="1"/>
      <c r="G112" s="1"/>
      <c r="H112" s="1"/>
      <c r="I112" s="1"/>
      <c r="J112" s="1"/>
      <c r="K112" s="1"/>
      <c r="L112" s="1"/>
      <c r="M112" s="1"/>
      <c r="N112" s="1"/>
      <c r="O112" s="1"/>
      <c r="P112" s="1"/>
      <c r="Q112" s="1"/>
      <c r="R112" s="1"/>
      <c r="S112" s="1"/>
      <c r="T112" s="1"/>
      <c r="U112" s="1"/>
      <c r="V112" s="1"/>
      <c r="W112" s="1"/>
    </row>
    <row r="113" customFormat="false" ht="15" hidden="false" customHeight="false" outlineLevel="0" collapsed="false">
      <c r="A113" s="1"/>
      <c r="B113" s="1"/>
      <c r="C113" s="1"/>
      <c r="D113" s="1"/>
      <c r="E113" s="1"/>
      <c r="F113" s="1"/>
      <c r="G113" s="1"/>
      <c r="H113" s="1"/>
      <c r="I113" s="1"/>
      <c r="J113" s="1"/>
      <c r="K113" s="1"/>
      <c r="L113" s="1"/>
      <c r="M113" s="1"/>
      <c r="N113" s="1"/>
      <c r="O113" s="1"/>
      <c r="P113" s="1"/>
      <c r="Q113" s="1"/>
      <c r="R113" s="1"/>
      <c r="S113" s="1"/>
      <c r="T113" s="1"/>
      <c r="U113" s="1"/>
      <c r="V113" s="1"/>
      <c r="W113" s="1"/>
    </row>
    <row r="114" customFormat="false" ht="15" hidden="false" customHeight="false" outlineLevel="0" collapsed="false">
      <c r="A114" s="1"/>
      <c r="B114" s="1"/>
      <c r="C114" s="1"/>
      <c r="D114" s="1"/>
      <c r="E114" s="1"/>
      <c r="F114" s="1"/>
      <c r="G114" s="1"/>
      <c r="H114" s="1"/>
      <c r="I114" s="1"/>
      <c r="J114" s="1"/>
      <c r="K114" s="1"/>
      <c r="L114" s="1"/>
      <c r="M114" s="1"/>
      <c r="N114" s="1"/>
      <c r="O114" s="1"/>
      <c r="P114" s="1"/>
      <c r="Q114" s="1"/>
      <c r="R114" s="1"/>
      <c r="S114" s="1"/>
      <c r="T114" s="1"/>
      <c r="U114" s="1"/>
      <c r="V114" s="1"/>
      <c r="W114" s="1"/>
    </row>
    <row r="115" customFormat="false" ht="15" hidden="false" customHeight="false" outlineLevel="0" collapsed="false">
      <c r="A115" s="1"/>
      <c r="B115" s="1"/>
      <c r="C115" s="1"/>
      <c r="D115" s="1"/>
      <c r="E115" s="1"/>
      <c r="F115" s="1"/>
      <c r="G115" s="1"/>
      <c r="H115" s="1"/>
      <c r="I115" s="1"/>
      <c r="J115" s="1"/>
      <c r="K115" s="1"/>
      <c r="L115" s="1"/>
      <c r="M115" s="1"/>
      <c r="N115" s="1"/>
      <c r="O115" s="1"/>
      <c r="P115" s="1"/>
      <c r="Q115" s="1"/>
      <c r="R115" s="1"/>
      <c r="S115" s="1"/>
      <c r="T115" s="1"/>
      <c r="U115" s="1"/>
      <c r="V115" s="1"/>
      <c r="W115" s="1"/>
    </row>
    <row r="116" customFormat="false" ht="15" hidden="false" customHeight="false" outlineLevel="0" collapsed="false">
      <c r="A116" s="1"/>
      <c r="B116" s="1"/>
      <c r="C116" s="1"/>
      <c r="D116" s="1"/>
      <c r="E116" s="1"/>
      <c r="F116" s="1"/>
      <c r="G116" s="1"/>
      <c r="H116" s="1"/>
      <c r="I116" s="1"/>
      <c r="J116" s="1"/>
      <c r="K116" s="1"/>
      <c r="L116" s="1"/>
      <c r="M116" s="1"/>
      <c r="N116" s="1"/>
      <c r="O116" s="1"/>
      <c r="P116" s="1"/>
      <c r="Q116" s="1"/>
      <c r="R116" s="1"/>
      <c r="S116" s="1"/>
      <c r="T116" s="1"/>
      <c r="U116" s="1"/>
      <c r="V116" s="1"/>
      <c r="W116" s="1"/>
    </row>
    <row r="117" customFormat="false" ht="21" hidden="false" customHeight="false" outlineLevel="0" collapsed="false">
      <c r="A117" s="1"/>
      <c r="B117" s="29" t="s">
        <v>57</v>
      </c>
      <c r="C117" s="1"/>
      <c r="D117" s="1"/>
      <c r="E117" s="1"/>
      <c r="F117" s="1"/>
      <c r="G117" s="1"/>
      <c r="H117" s="1"/>
      <c r="I117" s="1"/>
      <c r="J117" s="1"/>
      <c r="K117" s="1"/>
      <c r="L117" s="1"/>
      <c r="M117" s="1"/>
      <c r="N117" s="1"/>
      <c r="O117" s="1"/>
      <c r="P117" s="1"/>
      <c r="Q117" s="1"/>
      <c r="R117" s="1"/>
      <c r="S117" s="1"/>
      <c r="T117" s="1"/>
      <c r="U117" s="1"/>
      <c r="V117" s="1"/>
      <c r="W117" s="1"/>
    </row>
    <row r="118" customFormat="false" ht="15" hidden="false" customHeight="false" outlineLevel="0" collapsed="false">
      <c r="A118" s="1"/>
      <c r="B118" s="1"/>
      <c r="C118" s="1"/>
      <c r="D118" s="1"/>
      <c r="E118" s="1"/>
      <c r="F118" s="1"/>
      <c r="G118" s="1"/>
      <c r="H118" s="1"/>
      <c r="I118" s="1"/>
      <c r="J118" s="1"/>
      <c r="K118" s="1"/>
      <c r="L118" s="1"/>
      <c r="M118" s="1"/>
      <c r="N118" s="1"/>
      <c r="O118" s="1"/>
      <c r="P118" s="1"/>
      <c r="Q118" s="1"/>
      <c r="R118" s="1"/>
      <c r="S118" s="1"/>
      <c r="T118" s="1"/>
      <c r="U118" s="1"/>
      <c r="V118" s="1"/>
      <c r="W118" s="1"/>
    </row>
    <row r="119" customFormat="false" ht="15" hidden="false" customHeight="false" outlineLevel="0" collapsed="false">
      <c r="A119" s="1"/>
      <c r="B119" s="1"/>
      <c r="C119" s="1"/>
      <c r="D119" s="1"/>
      <c r="E119" s="1"/>
      <c r="F119" s="1"/>
      <c r="G119" s="1"/>
      <c r="H119" s="1"/>
      <c r="I119" s="1"/>
      <c r="J119" s="1"/>
      <c r="K119" s="1"/>
      <c r="L119" s="1"/>
      <c r="M119" s="1"/>
      <c r="N119" s="1"/>
      <c r="O119" s="1"/>
      <c r="P119" s="1"/>
      <c r="Q119" s="1"/>
      <c r="R119" s="1"/>
      <c r="S119" s="1"/>
      <c r="T119" s="1"/>
      <c r="U119" s="1"/>
      <c r="V119" s="1"/>
      <c r="W119" s="1"/>
    </row>
    <row r="120" customFormat="false" ht="15" hidden="false" customHeight="false" outlineLevel="0" collapsed="false">
      <c r="A120" s="1"/>
      <c r="B120" s="1"/>
      <c r="C120" s="1"/>
      <c r="D120" s="1"/>
      <c r="E120" s="1"/>
      <c r="F120" s="1"/>
      <c r="G120" s="1"/>
      <c r="H120" s="1"/>
      <c r="I120" s="1"/>
      <c r="J120" s="1"/>
      <c r="K120" s="1"/>
      <c r="L120" s="1"/>
      <c r="M120" s="1"/>
      <c r="N120" s="1"/>
      <c r="O120" s="1"/>
      <c r="P120" s="1"/>
      <c r="Q120" s="1"/>
      <c r="R120" s="1"/>
      <c r="S120" s="1"/>
      <c r="T120" s="1"/>
      <c r="U120" s="1"/>
      <c r="V120" s="1"/>
      <c r="W120" s="1"/>
    </row>
    <row r="121" customFormat="false" ht="15" hidden="false" customHeight="false" outlineLevel="0" collapsed="false">
      <c r="A121" s="1"/>
      <c r="B121" s="1"/>
      <c r="C121" s="1"/>
      <c r="D121" s="1"/>
      <c r="E121" s="1"/>
      <c r="F121" s="1"/>
      <c r="G121" s="1"/>
      <c r="H121" s="1"/>
      <c r="I121" s="1"/>
      <c r="J121" s="1"/>
      <c r="K121" s="1"/>
      <c r="L121" s="1"/>
      <c r="M121" s="1"/>
      <c r="N121" s="1"/>
      <c r="O121" s="1"/>
      <c r="P121" s="1"/>
      <c r="Q121" s="1"/>
      <c r="R121" s="1"/>
      <c r="S121" s="1"/>
      <c r="T121" s="1"/>
      <c r="U121" s="1"/>
      <c r="V121" s="1"/>
      <c r="W121" s="1"/>
    </row>
    <row r="122" customFormat="false" ht="15" hidden="false" customHeight="false" outlineLevel="0" collapsed="false">
      <c r="A122" s="1"/>
      <c r="B122" s="1"/>
      <c r="C122" s="1"/>
      <c r="D122" s="1"/>
      <c r="E122" s="1"/>
      <c r="F122" s="1"/>
      <c r="G122" s="1"/>
      <c r="H122" s="1"/>
      <c r="I122" s="1"/>
      <c r="J122" s="1"/>
      <c r="K122" s="1"/>
      <c r="L122" s="1"/>
      <c r="M122" s="1"/>
      <c r="N122" s="1"/>
      <c r="O122" s="1"/>
      <c r="P122" s="1"/>
      <c r="Q122" s="1"/>
      <c r="R122" s="1"/>
      <c r="S122" s="1"/>
      <c r="T122" s="1"/>
      <c r="U122" s="1"/>
      <c r="V122" s="1"/>
      <c r="W122" s="1"/>
    </row>
    <row r="123" customFormat="false" ht="15" hidden="false" customHeight="false" outlineLevel="0" collapsed="false">
      <c r="A123" s="1"/>
      <c r="B123" s="1"/>
      <c r="C123" s="1"/>
      <c r="D123" s="1"/>
      <c r="E123" s="1"/>
      <c r="F123" s="1"/>
      <c r="G123" s="1"/>
      <c r="H123" s="1"/>
      <c r="I123" s="1"/>
      <c r="J123" s="1"/>
      <c r="K123" s="1"/>
      <c r="L123" s="1"/>
      <c r="M123" s="1"/>
      <c r="N123" s="1"/>
      <c r="O123" s="1"/>
      <c r="P123" s="1"/>
      <c r="Q123" s="1"/>
      <c r="R123" s="1"/>
      <c r="S123" s="1"/>
      <c r="T123" s="1"/>
      <c r="U123" s="1"/>
      <c r="V123" s="1"/>
      <c r="W123" s="1"/>
    </row>
    <row r="124" customFormat="false" ht="15" hidden="false" customHeight="false" outlineLevel="0" collapsed="false">
      <c r="A124" s="1"/>
      <c r="B124" s="1"/>
      <c r="C124" s="1"/>
      <c r="D124" s="1"/>
      <c r="E124" s="1"/>
      <c r="F124" s="1"/>
      <c r="G124" s="1"/>
      <c r="H124" s="1"/>
      <c r="I124" s="1"/>
      <c r="J124" s="1"/>
      <c r="K124" s="1"/>
      <c r="L124" s="1"/>
      <c r="M124" s="1"/>
      <c r="N124" s="1"/>
      <c r="O124" s="1"/>
      <c r="P124" s="1"/>
      <c r="Q124" s="1"/>
      <c r="R124" s="1"/>
      <c r="S124" s="1"/>
      <c r="T124" s="1"/>
      <c r="U124" s="1"/>
      <c r="V124" s="1"/>
      <c r="W124" s="1"/>
    </row>
    <row r="125" customFormat="false" ht="15" hidden="false" customHeight="false" outlineLevel="0" collapsed="false">
      <c r="A125" s="1"/>
      <c r="B125" s="1"/>
      <c r="C125" s="1"/>
      <c r="D125" s="1"/>
      <c r="E125" s="1"/>
      <c r="F125" s="1"/>
      <c r="G125" s="1"/>
      <c r="H125" s="1"/>
      <c r="I125" s="1"/>
      <c r="J125" s="1"/>
      <c r="K125" s="1"/>
      <c r="L125" s="1"/>
      <c r="M125" s="1"/>
      <c r="N125" s="1"/>
      <c r="O125" s="1"/>
      <c r="P125" s="1"/>
      <c r="Q125" s="1"/>
      <c r="R125" s="1"/>
      <c r="S125" s="1"/>
      <c r="T125" s="1"/>
      <c r="U125" s="1"/>
      <c r="V125" s="1"/>
      <c r="W125" s="1"/>
    </row>
    <row r="126" customFormat="false" ht="15" hidden="false" customHeight="false" outlineLevel="0" collapsed="false">
      <c r="A126" s="1"/>
      <c r="B126" s="1"/>
      <c r="C126" s="1"/>
      <c r="D126" s="1"/>
      <c r="E126" s="1"/>
      <c r="F126" s="1"/>
      <c r="G126" s="1"/>
      <c r="H126" s="1"/>
      <c r="I126" s="1"/>
      <c r="J126" s="1"/>
      <c r="K126" s="1"/>
      <c r="L126" s="1"/>
      <c r="M126" s="1"/>
      <c r="N126" s="1"/>
      <c r="O126" s="1"/>
      <c r="P126" s="1"/>
      <c r="Q126" s="1"/>
      <c r="R126" s="1"/>
      <c r="S126" s="1"/>
      <c r="T126" s="1"/>
      <c r="U126" s="1"/>
      <c r="V126" s="1"/>
      <c r="W126" s="1"/>
    </row>
    <row r="127" customFormat="false" ht="15" hidden="false" customHeight="false" outlineLevel="0" collapsed="false">
      <c r="A127" s="1"/>
      <c r="B127" s="1"/>
      <c r="C127" s="1"/>
      <c r="D127" s="1"/>
      <c r="E127" s="1"/>
      <c r="F127" s="1"/>
      <c r="G127" s="1"/>
      <c r="H127" s="1"/>
      <c r="I127" s="1"/>
      <c r="J127" s="1"/>
      <c r="K127" s="1"/>
      <c r="L127" s="1"/>
      <c r="M127" s="1"/>
      <c r="N127" s="1"/>
      <c r="O127" s="1"/>
      <c r="P127" s="1"/>
      <c r="Q127" s="1"/>
      <c r="R127" s="1"/>
      <c r="S127" s="1"/>
      <c r="T127" s="1"/>
      <c r="U127" s="1"/>
      <c r="V127" s="1"/>
      <c r="W127" s="1"/>
    </row>
    <row r="128" customFormat="false" ht="15" hidden="false" customHeight="false" outlineLevel="0" collapsed="false">
      <c r="A128" s="1"/>
      <c r="B128" s="1"/>
      <c r="C128" s="1"/>
      <c r="D128" s="1"/>
      <c r="E128" s="1"/>
      <c r="F128" s="1"/>
      <c r="G128" s="1"/>
      <c r="H128" s="1"/>
      <c r="I128" s="1"/>
      <c r="J128" s="1"/>
      <c r="K128" s="1"/>
      <c r="L128" s="1"/>
      <c r="M128" s="1"/>
      <c r="N128" s="1"/>
      <c r="O128" s="1"/>
      <c r="P128" s="1"/>
      <c r="Q128" s="1"/>
      <c r="R128" s="1"/>
      <c r="S128" s="1"/>
      <c r="T128" s="1"/>
      <c r="U128" s="1"/>
      <c r="V128" s="1"/>
      <c r="W128" s="1"/>
    </row>
    <row r="129" customFormat="false" ht="15" hidden="false" customHeight="false" outlineLevel="0" collapsed="false">
      <c r="A129" s="1"/>
      <c r="B129" s="1"/>
      <c r="C129" s="1"/>
      <c r="D129" s="1"/>
      <c r="E129" s="1"/>
      <c r="F129" s="1"/>
      <c r="G129" s="1"/>
      <c r="H129" s="1"/>
      <c r="I129" s="1"/>
      <c r="J129" s="1"/>
      <c r="K129" s="1"/>
      <c r="L129" s="1"/>
      <c r="M129" s="1"/>
      <c r="N129" s="1"/>
      <c r="O129" s="1"/>
      <c r="P129" s="1"/>
      <c r="Q129" s="1"/>
      <c r="R129" s="1"/>
      <c r="S129" s="1"/>
      <c r="T129" s="1"/>
      <c r="U129" s="1"/>
      <c r="V129" s="1"/>
      <c r="W129" s="1"/>
    </row>
    <row r="130" customFormat="false" ht="15" hidden="false" customHeight="false" outlineLevel="0" collapsed="false">
      <c r="A130" s="1"/>
      <c r="B130" s="1"/>
      <c r="C130" s="1"/>
      <c r="D130" s="1"/>
      <c r="E130" s="1"/>
      <c r="F130" s="1"/>
      <c r="G130" s="1"/>
      <c r="H130" s="1"/>
      <c r="I130" s="1"/>
      <c r="J130" s="1"/>
      <c r="K130" s="1"/>
      <c r="L130" s="1"/>
      <c r="M130" s="1"/>
      <c r="N130" s="1"/>
      <c r="O130" s="1"/>
      <c r="P130" s="1"/>
      <c r="Q130" s="1"/>
      <c r="R130" s="1"/>
      <c r="S130" s="1"/>
      <c r="T130" s="1"/>
      <c r="U130" s="1"/>
      <c r="V130" s="1"/>
      <c r="W130" s="1"/>
    </row>
    <row r="131" customFormat="false" ht="15" hidden="false" customHeight="false" outlineLevel="0" collapsed="false">
      <c r="A131" s="1"/>
      <c r="B131" s="1"/>
      <c r="C131" s="1"/>
      <c r="D131" s="1"/>
      <c r="E131" s="1"/>
      <c r="F131" s="1"/>
      <c r="G131" s="1"/>
      <c r="H131" s="1"/>
      <c r="I131" s="1"/>
      <c r="J131" s="1"/>
      <c r="K131" s="1"/>
      <c r="L131" s="1"/>
      <c r="M131" s="1"/>
      <c r="N131" s="1"/>
      <c r="O131" s="1"/>
      <c r="P131" s="1"/>
      <c r="Q131" s="1"/>
      <c r="R131" s="1"/>
      <c r="S131" s="1"/>
      <c r="T131" s="1"/>
      <c r="U131" s="1"/>
      <c r="V131" s="1"/>
      <c r="W131" s="1"/>
    </row>
    <row r="132" customFormat="false" ht="15" hidden="false" customHeight="false" outlineLevel="0" collapsed="false">
      <c r="A132" s="1"/>
      <c r="B132" s="1"/>
      <c r="C132" s="1"/>
      <c r="D132" s="1"/>
      <c r="E132" s="1"/>
      <c r="F132" s="1"/>
      <c r="G132" s="1"/>
      <c r="H132" s="1"/>
      <c r="I132" s="1"/>
      <c r="J132" s="1"/>
      <c r="K132" s="1"/>
      <c r="L132" s="1"/>
      <c r="M132" s="1"/>
      <c r="N132" s="1"/>
      <c r="O132" s="1"/>
      <c r="P132" s="1"/>
      <c r="Q132" s="1"/>
      <c r="R132" s="1"/>
      <c r="S132" s="1"/>
      <c r="T132" s="1"/>
      <c r="U132" s="1"/>
      <c r="V132" s="1"/>
      <c r="W132" s="1"/>
    </row>
    <row r="133" customFormat="false" ht="15" hidden="false" customHeight="false" outlineLevel="0" collapsed="false">
      <c r="A133" s="1"/>
      <c r="B133" s="1"/>
      <c r="C133" s="1"/>
      <c r="D133" s="1"/>
      <c r="E133" s="1"/>
      <c r="F133" s="1"/>
      <c r="G133" s="1"/>
      <c r="H133" s="1"/>
      <c r="I133" s="1"/>
      <c r="J133" s="1"/>
      <c r="K133" s="1"/>
      <c r="L133" s="1"/>
      <c r="M133" s="1"/>
      <c r="N133" s="1"/>
      <c r="O133" s="1"/>
      <c r="P133" s="1"/>
      <c r="Q133" s="1"/>
      <c r="R133" s="1"/>
      <c r="S133" s="1"/>
      <c r="T133" s="1"/>
      <c r="U133" s="1"/>
      <c r="V133" s="1"/>
      <c r="W133" s="1"/>
    </row>
    <row r="134" customFormat="false" ht="15" hidden="false" customHeight="false" outlineLevel="0" collapsed="false">
      <c r="A134" s="1"/>
      <c r="B134" s="1"/>
      <c r="C134" s="1"/>
      <c r="D134" s="1"/>
      <c r="E134" s="1"/>
      <c r="F134" s="1"/>
      <c r="G134" s="1"/>
      <c r="H134" s="1"/>
      <c r="I134" s="1"/>
      <c r="J134" s="1"/>
      <c r="K134" s="1"/>
      <c r="L134" s="1"/>
      <c r="M134" s="1"/>
      <c r="N134" s="1"/>
      <c r="O134" s="1"/>
      <c r="P134" s="1"/>
      <c r="Q134" s="1"/>
      <c r="R134" s="1"/>
      <c r="S134" s="1"/>
      <c r="T134" s="1"/>
      <c r="U134" s="1"/>
      <c r="V134" s="1"/>
      <c r="W134" s="1"/>
    </row>
    <row r="135" customFormat="false" ht="15" hidden="false" customHeight="false" outlineLevel="0" collapsed="false">
      <c r="A135" s="1"/>
      <c r="B135" s="1"/>
      <c r="C135" s="1"/>
      <c r="D135" s="1"/>
      <c r="E135" s="1"/>
      <c r="F135" s="1"/>
      <c r="G135" s="1"/>
      <c r="H135" s="1"/>
      <c r="I135" s="1"/>
      <c r="J135" s="1"/>
      <c r="K135" s="1"/>
      <c r="L135" s="1"/>
      <c r="M135" s="1"/>
      <c r="N135" s="1"/>
      <c r="O135" s="1"/>
      <c r="P135" s="1"/>
      <c r="Q135" s="1"/>
      <c r="R135" s="1"/>
      <c r="S135" s="1"/>
      <c r="T135" s="1"/>
      <c r="U135" s="1"/>
      <c r="V135" s="1"/>
      <c r="W135" s="1"/>
    </row>
    <row r="136" customFormat="false" ht="21" hidden="false" customHeight="false" outlineLevel="0" collapsed="false">
      <c r="A136" s="1"/>
      <c r="B136" s="29" t="s">
        <v>58</v>
      </c>
      <c r="C136" s="1"/>
      <c r="D136" s="1"/>
      <c r="E136" s="1"/>
      <c r="F136" s="1"/>
      <c r="G136" s="1"/>
      <c r="H136" s="1"/>
      <c r="I136" s="1"/>
      <c r="J136" s="1"/>
      <c r="K136" s="1"/>
      <c r="L136" s="1"/>
      <c r="M136" s="1"/>
      <c r="N136" s="1"/>
      <c r="O136" s="1"/>
      <c r="P136" s="1"/>
      <c r="Q136" s="1"/>
      <c r="R136" s="1"/>
      <c r="S136" s="1"/>
      <c r="T136" s="1"/>
      <c r="U136" s="1"/>
      <c r="V136" s="1"/>
      <c r="W136" s="1"/>
    </row>
    <row r="137" customFormat="false" ht="15" hidden="false" customHeight="false" outlineLevel="0" collapsed="false">
      <c r="A137" s="1"/>
      <c r="B137" s="1"/>
      <c r="C137" s="1"/>
      <c r="D137" s="1"/>
      <c r="E137" s="1"/>
      <c r="F137" s="1"/>
      <c r="G137" s="1"/>
      <c r="H137" s="1"/>
      <c r="I137" s="1"/>
      <c r="J137" s="1"/>
      <c r="K137" s="1"/>
      <c r="L137" s="1"/>
      <c r="M137" s="1"/>
      <c r="N137" s="1"/>
      <c r="O137" s="1"/>
      <c r="P137" s="1"/>
      <c r="Q137" s="1"/>
      <c r="R137" s="1"/>
      <c r="S137" s="1"/>
      <c r="T137" s="1"/>
      <c r="U137" s="1"/>
      <c r="V137" s="1"/>
      <c r="W137" s="1"/>
    </row>
    <row r="138" customFormat="false" ht="15" hidden="false" customHeight="false" outlineLevel="0" collapsed="false">
      <c r="A138" s="1"/>
      <c r="B138" s="1"/>
      <c r="C138" s="1"/>
      <c r="D138" s="1"/>
      <c r="E138" s="1"/>
      <c r="F138" s="1"/>
      <c r="G138" s="1"/>
      <c r="H138" s="1"/>
      <c r="I138" s="1"/>
      <c r="J138" s="1"/>
      <c r="K138" s="1"/>
      <c r="L138" s="1"/>
      <c r="M138" s="1"/>
      <c r="N138" s="1"/>
      <c r="O138" s="1"/>
      <c r="P138" s="1"/>
      <c r="Q138" s="1"/>
      <c r="R138" s="1"/>
      <c r="S138" s="1"/>
      <c r="T138" s="1"/>
      <c r="U138" s="1"/>
      <c r="V138" s="1"/>
      <c r="W138" s="1"/>
    </row>
    <row r="139" customFormat="false" ht="15" hidden="false" customHeight="false" outlineLevel="0" collapsed="false">
      <c r="A139" s="1"/>
      <c r="B139" s="1"/>
      <c r="C139" s="1"/>
      <c r="D139" s="1"/>
      <c r="E139" s="1"/>
      <c r="F139" s="1"/>
      <c r="G139" s="1"/>
      <c r="H139" s="1"/>
      <c r="I139" s="1"/>
      <c r="J139" s="1"/>
      <c r="K139" s="1"/>
      <c r="L139" s="1"/>
      <c r="M139" s="1"/>
      <c r="N139" s="1"/>
      <c r="O139" s="1"/>
      <c r="P139" s="1"/>
      <c r="Q139" s="1"/>
      <c r="R139" s="1"/>
      <c r="S139" s="1"/>
      <c r="T139" s="1"/>
      <c r="U139" s="1"/>
      <c r="V139" s="1"/>
      <c r="W139" s="1"/>
    </row>
    <row r="140" customFormat="false" ht="15" hidden="false" customHeight="false" outlineLevel="0" collapsed="false">
      <c r="A140" s="1"/>
      <c r="B140" s="1"/>
      <c r="C140" s="1"/>
      <c r="D140" s="1"/>
      <c r="E140" s="1"/>
      <c r="F140" s="1"/>
      <c r="G140" s="1"/>
      <c r="H140" s="1"/>
      <c r="I140" s="1"/>
      <c r="J140" s="1"/>
      <c r="K140" s="1"/>
      <c r="L140" s="1"/>
      <c r="M140" s="1"/>
      <c r="N140" s="1"/>
      <c r="O140" s="1"/>
      <c r="P140" s="1"/>
      <c r="Q140" s="1"/>
      <c r="R140" s="1"/>
      <c r="S140" s="1"/>
      <c r="T140" s="1"/>
      <c r="U140" s="1"/>
      <c r="V140" s="1"/>
      <c r="W140" s="1"/>
    </row>
    <row r="141" customFormat="false" ht="15" hidden="false" customHeight="false" outlineLevel="0" collapsed="false">
      <c r="A141" s="1"/>
      <c r="B141" s="1"/>
      <c r="C141" s="1"/>
      <c r="D141" s="1"/>
      <c r="E141" s="1"/>
      <c r="F141" s="1"/>
      <c r="G141" s="1"/>
      <c r="H141" s="1"/>
      <c r="I141" s="1"/>
      <c r="J141" s="1"/>
      <c r="K141" s="1"/>
      <c r="L141" s="1"/>
      <c r="M141" s="1"/>
      <c r="N141" s="1"/>
      <c r="O141" s="1"/>
      <c r="P141" s="1"/>
      <c r="Q141" s="1"/>
      <c r="R141" s="1"/>
      <c r="S141" s="1"/>
      <c r="T141" s="1"/>
      <c r="U141" s="1"/>
      <c r="V141" s="1"/>
      <c r="W141" s="1"/>
    </row>
    <row r="142" customFormat="false" ht="15" hidden="false" customHeight="false" outlineLevel="0" collapsed="false">
      <c r="A142" s="1"/>
      <c r="B142" s="1"/>
      <c r="C142" s="1"/>
      <c r="D142" s="1"/>
      <c r="E142" s="1"/>
      <c r="F142" s="1"/>
      <c r="G142" s="1"/>
      <c r="H142" s="1"/>
      <c r="I142" s="1"/>
      <c r="J142" s="1"/>
      <c r="K142" s="1"/>
      <c r="L142" s="1"/>
      <c r="M142" s="1"/>
      <c r="N142" s="1"/>
      <c r="O142" s="1"/>
      <c r="P142" s="1"/>
      <c r="Q142" s="1"/>
      <c r="R142" s="1"/>
      <c r="S142" s="1"/>
      <c r="T142" s="1"/>
      <c r="U142" s="1"/>
      <c r="V142" s="1"/>
      <c r="W142" s="1"/>
    </row>
    <row r="143" customFormat="false" ht="15" hidden="false" customHeight="false" outlineLevel="0" collapsed="false">
      <c r="A143" s="1"/>
      <c r="B143" s="1"/>
      <c r="C143" s="1"/>
      <c r="D143" s="1"/>
      <c r="E143" s="1"/>
      <c r="F143" s="1"/>
      <c r="G143" s="1"/>
      <c r="H143" s="1"/>
      <c r="I143" s="1"/>
      <c r="J143" s="1"/>
      <c r="K143" s="1"/>
      <c r="L143" s="1"/>
      <c r="M143" s="1"/>
      <c r="N143" s="1"/>
      <c r="O143" s="1"/>
      <c r="P143" s="1"/>
      <c r="Q143" s="1"/>
      <c r="R143" s="1"/>
      <c r="S143" s="1"/>
      <c r="T143" s="1"/>
      <c r="U143" s="1"/>
      <c r="V143" s="1"/>
      <c r="W143" s="1"/>
    </row>
    <row r="144" customFormat="false" ht="15" hidden="false" customHeight="false" outlineLevel="0" collapsed="false">
      <c r="A144" s="1"/>
      <c r="B144" s="1"/>
      <c r="C144" s="1"/>
      <c r="D144" s="1"/>
      <c r="E144" s="1"/>
      <c r="F144" s="1"/>
      <c r="G144" s="1"/>
      <c r="H144" s="1"/>
      <c r="I144" s="1"/>
      <c r="J144" s="1"/>
      <c r="K144" s="1"/>
      <c r="L144" s="1"/>
      <c r="M144" s="1"/>
      <c r="N144" s="1"/>
      <c r="O144" s="1"/>
      <c r="P144" s="1"/>
      <c r="Q144" s="1"/>
      <c r="R144" s="1"/>
      <c r="S144" s="1"/>
      <c r="T144" s="1"/>
      <c r="U144" s="1"/>
      <c r="V144" s="1"/>
      <c r="W144" s="1"/>
    </row>
    <row r="145" customFormat="false" ht="15" hidden="false" customHeight="false" outlineLevel="0" collapsed="false">
      <c r="A145" s="1"/>
      <c r="B145" s="1"/>
      <c r="C145" s="1"/>
      <c r="D145" s="1"/>
      <c r="E145" s="1"/>
      <c r="F145" s="1"/>
      <c r="G145" s="1"/>
      <c r="H145" s="1"/>
      <c r="I145" s="1"/>
      <c r="J145" s="1"/>
      <c r="K145" s="1"/>
      <c r="L145" s="1"/>
      <c r="M145" s="1"/>
      <c r="N145" s="1"/>
      <c r="O145" s="1"/>
      <c r="P145" s="1"/>
      <c r="Q145" s="1"/>
      <c r="R145" s="1"/>
      <c r="S145" s="1"/>
      <c r="T145" s="1"/>
      <c r="U145" s="1"/>
      <c r="V145" s="1"/>
      <c r="W145" s="1"/>
    </row>
    <row r="146" customFormat="false" ht="15" hidden="false" customHeight="false" outlineLevel="0" collapsed="false">
      <c r="A146" s="1"/>
      <c r="B146" s="1"/>
      <c r="C146" s="1"/>
      <c r="D146" s="1"/>
      <c r="E146" s="1"/>
      <c r="F146" s="1"/>
      <c r="G146" s="1"/>
      <c r="H146" s="1"/>
      <c r="I146" s="1"/>
      <c r="J146" s="1"/>
      <c r="K146" s="1"/>
      <c r="L146" s="1"/>
      <c r="M146" s="1"/>
      <c r="N146" s="1"/>
      <c r="O146" s="1"/>
      <c r="P146" s="1"/>
      <c r="Q146" s="1"/>
      <c r="R146" s="1"/>
      <c r="S146" s="1"/>
      <c r="T146" s="1"/>
      <c r="U146" s="1"/>
      <c r="V146" s="1"/>
      <c r="W146" s="1"/>
    </row>
    <row r="147" customFormat="false" ht="15" hidden="false" customHeight="false" outlineLevel="0" collapsed="false">
      <c r="A147" s="1"/>
      <c r="B147" s="1"/>
      <c r="C147" s="1"/>
      <c r="D147" s="1"/>
      <c r="E147" s="1"/>
      <c r="F147" s="1"/>
      <c r="G147" s="1"/>
      <c r="H147" s="1"/>
      <c r="I147" s="1"/>
      <c r="J147" s="1"/>
      <c r="K147" s="1"/>
      <c r="L147" s="1"/>
      <c r="M147" s="1"/>
      <c r="N147" s="1"/>
      <c r="O147" s="1"/>
      <c r="P147" s="1"/>
      <c r="Q147" s="1"/>
      <c r="R147" s="1"/>
      <c r="S147" s="1"/>
      <c r="T147" s="1"/>
      <c r="U147" s="1"/>
      <c r="V147" s="1"/>
      <c r="W147" s="1"/>
    </row>
    <row r="148" customFormat="false" ht="15" hidden="false" customHeight="false" outlineLevel="0" collapsed="false">
      <c r="A148" s="1"/>
      <c r="B148" s="1"/>
      <c r="C148" s="1"/>
      <c r="D148" s="1"/>
      <c r="E148" s="1"/>
      <c r="F148" s="1"/>
      <c r="G148" s="1"/>
      <c r="H148" s="1"/>
      <c r="I148" s="1"/>
      <c r="J148" s="1"/>
      <c r="K148" s="1"/>
      <c r="L148" s="1"/>
      <c r="M148" s="1"/>
      <c r="N148" s="1"/>
      <c r="O148" s="1"/>
      <c r="P148" s="1"/>
      <c r="Q148" s="1"/>
      <c r="R148" s="1"/>
      <c r="S148" s="1"/>
      <c r="T148" s="1"/>
      <c r="U148" s="1"/>
      <c r="V148" s="1"/>
      <c r="W148" s="1"/>
    </row>
    <row r="149" customFormat="false" ht="15" hidden="false" customHeight="false" outlineLevel="0" collapsed="false">
      <c r="A149" s="1"/>
      <c r="B149" s="1"/>
      <c r="C149" s="1"/>
      <c r="D149" s="1"/>
      <c r="E149" s="1"/>
      <c r="F149" s="1"/>
      <c r="G149" s="1"/>
      <c r="H149" s="1"/>
      <c r="I149" s="1"/>
      <c r="J149" s="1"/>
      <c r="K149" s="1"/>
      <c r="L149" s="1"/>
      <c r="M149" s="1"/>
      <c r="N149" s="1"/>
      <c r="O149" s="1"/>
      <c r="P149" s="1"/>
      <c r="Q149" s="1"/>
      <c r="R149" s="1"/>
      <c r="S149" s="1"/>
      <c r="T149" s="1"/>
      <c r="U149" s="1"/>
      <c r="V149" s="1"/>
      <c r="W149" s="1"/>
    </row>
    <row r="150" customFormat="false" ht="15" hidden="false" customHeight="false" outlineLevel="0" collapsed="false">
      <c r="A150" s="1"/>
      <c r="B150" s="1"/>
      <c r="C150" s="1"/>
      <c r="D150" s="1"/>
      <c r="E150" s="1"/>
      <c r="F150" s="1"/>
      <c r="G150" s="1"/>
      <c r="H150" s="1"/>
      <c r="I150" s="1"/>
      <c r="J150" s="1"/>
      <c r="K150" s="1"/>
      <c r="L150" s="1"/>
      <c r="M150" s="1"/>
      <c r="N150" s="1"/>
      <c r="O150" s="1"/>
      <c r="P150" s="1"/>
      <c r="Q150" s="1"/>
      <c r="R150" s="1"/>
      <c r="S150" s="1"/>
      <c r="T150" s="1"/>
      <c r="U150" s="1"/>
      <c r="V150" s="1"/>
      <c r="W150" s="1"/>
    </row>
    <row r="151" customFormat="false" ht="15" hidden="false" customHeight="false" outlineLevel="0" collapsed="false">
      <c r="A151" s="1"/>
      <c r="B151" s="1"/>
      <c r="C151" s="1"/>
      <c r="D151" s="1"/>
      <c r="E151" s="1"/>
      <c r="F151" s="1"/>
      <c r="G151" s="1"/>
      <c r="H151" s="1"/>
      <c r="I151" s="1"/>
      <c r="J151" s="1"/>
      <c r="K151" s="1"/>
      <c r="L151" s="1"/>
      <c r="M151" s="1"/>
      <c r="N151" s="1"/>
      <c r="O151" s="1"/>
      <c r="P151" s="1"/>
      <c r="Q151" s="1"/>
      <c r="R151" s="1"/>
      <c r="S151" s="1"/>
      <c r="T151" s="1"/>
      <c r="U151" s="1"/>
      <c r="V151" s="1"/>
      <c r="W151" s="1"/>
    </row>
    <row r="152" customFormat="false" ht="15" hidden="false" customHeight="false" outlineLevel="0" collapsed="false">
      <c r="A152" s="1"/>
      <c r="B152" s="1"/>
      <c r="C152" s="1"/>
      <c r="D152" s="1"/>
      <c r="E152" s="1"/>
      <c r="F152" s="1"/>
      <c r="G152" s="1"/>
      <c r="H152" s="1"/>
      <c r="I152" s="1"/>
      <c r="J152" s="1"/>
      <c r="K152" s="1"/>
      <c r="L152" s="1"/>
      <c r="M152" s="1"/>
      <c r="N152" s="1"/>
      <c r="O152" s="1"/>
      <c r="P152" s="1"/>
      <c r="Q152" s="1"/>
      <c r="R152" s="1"/>
      <c r="S152" s="1"/>
      <c r="T152" s="1"/>
      <c r="U152" s="1"/>
      <c r="V152" s="1"/>
      <c r="W152" s="1"/>
    </row>
    <row r="153" customFormat="false" ht="15" hidden="false" customHeight="false" outlineLevel="0" collapsed="false">
      <c r="A153" s="1"/>
      <c r="B153" s="1"/>
      <c r="C153" s="1"/>
      <c r="D153" s="1"/>
      <c r="E153" s="1"/>
      <c r="F153" s="1"/>
      <c r="G153" s="1"/>
      <c r="H153" s="1"/>
      <c r="I153" s="1"/>
      <c r="J153" s="1"/>
      <c r="K153" s="1"/>
      <c r="L153" s="1"/>
      <c r="M153" s="1"/>
      <c r="N153" s="1"/>
      <c r="O153" s="1"/>
      <c r="P153" s="1"/>
      <c r="Q153" s="1"/>
      <c r="R153" s="1"/>
      <c r="S153" s="1"/>
      <c r="T153" s="1"/>
      <c r="U153" s="1"/>
      <c r="V153" s="1"/>
      <c r="W153" s="1"/>
    </row>
    <row r="154" customFormat="false" ht="15" hidden="false" customHeight="false" outlineLevel="0" collapsed="false">
      <c r="A154" s="1"/>
      <c r="B154" s="1"/>
      <c r="C154" s="1"/>
      <c r="D154" s="1"/>
      <c r="E154" s="1"/>
      <c r="F154" s="1"/>
      <c r="G154" s="1"/>
      <c r="H154" s="1"/>
      <c r="I154" s="1"/>
      <c r="J154" s="1"/>
      <c r="K154" s="1"/>
      <c r="L154" s="1"/>
      <c r="M154" s="1"/>
      <c r="N154" s="1"/>
      <c r="O154" s="1"/>
      <c r="P154" s="1"/>
      <c r="Q154" s="1"/>
      <c r="R154" s="1"/>
      <c r="S154" s="1"/>
      <c r="T154" s="1"/>
      <c r="U154" s="1"/>
      <c r="V154" s="1"/>
      <c r="W154" s="1"/>
    </row>
    <row r="155" customFormat="false" ht="21" hidden="false" customHeight="false" outlineLevel="0" collapsed="false">
      <c r="A155" s="1"/>
      <c r="B155" s="29" t="s">
        <v>59</v>
      </c>
      <c r="C155" s="1"/>
      <c r="D155" s="1"/>
      <c r="E155" s="1"/>
      <c r="F155" s="1"/>
      <c r="G155" s="1"/>
      <c r="H155" s="1"/>
      <c r="I155" s="1"/>
      <c r="J155" s="1"/>
      <c r="K155" s="1"/>
      <c r="L155" s="1"/>
      <c r="M155" s="1"/>
      <c r="N155" s="1"/>
      <c r="O155" s="1"/>
      <c r="P155" s="1"/>
      <c r="Q155" s="1"/>
      <c r="R155" s="1"/>
      <c r="S155" s="1"/>
      <c r="T155" s="1"/>
      <c r="U155" s="1"/>
      <c r="V155" s="1"/>
      <c r="W155" s="1"/>
    </row>
    <row r="156" customFormat="false" ht="15" hidden="false" customHeight="false" outlineLevel="0" collapsed="false">
      <c r="A156" s="1"/>
      <c r="B156" s="1"/>
      <c r="C156" s="1"/>
      <c r="D156" s="1"/>
      <c r="E156" s="1"/>
      <c r="F156" s="1"/>
      <c r="G156" s="1"/>
      <c r="H156" s="1"/>
      <c r="I156" s="1"/>
      <c r="J156" s="1"/>
      <c r="K156" s="1"/>
      <c r="L156" s="1"/>
      <c r="M156" s="1"/>
      <c r="N156" s="1"/>
      <c r="O156" s="1"/>
      <c r="P156" s="1"/>
      <c r="Q156" s="1"/>
      <c r="R156" s="1"/>
      <c r="S156" s="1"/>
      <c r="T156" s="1"/>
      <c r="U156" s="1"/>
      <c r="V156" s="1"/>
      <c r="W156" s="1"/>
    </row>
    <row r="157" customFormat="false" ht="15" hidden="false" customHeight="false" outlineLevel="0" collapsed="false">
      <c r="A157" s="1"/>
      <c r="B157" s="1"/>
      <c r="C157" s="1"/>
      <c r="D157" s="1"/>
      <c r="E157" s="1"/>
      <c r="F157" s="1"/>
      <c r="G157" s="1"/>
      <c r="H157" s="1"/>
      <c r="I157" s="1"/>
      <c r="J157" s="1"/>
      <c r="K157" s="1"/>
      <c r="L157" s="1"/>
      <c r="M157" s="1"/>
      <c r="N157" s="1"/>
      <c r="O157" s="1"/>
      <c r="P157" s="1"/>
      <c r="Q157" s="1"/>
      <c r="R157" s="1"/>
      <c r="S157" s="1"/>
      <c r="T157" s="1"/>
      <c r="U157" s="1"/>
      <c r="V157" s="1"/>
      <c r="W157" s="1"/>
    </row>
    <row r="158" customFormat="false" ht="15" hidden="false" customHeight="false" outlineLevel="0" collapsed="false">
      <c r="A158" s="1"/>
      <c r="B158" s="1"/>
      <c r="C158" s="1"/>
      <c r="D158" s="1"/>
      <c r="E158" s="1"/>
      <c r="F158" s="1"/>
      <c r="G158" s="1"/>
      <c r="H158" s="1"/>
      <c r="I158" s="1"/>
      <c r="J158" s="1"/>
      <c r="K158" s="1"/>
      <c r="L158" s="1"/>
      <c r="M158" s="1"/>
      <c r="N158" s="1"/>
      <c r="O158" s="1"/>
      <c r="P158" s="1"/>
      <c r="Q158" s="1"/>
      <c r="R158" s="1"/>
      <c r="S158" s="1"/>
      <c r="T158" s="1"/>
      <c r="U158" s="1"/>
      <c r="V158" s="1"/>
      <c r="W158" s="1"/>
    </row>
    <row r="159" customFormat="false" ht="15" hidden="false" customHeight="false" outlineLevel="0" collapsed="false">
      <c r="A159" s="1"/>
      <c r="B159" s="1"/>
      <c r="C159" s="1"/>
      <c r="D159" s="1"/>
      <c r="E159" s="1"/>
      <c r="F159" s="1"/>
      <c r="G159" s="1"/>
      <c r="H159" s="1"/>
      <c r="I159" s="1"/>
      <c r="J159" s="1"/>
      <c r="K159" s="1"/>
      <c r="L159" s="1"/>
      <c r="M159" s="1"/>
      <c r="N159" s="1"/>
      <c r="O159" s="1"/>
      <c r="P159" s="1"/>
      <c r="Q159" s="1"/>
      <c r="R159" s="1"/>
      <c r="S159" s="1"/>
      <c r="T159" s="1"/>
      <c r="U159" s="1"/>
      <c r="V159" s="1"/>
      <c r="W159" s="1"/>
    </row>
    <row r="160" customFormat="false" ht="15" hidden="false" customHeight="false" outlineLevel="0" collapsed="false">
      <c r="A160" s="1"/>
      <c r="B160" s="1"/>
      <c r="C160" s="1"/>
      <c r="D160" s="1"/>
      <c r="E160" s="1"/>
      <c r="F160" s="1"/>
      <c r="G160" s="1"/>
      <c r="H160" s="1"/>
      <c r="I160" s="1"/>
      <c r="J160" s="1"/>
      <c r="K160" s="1"/>
      <c r="L160" s="1"/>
      <c r="M160" s="1"/>
      <c r="N160" s="1"/>
      <c r="O160" s="1"/>
      <c r="P160" s="1"/>
      <c r="Q160" s="1"/>
      <c r="R160" s="1"/>
      <c r="S160" s="1"/>
      <c r="T160" s="1"/>
      <c r="U160" s="1"/>
      <c r="V160" s="1"/>
      <c r="W160" s="1"/>
    </row>
    <row r="161" customFormat="false" ht="15" hidden="false" customHeight="false" outlineLevel="0" collapsed="false">
      <c r="A161" s="1"/>
      <c r="B161" s="1"/>
      <c r="C161" s="1"/>
      <c r="D161" s="1"/>
      <c r="E161" s="1"/>
      <c r="F161" s="1"/>
      <c r="G161" s="1"/>
      <c r="H161" s="1"/>
      <c r="I161" s="1"/>
      <c r="J161" s="1"/>
      <c r="K161" s="1"/>
      <c r="L161" s="1"/>
      <c r="M161" s="1"/>
      <c r="N161" s="1"/>
      <c r="O161" s="1"/>
      <c r="P161" s="1"/>
      <c r="Q161" s="1"/>
      <c r="R161" s="1"/>
      <c r="S161" s="1"/>
      <c r="T161" s="1"/>
      <c r="U161" s="1"/>
      <c r="V161" s="1"/>
      <c r="W161" s="1"/>
    </row>
    <row r="162" customFormat="false" ht="15" hidden="false" customHeight="false" outlineLevel="0" collapsed="false">
      <c r="A162" s="1"/>
      <c r="B162" s="1"/>
      <c r="C162" s="1"/>
      <c r="D162" s="1"/>
      <c r="E162" s="1"/>
      <c r="F162" s="1"/>
      <c r="G162" s="1"/>
      <c r="H162" s="1"/>
      <c r="I162" s="1"/>
      <c r="J162" s="1"/>
      <c r="K162" s="1"/>
      <c r="L162" s="1"/>
      <c r="M162" s="1"/>
      <c r="N162" s="1"/>
      <c r="O162" s="1"/>
      <c r="P162" s="1"/>
      <c r="Q162" s="1"/>
      <c r="R162" s="1"/>
      <c r="S162" s="1"/>
      <c r="T162" s="1"/>
      <c r="U162" s="1"/>
      <c r="V162" s="1"/>
      <c r="W162" s="1"/>
    </row>
    <row r="163" customFormat="false" ht="15" hidden="false" customHeight="false" outlineLevel="0" collapsed="false">
      <c r="A163" s="1"/>
      <c r="B163" s="1"/>
      <c r="C163" s="1"/>
      <c r="D163" s="1"/>
      <c r="E163" s="1"/>
      <c r="F163" s="1"/>
      <c r="G163" s="1"/>
      <c r="H163" s="1"/>
      <c r="I163" s="1"/>
      <c r="J163" s="1"/>
      <c r="K163" s="1"/>
      <c r="L163" s="1"/>
      <c r="M163" s="1"/>
      <c r="N163" s="1"/>
      <c r="O163" s="1"/>
      <c r="P163" s="1"/>
      <c r="Q163" s="1"/>
      <c r="R163" s="1"/>
      <c r="S163" s="1"/>
      <c r="T163" s="1"/>
      <c r="U163" s="1"/>
      <c r="V163" s="1"/>
      <c r="W163" s="1"/>
    </row>
    <row r="164" customFormat="false" ht="15" hidden="false" customHeight="false" outlineLevel="0" collapsed="false">
      <c r="A164" s="1"/>
      <c r="B164" s="1"/>
      <c r="C164" s="1"/>
      <c r="D164" s="1"/>
      <c r="E164" s="1"/>
      <c r="F164" s="1"/>
      <c r="G164" s="1"/>
      <c r="H164" s="1"/>
      <c r="I164" s="1"/>
      <c r="J164" s="1"/>
      <c r="K164" s="1"/>
      <c r="L164" s="1"/>
      <c r="M164" s="1"/>
      <c r="N164" s="1"/>
      <c r="O164" s="1"/>
      <c r="P164" s="1"/>
      <c r="Q164" s="1"/>
      <c r="R164" s="1"/>
      <c r="S164" s="1"/>
      <c r="T164" s="1"/>
      <c r="U164" s="1"/>
      <c r="V164" s="1"/>
      <c r="W164" s="1"/>
    </row>
    <row r="165" customFormat="false" ht="15" hidden="false" customHeight="false" outlineLevel="0" collapsed="false">
      <c r="A165" s="1"/>
      <c r="B165" s="1"/>
      <c r="C165" s="1"/>
      <c r="D165" s="1"/>
      <c r="E165" s="1"/>
      <c r="F165" s="1"/>
      <c r="G165" s="1"/>
      <c r="H165" s="1"/>
      <c r="I165" s="1"/>
      <c r="J165" s="1"/>
      <c r="K165" s="1"/>
      <c r="L165" s="1"/>
      <c r="M165" s="1"/>
      <c r="N165" s="1"/>
      <c r="O165" s="1"/>
      <c r="P165" s="1"/>
      <c r="Q165" s="1"/>
      <c r="R165" s="1"/>
      <c r="S165" s="1"/>
      <c r="T165" s="1"/>
      <c r="U165" s="1"/>
      <c r="V165" s="1"/>
      <c r="W165" s="1"/>
    </row>
    <row r="166" customFormat="false" ht="15" hidden="false" customHeight="false" outlineLevel="0" collapsed="false">
      <c r="A166" s="1"/>
      <c r="B166" s="1"/>
      <c r="C166" s="1"/>
      <c r="D166" s="1"/>
      <c r="E166" s="1"/>
      <c r="F166" s="1"/>
      <c r="G166" s="1"/>
      <c r="H166" s="1"/>
      <c r="I166" s="1"/>
      <c r="J166" s="1"/>
      <c r="K166" s="1"/>
      <c r="L166" s="1"/>
      <c r="M166" s="1"/>
      <c r="N166" s="1"/>
      <c r="O166" s="1"/>
      <c r="P166" s="1"/>
      <c r="Q166" s="1"/>
      <c r="R166" s="1"/>
      <c r="S166" s="1"/>
      <c r="T166" s="1"/>
      <c r="U166" s="1"/>
      <c r="V166" s="1"/>
      <c r="W166" s="1"/>
    </row>
    <row r="167" customFormat="false" ht="15" hidden="false" customHeight="false" outlineLevel="0" collapsed="false">
      <c r="A167" s="1"/>
      <c r="B167" s="1"/>
      <c r="C167" s="1"/>
      <c r="D167" s="1"/>
      <c r="E167" s="1"/>
      <c r="F167" s="1"/>
      <c r="G167" s="1"/>
      <c r="H167" s="1"/>
      <c r="I167" s="1"/>
      <c r="J167" s="1"/>
      <c r="K167" s="1"/>
      <c r="L167" s="1"/>
      <c r="M167" s="1"/>
      <c r="N167" s="1"/>
      <c r="O167" s="1"/>
      <c r="P167" s="1"/>
      <c r="Q167" s="1"/>
      <c r="R167" s="1"/>
      <c r="S167" s="1"/>
      <c r="T167" s="1"/>
      <c r="U167" s="1"/>
      <c r="V167" s="1"/>
      <c r="W167" s="1"/>
    </row>
    <row r="168" customFormat="false" ht="15" hidden="false" customHeight="false" outlineLevel="0" collapsed="false">
      <c r="A168" s="1"/>
      <c r="B168" s="1"/>
      <c r="C168" s="1"/>
      <c r="D168" s="1"/>
      <c r="E168" s="1"/>
      <c r="F168" s="1"/>
      <c r="G168" s="1"/>
      <c r="H168" s="1"/>
      <c r="I168" s="1"/>
      <c r="J168" s="1"/>
      <c r="K168" s="1"/>
      <c r="L168" s="1"/>
      <c r="M168" s="1"/>
      <c r="N168" s="1"/>
      <c r="O168" s="1"/>
      <c r="P168" s="1"/>
      <c r="Q168" s="1"/>
      <c r="R168" s="1"/>
      <c r="S168" s="1"/>
      <c r="T168" s="1"/>
      <c r="U168" s="1"/>
      <c r="V168" s="1"/>
      <c r="W168" s="1"/>
    </row>
    <row r="169" customFormat="false" ht="15" hidden="false" customHeight="false" outlineLevel="0" collapsed="false">
      <c r="A169" s="1"/>
      <c r="B169" s="1"/>
      <c r="C169" s="1"/>
      <c r="D169" s="1"/>
      <c r="E169" s="1"/>
      <c r="F169" s="1"/>
      <c r="G169" s="1"/>
      <c r="H169" s="1"/>
      <c r="I169" s="1"/>
      <c r="J169" s="1"/>
      <c r="K169" s="1"/>
      <c r="L169" s="1"/>
      <c r="M169" s="1"/>
      <c r="N169" s="1"/>
      <c r="O169" s="1"/>
      <c r="P169" s="1"/>
      <c r="Q169" s="1"/>
      <c r="R169" s="1"/>
      <c r="S169" s="1"/>
      <c r="T169" s="1"/>
      <c r="U169" s="1"/>
      <c r="V169" s="1"/>
      <c r="W169" s="1"/>
    </row>
    <row r="170" customFormat="false" ht="15" hidden="false" customHeight="false" outlineLevel="0" collapsed="false">
      <c r="A170" s="1"/>
      <c r="B170" s="1"/>
      <c r="C170" s="1"/>
      <c r="D170" s="1"/>
      <c r="E170" s="1"/>
      <c r="F170" s="1"/>
      <c r="G170" s="1"/>
      <c r="H170" s="1"/>
      <c r="I170" s="1"/>
      <c r="J170" s="1"/>
      <c r="K170" s="1"/>
      <c r="L170" s="1"/>
      <c r="M170" s="1"/>
      <c r="N170" s="1"/>
      <c r="O170" s="1"/>
      <c r="P170" s="1"/>
      <c r="Q170" s="1"/>
      <c r="R170" s="1"/>
      <c r="S170" s="1"/>
      <c r="T170" s="1"/>
      <c r="U170" s="1"/>
      <c r="V170" s="1"/>
      <c r="W170" s="1"/>
    </row>
    <row r="171" customFormat="false" ht="15" hidden="false" customHeight="false" outlineLevel="0" collapsed="false">
      <c r="A171" s="1"/>
      <c r="B171" s="1"/>
      <c r="C171" s="1"/>
      <c r="D171" s="1"/>
      <c r="E171" s="1"/>
      <c r="F171" s="1"/>
      <c r="G171" s="1"/>
      <c r="H171" s="1"/>
      <c r="I171" s="1"/>
      <c r="J171" s="1"/>
      <c r="K171" s="1"/>
      <c r="L171" s="1"/>
      <c r="M171" s="1"/>
      <c r="N171" s="1"/>
      <c r="O171" s="1"/>
      <c r="P171" s="1"/>
      <c r="Q171" s="1"/>
      <c r="R171" s="1"/>
      <c r="S171" s="1"/>
      <c r="T171" s="1"/>
      <c r="U171" s="1"/>
      <c r="V171" s="1"/>
      <c r="W171" s="1"/>
    </row>
    <row r="172" customFormat="false" ht="15" hidden="false" customHeight="false" outlineLevel="0" collapsed="false">
      <c r="A172" s="1"/>
      <c r="B172" s="1"/>
      <c r="C172" s="1"/>
      <c r="D172" s="1"/>
      <c r="E172" s="1"/>
      <c r="F172" s="1"/>
      <c r="G172" s="1"/>
      <c r="H172" s="1"/>
      <c r="I172" s="1"/>
      <c r="J172" s="1"/>
      <c r="K172" s="1"/>
      <c r="L172" s="1"/>
      <c r="M172" s="1"/>
      <c r="N172" s="1"/>
      <c r="O172" s="1"/>
      <c r="P172" s="1"/>
      <c r="Q172" s="1"/>
      <c r="R172" s="1"/>
      <c r="S172" s="1"/>
      <c r="T172" s="1"/>
      <c r="U172" s="1"/>
      <c r="V172" s="1"/>
      <c r="W172" s="1"/>
    </row>
    <row r="173" customFormat="false" ht="15" hidden="false" customHeight="false" outlineLevel="0" collapsed="false">
      <c r="A173" s="1"/>
      <c r="B173" s="1"/>
      <c r="C173" s="1"/>
      <c r="D173" s="1"/>
      <c r="E173" s="1"/>
      <c r="F173" s="1"/>
      <c r="G173" s="1"/>
      <c r="H173" s="1"/>
      <c r="I173" s="1"/>
      <c r="J173" s="1"/>
      <c r="K173" s="1"/>
      <c r="L173" s="1"/>
      <c r="M173" s="1"/>
      <c r="N173" s="1"/>
      <c r="O173" s="1"/>
      <c r="P173" s="1"/>
      <c r="Q173" s="1"/>
      <c r="R173" s="1"/>
      <c r="S173" s="1"/>
      <c r="T173" s="1"/>
      <c r="U173" s="1"/>
      <c r="V173" s="1"/>
      <c r="W173" s="1"/>
    </row>
    <row r="174" customFormat="false" ht="21" hidden="false" customHeight="false" outlineLevel="0" collapsed="false">
      <c r="A174" s="1"/>
      <c r="B174" s="29" t="s">
        <v>60</v>
      </c>
      <c r="C174" s="1"/>
      <c r="D174" s="1"/>
      <c r="E174" s="1"/>
      <c r="F174" s="1"/>
      <c r="G174" s="1"/>
      <c r="H174" s="1"/>
      <c r="I174" s="1"/>
      <c r="J174" s="1"/>
      <c r="K174" s="1"/>
      <c r="L174" s="1"/>
      <c r="M174" s="1"/>
      <c r="N174" s="1"/>
      <c r="O174" s="1"/>
      <c r="P174" s="1"/>
      <c r="Q174" s="1"/>
      <c r="R174" s="1"/>
      <c r="S174" s="1"/>
      <c r="T174" s="1"/>
      <c r="U174" s="1"/>
      <c r="V174" s="1"/>
      <c r="W174" s="1"/>
    </row>
    <row r="175" customFormat="false" ht="15" hidden="false" customHeight="false" outlineLevel="0" collapsed="false">
      <c r="A175" s="1"/>
      <c r="B175" s="1"/>
      <c r="C175" s="1"/>
      <c r="D175" s="1"/>
      <c r="E175" s="1"/>
      <c r="F175" s="1"/>
      <c r="G175" s="1"/>
      <c r="H175" s="1"/>
      <c r="I175" s="1"/>
      <c r="J175" s="1"/>
      <c r="K175" s="1"/>
      <c r="L175" s="1"/>
      <c r="M175" s="1"/>
      <c r="N175" s="1"/>
      <c r="O175" s="1"/>
      <c r="P175" s="1"/>
      <c r="Q175" s="1"/>
      <c r="R175" s="1"/>
      <c r="S175" s="1"/>
      <c r="T175" s="1"/>
      <c r="U175" s="1"/>
      <c r="V175" s="1"/>
      <c r="W175" s="1"/>
    </row>
    <row r="176" customFormat="false" ht="15" hidden="false" customHeight="false" outlineLevel="0" collapsed="false">
      <c r="A176" s="1"/>
      <c r="B176" s="1"/>
      <c r="C176" s="1"/>
      <c r="D176" s="1"/>
      <c r="E176" s="1"/>
      <c r="F176" s="1"/>
      <c r="G176" s="1"/>
      <c r="H176" s="1"/>
      <c r="I176" s="1"/>
      <c r="J176" s="1"/>
      <c r="K176" s="1"/>
      <c r="L176" s="1"/>
      <c r="M176" s="1"/>
      <c r="N176" s="1"/>
      <c r="O176" s="1"/>
      <c r="P176" s="1"/>
      <c r="Q176" s="1"/>
      <c r="R176" s="1"/>
      <c r="S176" s="1"/>
      <c r="T176" s="1"/>
      <c r="U176" s="1"/>
      <c r="V176" s="1"/>
      <c r="W176" s="1"/>
    </row>
    <row r="177" customFormat="false" ht="15" hidden="false" customHeight="false" outlineLevel="0" collapsed="false">
      <c r="A177" s="1"/>
      <c r="B177" s="1"/>
      <c r="C177" s="1"/>
      <c r="D177" s="1"/>
      <c r="E177" s="1"/>
      <c r="F177" s="1"/>
      <c r="G177" s="1"/>
      <c r="H177" s="1"/>
      <c r="I177" s="1"/>
      <c r="J177" s="1"/>
      <c r="K177" s="1"/>
      <c r="L177" s="1"/>
      <c r="M177" s="1"/>
      <c r="N177" s="1"/>
      <c r="O177" s="1"/>
      <c r="P177" s="1"/>
      <c r="Q177" s="1"/>
      <c r="R177" s="1"/>
      <c r="S177" s="1"/>
      <c r="T177" s="1"/>
      <c r="U177" s="1"/>
      <c r="V177" s="1"/>
      <c r="W177" s="1"/>
    </row>
    <row r="178" customFormat="false" ht="15" hidden="false" customHeight="false" outlineLevel="0" collapsed="false">
      <c r="A178" s="1"/>
      <c r="B178" s="1"/>
      <c r="C178" s="1"/>
      <c r="D178" s="1"/>
      <c r="E178" s="1"/>
      <c r="F178" s="1"/>
      <c r="G178" s="1"/>
      <c r="H178" s="1"/>
      <c r="I178" s="1"/>
      <c r="J178" s="1"/>
      <c r="K178" s="1"/>
      <c r="L178" s="1"/>
      <c r="M178" s="1"/>
      <c r="N178" s="1"/>
      <c r="O178" s="1"/>
      <c r="P178" s="1"/>
      <c r="Q178" s="1"/>
      <c r="R178" s="1"/>
      <c r="S178" s="1"/>
      <c r="T178" s="1"/>
      <c r="U178" s="1"/>
      <c r="V178" s="1"/>
      <c r="W178" s="1"/>
    </row>
    <row r="179" customFormat="false" ht="15" hidden="false" customHeight="false" outlineLevel="0" collapsed="false">
      <c r="A179" s="1"/>
      <c r="B179" s="1"/>
      <c r="C179" s="1"/>
      <c r="D179" s="1"/>
      <c r="E179" s="1"/>
      <c r="F179" s="1"/>
      <c r="G179" s="1"/>
      <c r="H179" s="1"/>
      <c r="I179" s="1"/>
      <c r="J179" s="1"/>
      <c r="K179" s="1"/>
      <c r="L179" s="1"/>
      <c r="M179" s="1"/>
      <c r="N179" s="1"/>
      <c r="O179" s="1"/>
      <c r="P179" s="1"/>
      <c r="Q179" s="1"/>
      <c r="R179" s="1"/>
      <c r="S179" s="1"/>
      <c r="T179" s="1"/>
      <c r="U179" s="1"/>
      <c r="V179" s="1"/>
      <c r="W179" s="1"/>
    </row>
    <row r="180" customFormat="false" ht="15" hidden="false" customHeight="false" outlineLevel="0" collapsed="false">
      <c r="A180" s="1"/>
      <c r="B180" s="1"/>
      <c r="C180" s="1"/>
      <c r="D180" s="1"/>
      <c r="E180" s="1"/>
      <c r="F180" s="1"/>
      <c r="G180" s="1"/>
      <c r="H180" s="1"/>
      <c r="I180" s="1"/>
      <c r="J180" s="1"/>
      <c r="K180" s="1"/>
      <c r="L180" s="1"/>
      <c r="M180" s="1"/>
      <c r="N180" s="1"/>
      <c r="O180" s="1"/>
      <c r="P180" s="1"/>
      <c r="Q180" s="1"/>
      <c r="R180" s="1"/>
      <c r="S180" s="1"/>
      <c r="T180" s="1"/>
      <c r="U180" s="1"/>
      <c r="V180" s="1"/>
      <c r="W180" s="1"/>
    </row>
    <row r="181" customFormat="false" ht="15" hidden="false" customHeight="false" outlineLevel="0" collapsed="false">
      <c r="A181" s="1"/>
      <c r="B181" s="1"/>
      <c r="C181" s="1"/>
      <c r="D181" s="1"/>
      <c r="E181" s="1"/>
      <c r="F181" s="1"/>
      <c r="G181" s="1"/>
      <c r="H181" s="1"/>
      <c r="I181" s="1"/>
      <c r="J181" s="1"/>
      <c r="K181" s="1"/>
      <c r="L181" s="1"/>
      <c r="M181" s="1"/>
      <c r="N181" s="1"/>
      <c r="O181" s="1"/>
      <c r="P181" s="1"/>
      <c r="Q181" s="1"/>
      <c r="R181" s="1"/>
      <c r="S181" s="1"/>
      <c r="T181" s="1"/>
      <c r="U181" s="1"/>
      <c r="V181" s="1"/>
      <c r="W181" s="1"/>
    </row>
    <row r="182" customFormat="false" ht="15" hidden="false" customHeight="false" outlineLevel="0" collapsed="false">
      <c r="A182" s="1"/>
      <c r="B182" s="1"/>
      <c r="C182" s="1"/>
      <c r="D182" s="1"/>
      <c r="E182" s="1"/>
      <c r="F182" s="1"/>
      <c r="G182" s="1"/>
      <c r="H182" s="1"/>
      <c r="I182" s="1"/>
      <c r="J182" s="1"/>
      <c r="K182" s="1"/>
      <c r="L182" s="1"/>
      <c r="M182" s="1"/>
      <c r="N182" s="1"/>
      <c r="O182" s="1"/>
      <c r="P182" s="1"/>
      <c r="Q182" s="1"/>
      <c r="R182" s="1"/>
      <c r="S182" s="1"/>
      <c r="T182" s="1"/>
      <c r="U182" s="1"/>
      <c r="V182" s="1"/>
      <c r="W182" s="1"/>
    </row>
    <row r="183" customFormat="false" ht="15" hidden="false" customHeight="false" outlineLevel="0" collapsed="false">
      <c r="A183" s="1"/>
      <c r="B183" s="1"/>
      <c r="C183" s="1"/>
      <c r="D183" s="1"/>
      <c r="E183" s="1"/>
      <c r="F183" s="1"/>
      <c r="G183" s="1"/>
      <c r="H183" s="1"/>
      <c r="I183" s="1"/>
      <c r="J183" s="1"/>
      <c r="K183" s="1"/>
      <c r="L183" s="1"/>
      <c r="M183" s="1"/>
      <c r="N183" s="1"/>
      <c r="O183" s="1"/>
      <c r="P183" s="1"/>
      <c r="Q183" s="1"/>
      <c r="R183" s="1"/>
      <c r="S183" s="1"/>
      <c r="T183" s="1"/>
      <c r="U183" s="1"/>
      <c r="V183" s="1"/>
      <c r="W183" s="1"/>
    </row>
    <row r="184" customFormat="false" ht="15" hidden="false" customHeight="false" outlineLevel="0" collapsed="false">
      <c r="A184" s="1"/>
      <c r="B184" s="1"/>
      <c r="C184" s="1"/>
      <c r="D184" s="1"/>
      <c r="E184" s="1"/>
      <c r="F184" s="1"/>
      <c r="G184" s="1"/>
      <c r="H184" s="1"/>
      <c r="I184" s="1"/>
      <c r="J184" s="1"/>
      <c r="K184" s="1"/>
      <c r="L184" s="1"/>
      <c r="M184" s="1"/>
      <c r="N184" s="1"/>
      <c r="O184" s="1"/>
      <c r="P184" s="1"/>
      <c r="Q184" s="1"/>
      <c r="R184" s="1"/>
      <c r="S184" s="1"/>
      <c r="T184" s="1"/>
      <c r="U184" s="1"/>
      <c r="V184" s="1"/>
      <c r="W184" s="1"/>
    </row>
    <row r="185" customFormat="false" ht="15" hidden="false" customHeight="false" outlineLevel="0" collapsed="false">
      <c r="A185" s="1"/>
      <c r="B185" s="1"/>
      <c r="C185" s="1"/>
      <c r="D185" s="1"/>
      <c r="E185" s="1"/>
      <c r="F185" s="1"/>
      <c r="G185" s="1"/>
      <c r="H185" s="1"/>
      <c r="I185" s="1"/>
      <c r="J185" s="1"/>
      <c r="K185" s="1"/>
      <c r="L185" s="1"/>
      <c r="M185" s="1"/>
      <c r="N185" s="1"/>
      <c r="O185" s="1"/>
      <c r="P185" s="1"/>
      <c r="Q185" s="1"/>
      <c r="R185" s="1"/>
      <c r="S185" s="1"/>
      <c r="T185" s="1"/>
      <c r="U185" s="1"/>
      <c r="V185" s="1"/>
      <c r="W185" s="1"/>
    </row>
    <row r="186" customFormat="false" ht="15" hidden="false" customHeight="false" outlineLevel="0" collapsed="false">
      <c r="A186" s="1"/>
      <c r="B186" s="1"/>
      <c r="C186" s="1"/>
      <c r="D186" s="1"/>
      <c r="E186" s="1"/>
      <c r="F186" s="1"/>
      <c r="G186" s="1"/>
      <c r="H186" s="1"/>
      <c r="I186" s="1"/>
      <c r="J186" s="1"/>
      <c r="K186" s="1"/>
      <c r="L186" s="1"/>
      <c r="M186" s="1"/>
      <c r="N186" s="1"/>
      <c r="O186" s="1"/>
      <c r="P186" s="1"/>
      <c r="Q186" s="1"/>
      <c r="R186" s="1"/>
      <c r="S186" s="1"/>
      <c r="T186" s="1"/>
      <c r="U186" s="1"/>
      <c r="V186" s="1"/>
      <c r="W186" s="1"/>
    </row>
    <row r="187" customFormat="false" ht="15" hidden="false" customHeight="false" outlineLevel="0" collapsed="false">
      <c r="A187" s="1"/>
      <c r="B187" s="1"/>
      <c r="C187" s="1"/>
      <c r="D187" s="1"/>
      <c r="E187" s="1"/>
      <c r="F187" s="1"/>
      <c r="G187" s="1"/>
      <c r="H187" s="1"/>
      <c r="I187" s="1"/>
      <c r="J187" s="1"/>
      <c r="K187" s="1"/>
      <c r="L187" s="1"/>
      <c r="M187" s="1"/>
      <c r="N187" s="1"/>
      <c r="O187" s="1"/>
      <c r="P187" s="1"/>
      <c r="Q187" s="1"/>
      <c r="R187" s="1"/>
      <c r="S187" s="1"/>
      <c r="T187" s="1"/>
      <c r="U187" s="1"/>
      <c r="V187" s="1"/>
      <c r="W187" s="1"/>
    </row>
    <row r="188" customFormat="false" ht="15" hidden="false" customHeight="false" outlineLevel="0" collapsed="false">
      <c r="A188" s="1"/>
      <c r="B188" s="1"/>
      <c r="C188" s="1"/>
      <c r="D188" s="1"/>
      <c r="E188" s="1"/>
      <c r="F188" s="1"/>
      <c r="G188" s="1"/>
      <c r="H188" s="1"/>
      <c r="I188" s="1"/>
      <c r="J188" s="1"/>
      <c r="K188" s="1"/>
      <c r="L188" s="1"/>
      <c r="M188" s="1"/>
      <c r="N188" s="1"/>
      <c r="O188" s="1"/>
      <c r="P188" s="1"/>
      <c r="Q188" s="1"/>
      <c r="R188" s="1"/>
      <c r="S188" s="1"/>
      <c r="T188" s="1"/>
      <c r="U188" s="1"/>
      <c r="V188" s="1"/>
      <c r="W188" s="1"/>
    </row>
    <row r="189" customFormat="false" ht="15" hidden="false" customHeight="false" outlineLevel="0" collapsed="false">
      <c r="A189" s="1"/>
      <c r="B189" s="1"/>
      <c r="C189" s="1"/>
      <c r="D189" s="1"/>
      <c r="E189" s="1"/>
      <c r="F189" s="1"/>
      <c r="G189" s="1"/>
      <c r="H189" s="1"/>
      <c r="I189" s="1"/>
      <c r="J189" s="1"/>
      <c r="K189" s="1"/>
      <c r="L189" s="1"/>
      <c r="M189" s="1"/>
      <c r="N189" s="1"/>
      <c r="O189" s="1"/>
      <c r="P189" s="1"/>
      <c r="Q189" s="1"/>
      <c r="R189" s="1"/>
      <c r="S189" s="1"/>
      <c r="T189" s="1"/>
      <c r="U189" s="1"/>
      <c r="V189" s="1"/>
      <c r="W189" s="1"/>
    </row>
    <row r="190" customFormat="false" ht="15" hidden="false" customHeight="false" outlineLevel="0" collapsed="false">
      <c r="A190" s="1"/>
      <c r="B190" s="1"/>
      <c r="C190" s="1"/>
      <c r="D190" s="1"/>
      <c r="E190" s="1"/>
      <c r="F190" s="1"/>
      <c r="G190" s="1"/>
      <c r="H190" s="1"/>
      <c r="I190" s="1"/>
      <c r="J190" s="1"/>
      <c r="K190" s="1"/>
      <c r="L190" s="1"/>
      <c r="M190" s="1"/>
      <c r="N190" s="1"/>
      <c r="O190" s="1"/>
      <c r="P190" s="1"/>
      <c r="Q190" s="1"/>
      <c r="R190" s="1"/>
      <c r="S190" s="1"/>
      <c r="T190" s="1"/>
      <c r="U190" s="1"/>
      <c r="V190" s="1"/>
      <c r="W190" s="1"/>
    </row>
    <row r="191" customFormat="false" ht="15" hidden="false" customHeight="false" outlineLevel="0" collapsed="false">
      <c r="A191" s="1"/>
      <c r="B191" s="1"/>
      <c r="C191" s="1"/>
      <c r="D191" s="1"/>
      <c r="E191" s="1"/>
      <c r="F191" s="1"/>
      <c r="G191" s="1"/>
      <c r="H191" s="1"/>
      <c r="I191" s="1"/>
      <c r="J191" s="1"/>
      <c r="K191" s="1"/>
      <c r="L191" s="1"/>
      <c r="M191" s="1"/>
      <c r="N191" s="1"/>
      <c r="O191" s="1"/>
      <c r="P191" s="1"/>
      <c r="Q191" s="1"/>
      <c r="R191" s="1"/>
      <c r="S191" s="1"/>
      <c r="T191" s="1"/>
      <c r="U191" s="1"/>
      <c r="V191" s="1"/>
      <c r="W191" s="1"/>
    </row>
    <row r="192" customFormat="false" ht="15" hidden="false" customHeight="false" outlineLevel="0" collapsed="false">
      <c r="A192" s="1"/>
      <c r="B192" s="1"/>
      <c r="C192" s="1"/>
      <c r="D192" s="1"/>
      <c r="E192" s="1"/>
      <c r="F192" s="1"/>
      <c r="G192" s="1"/>
      <c r="H192" s="1"/>
      <c r="I192" s="1"/>
      <c r="J192" s="1"/>
      <c r="K192" s="1"/>
      <c r="L192" s="1"/>
      <c r="M192" s="1"/>
      <c r="N192" s="1"/>
      <c r="O192" s="1"/>
      <c r="P192" s="1"/>
      <c r="Q192" s="1"/>
      <c r="R192" s="1"/>
      <c r="S192" s="1"/>
      <c r="T192" s="1"/>
      <c r="U192" s="1"/>
      <c r="V192" s="1"/>
      <c r="W192" s="1"/>
    </row>
    <row r="193" customFormat="false" ht="21" hidden="false" customHeight="false" outlineLevel="0" collapsed="false">
      <c r="A193" s="1"/>
      <c r="B193" s="29" t="s">
        <v>61</v>
      </c>
      <c r="C193" s="1"/>
      <c r="D193" s="1"/>
      <c r="E193" s="1"/>
      <c r="F193" s="1"/>
      <c r="G193" s="1"/>
      <c r="H193" s="1"/>
      <c r="I193" s="1"/>
      <c r="J193" s="1"/>
      <c r="K193" s="1"/>
      <c r="L193" s="1"/>
      <c r="M193" s="1"/>
      <c r="N193" s="1"/>
      <c r="O193" s="1"/>
      <c r="P193" s="1"/>
      <c r="Q193" s="1"/>
      <c r="R193" s="1"/>
      <c r="S193" s="1"/>
      <c r="T193" s="1"/>
      <c r="U193" s="1"/>
      <c r="V193" s="1"/>
      <c r="W193" s="1"/>
    </row>
    <row r="194" customFormat="false" ht="15" hidden="false" customHeight="false" outlineLevel="0" collapsed="false">
      <c r="A194" s="1"/>
      <c r="B194" s="1"/>
      <c r="C194" s="1"/>
      <c r="D194" s="1"/>
      <c r="E194" s="1"/>
      <c r="F194" s="1"/>
      <c r="G194" s="1"/>
      <c r="H194" s="1"/>
      <c r="I194" s="1"/>
      <c r="J194" s="1"/>
      <c r="K194" s="1"/>
      <c r="L194" s="1"/>
      <c r="M194" s="1"/>
      <c r="N194" s="1"/>
      <c r="O194" s="1"/>
      <c r="P194" s="1"/>
      <c r="Q194" s="1"/>
      <c r="R194" s="1"/>
      <c r="S194" s="1"/>
      <c r="T194" s="1"/>
      <c r="U194" s="1"/>
      <c r="V194" s="1"/>
      <c r="W194" s="1"/>
    </row>
    <row r="195" customFormat="false" ht="15" hidden="false" customHeight="false" outlineLevel="0" collapsed="false">
      <c r="A195" s="1"/>
      <c r="B195" s="1"/>
      <c r="C195" s="1"/>
      <c r="D195" s="1"/>
      <c r="E195" s="1"/>
      <c r="F195" s="1"/>
      <c r="G195" s="1"/>
      <c r="H195" s="1"/>
      <c r="I195" s="1"/>
      <c r="J195" s="1"/>
      <c r="K195" s="1"/>
      <c r="L195" s="1"/>
      <c r="M195" s="1"/>
      <c r="N195" s="1"/>
      <c r="O195" s="1"/>
      <c r="P195" s="1"/>
      <c r="Q195" s="1"/>
      <c r="R195" s="1"/>
      <c r="S195" s="1"/>
      <c r="T195" s="1"/>
      <c r="U195" s="1"/>
      <c r="V195" s="1"/>
      <c r="W195" s="1"/>
    </row>
    <row r="196" customFormat="false" ht="15" hidden="false" customHeight="false" outlineLevel="0" collapsed="false">
      <c r="A196" s="1"/>
      <c r="B196" s="1"/>
      <c r="C196" s="1"/>
      <c r="D196" s="1"/>
      <c r="E196" s="1"/>
      <c r="F196" s="1"/>
      <c r="G196" s="1"/>
      <c r="H196" s="1"/>
      <c r="I196" s="1"/>
      <c r="J196" s="1"/>
      <c r="K196" s="1"/>
      <c r="L196" s="1"/>
      <c r="M196" s="1"/>
      <c r="N196" s="1"/>
      <c r="O196" s="1"/>
      <c r="P196" s="1"/>
      <c r="Q196" s="1"/>
      <c r="R196" s="1"/>
      <c r="S196" s="1"/>
      <c r="T196" s="1"/>
      <c r="U196" s="1"/>
      <c r="V196" s="1"/>
      <c r="W196" s="1"/>
    </row>
    <row r="197" customFormat="false" ht="15" hidden="false" customHeight="false" outlineLevel="0" collapsed="false">
      <c r="A197" s="1"/>
      <c r="B197" s="1"/>
      <c r="C197" s="1"/>
      <c r="D197" s="1"/>
      <c r="E197" s="1"/>
      <c r="F197" s="1"/>
      <c r="G197" s="1"/>
      <c r="H197" s="1"/>
      <c r="I197" s="1"/>
      <c r="J197" s="1"/>
      <c r="K197" s="1"/>
      <c r="L197" s="1"/>
      <c r="M197" s="1"/>
      <c r="N197" s="1"/>
      <c r="O197" s="1"/>
      <c r="P197" s="1"/>
      <c r="Q197" s="1"/>
      <c r="R197" s="1"/>
      <c r="S197" s="1"/>
      <c r="T197" s="1"/>
      <c r="U197" s="1"/>
      <c r="V197" s="1"/>
      <c r="W197" s="1"/>
    </row>
    <row r="198" customFormat="false" ht="15" hidden="false" customHeight="false" outlineLevel="0" collapsed="false">
      <c r="A198" s="1"/>
      <c r="B198" s="1"/>
      <c r="C198" s="1"/>
      <c r="D198" s="1"/>
      <c r="E198" s="1"/>
      <c r="F198" s="1"/>
      <c r="G198" s="1"/>
      <c r="H198" s="1"/>
      <c r="I198" s="1"/>
      <c r="J198" s="1"/>
      <c r="K198" s="1"/>
      <c r="L198" s="1"/>
      <c r="M198" s="1"/>
      <c r="N198" s="1"/>
      <c r="O198" s="1"/>
      <c r="P198" s="1"/>
      <c r="Q198" s="1"/>
      <c r="R198" s="1"/>
      <c r="S198" s="1"/>
      <c r="T198" s="1"/>
      <c r="U198" s="1"/>
      <c r="V198" s="1"/>
      <c r="W198" s="1"/>
    </row>
    <row r="199" customFormat="false" ht="15" hidden="false" customHeight="false" outlineLevel="0" collapsed="false">
      <c r="A199" s="1"/>
      <c r="B199" s="1"/>
      <c r="C199" s="1"/>
      <c r="D199" s="1"/>
      <c r="E199" s="1"/>
      <c r="F199" s="1"/>
      <c r="G199" s="1"/>
      <c r="H199" s="1"/>
      <c r="I199" s="1"/>
      <c r="J199" s="1"/>
      <c r="K199" s="1"/>
      <c r="L199" s="1"/>
      <c r="M199" s="1"/>
      <c r="N199" s="1"/>
      <c r="O199" s="1"/>
      <c r="P199" s="1"/>
      <c r="Q199" s="1"/>
      <c r="R199" s="1"/>
      <c r="S199" s="1"/>
      <c r="T199" s="1"/>
      <c r="U199" s="1"/>
      <c r="V199" s="1"/>
      <c r="W199" s="1"/>
    </row>
    <row r="200" customFormat="false" ht="15" hidden="false" customHeight="false" outlineLevel="0" collapsed="false">
      <c r="A200" s="1"/>
      <c r="B200" s="1"/>
      <c r="C200" s="1"/>
      <c r="D200" s="1"/>
      <c r="E200" s="1"/>
      <c r="F200" s="1"/>
      <c r="G200" s="1"/>
      <c r="H200" s="1"/>
      <c r="I200" s="1"/>
      <c r="J200" s="1"/>
      <c r="K200" s="1"/>
      <c r="L200" s="1"/>
      <c r="M200" s="1"/>
      <c r="N200" s="1"/>
      <c r="O200" s="1"/>
      <c r="P200" s="1"/>
      <c r="Q200" s="1"/>
      <c r="R200" s="1"/>
      <c r="S200" s="1"/>
      <c r="T200" s="1"/>
      <c r="U200" s="1"/>
      <c r="V200" s="1"/>
      <c r="W200" s="1"/>
    </row>
    <row r="201" customFormat="false" ht="15" hidden="false" customHeight="false" outlineLevel="0" collapsed="false">
      <c r="A201" s="1"/>
      <c r="B201" s="1"/>
      <c r="C201" s="1"/>
      <c r="D201" s="1"/>
      <c r="E201" s="1"/>
      <c r="F201" s="1"/>
      <c r="G201" s="1"/>
      <c r="H201" s="1"/>
      <c r="I201" s="1"/>
      <c r="J201" s="1"/>
      <c r="K201" s="1"/>
      <c r="L201" s="1"/>
      <c r="M201" s="1"/>
      <c r="N201" s="1"/>
      <c r="O201" s="1"/>
      <c r="P201" s="1"/>
      <c r="Q201" s="1"/>
      <c r="R201" s="1"/>
      <c r="S201" s="1"/>
      <c r="T201" s="1"/>
      <c r="U201" s="1"/>
      <c r="V201" s="1"/>
      <c r="W201" s="1"/>
    </row>
    <row r="202" customFormat="false" ht="15" hidden="false" customHeight="false" outlineLevel="0" collapsed="false">
      <c r="A202" s="1"/>
      <c r="B202" s="1"/>
      <c r="C202" s="1"/>
      <c r="D202" s="1"/>
      <c r="E202" s="1"/>
      <c r="F202" s="1"/>
      <c r="G202" s="1"/>
      <c r="H202" s="1"/>
      <c r="I202" s="1"/>
      <c r="J202" s="1"/>
      <c r="K202" s="1"/>
      <c r="L202" s="1"/>
      <c r="M202" s="1"/>
      <c r="N202" s="1"/>
      <c r="O202" s="1"/>
      <c r="P202" s="1"/>
      <c r="Q202" s="1"/>
      <c r="R202" s="1"/>
      <c r="S202" s="1"/>
      <c r="T202" s="1"/>
      <c r="U202" s="1"/>
      <c r="V202" s="1"/>
      <c r="W202" s="1"/>
    </row>
    <row r="203" customFormat="false" ht="15" hidden="false" customHeight="false" outlineLevel="0" collapsed="false">
      <c r="A203" s="1"/>
      <c r="B203" s="1"/>
      <c r="C203" s="1"/>
      <c r="D203" s="1"/>
      <c r="E203" s="1"/>
      <c r="F203" s="1"/>
      <c r="G203" s="1"/>
      <c r="H203" s="1"/>
      <c r="I203" s="1"/>
      <c r="J203" s="1"/>
      <c r="K203" s="1"/>
      <c r="L203" s="1"/>
      <c r="M203" s="1"/>
      <c r="N203" s="1"/>
      <c r="O203" s="1"/>
      <c r="P203" s="1"/>
      <c r="Q203" s="1"/>
      <c r="R203" s="1"/>
      <c r="S203" s="1"/>
      <c r="T203" s="1"/>
      <c r="U203" s="1"/>
      <c r="V203" s="1"/>
      <c r="W203" s="1"/>
    </row>
    <row r="204" customFormat="false" ht="15" hidden="false" customHeight="false" outlineLevel="0" collapsed="false">
      <c r="A204" s="1"/>
      <c r="B204" s="1"/>
      <c r="C204" s="1"/>
      <c r="D204" s="1"/>
      <c r="E204" s="1"/>
      <c r="F204" s="1"/>
      <c r="G204" s="1"/>
      <c r="H204" s="1"/>
      <c r="I204" s="1"/>
      <c r="J204" s="1"/>
      <c r="K204" s="1"/>
      <c r="L204" s="1"/>
      <c r="M204" s="1"/>
      <c r="N204" s="1"/>
      <c r="O204" s="1"/>
      <c r="P204" s="1"/>
      <c r="Q204" s="1"/>
      <c r="R204" s="1"/>
      <c r="S204" s="1"/>
      <c r="T204" s="1"/>
      <c r="U204" s="1"/>
      <c r="V204" s="1"/>
      <c r="W204" s="1"/>
    </row>
    <row r="205" customFormat="false" ht="15" hidden="false" customHeight="false" outlineLevel="0" collapsed="false">
      <c r="A205" s="1"/>
      <c r="B205" s="1"/>
      <c r="C205" s="1"/>
      <c r="D205" s="1"/>
      <c r="E205" s="1"/>
      <c r="F205" s="1"/>
      <c r="G205" s="1"/>
      <c r="H205" s="1"/>
      <c r="I205" s="1"/>
      <c r="J205" s="1"/>
      <c r="K205" s="1"/>
      <c r="L205" s="1"/>
      <c r="M205" s="1"/>
      <c r="N205" s="1"/>
      <c r="O205" s="1"/>
      <c r="P205" s="1"/>
      <c r="Q205" s="1"/>
      <c r="R205" s="1"/>
      <c r="S205" s="1"/>
      <c r="T205" s="1"/>
      <c r="U205" s="1"/>
      <c r="V205" s="1"/>
      <c r="W205" s="1"/>
    </row>
    <row r="206" customFormat="false" ht="15" hidden="false" customHeight="false" outlineLevel="0" collapsed="false">
      <c r="A206" s="1"/>
      <c r="B206" s="1"/>
      <c r="C206" s="1"/>
      <c r="D206" s="1"/>
      <c r="E206" s="1"/>
      <c r="F206" s="1"/>
      <c r="G206" s="1"/>
      <c r="H206" s="1"/>
      <c r="I206" s="1"/>
      <c r="J206" s="1"/>
      <c r="K206" s="1"/>
      <c r="L206" s="1"/>
      <c r="M206" s="1"/>
      <c r="N206" s="1"/>
      <c r="O206" s="1"/>
      <c r="P206" s="1"/>
      <c r="Q206" s="1"/>
      <c r="R206" s="1"/>
      <c r="S206" s="1"/>
      <c r="T206" s="1"/>
      <c r="U206" s="1"/>
      <c r="V206" s="1"/>
      <c r="W206" s="1"/>
    </row>
    <row r="207" customFormat="false" ht="15" hidden="false" customHeight="false" outlineLevel="0" collapsed="false">
      <c r="A207" s="1"/>
      <c r="B207" s="1"/>
      <c r="C207" s="1"/>
      <c r="D207" s="1"/>
      <c r="E207" s="1"/>
      <c r="F207" s="1"/>
      <c r="G207" s="1"/>
      <c r="H207" s="1"/>
      <c r="I207" s="1"/>
      <c r="J207" s="1"/>
      <c r="K207" s="1"/>
      <c r="L207" s="1"/>
      <c r="M207" s="1"/>
      <c r="N207" s="1"/>
      <c r="O207" s="1"/>
      <c r="P207" s="1"/>
      <c r="Q207" s="1"/>
      <c r="R207" s="1"/>
      <c r="S207" s="1"/>
      <c r="T207" s="1"/>
      <c r="U207" s="1"/>
      <c r="V207" s="1"/>
      <c r="W207" s="1"/>
    </row>
    <row r="208" customFormat="false" ht="15" hidden="false" customHeight="false" outlineLevel="0" collapsed="false">
      <c r="A208" s="1"/>
      <c r="B208" s="1"/>
      <c r="C208" s="1"/>
      <c r="D208" s="1"/>
      <c r="E208" s="1"/>
      <c r="F208" s="1"/>
      <c r="G208" s="1"/>
      <c r="H208" s="1"/>
      <c r="I208" s="1"/>
      <c r="J208" s="1"/>
      <c r="K208" s="1"/>
      <c r="L208" s="1"/>
      <c r="M208" s="1"/>
      <c r="N208" s="1"/>
      <c r="O208" s="1"/>
      <c r="P208" s="1"/>
      <c r="Q208" s="1"/>
      <c r="R208" s="1"/>
      <c r="S208" s="1"/>
      <c r="T208" s="1"/>
      <c r="U208" s="1"/>
      <c r="V208" s="1"/>
      <c r="W208" s="1"/>
    </row>
    <row r="209" customFormat="false" ht="15" hidden="false" customHeight="false" outlineLevel="0" collapsed="false">
      <c r="A209" s="1"/>
      <c r="B209" s="1"/>
      <c r="C209" s="1"/>
      <c r="D209" s="1"/>
      <c r="E209" s="1"/>
      <c r="F209" s="1"/>
      <c r="G209" s="1"/>
      <c r="H209" s="1"/>
      <c r="I209" s="1"/>
      <c r="J209" s="1"/>
      <c r="K209" s="1"/>
      <c r="L209" s="1"/>
      <c r="M209" s="1"/>
      <c r="N209" s="1"/>
      <c r="O209" s="1"/>
      <c r="P209" s="1"/>
      <c r="Q209" s="1"/>
      <c r="R209" s="1"/>
      <c r="S209" s="1"/>
      <c r="T209" s="1"/>
      <c r="U209" s="1"/>
      <c r="V209" s="1"/>
      <c r="W209" s="1"/>
    </row>
    <row r="210" customFormat="false" ht="15" hidden="false" customHeight="false" outlineLevel="0" collapsed="false">
      <c r="A210" s="1"/>
      <c r="B210" s="1"/>
      <c r="C210" s="1"/>
      <c r="D210" s="1"/>
      <c r="E210" s="1"/>
      <c r="F210" s="1"/>
      <c r="G210" s="1"/>
      <c r="H210" s="1"/>
      <c r="I210" s="1"/>
      <c r="J210" s="1"/>
      <c r="K210" s="1"/>
      <c r="L210" s="1"/>
      <c r="M210" s="1"/>
      <c r="N210" s="1"/>
      <c r="O210" s="1"/>
      <c r="P210" s="1"/>
      <c r="Q210" s="1"/>
      <c r="R210" s="1"/>
      <c r="S210" s="1"/>
      <c r="T210" s="1"/>
      <c r="U210" s="1"/>
      <c r="V210" s="1"/>
      <c r="W210" s="1"/>
    </row>
    <row r="211" customFormat="false" ht="15" hidden="false" customHeight="false" outlineLevel="0" collapsed="false">
      <c r="A211" s="1"/>
      <c r="B211" s="1"/>
      <c r="C211" s="1"/>
      <c r="D211" s="1"/>
      <c r="E211" s="1"/>
      <c r="F211" s="1"/>
      <c r="G211" s="1"/>
      <c r="H211" s="1"/>
      <c r="I211" s="1"/>
      <c r="J211" s="1"/>
      <c r="K211" s="1"/>
      <c r="L211" s="1"/>
      <c r="M211" s="1"/>
      <c r="N211" s="1"/>
      <c r="O211" s="1"/>
      <c r="P211" s="1"/>
      <c r="Q211" s="1"/>
      <c r="R211" s="1"/>
      <c r="S211" s="1"/>
      <c r="T211" s="1"/>
      <c r="U211" s="1"/>
      <c r="V211" s="1"/>
      <c r="W211" s="1"/>
    </row>
    <row r="212" customFormat="false" ht="21" hidden="false" customHeight="false" outlineLevel="0" collapsed="false">
      <c r="A212" s="7"/>
      <c r="B212" s="29" t="str">
        <f aca="false">Übersicht!C7</f>
        <v>Mona Ziegler</v>
      </c>
      <c r="C212" s="1"/>
      <c r="D212" s="1"/>
      <c r="E212" s="1"/>
      <c r="F212" s="1"/>
      <c r="G212" s="1"/>
      <c r="H212" s="1"/>
      <c r="I212" s="1"/>
      <c r="J212" s="1"/>
      <c r="K212" s="1"/>
      <c r="L212" s="1"/>
      <c r="M212" s="1"/>
      <c r="N212" s="1"/>
      <c r="O212" s="1"/>
      <c r="P212" s="1"/>
      <c r="Q212" s="1"/>
      <c r="R212" s="1"/>
      <c r="S212" s="1"/>
      <c r="T212" s="1"/>
      <c r="U212" s="1"/>
      <c r="V212" s="1"/>
      <c r="W212" s="1"/>
    </row>
    <row r="213" customFormat="false" ht="15" hidden="false" customHeight="false" outlineLevel="0" collapsed="false">
      <c r="A213" s="1"/>
      <c r="B213" s="1"/>
      <c r="C213" s="1"/>
      <c r="D213" s="1"/>
      <c r="E213" s="1"/>
      <c r="F213" s="1"/>
      <c r="G213" s="1"/>
      <c r="H213" s="1"/>
      <c r="I213" s="1"/>
      <c r="J213" s="1"/>
      <c r="K213" s="1"/>
      <c r="L213" s="1"/>
      <c r="M213" s="1"/>
      <c r="N213" s="1"/>
      <c r="O213" s="1"/>
      <c r="P213" s="1"/>
      <c r="Q213" s="1"/>
      <c r="R213" s="1"/>
      <c r="S213" s="1"/>
      <c r="T213" s="1"/>
      <c r="U213" s="1"/>
      <c r="V213" s="1"/>
      <c r="W213" s="1"/>
    </row>
    <row r="214" customFormat="false" ht="15" hidden="false" customHeight="false" outlineLevel="0" collapsed="false">
      <c r="A214" s="1"/>
      <c r="B214" s="1"/>
      <c r="C214" s="1"/>
      <c r="D214" s="1"/>
      <c r="E214" s="1"/>
      <c r="F214" s="1"/>
      <c r="G214" s="1"/>
      <c r="H214" s="1"/>
      <c r="I214" s="1"/>
      <c r="J214" s="1"/>
      <c r="K214" s="1"/>
      <c r="L214" s="1"/>
      <c r="M214" s="1"/>
      <c r="N214" s="1"/>
      <c r="O214" s="1"/>
      <c r="P214" s="1"/>
      <c r="Q214" s="1"/>
      <c r="R214" s="1"/>
      <c r="S214" s="1"/>
      <c r="T214" s="1"/>
      <c r="U214" s="1"/>
      <c r="V214" s="1"/>
      <c r="W214" s="1"/>
    </row>
    <row r="215" customFormat="false" ht="15" hidden="false" customHeight="false" outlineLevel="0" collapsed="false">
      <c r="A215" s="1"/>
      <c r="B215" s="1"/>
      <c r="C215" s="1"/>
      <c r="D215" s="1"/>
      <c r="E215" s="1"/>
      <c r="F215" s="1"/>
      <c r="G215" s="1"/>
      <c r="H215" s="1"/>
      <c r="I215" s="1"/>
      <c r="J215" s="1"/>
      <c r="K215" s="1"/>
      <c r="L215" s="1"/>
      <c r="M215" s="1"/>
      <c r="N215" s="1"/>
      <c r="O215" s="1"/>
      <c r="P215" s="1"/>
      <c r="Q215" s="1"/>
      <c r="R215" s="1"/>
      <c r="S215" s="1"/>
      <c r="T215" s="1"/>
      <c r="U215" s="1"/>
      <c r="V215" s="1"/>
      <c r="W215" s="1"/>
    </row>
    <row r="216" customFormat="false" ht="15" hidden="false" customHeight="false" outlineLevel="0" collapsed="false">
      <c r="A216" s="1"/>
      <c r="B216" s="1"/>
      <c r="C216" s="1"/>
      <c r="D216" s="1"/>
      <c r="E216" s="1"/>
      <c r="F216" s="1"/>
      <c r="G216" s="1"/>
      <c r="H216" s="1"/>
      <c r="I216" s="1"/>
      <c r="J216" s="1"/>
      <c r="K216" s="1"/>
      <c r="L216" s="1"/>
      <c r="M216" s="1"/>
      <c r="N216" s="1"/>
      <c r="O216" s="1"/>
      <c r="P216" s="1"/>
      <c r="Q216" s="1"/>
      <c r="R216" s="1"/>
      <c r="S216" s="1"/>
      <c r="T216" s="1"/>
      <c r="U216" s="1"/>
      <c r="V216" s="1"/>
      <c r="W216" s="1"/>
    </row>
    <row r="217" customFormat="false" ht="15" hidden="false" customHeight="false" outlineLevel="0" collapsed="false">
      <c r="A217" s="1"/>
      <c r="B217" s="1"/>
      <c r="C217" s="1"/>
      <c r="D217" s="1"/>
      <c r="E217" s="1"/>
      <c r="F217" s="1"/>
      <c r="G217" s="1"/>
      <c r="H217" s="1"/>
      <c r="I217" s="1"/>
      <c r="J217" s="1"/>
      <c r="K217" s="1"/>
      <c r="L217" s="1"/>
      <c r="M217" s="1"/>
      <c r="N217" s="1"/>
      <c r="O217" s="1"/>
      <c r="P217" s="1"/>
      <c r="Q217" s="1"/>
      <c r="R217" s="1"/>
      <c r="S217" s="1"/>
      <c r="T217" s="1"/>
      <c r="U217" s="1"/>
      <c r="V217" s="1"/>
      <c r="W217" s="1"/>
    </row>
    <row r="218" customFormat="false" ht="15" hidden="false" customHeight="false" outlineLevel="0" collapsed="false">
      <c r="A218" s="1"/>
      <c r="B218" s="1"/>
      <c r="C218" s="1"/>
      <c r="D218" s="1"/>
      <c r="E218" s="1"/>
      <c r="F218" s="1"/>
      <c r="G218" s="1"/>
      <c r="H218" s="1"/>
      <c r="I218" s="1"/>
      <c r="J218" s="1"/>
      <c r="K218" s="1"/>
      <c r="L218" s="1"/>
      <c r="M218" s="1"/>
      <c r="N218" s="1"/>
      <c r="O218" s="1"/>
      <c r="P218" s="1"/>
      <c r="Q218" s="1"/>
      <c r="R218" s="1"/>
      <c r="S218" s="1"/>
      <c r="T218" s="1"/>
      <c r="U218" s="1"/>
      <c r="V218" s="1"/>
      <c r="W218" s="1"/>
    </row>
    <row r="219" customFormat="false" ht="15" hidden="false" customHeight="false" outlineLevel="0" collapsed="false">
      <c r="A219" s="1"/>
      <c r="B219" s="1"/>
      <c r="C219" s="1"/>
      <c r="D219" s="1"/>
      <c r="E219" s="1"/>
      <c r="F219" s="1"/>
      <c r="G219" s="1"/>
      <c r="H219" s="1"/>
      <c r="I219" s="1"/>
      <c r="J219" s="1"/>
      <c r="K219" s="1"/>
      <c r="L219" s="1"/>
      <c r="M219" s="1"/>
      <c r="N219" s="1"/>
      <c r="O219" s="1"/>
      <c r="P219" s="1"/>
      <c r="Q219" s="1"/>
      <c r="R219" s="1"/>
      <c r="S219" s="1"/>
      <c r="T219" s="1"/>
      <c r="U219" s="1"/>
      <c r="V219" s="1"/>
      <c r="W219" s="1"/>
    </row>
    <row r="220" customFormat="false" ht="15" hidden="false" customHeight="false" outlineLevel="0" collapsed="false">
      <c r="A220" s="1"/>
      <c r="B220" s="1"/>
      <c r="C220" s="1"/>
      <c r="D220" s="1"/>
      <c r="E220" s="1"/>
      <c r="F220" s="1"/>
      <c r="G220" s="1"/>
      <c r="H220" s="1"/>
      <c r="I220" s="1"/>
      <c r="J220" s="1"/>
      <c r="K220" s="1"/>
      <c r="L220" s="1"/>
      <c r="M220" s="1"/>
      <c r="N220" s="1"/>
      <c r="O220" s="1"/>
      <c r="P220" s="1"/>
      <c r="Q220" s="1"/>
      <c r="R220" s="1"/>
      <c r="S220" s="1"/>
      <c r="T220" s="1"/>
      <c r="U220" s="1"/>
      <c r="V220" s="1"/>
      <c r="W220" s="1"/>
    </row>
    <row r="221" customFormat="false" ht="15" hidden="false" customHeight="false" outlineLevel="0" collapsed="false">
      <c r="A221" s="1"/>
      <c r="B221" s="1"/>
      <c r="C221" s="1"/>
      <c r="D221" s="1"/>
      <c r="E221" s="1"/>
      <c r="F221" s="1"/>
      <c r="G221" s="1"/>
      <c r="H221" s="1"/>
      <c r="I221" s="1"/>
      <c r="J221" s="1"/>
      <c r="K221" s="1"/>
      <c r="L221" s="1"/>
      <c r="M221" s="1"/>
      <c r="N221" s="1"/>
      <c r="O221" s="1"/>
      <c r="P221" s="1"/>
      <c r="Q221" s="1"/>
      <c r="R221" s="1"/>
      <c r="S221" s="1"/>
      <c r="T221" s="1"/>
      <c r="U221" s="1"/>
      <c r="V221" s="1"/>
      <c r="W221" s="1"/>
    </row>
    <row r="222" customFormat="false" ht="15" hidden="false" customHeight="false" outlineLevel="0" collapsed="false">
      <c r="A222" s="1"/>
      <c r="B222" s="1"/>
      <c r="C222" s="1"/>
      <c r="D222" s="1"/>
      <c r="E222" s="1"/>
      <c r="F222" s="1"/>
      <c r="G222" s="1"/>
      <c r="H222" s="1"/>
      <c r="I222" s="1"/>
      <c r="J222" s="1"/>
      <c r="K222" s="1"/>
      <c r="L222" s="1"/>
      <c r="M222" s="1"/>
      <c r="N222" s="1"/>
      <c r="O222" s="1"/>
      <c r="P222" s="1"/>
      <c r="Q222" s="1"/>
      <c r="R222" s="1"/>
      <c r="S222" s="1"/>
      <c r="T222" s="1"/>
      <c r="U222" s="1"/>
      <c r="V222" s="1"/>
      <c r="W222" s="1"/>
    </row>
    <row r="223" customFormat="false" ht="15" hidden="false" customHeight="false" outlineLevel="0" collapsed="false">
      <c r="A223" s="1"/>
      <c r="B223" s="1"/>
      <c r="C223" s="1"/>
      <c r="D223" s="1"/>
      <c r="E223" s="1"/>
      <c r="F223" s="1"/>
      <c r="G223" s="1"/>
      <c r="H223" s="1"/>
      <c r="I223" s="1"/>
      <c r="J223" s="1"/>
      <c r="K223" s="1"/>
      <c r="L223" s="1"/>
      <c r="M223" s="1"/>
      <c r="N223" s="1"/>
      <c r="O223" s="1"/>
      <c r="P223" s="1"/>
      <c r="Q223" s="1"/>
      <c r="R223" s="1"/>
      <c r="S223" s="1"/>
      <c r="T223" s="1"/>
      <c r="U223" s="1"/>
      <c r="V223" s="1"/>
      <c r="W223" s="1"/>
    </row>
    <row r="224" customFormat="false" ht="15" hidden="false" customHeight="false" outlineLevel="0" collapsed="false">
      <c r="A224" s="1"/>
      <c r="B224" s="1"/>
      <c r="C224" s="1"/>
      <c r="D224" s="1"/>
      <c r="E224" s="1"/>
      <c r="F224" s="1"/>
      <c r="G224" s="1"/>
      <c r="H224" s="1"/>
      <c r="I224" s="1"/>
      <c r="J224" s="1"/>
      <c r="K224" s="1"/>
      <c r="L224" s="1"/>
      <c r="M224" s="1"/>
      <c r="N224" s="1"/>
      <c r="O224" s="1"/>
      <c r="P224" s="1"/>
      <c r="Q224" s="1"/>
      <c r="R224" s="1"/>
      <c r="S224" s="1"/>
      <c r="T224" s="1"/>
      <c r="U224" s="1"/>
      <c r="V224" s="1"/>
      <c r="W224" s="1"/>
    </row>
    <row r="225" customFormat="false" ht="15" hidden="false" customHeight="false" outlineLevel="0" collapsed="false">
      <c r="A225" s="1"/>
      <c r="B225" s="1"/>
      <c r="C225" s="1"/>
      <c r="D225" s="1"/>
      <c r="E225" s="1"/>
      <c r="F225" s="1"/>
      <c r="G225" s="1"/>
      <c r="H225" s="1"/>
      <c r="I225" s="1"/>
      <c r="J225" s="1"/>
      <c r="K225" s="1"/>
      <c r="L225" s="1"/>
      <c r="M225" s="1"/>
      <c r="N225" s="1"/>
      <c r="O225" s="1"/>
      <c r="P225" s="1"/>
      <c r="Q225" s="1"/>
      <c r="R225" s="1"/>
      <c r="S225" s="1"/>
      <c r="T225" s="1"/>
      <c r="U225" s="1"/>
      <c r="V225" s="1"/>
      <c r="W225" s="1"/>
    </row>
    <row r="226" customFormat="false" ht="15" hidden="false" customHeight="false" outlineLevel="0" collapsed="false">
      <c r="A226" s="1"/>
      <c r="B226" s="1"/>
      <c r="C226" s="1"/>
      <c r="D226" s="1"/>
      <c r="E226" s="1"/>
      <c r="F226" s="1"/>
      <c r="G226" s="1"/>
      <c r="H226" s="1"/>
      <c r="I226" s="1"/>
      <c r="J226" s="1"/>
      <c r="K226" s="1"/>
      <c r="L226" s="1"/>
      <c r="M226" s="1"/>
      <c r="N226" s="1"/>
      <c r="O226" s="1"/>
      <c r="P226" s="1"/>
      <c r="Q226" s="1"/>
      <c r="R226" s="1"/>
      <c r="S226" s="1"/>
      <c r="T226" s="1"/>
      <c r="U226" s="1"/>
      <c r="V226" s="1"/>
      <c r="W226" s="1"/>
    </row>
    <row r="227" customFormat="false" ht="15" hidden="false" customHeight="false" outlineLevel="0" collapsed="false">
      <c r="A227" s="1"/>
      <c r="B227" s="1"/>
      <c r="C227" s="1"/>
      <c r="D227" s="1"/>
      <c r="E227" s="1"/>
      <c r="F227" s="1"/>
      <c r="G227" s="1"/>
      <c r="H227" s="1"/>
      <c r="I227" s="1"/>
      <c r="J227" s="1"/>
      <c r="K227" s="1"/>
      <c r="L227" s="1"/>
      <c r="M227" s="1"/>
      <c r="N227" s="1"/>
      <c r="O227" s="1"/>
      <c r="P227" s="1"/>
      <c r="Q227" s="1"/>
      <c r="R227" s="1"/>
      <c r="S227" s="1"/>
      <c r="T227" s="1"/>
      <c r="U227" s="1"/>
      <c r="V227" s="1"/>
      <c r="W227" s="1"/>
    </row>
    <row r="228" customFormat="false" ht="15" hidden="false" customHeight="false" outlineLevel="0" collapsed="false">
      <c r="A228" s="1"/>
      <c r="B228" s="1"/>
      <c r="C228" s="1"/>
      <c r="D228" s="1"/>
      <c r="E228" s="1"/>
      <c r="F228" s="1"/>
      <c r="G228" s="1"/>
      <c r="H228" s="1"/>
      <c r="I228" s="1"/>
      <c r="J228" s="1"/>
      <c r="K228" s="1"/>
      <c r="L228" s="1"/>
      <c r="M228" s="1"/>
      <c r="N228" s="1"/>
      <c r="O228" s="1"/>
      <c r="P228" s="1"/>
      <c r="Q228" s="1"/>
      <c r="R228" s="1"/>
      <c r="S228" s="1"/>
      <c r="T228" s="1"/>
      <c r="U228" s="1"/>
      <c r="V228" s="1"/>
      <c r="W228" s="1"/>
    </row>
    <row r="229" customFormat="false" ht="15" hidden="false" customHeight="false" outlineLevel="0" collapsed="false">
      <c r="A229" s="1"/>
      <c r="B229" s="1"/>
      <c r="C229" s="1"/>
      <c r="D229" s="1"/>
      <c r="E229" s="1"/>
      <c r="F229" s="1"/>
      <c r="G229" s="1"/>
      <c r="H229" s="1"/>
      <c r="I229" s="1"/>
      <c r="J229" s="1"/>
      <c r="K229" s="1"/>
      <c r="L229" s="1"/>
      <c r="M229" s="1"/>
      <c r="N229" s="1"/>
      <c r="O229" s="1"/>
      <c r="P229" s="1"/>
      <c r="Q229" s="1"/>
      <c r="R229" s="1"/>
      <c r="S229" s="1"/>
      <c r="T229" s="1"/>
      <c r="U229" s="1"/>
      <c r="V229" s="1"/>
      <c r="W229" s="1"/>
    </row>
    <row r="230" customFormat="false" ht="15" hidden="false" customHeight="false" outlineLevel="0" collapsed="false">
      <c r="A230" s="1"/>
      <c r="B230" s="1"/>
      <c r="C230" s="1"/>
      <c r="D230" s="1"/>
      <c r="E230" s="1"/>
      <c r="F230" s="1"/>
      <c r="G230" s="1"/>
      <c r="H230" s="1"/>
      <c r="I230" s="1"/>
      <c r="J230" s="1"/>
      <c r="K230" s="1"/>
      <c r="L230" s="1"/>
      <c r="M230" s="1"/>
      <c r="N230" s="1"/>
      <c r="O230" s="1"/>
      <c r="P230" s="1"/>
      <c r="Q230" s="1"/>
      <c r="R230" s="1"/>
      <c r="S230" s="1"/>
      <c r="T230" s="1"/>
      <c r="U230" s="1"/>
      <c r="V230" s="1"/>
      <c r="W230" s="1"/>
    </row>
    <row r="231" customFormat="false" ht="15" hidden="false" customHeight="false" outlineLevel="0" collapsed="false">
      <c r="A231" s="1"/>
      <c r="B231" s="1"/>
      <c r="C231" s="1"/>
      <c r="D231" s="1"/>
      <c r="E231" s="1"/>
      <c r="F231" s="1"/>
      <c r="G231" s="1"/>
      <c r="H231" s="1"/>
      <c r="I231" s="1"/>
      <c r="J231" s="1"/>
      <c r="K231" s="1"/>
      <c r="L231" s="1"/>
      <c r="M231" s="1"/>
      <c r="N231" s="1"/>
      <c r="O231" s="1"/>
      <c r="P231" s="1"/>
      <c r="Q231" s="1"/>
      <c r="R231" s="1"/>
      <c r="S231" s="1"/>
      <c r="T231" s="1"/>
      <c r="U231" s="1"/>
      <c r="V231" s="1"/>
      <c r="W231" s="1"/>
    </row>
    <row r="232" customFormat="false" ht="15" hidden="false" customHeight="false" outlineLevel="0" collapsed="false">
      <c r="A232" s="1"/>
      <c r="B232" s="1"/>
      <c r="C232" s="1"/>
      <c r="D232" s="1"/>
      <c r="E232" s="1"/>
      <c r="F232" s="1"/>
      <c r="G232" s="1"/>
      <c r="H232" s="1"/>
      <c r="I232" s="1"/>
      <c r="J232" s="1"/>
      <c r="K232" s="1"/>
      <c r="L232" s="1"/>
      <c r="M232" s="1"/>
      <c r="N232" s="1"/>
      <c r="O232" s="1"/>
      <c r="P232" s="1"/>
      <c r="Q232" s="1"/>
      <c r="R232" s="1"/>
      <c r="S232" s="1"/>
      <c r="T232" s="1"/>
      <c r="U232" s="1"/>
      <c r="V232" s="1"/>
      <c r="W232" s="1"/>
    </row>
    <row r="233" customFormat="false" ht="15" hidden="false" customHeight="false" outlineLevel="0" collapsed="false">
      <c r="A233" s="1"/>
      <c r="B233" s="1"/>
      <c r="C233" s="1"/>
      <c r="D233" s="1"/>
      <c r="E233" s="1"/>
      <c r="F233" s="1"/>
      <c r="G233" s="1"/>
      <c r="H233" s="1"/>
      <c r="I233" s="1"/>
      <c r="J233" s="1"/>
      <c r="K233" s="1"/>
      <c r="L233" s="1"/>
      <c r="M233" s="1"/>
      <c r="N233" s="1"/>
      <c r="O233" s="1"/>
      <c r="P233" s="1"/>
      <c r="Q233" s="1"/>
      <c r="R233" s="1"/>
      <c r="S233" s="1"/>
      <c r="T233" s="1"/>
      <c r="U233" s="1"/>
      <c r="V233" s="1"/>
      <c r="W233" s="1"/>
    </row>
    <row r="234" customFormat="false" ht="15" hidden="false" customHeight="false" outlineLevel="0" collapsed="false">
      <c r="A234" s="1"/>
      <c r="B234" s="1"/>
      <c r="C234" s="1"/>
      <c r="D234" s="1"/>
      <c r="E234" s="1"/>
      <c r="F234" s="1"/>
      <c r="G234" s="1"/>
      <c r="H234" s="1"/>
      <c r="I234" s="1"/>
      <c r="J234" s="1"/>
      <c r="K234" s="1"/>
      <c r="L234" s="1"/>
      <c r="M234" s="1"/>
      <c r="N234" s="1"/>
      <c r="O234" s="1"/>
      <c r="P234" s="1"/>
      <c r="Q234" s="1"/>
      <c r="R234" s="1"/>
      <c r="S234" s="1"/>
      <c r="T234" s="1"/>
      <c r="U234" s="1"/>
      <c r="V234" s="1"/>
      <c r="W234" s="1"/>
    </row>
    <row r="235" customFormat="false" ht="15" hidden="false" customHeight="false" outlineLevel="0" collapsed="false">
      <c r="A235" s="1"/>
      <c r="B235" s="1"/>
      <c r="C235" s="1"/>
      <c r="D235" s="1"/>
      <c r="E235" s="1"/>
      <c r="F235" s="1"/>
      <c r="G235" s="1"/>
      <c r="H235" s="1"/>
      <c r="I235" s="1"/>
      <c r="J235" s="1"/>
      <c r="K235" s="1"/>
      <c r="L235" s="1"/>
      <c r="M235" s="1"/>
      <c r="N235" s="1"/>
      <c r="O235" s="1"/>
      <c r="P235" s="1"/>
      <c r="Q235" s="1"/>
      <c r="R235" s="1"/>
      <c r="S235" s="1"/>
      <c r="T235" s="1"/>
      <c r="U235" s="1"/>
      <c r="V235" s="1"/>
      <c r="W235" s="1"/>
    </row>
    <row r="236" customFormat="false" ht="15" hidden="false" customHeight="false" outlineLevel="0" collapsed="false">
      <c r="A236" s="1"/>
      <c r="B236" s="1"/>
      <c r="C236" s="1"/>
      <c r="D236" s="1"/>
      <c r="E236" s="1"/>
      <c r="F236" s="1"/>
      <c r="G236" s="1"/>
      <c r="H236" s="1"/>
      <c r="I236" s="1"/>
      <c r="J236" s="1"/>
      <c r="K236" s="1"/>
      <c r="L236" s="1"/>
      <c r="M236" s="1"/>
      <c r="N236" s="1"/>
      <c r="O236" s="1"/>
      <c r="P236" s="1"/>
      <c r="Q236" s="1"/>
      <c r="R236" s="1"/>
      <c r="S236" s="1"/>
      <c r="T236" s="1"/>
      <c r="U236" s="1"/>
      <c r="V236" s="1"/>
      <c r="W236" s="1"/>
    </row>
    <row r="237" customFormat="false" ht="15" hidden="false" customHeight="false" outlineLevel="0" collapsed="false">
      <c r="A237" s="1"/>
      <c r="B237" s="1"/>
      <c r="C237" s="1"/>
      <c r="D237" s="1"/>
      <c r="E237" s="1"/>
      <c r="F237" s="1"/>
      <c r="G237" s="1"/>
      <c r="H237" s="1"/>
      <c r="I237" s="1"/>
      <c r="J237" s="1"/>
      <c r="K237" s="1"/>
      <c r="L237" s="1"/>
      <c r="M237" s="1"/>
      <c r="N237" s="1"/>
      <c r="O237" s="1"/>
      <c r="P237" s="1"/>
      <c r="Q237" s="1"/>
      <c r="R237" s="1"/>
      <c r="S237" s="1"/>
      <c r="T237" s="1"/>
      <c r="U237" s="1"/>
      <c r="V237" s="1"/>
      <c r="W237" s="1"/>
    </row>
    <row r="238" customFormat="false" ht="15" hidden="false" customHeight="false" outlineLevel="0" collapsed="false">
      <c r="A238" s="1"/>
      <c r="B238" s="1"/>
      <c r="C238" s="1"/>
      <c r="D238" s="1"/>
      <c r="E238" s="1"/>
      <c r="F238" s="1"/>
      <c r="G238" s="1"/>
      <c r="H238" s="1"/>
      <c r="I238" s="1"/>
      <c r="J238" s="1"/>
      <c r="K238" s="1"/>
      <c r="L238" s="1"/>
      <c r="M238" s="1"/>
      <c r="N238" s="1"/>
      <c r="O238" s="1"/>
      <c r="P238" s="1"/>
      <c r="Q238" s="1"/>
      <c r="R238" s="1"/>
      <c r="S238" s="1"/>
      <c r="T238" s="1"/>
      <c r="U238" s="1"/>
      <c r="V238" s="1"/>
      <c r="W238" s="1"/>
    </row>
    <row r="239" customFormat="false" ht="15" hidden="false" customHeight="false" outlineLevel="0" collapsed="false">
      <c r="A239" s="1"/>
      <c r="B239" s="1"/>
      <c r="C239" s="1"/>
      <c r="D239" s="1"/>
      <c r="E239" s="1"/>
      <c r="F239" s="1"/>
      <c r="G239" s="1"/>
      <c r="H239" s="1"/>
      <c r="I239" s="1"/>
      <c r="J239" s="1"/>
      <c r="K239" s="1"/>
      <c r="L239" s="1"/>
      <c r="M239" s="1"/>
      <c r="N239" s="1"/>
      <c r="O239" s="1"/>
      <c r="P239" s="1"/>
      <c r="Q239" s="1"/>
      <c r="R239" s="1"/>
      <c r="S239" s="1"/>
      <c r="T239" s="1"/>
      <c r="U239" s="1"/>
      <c r="V239" s="1"/>
      <c r="W239" s="1"/>
    </row>
    <row r="240" customFormat="false" ht="15" hidden="false" customHeight="false" outlineLevel="0" collapsed="false">
      <c r="A240" s="1"/>
      <c r="B240" s="1"/>
      <c r="C240" s="1"/>
      <c r="D240" s="1"/>
      <c r="E240" s="1"/>
      <c r="F240" s="1"/>
      <c r="G240" s="1"/>
      <c r="H240" s="1"/>
      <c r="I240" s="1"/>
      <c r="J240" s="1"/>
      <c r="K240" s="1"/>
      <c r="L240" s="1"/>
      <c r="M240" s="1"/>
      <c r="N240" s="1"/>
      <c r="O240" s="1"/>
      <c r="P240" s="1"/>
      <c r="Q240" s="1"/>
      <c r="R240" s="1"/>
      <c r="S240" s="1"/>
      <c r="T240" s="1"/>
      <c r="U240" s="1"/>
      <c r="V240" s="1"/>
      <c r="W240" s="1"/>
    </row>
    <row r="241" customFormat="false" ht="15" hidden="false" customHeight="false" outlineLevel="0" collapsed="false">
      <c r="A241" s="1"/>
      <c r="B241" s="1"/>
      <c r="C241" s="1"/>
      <c r="D241" s="1"/>
      <c r="E241" s="1"/>
      <c r="F241" s="1"/>
      <c r="G241" s="1"/>
      <c r="H241" s="1"/>
      <c r="I241" s="1"/>
      <c r="J241" s="1"/>
      <c r="K241" s="1"/>
      <c r="L241" s="1"/>
      <c r="M241" s="1"/>
      <c r="N241" s="1"/>
      <c r="O241" s="1"/>
      <c r="P241" s="1"/>
      <c r="Q241" s="1"/>
      <c r="R241" s="1"/>
      <c r="S241" s="1"/>
      <c r="T241" s="1"/>
      <c r="U241" s="1"/>
      <c r="V241" s="1"/>
      <c r="W241" s="1"/>
    </row>
    <row r="242" customFormat="false" ht="15" hidden="false" customHeight="false" outlineLevel="0" collapsed="false">
      <c r="A242" s="1"/>
      <c r="B242" s="1"/>
      <c r="C242" s="1"/>
      <c r="D242" s="1"/>
      <c r="E242" s="1"/>
      <c r="F242" s="1"/>
      <c r="G242" s="1"/>
      <c r="H242" s="1"/>
      <c r="I242" s="1"/>
      <c r="J242" s="1"/>
      <c r="K242" s="1"/>
      <c r="L242" s="1"/>
      <c r="M242" s="1"/>
      <c r="N242" s="1"/>
      <c r="O242" s="1"/>
      <c r="P242" s="1"/>
      <c r="Q242" s="1"/>
      <c r="R242" s="1"/>
      <c r="S242" s="1"/>
      <c r="T242" s="1"/>
      <c r="U242" s="1"/>
      <c r="V242" s="1"/>
      <c r="W242" s="1"/>
    </row>
    <row r="243" customFormat="false" ht="15" hidden="false" customHeight="false" outlineLevel="0" collapsed="false">
      <c r="A243" s="1"/>
      <c r="B243" s="1"/>
      <c r="C243" s="1"/>
      <c r="D243" s="1"/>
      <c r="E243" s="1"/>
      <c r="F243" s="1"/>
      <c r="G243" s="1"/>
      <c r="H243" s="1"/>
      <c r="I243" s="1"/>
      <c r="J243" s="1"/>
      <c r="K243" s="1"/>
      <c r="L243" s="1"/>
      <c r="M243" s="1"/>
      <c r="N243" s="1"/>
      <c r="O243" s="1"/>
      <c r="P243" s="1"/>
      <c r="Q243" s="1"/>
      <c r="R243" s="1"/>
      <c r="S243" s="1"/>
      <c r="T243" s="1"/>
      <c r="U243" s="1"/>
      <c r="V243" s="1"/>
      <c r="W243" s="1"/>
    </row>
    <row r="244" customFormat="false" ht="15" hidden="false" customHeight="false" outlineLevel="0" collapsed="false">
      <c r="A244" s="1"/>
      <c r="B244" s="1"/>
      <c r="C244" s="1"/>
      <c r="D244" s="1"/>
      <c r="E244" s="1"/>
      <c r="F244" s="1"/>
      <c r="G244" s="1"/>
      <c r="H244" s="1"/>
      <c r="I244" s="1"/>
      <c r="J244" s="1"/>
      <c r="K244" s="1"/>
      <c r="L244" s="1"/>
      <c r="M244" s="1"/>
      <c r="N244" s="1"/>
      <c r="O244" s="1"/>
      <c r="P244" s="1"/>
      <c r="Q244" s="1"/>
      <c r="R244" s="1"/>
      <c r="S244" s="1"/>
      <c r="T244" s="1"/>
      <c r="U244" s="1"/>
      <c r="V244" s="1"/>
      <c r="W244" s="1"/>
    </row>
    <row r="245" customFormat="false" ht="15" hidden="false" customHeight="false" outlineLevel="0" collapsed="false">
      <c r="A245" s="1"/>
      <c r="B245" s="1"/>
      <c r="C245" s="1"/>
      <c r="D245" s="1"/>
      <c r="E245" s="1"/>
      <c r="F245" s="1"/>
      <c r="G245" s="1"/>
      <c r="H245" s="1"/>
      <c r="I245" s="1"/>
      <c r="J245" s="1"/>
      <c r="K245" s="1"/>
      <c r="L245" s="1"/>
      <c r="M245" s="1"/>
      <c r="N245" s="1"/>
      <c r="O245" s="1"/>
      <c r="P245" s="1"/>
      <c r="Q245" s="1"/>
      <c r="R245" s="1"/>
      <c r="S245" s="1"/>
      <c r="T245" s="1"/>
      <c r="U245" s="1"/>
      <c r="V245" s="1"/>
      <c r="W245" s="1"/>
    </row>
    <row r="246" customFormat="false" ht="15" hidden="false" customHeight="false" outlineLevel="0" collapsed="false">
      <c r="A246" s="1"/>
      <c r="B246" s="1"/>
      <c r="C246" s="1"/>
      <c r="D246" s="1"/>
      <c r="E246" s="1"/>
      <c r="F246" s="1"/>
      <c r="G246" s="1"/>
      <c r="H246" s="1"/>
      <c r="I246" s="1"/>
      <c r="J246" s="1"/>
      <c r="K246" s="1"/>
      <c r="L246" s="1"/>
      <c r="M246" s="1"/>
      <c r="N246" s="1"/>
      <c r="O246" s="1"/>
      <c r="P246" s="1"/>
      <c r="Q246" s="1"/>
      <c r="R246" s="1"/>
      <c r="S246" s="1"/>
      <c r="T246" s="1"/>
      <c r="U246" s="1"/>
      <c r="V246" s="1"/>
      <c r="W246" s="1"/>
    </row>
    <row r="247" customFormat="false" ht="15" hidden="false" customHeight="false" outlineLevel="0" collapsed="false">
      <c r="A247" s="1"/>
      <c r="B247" s="1"/>
      <c r="C247" s="1"/>
      <c r="D247" s="1"/>
      <c r="E247" s="1"/>
      <c r="F247" s="1"/>
      <c r="G247" s="1"/>
      <c r="H247" s="1"/>
      <c r="I247" s="1"/>
      <c r="J247" s="1"/>
      <c r="K247" s="1"/>
      <c r="L247" s="1"/>
      <c r="M247" s="1"/>
      <c r="N247" s="1"/>
      <c r="O247" s="1"/>
      <c r="P247" s="1"/>
      <c r="Q247" s="1"/>
      <c r="R247" s="1"/>
      <c r="S247" s="1"/>
      <c r="T247" s="1"/>
      <c r="U247" s="1"/>
      <c r="V247" s="1"/>
      <c r="W247" s="1"/>
    </row>
    <row r="248" customFormat="false" ht="15" hidden="false" customHeight="false" outlineLevel="0" collapsed="false">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customFormat="false" ht="15" hidden="false" customHeight="false" outlineLevel="0" collapsed="false">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customFormat="false" ht="15" hidden="false" customHeight="false" outlineLevel="0" collapsed="false">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customFormat="false" ht="15" hidden="false" customHeight="false" outlineLevel="0" collapsed="false">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customFormat="false" ht="21" hidden="false" customHeight="false" outlineLevel="0" collapsed="false">
      <c r="A252" s="7"/>
      <c r="B252" s="29" t="str">
        <f aca="false">Übersicht!C8</f>
        <v>Stephanie Mennle</v>
      </c>
      <c r="C252" s="1"/>
      <c r="D252" s="1"/>
      <c r="E252" s="1"/>
      <c r="F252" s="1"/>
      <c r="G252" s="1"/>
      <c r="H252" s="1"/>
      <c r="I252" s="1"/>
      <c r="J252" s="1"/>
      <c r="K252" s="1"/>
      <c r="L252" s="1"/>
      <c r="M252" s="1"/>
      <c r="N252" s="1"/>
      <c r="O252" s="1"/>
      <c r="P252" s="1"/>
      <c r="Q252" s="1"/>
      <c r="R252" s="1"/>
      <c r="S252" s="1"/>
      <c r="T252" s="1"/>
      <c r="U252" s="1"/>
      <c r="V252" s="1"/>
      <c r="W252" s="1"/>
      <c r="X252" s="1"/>
      <c r="Y252" s="1"/>
    </row>
    <row r="253" customFormat="false" ht="15" hidden="false" customHeight="false" outlineLevel="0" collapsed="false">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customFormat="false" ht="15" hidden="false" customHeight="false" outlineLevel="0" collapsed="false">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customFormat="false" ht="15" hidden="false" customHeight="false" outlineLevel="0" collapsed="false">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customFormat="false" ht="15" hidden="false" customHeight="false" outlineLevel="0" collapsed="false">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customFormat="false" ht="15" hidden="false" customHeight="false" outlineLevel="0" collapsed="false">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customFormat="false" ht="15" hidden="false" customHeight="false" outlineLevel="0" collapsed="false">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customFormat="false" ht="15" hidden="false" customHeight="false" outlineLevel="0" collapsed="false">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customFormat="false" ht="15" hidden="false" customHeight="false" outlineLevel="0" collapsed="false">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customFormat="false" ht="15" hidden="false" customHeight="false" outlineLevel="0" collapsed="false">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customFormat="false" ht="15" hidden="false" customHeight="false" outlineLevel="0" collapsed="false">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customFormat="false" ht="15" hidden="false" customHeight="false" outlineLevel="0" collapsed="false">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customFormat="false" ht="15" hidden="false" customHeight="false" outlineLevel="0" collapsed="false">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customFormat="false" ht="15" hidden="false" customHeight="false" outlineLevel="0" collapsed="false">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customFormat="false" ht="15" hidden="false" customHeight="false" outlineLevel="0" collapsed="false">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customFormat="false" ht="15" hidden="false" customHeight="false" outlineLevel="0" collapsed="false">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customFormat="false" ht="15" hidden="false" customHeight="false" outlineLevel="0" collapsed="false">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customFormat="false" ht="15" hidden="false" customHeight="false" outlineLevel="0" collapsed="false">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customFormat="false" ht="15" hidden="false" customHeight="false" outlineLevel="0" collapsed="false">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customFormat="false" ht="15" hidden="false" customHeight="false" outlineLevel="0" collapsed="false">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customFormat="false" ht="15" hidden="false" customHeight="false" outlineLevel="0" collapsed="false">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customFormat="false" ht="15" hidden="false" customHeight="false" outlineLevel="0" collapsed="false">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customFormat="false" ht="15" hidden="false" customHeight="false" outlineLevel="0" collapsed="false">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customFormat="false" ht="15" hidden="false" customHeight="false" outlineLevel="0" collapsed="false">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customFormat="false" ht="15" hidden="false" customHeight="false" outlineLevel="0" collapsed="false">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customFormat="false" ht="15" hidden="false" customHeight="false" outlineLevel="0" collapsed="false">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customFormat="false" ht="15" hidden="false" customHeight="false" outlineLevel="0" collapsed="false">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customFormat="false" ht="15" hidden="false" customHeight="false" outlineLevel="0" collapsed="false">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customFormat="false" ht="15" hidden="false" customHeight="false" outlineLevel="0" collapsed="false">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customFormat="false" ht="15" hidden="false" customHeight="false" outlineLevel="0" collapsed="false">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customFormat="false" ht="15" hidden="false" customHeight="false" outlineLevel="0" collapsed="false">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customFormat="false" ht="15" hidden="false" customHeight="false" outlineLevel="0" collapsed="false">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customFormat="false" ht="15" hidden="false" customHeight="false" outlineLevel="0" collapsed="false">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customFormat="false" ht="15" hidden="false" customHeight="false" outlineLevel="0" collapsed="false">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customFormat="false" ht="15" hidden="false" customHeight="false" outlineLevel="0" collapsed="false">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customFormat="false" ht="15" hidden="false" customHeight="false" outlineLevel="0" collapsed="false">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customFormat="false" ht="15" hidden="false" customHeight="false" outlineLevel="0" collapsed="false">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customFormat="false" ht="15" hidden="false" customHeight="false" outlineLevel="0" collapsed="false">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customFormat="false" ht="15" hidden="false" customHeight="false" outlineLevel="0" collapsed="false">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customFormat="false" ht="15" hidden="false" customHeight="false" outlineLevel="0" collapsed="false">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customFormat="false" ht="21" hidden="false" customHeight="false" outlineLevel="0" collapsed="false">
      <c r="A292" s="7"/>
      <c r="B292" s="29" t="str">
        <f aca="false">Übersicht!C9</f>
        <v>Benjamin Bauer</v>
      </c>
      <c r="C292" s="1"/>
      <c r="D292" s="1"/>
      <c r="E292" s="1"/>
      <c r="F292" s="1"/>
      <c r="G292" s="1"/>
      <c r="H292" s="1"/>
      <c r="I292" s="1"/>
      <c r="J292" s="1"/>
      <c r="K292" s="1"/>
      <c r="L292" s="1"/>
      <c r="M292" s="1"/>
      <c r="N292" s="1"/>
      <c r="O292" s="1"/>
      <c r="P292" s="1"/>
      <c r="Q292" s="1"/>
      <c r="R292" s="1"/>
      <c r="S292" s="1"/>
      <c r="T292" s="1"/>
      <c r="U292" s="1"/>
      <c r="V292" s="1"/>
      <c r="W292" s="1"/>
      <c r="X292" s="1"/>
      <c r="Y292" s="1"/>
    </row>
    <row r="293" customFormat="false" ht="15" hidden="false" customHeight="false" outlineLevel="0" collapsed="false">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customFormat="false" ht="15" hidden="false" customHeight="false" outlineLevel="0" collapsed="false">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customFormat="false" ht="15" hidden="false" customHeight="false" outlineLevel="0" collapsed="false">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customFormat="false" ht="15" hidden="false" customHeight="false" outlineLevel="0" collapsed="false">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customFormat="false" ht="15" hidden="false" customHeight="false" outlineLevel="0" collapsed="false">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customFormat="false" ht="15" hidden="false" customHeight="false" outlineLevel="0" collapsed="false">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customFormat="false" ht="15" hidden="false" customHeight="false" outlineLevel="0" collapsed="false">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customFormat="false" ht="15" hidden="false" customHeight="false" outlineLevel="0" collapsed="false">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customFormat="false" ht="15" hidden="false" customHeight="false" outlineLevel="0" collapsed="false">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customFormat="false" ht="15" hidden="false" customHeight="false" outlineLevel="0" collapsed="false">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customFormat="false" ht="15" hidden="false" customHeight="false" outlineLevel="0" collapsed="false">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customFormat="false" ht="15" hidden="false" customHeight="false" outlineLevel="0" collapsed="false">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customFormat="false" ht="15" hidden="false" customHeight="false" outlineLevel="0" collapsed="false">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customFormat="false" ht="15" hidden="false" customHeight="false" outlineLevel="0" collapsed="false">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customFormat="false" ht="15" hidden="false" customHeight="false" outlineLevel="0" collapsed="false">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customFormat="false" ht="15" hidden="false" customHeight="false" outlineLevel="0" collapsed="false">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customFormat="false" ht="15" hidden="false" customHeight="false" outlineLevel="0" collapsed="false">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customFormat="false" ht="15" hidden="false" customHeight="false" outlineLevel="0" collapsed="false">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customFormat="false" ht="15" hidden="false" customHeight="false" outlineLevel="0" collapsed="false">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customFormat="false" ht="15" hidden="false" customHeight="false" outlineLevel="0" collapsed="false">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customFormat="false" ht="15" hidden="false" customHeight="false" outlineLevel="0" collapsed="false">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customFormat="false" ht="15" hidden="false" customHeight="false" outlineLevel="0" collapsed="false">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customFormat="false" ht="15" hidden="false" customHeight="false" outlineLevel="0" collapsed="false">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customFormat="false" ht="15" hidden="false" customHeight="false" outlineLevel="0" collapsed="false">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customFormat="false" ht="15" hidden="false" customHeight="false" outlineLevel="0" collapsed="false">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customFormat="false" ht="15" hidden="false" customHeight="false" outlineLevel="0" collapsed="false">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customFormat="false" ht="15" hidden="false" customHeight="false" outlineLevel="0" collapsed="false">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customFormat="false" ht="15" hidden="false" customHeight="false" outlineLevel="0" collapsed="false">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customFormat="false" ht="15" hidden="false" customHeight="false" outlineLevel="0" collapsed="false">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customFormat="false" ht="15" hidden="false" customHeight="false" outlineLevel="0" collapsed="false">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customFormat="false" ht="15" hidden="false" customHeight="false" outlineLevel="0" collapsed="false">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customFormat="false" ht="15" hidden="false" customHeight="false" outlineLevel="0" collapsed="false">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customFormat="false" ht="15" hidden="false" customHeight="false" outlineLevel="0" collapsed="false">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customFormat="false" ht="15" hidden="false" customHeight="false" outlineLevel="0" collapsed="false">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customFormat="false" ht="15" hidden="false" customHeight="false" outlineLevel="0" collapsed="false">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customFormat="false" ht="15" hidden="false" customHeight="false" outlineLevel="0" collapsed="false">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customFormat="false" ht="15" hidden="false" customHeight="false" outlineLevel="0" collapsed="false">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customFormat="false" ht="15" hidden="false" customHeight="false" outlineLevel="0" collapsed="false">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customFormat="false" ht="21" hidden="false" customHeight="false" outlineLevel="0" collapsed="false">
      <c r="A331" s="7"/>
      <c r="B331" s="29" t="str">
        <f aca="false">Übersicht!C10</f>
        <v>Noor Alrabea</v>
      </c>
      <c r="C331" s="1"/>
      <c r="D331" s="1"/>
      <c r="E331" s="1"/>
      <c r="F331" s="1"/>
      <c r="G331" s="1"/>
      <c r="H331" s="1"/>
      <c r="I331" s="1"/>
      <c r="J331" s="1"/>
      <c r="K331" s="1"/>
      <c r="L331" s="1"/>
      <c r="M331" s="1"/>
      <c r="N331" s="1"/>
      <c r="O331" s="1"/>
      <c r="P331" s="1"/>
      <c r="Q331" s="1"/>
      <c r="R331" s="1"/>
      <c r="S331" s="1"/>
      <c r="T331" s="1"/>
      <c r="U331" s="1"/>
      <c r="V331" s="1"/>
      <c r="W331" s="1"/>
      <c r="X331" s="1"/>
      <c r="Y331" s="1"/>
    </row>
    <row r="332" customFormat="false" ht="15" hidden="false" customHeight="false" outlineLevel="0" collapsed="false">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customFormat="false" ht="15" hidden="false" customHeight="false" outlineLevel="0" collapsed="false">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customFormat="false" ht="15" hidden="false" customHeight="false" outlineLevel="0" collapsed="false">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customFormat="false" ht="15" hidden="false" customHeight="false" outlineLevel="0" collapsed="false">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customFormat="false" ht="15" hidden="false" customHeight="false" outlineLevel="0" collapsed="false">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customFormat="false" ht="15" hidden="false" customHeight="false" outlineLevel="0" collapsed="false">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customFormat="false" ht="15" hidden="false" customHeight="false" outlineLevel="0" collapsed="false">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customFormat="false" ht="15" hidden="false" customHeight="false" outlineLevel="0" collapsed="false">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customFormat="false" ht="15" hidden="false" customHeight="false" outlineLevel="0" collapsed="false">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customFormat="false" ht="15" hidden="false" customHeight="false" outlineLevel="0" collapsed="false">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customFormat="false" ht="15" hidden="false" customHeight="false" outlineLevel="0" collapsed="false">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customFormat="false" ht="15" hidden="false" customHeight="false" outlineLevel="0" collapsed="false">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customFormat="false" ht="15" hidden="false" customHeight="false" outlineLevel="0" collapsed="false">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customFormat="false" ht="15" hidden="false" customHeight="false" outlineLevel="0" collapsed="false">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customFormat="false" ht="15" hidden="false" customHeight="false" outlineLevel="0" collapsed="false">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customFormat="false" ht="15" hidden="false" customHeight="false" outlineLevel="0" collapsed="false">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customFormat="false" ht="15" hidden="false" customHeight="false" outlineLevel="0" collapsed="false">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customFormat="false" ht="15" hidden="false" customHeight="false" outlineLevel="0" collapsed="false">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customFormat="false" ht="15" hidden="false" customHeight="false" outlineLevel="0" collapsed="false">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customFormat="false" ht="15" hidden="false" customHeight="false" outlineLevel="0" collapsed="false">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customFormat="false" ht="15" hidden="false" customHeight="false" outlineLevel="0" collapsed="false">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customFormat="false" ht="15" hidden="false" customHeight="false" outlineLevel="0" collapsed="false">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customFormat="false" ht="15" hidden="false" customHeight="false" outlineLevel="0" collapsed="false">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customFormat="false" ht="15" hidden="false" customHeight="false" outlineLevel="0" collapsed="false">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customFormat="false" ht="15" hidden="false" customHeight="false" outlineLevel="0" collapsed="false">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customFormat="false" ht="15" hidden="false" customHeight="false" outlineLevel="0" collapsed="false">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customFormat="false" ht="15" hidden="false" customHeight="false" outlineLevel="0" collapsed="false">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customFormat="false" ht="15" hidden="false" customHeight="false" outlineLevel="0" collapsed="false">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customFormat="false" ht="15" hidden="false" customHeight="false" outlineLevel="0" collapsed="false">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customFormat="false" ht="15" hidden="false" customHeight="false" outlineLevel="0" collapsed="false">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customFormat="false" ht="15" hidden="false" customHeight="false" outlineLevel="0" collapsed="false">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customFormat="false" ht="15" hidden="false" customHeight="false" outlineLevel="0" collapsed="false">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customFormat="false" ht="15" hidden="false" customHeight="false" outlineLevel="0" collapsed="false">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customFormat="false" ht="15" hidden="false" customHeight="false" outlineLevel="0" collapsed="false">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customFormat="false" ht="15" hidden="false" customHeight="false" outlineLevel="0" collapsed="false">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customFormat="false" ht="15" hidden="false" customHeight="false" outlineLevel="0" collapsed="false">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customFormat="false" ht="15" hidden="false" customHeight="false" outlineLevel="0" collapsed="false">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customFormat="false" ht="15" hidden="false" customHeight="false" outlineLevel="0" collapsed="false">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customFormat="false" ht="21" hidden="false" customHeight="false" outlineLevel="0" collapsed="false">
      <c r="A370" s="7"/>
      <c r="B370" s="29" t="str">
        <f aca="false">Übersicht!C11</f>
        <v>Teilnehmer 5</v>
      </c>
      <c r="C370" s="1"/>
      <c r="D370" s="1"/>
      <c r="E370" s="1"/>
      <c r="F370" s="1"/>
      <c r="G370" s="1"/>
      <c r="H370" s="1"/>
      <c r="I370" s="1"/>
      <c r="J370" s="1"/>
      <c r="K370" s="1"/>
      <c r="L370" s="1"/>
      <c r="M370" s="1"/>
      <c r="N370" s="1"/>
      <c r="O370" s="1"/>
      <c r="P370" s="1"/>
      <c r="Q370" s="1"/>
      <c r="R370" s="1"/>
      <c r="S370" s="1"/>
      <c r="T370" s="1"/>
      <c r="U370" s="1"/>
      <c r="V370" s="1"/>
      <c r="W370" s="1"/>
      <c r="X370" s="1"/>
      <c r="Y370" s="1"/>
    </row>
  </sheetData>
  <sheetProtection sheet="true" objects="true" scenarios="true" selectLockedCells="true"/>
  <hyperlinks>
    <hyperlink ref="I1" location="Übersicht!C2" display="Übersicht"/>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tabColor rgb="FFE46C0A"/>
    <pageSetUpPr fitToPage="false"/>
  </sheetPr>
  <dimension ref="A1:AF162"/>
  <sheetViews>
    <sheetView windowProtection="true" showFormulas="false" showGridLines="true" showRowColHeaders="true" showZeros="true" rightToLeft="false" tabSelected="false" showOutlineSymbols="true" defaultGridColor="true" view="normal" topLeftCell="U1" colorId="64" zoomScale="85" zoomScaleNormal="85" zoomScalePageLayoutView="100" workbookViewId="0">
      <pane xSplit="0" ySplit="6" topLeftCell="A29" activePane="bottomLeft" state="frozen"/>
      <selection pane="topLeft" activeCell="U1" activeCellId="0" sqref="U1"/>
      <selection pane="bottomLeft" activeCell="L92" activeCellId="0" sqref="L92"/>
    </sheetView>
  </sheetViews>
  <sheetFormatPr defaultRowHeight="15"/>
  <cols>
    <col collapsed="false" hidden="false" max="1" min="1" style="0" width="9.10526315789474"/>
    <col collapsed="false" hidden="false" max="2" min="2" style="0" width="24.6356275303644"/>
    <col collapsed="false" hidden="false" max="3" min="3" style="0" width="9.10526315789474"/>
    <col collapsed="false" hidden="false" max="4" min="4" style="0" width="12.5344129554656"/>
    <col collapsed="false" hidden="false" max="5" min="5" style="0" width="11.4615384615385"/>
    <col collapsed="false" hidden="false" max="6" min="6" style="0" width="8.46153846153846"/>
    <col collapsed="false" hidden="false" max="7" min="7" style="32" width="8.46153846153846"/>
    <col collapsed="false" hidden="false" max="8" min="8" style="0" width="8.46153846153846"/>
    <col collapsed="false" hidden="false" max="9" min="9" style="32" width="8.46153846153846"/>
    <col collapsed="false" hidden="false" max="10" min="10" style="0" width="8.46153846153846"/>
    <col collapsed="false" hidden="false" max="11" min="11" style="32" width="8.46153846153846"/>
    <col collapsed="false" hidden="false" max="12" min="12" style="0" width="8.46153846153846"/>
    <col collapsed="false" hidden="false" max="13" min="13" style="32" width="8.46153846153846"/>
    <col collapsed="false" hidden="false" max="14" min="14" style="0" width="8.46153846153846"/>
    <col collapsed="false" hidden="false" max="17" min="15" style="32" width="8.46153846153846"/>
    <col collapsed="false" hidden="false" max="18" min="18" style="0" width="9.10526315789474"/>
    <col collapsed="false" hidden="false" max="19" min="19" style="0" width="10.497975708502"/>
    <col collapsed="false" hidden="false" max="1025" min="20" style="0" width="9.10526315789474"/>
  </cols>
  <sheetData>
    <row r="1" customFormat="false" ht="24" hidden="false" customHeight="false" outlineLevel="0" collapsed="false">
      <c r="A1" s="1"/>
      <c r="B1" s="33" t="s">
        <v>20</v>
      </c>
      <c r="C1" s="1"/>
      <c r="D1" s="1"/>
      <c r="E1" s="1"/>
      <c r="F1" s="1"/>
      <c r="G1" s="34"/>
      <c r="H1" s="1"/>
      <c r="I1" s="34"/>
      <c r="J1" s="1"/>
      <c r="K1" s="34"/>
      <c r="L1" s="1"/>
      <c r="M1" s="34"/>
      <c r="N1" s="1"/>
      <c r="O1" s="34"/>
      <c r="P1" s="34"/>
      <c r="Q1" s="34"/>
      <c r="R1" s="1"/>
      <c r="S1" s="1"/>
      <c r="T1" s="1"/>
      <c r="U1" s="1"/>
      <c r="V1" s="1"/>
      <c r="W1" s="1"/>
      <c r="X1" s="1"/>
      <c r="Y1" s="1"/>
      <c r="Z1" s="1"/>
      <c r="AA1" s="1"/>
      <c r="AB1" s="1"/>
      <c r="AC1" s="1"/>
      <c r="AD1" s="1"/>
      <c r="AE1" s="1"/>
      <c r="AF1" s="1"/>
    </row>
    <row r="2" customFormat="false" ht="3.75" hidden="false" customHeight="true" outlineLevel="0" collapsed="false">
      <c r="A2" s="1"/>
      <c r="B2" s="35"/>
      <c r="C2" s="1"/>
      <c r="D2" s="1"/>
      <c r="E2" s="1"/>
      <c r="F2" s="1"/>
      <c r="G2" s="34"/>
      <c r="H2" s="1"/>
      <c r="I2" s="34"/>
      <c r="J2" s="1"/>
      <c r="K2" s="34"/>
      <c r="L2" s="1"/>
      <c r="M2" s="34"/>
      <c r="N2" s="1"/>
      <c r="O2" s="34"/>
      <c r="P2" s="34"/>
      <c r="Q2" s="34"/>
      <c r="R2" s="1"/>
      <c r="S2" s="1"/>
      <c r="T2" s="1"/>
      <c r="U2" s="1"/>
      <c r="V2" s="1"/>
      <c r="W2" s="1"/>
      <c r="X2" s="1"/>
      <c r="Y2" s="1"/>
      <c r="Z2" s="1"/>
      <c r="AA2" s="1"/>
      <c r="AB2" s="1"/>
      <c r="AC2" s="1"/>
      <c r="AD2" s="1"/>
      <c r="AE2" s="1"/>
      <c r="AF2" s="1"/>
    </row>
    <row r="3" customFormat="false" ht="15" hidden="false" customHeight="false" outlineLevel="0" collapsed="false">
      <c r="A3" s="1"/>
      <c r="B3" s="36" t="s">
        <v>62</v>
      </c>
      <c r="C3" s="36"/>
      <c r="D3" s="37" t="s">
        <v>63</v>
      </c>
      <c r="E3" s="37" t="s">
        <v>64</v>
      </c>
      <c r="F3" s="38" t="str">
        <f aca="false">Übersicht!D7</f>
        <v>MZ</v>
      </c>
      <c r="G3" s="38"/>
      <c r="H3" s="38" t="str">
        <f aca="false">Übersicht!D8</f>
        <v>SM</v>
      </c>
      <c r="I3" s="38"/>
      <c r="J3" s="38" t="str">
        <f aca="false">Übersicht!D9</f>
        <v>BB</v>
      </c>
      <c r="K3" s="38"/>
      <c r="L3" s="38" t="str">
        <f aca="false">Übersicht!D10</f>
        <v>NA</v>
      </c>
      <c r="M3" s="38"/>
      <c r="N3" s="38" t="str">
        <f aca="false">Übersicht!D11</f>
        <v>T5</v>
      </c>
      <c r="O3" s="38"/>
      <c r="P3" s="39" t="s">
        <v>51</v>
      </c>
      <c r="Q3" s="39"/>
      <c r="R3" s="1"/>
      <c r="S3" s="1"/>
      <c r="T3" s="11" t="s">
        <v>50</v>
      </c>
      <c r="U3" s="1"/>
      <c r="V3" s="1"/>
      <c r="W3" s="1"/>
      <c r="X3" s="1"/>
      <c r="Y3" s="1"/>
      <c r="Z3" s="1"/>
      <c r="AA3" s="1"/>
      <c r="AB3" s="1"/>
      <c r="AC3" s="1"/>
      <c r="AD3" s="1"/>
      <c r="AE3" s="1"/>
      <c r="AF3" s="1"/>
    </row>
    <row r="4" customFormat="false" ht="15" hidden="false" customHeight="false" outlineLevel="0" collapsed="false">
      <c r="A4" s="1"/>
      <c r="B4" s="36"/>
      <c r="C4" s="36"/>
      <c r="D4" s="37"/>
      <c r="E4" s="37"/>
      <c r="F4" s="40" t="s">
        <v>65</v>
      </c>
      <c r="G4" s="41" t="s">
        <v>66</v>
      </c>
      <c r="H4" s="40" t="s">
        <v>65</v>
      </c>
      <c r="I4" s="41" t="s">
        <v>66</v>
      </c>
      <c r="J4" s="40" t="s">
        <v>65</v>
      </c>
      <c r="K4" s="41" t="s">
        <v>66</v>
      </c>
      <c r="L4" s="40" t="s">
        <v>65</v>
      </c>
      <c r="M4" s="41" t="s">
        <v>66</v>
      </c>
      <c r="N4" s="40" t="s">
        <v>65</v>
      </c>
      <c r="O4" s="41" t="s">
        <v>66</v>
      </c>
      <c r="P4" s="40" t="s">
        <v>65</v>
      </c>
      <c r="Q4" s="41" t="s">
        <v>66</v>
      </c>
      <c r="R4" s="1"/>
      <c r="S4" s="1"/>
      <c r="T4" s="1"/>
      <c r="U4" s="1"/>
      <c r="V4" s="1"/>
      <c r="W4" s="1"/>
      <c r="X4" s="1"/>
      <c r="Y4" s="1"/>
      <c r="Z4" s="1"/>
      <c r="AA4" s="1"/>
      <c r="AB4" s="1"/>
      <c r="AC4" s="1"/>
      <c r="AD4" s="1"/>
      <c r="AE4" s="1"/>
      <c r="AF4" s="1"/>
    </row>
    <row r="5" customFormat="false" ht="15" hidden="false" customHeight="false" outlineLevel="0" collapsed="false">
      <c r="A5" s="1"/>
      <c r="B5" s="42" t="s">
        <v>67</v>
      </c>
      <c r="C5" s="36"/>
      <c r="D5" s="43" t="n">
        <f aca="false">D113</f>
        <v>4</v>
      </c>
      <c r="E5" s="43" t="n">
        <f aca="false">E113</f>
        <v>-3</v>
      </c>
      <c r="F5" s="44" t="n">
        <f aca="false">F113</f>
        <v>1</v>
      </c>
      <c r="G5" s="45" t="n">
        <f aca="false">G113</f>
        <v>1</v>
      </c>
      <c r="H5" s="44" t="n">
        <f aca="false">H113</f>
        <v>1</v>
      </c>
      <c r="I5" s="45" t="n">
        <f aca="false">I113</f>
        <v>1</v>
      </c>
      <c r="J5" s="44" t="n">
        <f aca="false">J113</f>
        <v>1</v>
      </c>
      <c r="K5" s="45" t="n">
        <f aca="false">K113</f>
        <v>0</v>
      </c>
      <c r="L5" s="44" t="n">
        <f aca="false">L113</f>
        <v>4</v>
      </c>
      <c r="M5" s="45" t="n">
        <f aca="false">M113</f>
        <v>2</v>
      </c>
      <c r="N5" s="44" t="n">
        <f aca="false">N113</f>
        <v>0</v>
      </c>
      <c r="O5" s="45" t="n">
        <f aca="false">O113</f>
        <v>0</v>
      </c>
      <c r="P5" s="44" t="n">
        <f aca="false">L5+J5+H5+F5+N5</f>
        <v>7</v>
      </c>
      <c r="Q5" s="45" t="n">
        <f aca="false">M5+K5+I5+G5+O5</f>
        <v>4</v>
      </c>
      <c r="R5" s="1"/>
      <c r="S5" s="46"/>
      <c r="T5" s="1"/>
      <c r="U5" s="1"/>
      <c r="V5" s="1"/>
      <c r="W5" s="1"/>
      <c r="X5" s="1"/>
      <c r="Y5" s="1"/>
      <c r="Z5" s="1"/>
      <c r="AA5" s="1"/>
      <c r="AB5" s="1"/>
      <c r="AC5" s="1"/>
      <c r="AD5" s="1"/>
      <c r="AE5" s="1"/>
      <c r="AF5" s="1"/>
    </row>
    <row r="6" customFormat="false" ht="15" hidden="false" customHeight="false" outlineLevel="0" collapsed="false">
      <c r="A6" s="1"/>
      <c r="B6" s="4"/>
      <c r="C6" s="1"/>
      <c r="D6" s="6"/>
      <c r="E6" s="6"/>
      <c r="F6" s="6"/>
      <c r="G6" s="47"/>
      <c r="H6" s="6"/>
      <c r="I6" s="47"/>
      <c r="J6" s="6"/>
      <c r="K6" s="47"/>
      <c r="L6" s="6"/>
      <c r="M6" s="47"/>
      <c r="N6" s="6"/>
      <c r="O6" s="47"/>
      <c r="P6" s="47"/>
      <c r="Q6" s="47"/>
      <c r="R6" s="1"/>
      <c r="S6" s="46"/>
      <c r="T6" s="1"/>
      <c r="U6" s="1"/>
      <c r="V6" s="1"/>
      <c r="W6" s="1"/>
      <c r="X6" s="1"/>
      <c r="Y6" s="1"/>
      <c r="Z6" s="1"/>
      <c r="AA6" s="1"/>
      <c r="AB6" s="1"/>
      <c r="AC6" s="1"/>
      <c r="AD6" s="1"/>
      <c r="AE6" s="1"/>
      <c r="AF6" s="1"/>
    </row>
    <row r="7" customFormat="false" ht="21" hidden="false" customHeight="false" outlineLevel="0" collapsed="false">
      <c r="A7" s="1"/>
      <c r="B7" s="29"/>
      <c r="C7" s="1"/>
      <c r="D7" s="1"/>
      <c r="E7" s="1"/>
      <c r="F7" s="1"/>
      <c r="G7" s="34"/>
      <c r="H7" s="1"/>
      <c r="I7" s="34"/>
      <c r="J7" s="1"/>
      <c r="K7" s="34"/>
      <c r="L7" s="1"/>
      <c r="M7" s="34"/>
      <c r="N7" s="1"/>
      <c r="O7" s="34"/>
      <c r="P7" s="34"/>
      <c r="Q7" s="34"/>
      <c r="R7" s="1"/>
      <c r="S7" s="46"/>
      <c r="T7" s="1"/>
      <c r="U7" s="1"/>
      <c r="V7" s="1"/>
      <c r="W7" s="1"/>
      <c r="X7" s="1"/>
      <c r="Y7" s="1"/>
      <c r="Z7" s="1"/>
      <c r="AA7" s="1"/>
      <c r="AB7" s="1"/>
      <c r="AC7" s="1"/>
      <c r="AD7" s="1"/>
      <c r="AE7" s="1"/>
      <c r="AF7" s="1"/>
    </row>
    <row r="8" customFormat="false" ht="15" hidden="false" customHeight="false" outlineLevel="0" collapsed="false">
      <c r="A8" s="1"/>
      <c r="B8" s="48" t="s">
        <v>68</v>
      </c>
      <c r="C8" s="49"/>
      <c r="D8" s="49"/>
      <c r="E8" s="49"/>
      <c r="F8" s="49"/>
      <c r="G8" s="50"/>
      <c r="H8" s="49"/>
      <c r="I8" s="50"/>
      <c r="J8" s="49"/>
      <c r="K8" s="50"/>
      <c r="L8" s="49"/>
      <c r="M8" s="50"/>
      <c r="N8" s="49"/>
      <c r="O8" s="50"/>
      <c r="P8" s="50"/>
      <c r="Q8" s="50"/>
      <c r="R8" s="1"/>
      <c r="S8" s="46"/>
      <c r="T8" s="1"/>
      <c r="U8" s="1"/>
      <c r="V8" s="1"/>
      <c r="W8" s="1"/>
      <c r="X8" s="1"/>
      <c r="Y8" s="1"/>
      <c r="Z8" s="1"/>
      <c r="AA8" s="1"/>
      <c r="AB8" s="1"/>
      <c r="AC8" s="1"/>
      <c r="AD8" s="1"/>
      <c r="AE8" s="1"/>
      <c r="AF8" s="1"/>
    </row>
    <row r="9" customFormat="false" ht="15" hidden="false" customHeight="false" outlineLevel="0" collapsed="false">
      <c r="A9" s="1"/>
      <c r="B9" s="51" t="s">
        <v>20</v>
      </c>
      <c r="C9" s="52"/>
      <c r="D9" s="52"/>
      <c r="E9" s="52"/>
      <c r="F9" s="52"/>
      <c r="G9" s="53"/>
      <c r="H9" s="52"/>
      <c r="I9" s="53"/>
      <c r="J9" s="52"/>
      <c r="K9" s="53"/>
      <c r="L9" s="52"/>
      <c r="M9" s="53"/>
      <c r="N9" s="52"/>
      <c r="O9" s="53"/>
      <c r="P9" s="53"/>
      <c r="Q9" s="53"/>
      <c r="R9" s="1"/>
      <c r="S9" s="46"/>
      <c r="T9" s="1"/>
      <c r="U9" s="1"/>
      <c r="V9" s="1"/>
      <c r="W9" s="1"/>
      <c r="X9" s="1"/>
      <c r="Y9" s="1"/>
      <c r="Z9" s="1"/>
      <c r="AA9" s="1"/>
      <c r="AB9" s="1"/>
      <c r="AC9" s="1"/>
      <c r="AD9" s="1"/>
      <c r="AE9" s="1"/>
      <c r="AF9" s="1"/>
    </row>
    <row r="10" customFormat="false" ht="15" hidden="false" customHeight="false" outlineLevel="0" collapsed="false">
      <c r="A10" s="1"/>
      <c r="B10" s="51" t="str">
        <f aca="false">Übersicht!C14</f>
        <v>19.3 - 25.3</v>
      </c>
      <c r="C10" s="54"/>
      <c r="D10" s="54"/>
      <c r="E10" s="54"/>
      <c r="F10" s="54"/>
      <c r="G10" s="55"/>
      <c r="H10" s="54"/>
      <c r="I10" s="55"/>
      <c r="J10" s="54"/>
      <c r="K10" s="55"/>
      <c r="L10" s="54"/>
      <c r="M10" s="55"/>
      <c r="N10" s="54"/>
      <c r="O10" s="55"/>
      <c r="P10" s="55"/>
      <c r="Q10" s="55"/>
      <c r="R10" s="1"/>
      <c r="S10" s="46"/>
      <c r="T10" s="1"/>
      <c r="U10" s="1"/>
      <c r="V10" s="1"/>
      <c r="W10" s="1"/>
      <c r="X10" s="1"/>
      <c r="Y10" s="1"/>
      <c r="Z10" s="1"/>
      <c r="AA10" s="1"/>
      <c r="AB10" s="1"/>
      <c r="AC10" s="1"/>
      <c r="AD10" s="1"/>
      <c r="AE10" s="1"/>
      <c r="AF10" s="1"/>
    </row>
    <row r="11" customFormat="false" ht="15" hidden="false" customHeight="false" outlineLevel="1" collapsed="false">
      <c r="A11" s="1"/>
      <c r="B11" s="56"/>
      <c r="C11" s="54"/>
      <c r="D11" s="54"/>
      <c r="E11" s="54"/>
      <c r="F11" s="57" t="str">
        <f aca="false">F3</f>
        <v>MZ</v>
      </c>
      <c r="G11" s="57"/>
      <c r="H11" s="57" t="str">
        <f aca="false">H3</f>
        <v>SM</v>
      </c>
      <c r="I11" s="57"/>
      <c r="J11" s="57" t="str">
        <f aca="false">J3</f>
        <v>BB</v>
      </c>
      <c r="K11" s="57"/>
      <c r="L11" s="57" t="str">
        <f aca="false">L3</f>
        <v>NA</v>
      </c>
      <c r="M11" s="57"/>
      <c r="N11" s="57" t="str">
        <f aca="false">N3</f>
        <v>T5</v>
      </c>
      <c r="O11" s="57"/>
      <c r="P11" s="57" t="s">
        <v>69</v>
      </c>
      <c r="Q11" s="57"/>
      <c r="R11" s="1"/>
      <c r="S11" s="46"/>
      <c r="T11" s="1"/>
      <c r="U11" s="1"/>
      <c r="V11" s="1"/>
      <c r="W11" s="1"/>
      <c r="X11" s="1"/>
      <c r="Y11" s="1"/>
      <c r="Z11" s="1"/>
      <c r="AA11" s="1"/>
      <c r="AB11" s="1"/>
      <c r="AC11" s="1"/>
      <c r="AD11" s="1"/>
      <c r="AE11" s="1"/>
      <c r="AF11" s="1"/>
    </row>
    <row r="12" customFormat="false" ht="15" hidden="false" customHeight="false" outlineLevel="1" collapsed="false">
      <c r="A12" s="1"/>
      <c r="B12" s="54"/>
      <c r="C12" s="54"/>
      <c r="D12" s="58" t="s">
        <v>63</v>
      </c>
      <c r="E12" s="58" t="s">
        <v>64</v>
      </c>
      <c r="F12" s="59" t="s">
        <v>65</v>
      </c>
      <c r="G12" s="60" t="s">
        <v>66</v>
      </c>
      <c r="H12" s="59" t="s">
        <v>65</v>
      </c>
      <c r="I12" s="60" t="s">
        <v>66</v>
      </c>
      <c r="J12" s="59" t="s">
        <v>65</v>
      </c>
      <c r="K12" s="60" t="s">
        <v>66</v>
      </c>
      <c r="L12" s="59" t="s">
        <v>65</v>
      </c>
      <c r="M12" s="60" t="s">
        <v>66</v>
      </c>
      <c r="N12" s="59" t="s">
        <v>65</v>
      </c>
      <c r="O12" s="60" t="s">
        <v>66</v>
      </c>
      <c r="P12" s="59" t="s">
        <v>65</v>
      </c>
      <c r="Q12" s="60" t="s">
        <v>66</v>
      </c>
      <c r="R12" s="1"/>
      <c r="S12" s="46"/>
      <c r="T12" s="1"/>
      <c r="U12" s="1"/>
      <c r="V12" s="1"/>
      <c r="W12" s="1"/>
      <c r="X12" s="1"/>
      <c r="Y12" s="1"/>
      <c r="Z12" s="1"/>
      <c r="AA12" s="1"/>
      <c r="AB12" s="1"/>
      <c r="AC12" s="1"/>
      <c r="AD12" s="1"/>
      <c r="AE12" s="1"/>
      <c r="AF12" s="1"/>
    </row>
    <row r="13" s="69" customFormat="true" ht="15" hidden="false" customHeight="false" outlineLevel="1" collapsed="false">
      <c r="A13" s="61"/>
      <c r="B13" s="62" t="s">
        <v>53</v>
      </c>
      <c r="C13" s="63"/>
      <c r="D13" s="64" t="n">
        <v>4</v>
      </c>
      <c r="E13" s="65" t="n">
        <f aca="false">D13-F13-H13-J13-L13-N13</f>
        <v>0</v>
      </c>
      <c r="F13" s="66" t="n">
        <f aca="false">SUM(F14:F23)</f>
        <v>1</v>
      </c>
      <c r="G13" s="67" t="n">
        <f aca="false">SUM(G14:G23)</f>
        <v>1</v>
      </c>
      <c r="H13" s="66" t="n">
        <f aca="false">SUM(H14:H23)</f>
        <v>1</v>
      </c>
      <c r="I13" s="67" t="n">
        <f aca="false">SUM(I14:I23)</f>
        <v>1</v>
      </c>
      <c r="J13" s="66" t="n">
        <f aca="false">SUM(J14:J23)</f>
        <v>1</v>
      </c>
      <c r="K13" s="67" t="n">
        <f aca="false">SUM(K14:K23)</f>
        <v>0</v>
      </c>
      <c r="L13" s="66" t="n">
        <f aca="false">SUM(L14:L23)</f>
        <v>1</v>
      </c>
      <c r="M13" s="67" t="n">
        <f aca="false">SUM(M14:M23)</f>
        <v>0</v>
      </c>
      <c r="N13" s="66" t="n">
        <f aca="false">SUM(N14:N23)</f>
        <v>0</v>
      </c>
      <c r="O13" s="67" t="n">
        <f aca="false">SUM(O14:O23)</f>
        <v>0</v>
      </c>
      <c r="P13" s="68" t="n">
        <f aca="false">L13+J13+H13+F13+N13</f>
        <v>4</v>
      </c>
      <c r="Q13" s="67" t="n">
        <f aca="false">M13+K13+I13+G13+O13</f>
        <v>2</v>
      </c>
      <c r="R13" s="61"/>
      <c r="S13" s="46"/>
      <c r="T13" s="61"/>
      <c r="U13" s="61"/>
      <c r="V13" s="61"/>
      <c r="W13" s="61"/>
      <c r="X13" s="61"/>
      <c r="Y13" s="61"/>
      <c r="Z13" s="61"/>
      <c r="AA13" s="61"/>
      <c r="AB13" s="61"/>
      <c r="AC13" s="61"/>
      <c r="AD13" s="61"/>
      <c r="AE13" s="61"/>
      <c r="AF13" s="61"/>
    </row>
    <row r="14" customFormat="false" ht="15" hidden="false" customHeight="false" outlineLevel="2" collapsed="false">
      <c r="A14" s="61"/>
      <c r="B14" s="70" t="str">
        <f aca="false">Arbeitspakete!B4</f>
        <v>Use Cases - brief</v>
      </c>
      <c r="C14" s="71"/>
      <c r="D14" s="72"/>
      <c r="E14" s="73"/>
      <c r="F14" s="74"/>
      <c r="G14" s="75" t="n">
        <f aca="false">SUMIFS(Zeit1!F9:F18,Zeit1!E9:E18,'Woche 0'!B14)</f>
        <v>0</v>
      </c>
      <c r="H14" s="74"/>
      <c r="I14" s="75" t="n">
        <f aca="false">SUMIFS(zeit2!t2istw0,zeit2!t2paketw0,B14)</f>
        <v>0</v>
      </c>
      <c r="J14" s="74"/>
      <c r="K14" s="75" t="n">
        <f aca="false">SUMIFS(zeit3!t3istw0,zeit3!t3paketw0,B14)</f>
        <v>0</v>
      </c>
      <c r="L14" s="74"/>
      <c r="M14" s="75" t="n">
        <f aca="false">SUMIFS(zeit4!t4istw0,zeit4!t4paketw0,B14)</f>
        <v>0</v>
      </c>
      <c r="N14" s="74"/>
      <c r="O14" s="75" t="n">
        <f aca="false">SUMIFS(zeit5!t5istw0,zeit5!t5paketw0,B14)</f>
        <v>0</v>
      </c>
      <c r="P14" s="76" t="n">
        <f aca="false">L14+J14+H14+F14+N14</f>
        <v>0</v>
      </c>
      <c r="Q14" s="77" t="n">
        <f aca="false">M14+K14+I14+G14+O14</f>
        <v>0</v>
      </c>
      <c r="R14" s="61"/>
      <c r="S14" s="46"/>
      <c r="T14" s="61"/>
      <c r="U14" s="61"/>
      <c r="V14" s="61"/>
      <c r="W14" s="61"/>
      <c r="X14" s="61"/>
      <c r="Y14" s="61"/>
      <c r="Z14" s="61"/>
      <c r="AA14" s="61"/>
      <c r="AB14" s="61"/>
      <c r="AC14" s="61"/>
      <c r="AD14" s="61"/>
      <c r="AE14" s="61"/>
      <c r="AF14" s="61"/>
    </row>
    <row r="15" customFormat="false" ht="15" hidden="false" customHeight="false" outlineLevel="2" collapsed="false">
      <c r="A15" s="61"/>
      <c r="B15" s="70" t="str">
        <f aca="false">Arbeitspakete!B5</f>
        <v>Use Cases - fully dressed</v>
      </c>
      <c r="C15" s="71"/>
      <c r="D15" s="72"/>
      <c r="E15" s="73"/>
      <c r="F15" s="74"/>
      <c r="G15" s="75" t="n">
        <f aca="false">SUMIFS(Zeit1!F9:F18,Zeit1!E9:E18,'Woche 0'!B15)</f>
        <v>0</v>
      </c>
      <c r="H15" s="74"/>
      <c r="I15" s="75" t="n">
        <f aca="false">SUMIFS(zeit2!t2istw0,zeit2!t2paketw0,B15)</f>
        <v>0</v>
      </c>
      <c r="J15" s="74"/>
      <c r="K15" s="75" t="n">
        <f aca="false">SUMIFS(zeit3!t3istw0,zeit3!t3paketw0,B15)</f>
        <v>0</v>
      </c>
      <c r="L15" s="74"/>
      <c r="M15" s="75" t="n">
        <f aca="false">SUMIFS(zeit4!t4istw0,zeit4!t4paketw0,B15)</f>
        <v>0</v>
      </c>
      <c r="N15" s="74"/>
      <c r="O15" s="75" t="n">
        <f aca="false">SUMIFS(zeit5!t5istw0,zeit5!t5paketw0,B15)</f>
        <v>0</v>
      </c>
      <c r="P15" s="76" t="n">
        <f aca="false">L15+J15+H15+F15+N15</f>
        <v>0</v>
      </c>
      <c r="Q15" s="77" t="n">
        <f aca="false">M15+K15+I15+G15+O15</f>
        <v>0</v>
      </c>
      <c r="R15" s="61"/>
      <c r="S15" s="46"/>
      <c r="T15" s="61"/>
      <c r="U15" s="61"/>
      <c r="V15" s="61"/>
      <c r="W15" s="61"/>
      <c r="X15" s="61"/>
      <c r="Y15" s="61"/>
      <c r="Z15" s="61"/>
      <c r="AA15" s="61"/>
      <c r="AB15" s="61"/>
      <c r="AC15" s="61"/>
      <c r="AD15" s="61"/>
      <c r="AE15" s="61"/>
      <c r="AF15" s="61"/>
    </row>
    <row r="16" customFormat="false" ht="15" hidden="false" customHeight="false" outlineLevel="2" collapsed="false">
      <c r="A16" s="61"/>
      <c r="B16" s="70" t="str">
        <f aca="false">Arbeitspakete!B6</f>
        <v>Vision</v>
      </c>
      <c r="C16" s="71"/>
      <c r="D16" s="72"/>
      <c r="E16" s="73"/>
      <c r="F16" s="74" t="n">
        <v>1</v>
      </c>
      <c r="G16" s="75" t="n">
        <f aca="false">SUMIFS(Zeit1!F9:F18,Zeit1!E9:E18,'Woche 0'!B16)</f>
        <v>1</v>
      </c>
      <c r="H16" s="74" t="n">
        <v>1</v>
      </c>
      <c r="I16" s="75" t="n">
        <f aca="false">SUMIFS(zeit2!t2istw0,zeit2!t2paketw0,B16)</f>
        <v>1</v>
      </c>
      <c r="J16" s="74" t="n">
        <v>1</v>
      </c>
      <c r="K16" s="75" t="n">
        <f aca="false">SUMIFS(zeit3!t3istw0,zeit3!t3paketw0,B16)</f>
        <v>0</v>
      </c>
      <c r="L16" s="74" t="n">
        <v>1</v>
      </c>
      <c r="M16" s="75" t="n">
        <f aca="false">SUMIFS(zeit4!t4istw0,zeit4!t4paketw0,B16)</f>
        <v>0</v>
      </c>
      <c r="N16" s="74"/>
      <c r="O16" s="75" t="n">
        <f aca="false">SUMIFS(zeit5!t5istw0,zeit5!t5paketw0,B16)</f>
        <v>0</v>
      </c>
      <c r="P16" s="76" t="n">
        <f aca="false">L16+J16+H16+F16+N16</f>
        <v>4</v>
      </c>
      <c r="Q16" s="77" t="n">
        <f aca="false">M16+K16+I16+G16+O16</f>
        <v>2</v>
      </c>
      <c r="R16" s="61"/>
      <c r="S16" s="46"/>
      <c r="T16" s="61"/>
      <c r="U16" s="61"/>
      <c r="V16" s="61"/>
      <c r="W16" s="61"/>
      <c r="X16" s="61"/>
      <c r="Y16" s="61"/>
      <c r="Z16" s="61"/>
      <c r="AA16" s="61"/>
      <c r="AB16" s="61"/>
      <c r="AC16" s="61"/>
      <c r="AD16" s="61"/>
      <c r="AE16" s="61"/>
      <c r="AF16" s="61"/>
    </row>
    <row r="17" customFormat="false" ht="15" hidden="false" customHeight="false" outlineLevel="2" collapsed="false">
      <c r="A17" s="61"/>
      <c r="B17" s="70" t="str">
        <f aca="false">Arbeitspakete!B7</f>
        <v>Software Requirements Specifications</v>
      </c>
      <c r="C17" s="71"/>
      <c r="D17" s="72"/>
      <c r="E17" s="73"/>
      <c r="F17" s="74"/>
      <c r="G17" s="75" t="n">
        <f aca="false">SUMIFS(Zeit1!F9:F18,Zeit1!E9:E18,'Woche 0'!B17)</f>
        <v>0</v>
      </c>
      <c r="H17" s="74"/>
      <c r="I17" s="75" t="n">
        <f aca="false">SUMIFS(zeit2!t2istw0,zeit2!t2paketw0,B17)</f>
        <v>0</v>
      </c>
      <c r="J17" s="74"/>
      <c r="K17" s="75" t="n">
        <f aca="false">SUMIFS(zeit3!t3istw0,zeit3!t3paketw0,B17)</f>
        <v>0</v>
      </c>
      <c r="L17" s="74"/>
      <c r="M17" s="75" t="n">
        <f aca="false">SUMIFS(zeit4!t4istw0,zeit4!t4paketw0,B17)</f>
        <v>0</v>
      </c>
      <c r="N17" s="74"/>
      <c r="O17" s="75" t="n">
        <f aca="false">SUMIFS(zeit5!t5istw0,zeit5!t5paketw0,B17)</f>
        <v>0</v>
      </c>
      <c r="P17" s="76" t="n">
        <f aca="false">L17+J17+H17+F17+N17</f>
        <v>0</v>
      </c>
      <c r="Q17" s="77" t="n">
        <f aca="false">M17+K17+I17+G17+O17</f>
        <v>0</v>
      </c>
      <c r="R17" s="61"/>
      <c r="S17" s="46"/>
      <c r="T17" s="61"/>
      <c r="U17" s="61"/>
      <c r="V17" s="61"/>
      <c r="W17" s="61"/>
      <c r="X17" s="61"/>
      <c r="Y17" s="61"/>
      <c r="Z17" s="61"/>
      <c r="AA17" s="61"/>
      <c r="AB17" s="61"/>
      <c r="AC17" s="61"/>
      <c r="AD17" s="61"/>
      <c r="AE17" s="61"/>
      <c r="AF17" s="61"/>
    </row>
    <row r="18" customFormat="false" ht="15" hidden="false" customHeight="false" outlineLevel="2" collapsed="false">
      <c r="A18" s="61"/>
      <c r="B18" s="70" t="str">
        <f aca="false">Arbeitspakete!B8</f>
        <v>Glossary</v>
      </c>
      <c r="C18" s="71"/>
      <c r="D18" s="72"/>
      <c r="E18" s="73"/>
      <c r="F18" s="74"/>
      <c r="G18" s="75" t="n">
        <f aca="false">SUMIFS(Zeit1!F9:F18,Zeit1!E9:E18,'Woche 0'!B18)</f>
        <v>0</v>
      </c>
      <c r="H18" s="74"/>
      <c r="I18" s="75" t="n">
        <f aca="false">SUMIFS(zeit2!t2istw0,zeit2!t2paketw0,B18)</f>
        <v>0</v>
      </c>
      <c r="J18" s="74"/>
      <c r="K18" s="75" t="n">
        <f aca="false">SUMIFS(zeit3!t3istw0,zeit3!t3paketw0,B18)</f>
        <v>0</v>
      </c>
      <c r="L18" s="74"/>
      <c r="M18" s="75" t="n">
        <f aca="false">SUMIFS(zeit4!t4istw0,zeit4!t4paketw0,B18)</f>
        <v>0</v>
      </c>
      <c r="N18" s="74"/>
      <c r="O18" s="75" t="n">
        <f aca="false">SUMIFS(zeit5!t5istw0,zeit5!t5paketw0,B18)</f>
        <v>0</v>
      </c>
      <c r="P18" s="76" t="n">
        <f aca="false">L18+J18+H18+F18+N18</f>
        <v>0</v>
      </c>
      <c r="Q18" s="77" t="n">
        <f aca="false">M18+K18+I18+G18+O18</f>
        <v>0</v>
      </c>
      <c r="R18" s="61"/>
      <c r="S18" s="46"/>
      <c r="T18" s="61"/>
      <c r="U18" s="61"/>
      <c r="V18" s="61"/>
      <c r="W18" s="61"/>
      <c r="X18" s="61"/>
      <c r="Y18" s="61"/>
      <c r="Z18" s="61"/>
      <c r="AA18" s="61"/>
      <c r="AB18" s="61"/>
      <c r="AC18" s="61"/>
      <c r="AD18" s="61"/>
      <c r="AE18" s="61"/>
      <c r="AF18" s="61"/>
    </row>
    <row r="19" customFormat="false" ht="15" hidden="false" customHeight="false" outlineLevel="2" collapsed="false">
      <c r="A19" s="61"/>
      <c r="B19" s="70" t="n">
        <f aca="false">Arbeitspakete!B9</f>
        <v>0</v>
      </c>
      <c r="C19" s="71"/>
      <c r="D19" s="72"/>
      <c r="E19" s="73"/>
      <c r="F19" s="74"/>
      <c r="G19" s="75" t="n">
        <f aca="false">SUMIFS(Zeit1!F9:F18,Zeit1!E9:E18,'Woche 0'!B19)</f>
        <v>0</v>
      </c>
      <c r="H19" s="74"/>
      <c r="I19" s="75" t="n">
        <f aca="false">SUMIFS(zeit2!t2istw0,zeit2!t2paketw0,B19)</f>
        <v>0</v>
      </c>
      <c r="J19" s="74"/>
      <c r="K19" s="75" t="n">
        <f aca="false">SUMIFS(zeit3!t3istw0,zeit3!t3paketw0,B19)</f>
        <v>0</v>
      </c>
      <c r="L19" s="74"/>
      <c r="M19" s="75" t="n">
        <f aca="false">SUMIFS(zeit4!t4istw0,zeit4!t4paketw0,B19)</f>
        <v>0</v>
      </c>
      <c r="N19" s="74"/>
      <c r="O19" s="75" t="n">
        <f aca="false">SUMIFS(zeit5!t5istw0,zeit5!t5paketw0,B19)</f>
        <v>0</v>
      </c>
      <c r="P19" s="76" t="n">
        <f aca="false">L19+J19+H19+F19+N19</f>
        <v>0</v>
      </c>
      <c r="Q19" s="77" t="n">
        <f aca="false">M19+K19+I19+G19+O19</f>
        <v>0</v>
      </c>
      <c r="R19" s="61"/>
      <c r="S19" s="46"/>
      <c r="T19" s="61"/>
      <c r="U19" s="61"/>
      <c r="V19" s="61"/>
      <c r="W19" s="61"/>
      <c r="X19" s="61"/>
      <c r="Y19" s="61"/>
      <c r="Z19" s="61"/>
      <c r="AA19" s="61"/>
      <c r="AB19" s="61"/>
      <c r="AC19" s="61"/>
      <c r="AD19" s="61"/>
      <c r="AE19" s="61"/>
      <c r="AF19" s="61"/>
    </row>
    <row r="20" customFormat="false" ht="15" hidden="false" customHeight="false" outlineLevel="2" collapsed="false">
      <c r="A20" s="61"/>
      <c r="B20" s="70" t="n">
        <f aca="false">Arbeitspakete!B10</f>
        <v>0</v>
      </c>
      <c r="C20" s="71"/>
      <c r="D20" s="72"/>
      <c r="E20" s="73"/>
      <c r="F20" s="74"/>
      <c r="G20" s="75" t="n">
        <f aca="false">SUMIFS(Zeit1!F9:F18,Zeit1!E9:E18,'Woche 0'!B20)</f>
        <v>0</v>
      </c>
      <c r="H20" s="74"/>
      <c r="I20" s="75" t="n">
        <f aca="false">SUMIFS(zeit2!t2istw0,zeit2!t2paketw0,B20)</f>
        <v>0</v>
      </c>
      <c r="J20" s="74"/>
      <c r="K20" s="75" t="n">
        <f aca="false">SUMIFS(zeit3!t3istw0,zeit3!t3paketw0,B20)</f>
        <v>0</v>
      </c>
      <c r="L20" s="74"/>
      <c r="M20" s="75" t="n">
        <f aca="false">SUMIFS(zeit4!t4istw0,zeit4!t4paketw0,B20)</f>
        <v>0</v>
      </c>
      <c r="N20" s="74"/>
      <c r="O20" s="75" t="n">
        <f aca="false">SUMIFS(zeit5!t5istw0,zeit5!t5paketw0,B20)</f>
        <v>0</v>
      </c>
      <c r="P20" s="76" t="n">
        <f aca="false">L20+J20+H20+F20+N20</f>
        <v>0</v>
      </c>
      <c r="Q20" s="77" t="n">
        <f aca="false">M20+K20+I20+G20+O20</f>
        <v>0</v>
      </c>
      <c r="R20" s="61"/>
      <c r="S20" s="46"/>
      <c r="T20" s="61"/>
      <c r="U20" s="61"/>
      <c r="V20" s="61"/>
      <c r="W20" s="61"/>
      <c r="X20" s="61"/>
      <c r="Y20" s="61"/>
      <c r="Z20" s="61"/>
      <c r="AA20" s="61"/>
      <c r="AB20" s="61"/>
      <c r="AC20" s="61"/>
      <c r="AD20" s="61"/>
      <c r="AE20" s="61"/>
      <c r="AF20" s="61"/>
    </row>
    <row r="21" customFormat="false" ht="15" hidden="false" customHeight="false" outlineLevel="2" collapsed="false">
      <c r="A21" s="61"/>
      <c r="B21" s="70" t="n">
        <f aca="false">Arbeitspakete!B11</f>
        <v>0</v>
      </c>
      <c r="C21" s="71"/>
      <c r="D21" s="72"/>
      <c r="E21" s="73"/>
      <c r="F21" s="74"/>
      <c r="G21" s="75" t="n">
        <f aca="false">SUMIFS(Zeit1!F9:F18,Zeit1!E9:E18,'Woche 0'!B21)</f>
        <v>0</v>
      </c>
      <c r="H21" s="74"/>
      <c r="I21" s="75" t="n">
        <f aca="false">SUMIFS(zeit2!t2istw0,zeit2!t2paketw0,B21)</f>
        <v>0</v>
      </c>
      <c r="J21" s="74"/>
      <c r="K21" s="75" t="n">
        <f aca="false">SUMIFS(zeit3!t3istw0,zeit3!t3paketw0,B21)</f>
        <v>0</v>
      </c>
      <c r="L21" s="74"/>
      <c r="M21" s="75" t="n">
        <f aca="false">SUMIFS(zeit4!t4istw0,zeit4!t4paketw0,B21)</f>
        <v>0</v>
      </c>
      <c r="N21" s="74"/>
      <c r="O21" s="75" t="n">
        <f aca="false">SUMIFS(zeit5!t5istw0,zeit5!t5paketw0,B21)</f>
        <v>0</v>
      </c>
      <c r="P21" s="76" t="n">
        <f aca="false">L21+J21+H21+F21+N21</f>
        <v>0</v>
      </c>
      <c r="Q21" s="77" t="n">
        <f aca="false">M21+K21+I21+G21+O21</f>
        <v>0</v>
      </c>
      <c r="R21" s="61"/>
      <c r="S21" s="46"/>
      <c r="T21" s="61"/>
      <c r="U21" s="61"/>
      <c r="V21" s="61"/>
      <c r="W21" s="61"/>
      <c r="X21" s="61"/>
      <c r="Y21" s="61"/>
      <c r="Z21" s="61"/>
      <c r="AA21" s="61"/>
      <c r="AB21" s="61"/>
      <c r="AC21" s="61"/>
      <c r="AD21" s="61"/>
      <c r="AE21" s="61"/>
      <c r="AF21" s="61"/>
    </row>
    <row r="22" customFormat="false" ht="15" hidden="false" customHeight="false" outlineLevel="2" collapsed="false">
      <c r="A22" s="61"/>
      <c r="B22" s="70" t="n">
        <f aca="false">Arbeitspakete!B12</f>
        <v>0</v>
      </c>
      <c r="C22" s="71"/>
      <c r="D22" s="72"/>
      <c r="E22" s="73"/>
      <c r="F22" s="74"/>
      <c r="G22" s="75" t="n">
        <f aca="false">SUMIFS(Zeit1!F9:F18,Zeit1!E9:E18,'Woche 0'!B22)</f>
        <v>0</v>
      </c>
      <c r="H22" s="74"/>
      <c r="I22" s="75" t="n">
        <f aca="false">SUMIFS(zeit2!t2istw0,zeit2!t2paketw0,B22)</f>
        <v>0</v>
      </c>
      <c r="J22" s="74"/>
      <c r="K22" s="75" t="n">
        <f aca="false">SUMIFS(zeit3!t3istw0,zeit3!t3paketw0,B22)</f>
        <v>0</v>
      </c>
      <c r="L22" s="74"/>
      <c r="M22" s="75" t="n">
        <f aca="false">SUMIFS(zeit4!t4istw0,zeit4!t4paketw0,B22)</f>
        <v>0</v>
      </c>
      <c r="N22" s="74"/>
      <c r="O22" s="75" t="n">
        <f aca="false">SUMIFS(zeit5!t5istw0,zeit5!t5paketw0,B22)</f>
        <v>0</v>
      </c>
      <c r="P22" s="76" t="n">
        <f aca="false">L22+J22+H22+F22+N22</f>
        <v>0</v>
      </c>
      <c r="Q22" s="77" t="n">
        <f aca="false">M22+K22+I22+G22+O22</f>
        <v>0</v>
      </c>
      <c r="R22" s="61"/>
      <c r="S22" s="46"/>
      <c r="T22" s="61"/>
      <c r="U22" s="61"/>
      <c r="V22" s="61"/>
      <c r="W22" s="61"/>
      <c r="X22" s="61"/>
      <c r="Y22" s="61"/>
      <c r="Z22" s="61"/>
      <c r="AA22" s="61"/>
      <c r="AB22" s="61"/>
      <c r="AC22" s="61"/>
      <c r="AD22" s="61"/>
      <c r="AE22" s="61"/>
      <c r="AF22" s="61"/>
    </row>
    <row r="23" customFormat="false" ht="15" hidden="false" customHeight="false" outlineLevel="2" collapsed="false">
      <c r="A23" s="61"/>
      <c r="B23" s="70" t="n">
        <f aca="false">Arbeitspakete!B13</f>
        <v>0</v>
      </c>
      <c r="C23" s="71"/>
      <c r="D23" s="72"/>
      <c r="E23" s="73"/>
      <c r="F23" s="74"/>
      <c r="G23" s="75" t="n">
        <f aca="false">SUMIFS(Zeit1!F9:F18,Zeit1!E9:E18,'Woche 0'!B23)</f>
        <v>0</v>
      </c>
      <c r="H23" s="74"/>
      <c r="I23" s="75" t="n">
        <f aca="false">SUMIFS(zeit2!t2istw0,zeit2!t2paketw0,B23)</f>
        <v>0</v>
      </c>
      <c r="J23" s="74"/>
      <c r="K23" s="75" t="n">
        <f aca="false">SUMIFS(zeit3!t3istw0,zeit3!t3paketw0,B23)</f>
        <v>0</v>
      </c>
      <c r="L23" s="74"/>
      <c r="M23" s="75" t="n">
        <f aca="false">SUMIFS(zeit4!t4istw0,zeit4!t4paketw0,B23)</f>
        <v>0</v>
      </c>
      <c r="N23" s="74"/>
      <c r="O23" s="75" t="n">
        <f aca="false">SUMIFS(zeit5!t5istw0,zeit5!t5paketw0,B23)</f>
        <v>0</v>
      </c>
      <c r="P23" s="76" t="n">
        <f aca="false">L23+J23+H23+F23+N23</f>
        <v>0</v>
      </c>
      <c r="Q23" s="77" t="n">
        <f aca="false">M23+K23+I23+G23+O23</f>
        <v>0</v>
      </c>
      <c r="R23" s="61"/>
      <c r="S23" s="46"/>
      <c r="T23" s="61"/>
      <c r="U23" s="61"/>
      <c r="V23" s="61"/>
      <c r="W23" s="61"/>
      <c r="X23" s="61"/>
      <c r="Y23" s="61"/>
      <c r="Z23" s="61"/>
      <c r="AA23" s="61"/>
      <c r="AB23" s="61"/>
      <c r="AC23" s="61"/>
      <c r="AD23" s="61"/>
      <c r="AE23" s="61"/>
      <c r="AF23" s="61"/>
    </row>
    <row r="24" customFormat="false" ht="15" hidden="false" customHeight="false" outlineLevel="1" collapsed="false">
      <c r="A24" s="1"/>
      <c r="B24" s="62" t="s">
        <v>70</v>
      </c>
      <c r="C24" s="78"/>
      <c r="D24" s="79"/>
      <c r="E24" s="80" t="n">
        <f aca="false">D24-F24-H24-J24-L24-N24</f>
        <v>0</v>
      </c>
      <c r="F24" s="81" t="n">
        <f aca="false">SUM(F25:F34)</f>
        <v>0</v>
      </c>
      <c r="G24" s="82" t="n">
        <f aca="false">SUM(G25:G34)</f>
        <v>0</v>
      </c>
      <c r="H24" s="81" t="n">
        <f aca="false">SUM(H25:H34)</f>
        <v>0</v>
      </c>
      <c r="I24" s="82" t="n">
        <f aca="false">SUM(I25:I34)</f>
        <v>0</v>
      </c>
      <c r="J24" s="81" t="n">
        <f aca="false">SUM(J25:J34)</f>
        <v>0</v>
      </c>
      <c r="K24" s="82" t="n">
        <f aca="false">SUM(K25:K34)</f>
        <v>0</v>
      </c>
      <c r="L24" s="81" t="n">
        <f aca="false">SUM(L25:L34)</f>
        <v>0</v>
      </c>
      <c r="M24" s="82" t="n">
        <f aca="false">SUM(M25:M34)</f>
        <v>0</v>
      </c>
      <c r="N24" s="81" t="n">
        <f aca="false">SUM(N25:N34)</f>
        <v>0</v>
      </c>
      <c r="O24" s="82" t="n">
        <f aca="false">SUM(O25:O34)</f>
        <v>0</v>
      </c>
      <c r="P24" s="68" t="n">
        <f aca="false">L24+J24+H24+F24+N24</f>
        <v>0</v>
      </c>
      <c r="Q24" s="83" t="n">
        <f aca="false">M24+K24+I24+G24+O24</f>
        <v>0</v>
      </c>
      <c r="R24" s="1"/>
      <c r="S24" s="46"/>
      <c r="T24" s="1"/>
      <c r="U24" s="1"/>
      <c r="V24" s="1"/>
      <c r="W24" s="1"/>
      <c r="X24" s="1"/>
      <c r="Y24" s="1"/>
      <c r="Z24" s="1"/>
      <c r="AA24" s="1"/>
      <c r="AB24" s="1"/>
      <c r="AC24" s="1"/>
      <c r="AD24" s="1"/>
      <c r="AE24" s="1"/>
      <c r="AF24" s="1"/>
    </row>
    <row r="25" s="69" customFormat="true" ht="15" hidden="false" customHeight="false" outlineLevel="2" collapsed="false">
      <c r="A25" s="61"/>
      <c r="B25" s="70" t="str">
        <f aca="false">Arbeitspakete!C4</f>
        <v>Domänenmodell</v>
      </c>
      <c r="C25" s="71"/>
      <c r="D25" s="72"/>
      <c r="E25" s="73"/>
      <c r="F25" s="74"/>
      <c r="G25" s="75" t="n">
        <f aca="false">SUMIFS(Zeit1!F9:F18,Zeit1!E9:E18,'Woche 0'!B25)</f>
        <v>0</v>
      </c>
      <c r="H25" s="74"/>
      <c r="I25" s="75" t="n">
        <f aca="false">SUMIFS(zeit2!t2istw0,zeit2!t2paketw0,B25)</f>
        <v>0</v>
      </c>
      <c r="J25" s="74"/>
      <c r="K25" s="75" t="n">
        <f aca="false">SUMIFS(zeit3!t3istw0,zeit3!t3paketw0,B25)</f>
        <v>0</v>
      </c>
      <c r="L25" s="74"/>
      <c r="M25" s="75" t="n">
        <f aca="false">SUMIFS(zeit4!t4istw0,zeit4!t4paketw0,B25)</f>
        <v>0</v>
      </c>
      <c r="N25" s="74"/>
      <c r="O25" s="75" t="n">
        <f aca="false">SUMIFS(zeit5!t5istw0,zeit5!t5paketw0,B25)</f>
        <v>0</v>
      </c>
      <c r="P25" s="76" t="n">
        <f aca="false">L25+J25+H25+F25+N25</f>
        <v>0</v>
      </c>
      <c r="Q25" s="77" t="n">
        <f aca="false">M25+K25+I25+G25+O25</f>
        <v>0</v>
      </c>
      <c r="R25" s="61"/>
      <c r="S25" s="46"/>
      <c r="T25" s="61"/>
      <c r="U25" s="61"/>
      <c r="V25" s="61"/>
      <c r="W25" s="61"/>
      <c r="X25" s="61"/>
      <c r="Y25" s="61"/>
      <c r="Z25" s="61"/>
      <c r="AA25" s="61"/>
      <c r="AB25" s="61"/>
      <c r="AC25" s="61"/>
      <c r="AD25" s="61"/>
      <c r="AE25" s="61"/>
      <c r="AF25" s="61"/>
    </row>
    <row r="26" s="69" customFormat="true" ht="15" hidden="false" customHeight="false" outlineLevel="2" collapsed="false">
      <c r="A26" s="61"/>
      <c r="B26" s="70" t="str">
        <f aca="false">Arbeitspakete!C5</f>
        <v>SSD</v>
      </c>
      <c r="C26" s="71"/>
      <c r="D26" s="72"/>
      <c r="E26" s="73"/>
      <c r="F26" s="74"/>
      <c r="G26" s="75" t="n">
        <f aca="false">SUMIFS(Zeit1!F9:F18,Zeit1!E9:E18,'Woche 0'!B26)</f>
        <v>0</v>
      </c>
      <c r="H26" s="74"/>
      <c r="I26" s="75" t="n">
        <f aca="false">SUMIFS(zeit2!t2istw0,zeit2!t2paketw0,B26)</f>
        <v>0</v>
      </c>
      <c r="J26" s="74"/>
      <c r="K26" s="75" t="n">
        <f aca="false">SUMIFS(zeit3!t3istw0,zeit3!t3paketw0,B26)</f>
        <v>0</v>
      </c>
      <c r="L26" s="74"/>
      <c r="M26" s="75" t="n">
        <f aca="false">SUMIFS(zeit4!t4istw0,zeit4!t4paketw0,B26)</f>
        <v>0</v>
      </c>
      <c r="N26" s="74"/>
      <c r="O26" s="75" t="n">
        <f aca="false">SUMIFS(zeit5!t5istw0,zeit5!t5paketw0,B26)</f>
        <v>0</v>
      </c>
      <c r="P26" s="76" t="n">
        <f aca="false">L26+J26+H26+F26+N26</f>
        <v>0</v>
      </c>
      <c r="Q26" s="77" t="n">
        <f aca="false">M26+K26+I26+G26+O26</f>
        <v>0</v>
      </c>
      <c r="R26" s="61"/>
      <c r="S26" s="46"/>
      <c r="T26" s="61"/>
      <c r="U26" s="61"/>
      <c r="V26" s="61"/>
      <c r="W26" s="61"/>
      <c r="X26" s="61"/>
      <c r="Y26" s="61"/>
      <c r="Z26" s="61"/>
      <c r="AA26" s="61"/>
      <c r="AB26" s="61"/>
      <c r="AC26" s="61"/>
      <c r="AD26" s="61"/>
      <c r="AE26" s="61"/>
      <c r="AF26" s="61"/>
    </row>
    <row r="27" s="69" customFormat="true" ht="15" hidden="false" customHeight="false" outlineLevel="2" collapsed="false">
      <c r="A27" s="61"/>
      <c r="B27" s="70" t="str">
        <f aca="false">Arbeitspakete!C6</f>
        <v>Contract</v>
      </c>
      <c r="C27" s="71"/>
      <c r="D27" s="72"/>
      <c r="E27" s="73"/>
      <c r="F27" s="74"/>
      <c r="G27" s="75" t="n">
        <f aca="false">SUMIFS(Zeit1!F9:F18,Zeit1!E9:E18,'Woche 0'!B27)</f>
        <v>0</v>
      </c>
      <c r="H27" s="74"/>
      <c r="I27" s="75" t="n">
        <f aca="false">SUMIFS(zeit2!t2istw0,zeit2!t2paketw0,B27)</f>
        <v>0</v>
      </c>
      <c r="J27" s="74"/>
      <c r="K27" s="75" t="n">
        <f aca="false">SUMIFS(zeit3!t3istw0,zeit3!t3paketw0,B27)</f>
        <v>0</v>
      </c>
      <c r="L27" s="74"/>
      <c r="M27" s="75" t="n">
        <f aca="false">SUMIFS(zeit4!t4istw0,zeit4!t4paketw0,B27)</f>
        <v>0</v>
      </c>
      <c r="N27" s="74"/>
      <c r="O27" s="75" t="n">
        <f aca="false">SUMIFS(zeit5!t5istw0,zeit5!t5paketw0,B27)</f>
        <v>0</v>
      </c>
      <c r="P27" s="76" t="n">
        <f aca="false">L27+J27+H27+F27+N27</f>
        <v>0</v>
      </c>
      <c r="Q27" s="77" t="n">
        <f aca="false">M27+K27+I27+G27+O27</f>
        <v>0</v>
      </c>
      <c r="R27" s="61"/>
      <c r="S27" s="46"/>
      <c r="T27" s="61"/>
      <c r="U27" s="61"/>
      <c r="V27" s="61"/>
      <c r="W27" s="61"/>
      <c r="X27" s="61"/>
      <c r="Y27" s="61"/>
      <c r="Z27" s="61"/>
      <c r="AA27" s="61"/>
      <c r="AB27" s="61"/>
      <c r="AC27" s="61"/>
      <c r="AD27" s="61"/>
      <c r="AE27" s="61"/>
      <c r="AF27" s="61"/>
    </row>
    <row r="28" s="69" customFormat="true" ht="15" hidden="false" customHeight="false" outlineLevel="2" collapsed="false">
      <c r="A28" s="61"/>
      <c r="B28" s="70" t="str">
        <f aca="false">Arbeitspakete!C7</f>
        <v>Klassendiagramm</v>
      </c>
      <c r="C28" s="71"/>
      <c r="D28" s="72"/>
      <c r="E28" s="73"/>
      <c r="F28" s="74"/>
      <c r="G28" s="75" t="n">
        <f aca="false">SUMIFS(Zeit1!F9:F18,Zeit1!E9:E18,'Woche 0'!B28)</f>
        <v>0</v>
      </c>
      <c r="H28" s="74"/>
      <c r="I28" s="75" t="n">
        <f aca="false">SUMIFS(zeit2!t2istw0,zeit2!t2paketw0,B28)</f>
        <v>0</v>
      </c>
      <c r="J28" s="74"/>
      <c r="K28" s="75" t="n">
        <f aca="false">SUMIFS(zeit3!t3istw0,zeit3!t3paketw0,B28)</f>
        <v>0</v>
      </c>
      <c r="L28" s="74"/>
      <c r="M28" s="75" t="n">
        <f aca="false">SUMIFS(zeit4!t4istw0,zeit4!t4paketw0,B28)</f>
        <v>0</v>
      </c>
      <c r="N28" s="74"/>
      <c r="O28" s="75" t="n">
        <f aca="false">SUMIFS(zeit5!t5istw0,zeit5!t5paketw0,B28)</f>
        <v>0</v>
      </c>
      <c r="P28" s="76" t="n">
        <f aca="false">L28+J28+H28+F28+N28</f>
        <v>0</v>
      </c>
      <c r="Q28" s="77" t="n">
        <f aca="false">M28+K28+I28+G28+O28</f>
        <v>0</v>
      </c>
      <c r="R28" s="61"/>
      <c r="S28" s="46"/>
      <c r="T28" s="61"/>
      <c r="U28" s="61"/>
      <c r="V28" s="61"/>
      <c r="W28" s="61"/>
      <c r="X28" s="61"/>
      <c r="Y28" s="61"/>
      <c r="Z28" s="61"/>
      <c r="AA28" s="61"/>
      <c r="AB28" s="61"/>
      <c r="AC28" s="61"/>
      <c r="AD28" s="61"/>
      <c r="AE28" s="61"/>
      <c r="AF28" s="61"/>
    </row>
    <row r="29" s="69" customFormat="true" ht="15" hidden="false" customHeight="false" outlineLevel="2" collapsed="false">
      <c r="A29" s="61"/>
      <c r="B29" s="70" t="str">
        <f aca="false">Arbeitspakete!C8</f>
        <v>Zustandsdiagramme</v>
      </c>
      <c r="C29" s="71"/>
      <c r="D29" s="72"/>
      <c r="E29" s="73"/>
      <c r="F29" s="74"/>
      <c r="G29" s="75" t="n">
        <f aca="false">SUMIFS(Zeit1!F9:F18,Zeit1!E9:E18,'Woche 0'!B29)</f>
        <v>0</v>
      </c>
      <c r="H29" s="74"/>
      <c r="I29" s="75" t="n">
        <f aca="false">SUMIFS(zeit2!t2istw0,zeit2!t2paketw0,B29)</f>
        <v>0</v>
      </c>
      <c r="J29" s="74"/>
      <c r="K29" s="75" t="n">
        <f aca="false">SUMIFS(zeit3!t3istw0,zeit3!t3paketw0,B29)</f>
        <v>0</v>
      </c>
      <c r="L29" s="74"/>
      <c r="M29" s="75" t="n">
        <f aca="false">SUMIFS(zeit4!t4istw0,zeit4!t4paketw0,B29)</f>
        <v>0</v>
      </c>
      <c r="N29" s="74"/>
      <c r="O29" s="75" t="n">
        <f aca="false">SUMIFS(zeit5!t5istw0,zeit5!t5paketw0,B29)</f>
        <v>0</v>
      </c>
      <c r="P29" s="76" t="n">
        <f aca="false">L29+J29+H29+F29+N29</f>
        <v>0</v>
      </c>
      <c r="Q29" s="77" t="n">
        <f aca="false">M29+K29+I29+G29+O29</f>
        <v>0</v>
      </c>
      <c r="R29" s="61"/>
      <c r="S29" s="46"/>
      <c r="T29" s="61"/>
      <c r="U29" s="61"/>
      <c r="V29" s="61"/>
      <c r="W29" s="61"/>
      <c r="X29" s="61"/>
      <c r="Y29" s="61"/>
      <c r="Z29" s="61"/>
      <c r="AA29" s="61"/>
      <c r="AB29" s="61"/>
      <c r="AC29" s="61"/>
      <c r="AD29" s="61"/>
      <c r="AE29" s="61"/>
      <c r="AF29" s="61"/>
    </row>
    <row r="30" s="69" customFormat="true" ht="15" hidden="false" customHeight="false" outlineLevel="2" collapsed="false">
      <c r="A30" s="61"/>
      <c r="B30" s="70" t="str">
        <f aca="false">Arbeitspakete!C9</f>
        <v>Architektur</v>
      </c>
      <c r="C30" s="71"/>
      <c r="D30" s="72"/>
      <c r="E30" s="73"/>
      <c r="F30" s="74"/>
      <c r="G30" s="75" t="n">
        <f aca="false">SUMIFS(Zeit1!F9:F18,Zeit1!E9:E18,'Woche 0'!B30)</f>
        <v>0</v>
      </c>
      <c r="H30" s="74"/>
      <c r="I30" s="75" t="n">
        <f aca="false">SUMIFS(zeit2!t2istw0,zeit2!t2paketw0,B30)</f>
        <v>0</v>
      </c>
      <c r="J30" s="74"/>
      <c r="K30" s="75" t="n">
        <f aca="false">SUMIFS(zeit3!t3istw0,zeit3!t3paketw0,B30)</f>
        <v>0</v>
      </c>
      <c r="L30" s="74"/>
      <c r="M30" s="75" t="n">
        <f aca="false">SUMIFS(zeit4!t4istw0,zeit4!t4paketw0,B30)</f>
        <v>0</v>
      </c>
      <c r="N30" s="74"/>
      <c r="O30" s="75" t="n">
        <f aca="false">SUMIFS(zeit5!t5istw0,zeit5!t5paketw0,B30)</f>
        <v>0</v>
      </c>
      <c r="P30" s="76" t="n">
        <f aca="false">L30+J30+H30+F30+N30</f>
        <v>0</v>
      </c>
      <c r="Q30" s="77" t="n">
        <f aca="false">M30+K30+I30+G30+O30</f>
        <v>0</v>
      </c>
      <c r="R30" s="61"/>
      <c r="S30" s="46"/>
      <c r="T30" s="61"/>
      <c r="U30" s="61"/>
      <c r="V30" s="61"/>
      <c r="W30" s="61"/>
      <c r="X30" s="61"/>
      <c r="Y30" s="61"/>
      <c r="Z30" s="61"/>
      <c r="AA30" s="61"/>
      <c r="AB30" s="61"/>
      <c r="AC30" s="61"/>
      <c r="AD30" s="61"/>
      <c r="AE30" s="61"/>
      <c r="AF30" s="61"/>
    </row>
    <row r="31" s="69" customFormat="true" ht="15" hidden="false" customHeight="false" outlineLevel="2" collapsed="false">
      <c r="A31" s="61"/>
      <c r="B31" s="70" t="str">
        <f aca="false">Arbeitspakete!C10</f>
        <v>Objektorientierter Entwurf</v>
      </c>
      <c r="C31" s="71"/>
      <c r="D31" s="72"/>
      <c r="E31" s="73"/>
      <c r="F31" s="74"/>
      <c r="G31" s="75" t="n">
        <f aca="false">SUMIFS(Zeit1!F9:F18,Zeit1!E9:E18,'Woche 0'!B31)</f>
        <v>0</v>
      </c>
      <c r="H31" s="74"/>
      <c r="I31" s="75" t="n">
        <f aca="false">SUMIFS(zeit2!t2istw0,zeit2!t2paketw0,B31)</f>
        <v>0</v>
      </c>
      <c r="J31" s="74"/>
      <c r="K31" s="75" t="n">
        <f aca="false">SUMIFS(zeit3!t3istw0,zeit3!t3paketw0,B31)</f>
        <v>0</v>
      </c>
      <c r="L31" s="74"/>
      <c r="M31" s="75" t="n">
        <f aca="false">SUMIFS(zeit4!t4istw0,zeit4!t4paketw0,B31)</f>
        <v>0</v>
      </c>
      <c r="N31" s="74"/>
      <c r="O31" s="75" t="n">
        <f aca="false">SUMIFS(zeit5!t5istw0,zeit5!t5paketw0,B31)</f>
        <v>0</v>
      </c>
      <c r="P31" s="76" t="n">
        <f aca="false">L31+J31+H31+F31+N31</f>
        <v>0</v>
      </c>
      <c r="Q31" s="77" t="n">
        <f aca="false">M31+K31+I31+G31+O31</f>
        <v>0</v>
      </c>
      <c r="R31" s="61"/>
      <c r="S31" s="46"/>
      <c r="T31" s="61"/>
      <c r="U31" s="61"/>
      <c r="V31" s="61"/>
      <c r="W31" s="61"/>
      <c r="X31" s="61"/>
      <c r="Y31" s="61"/>
      <c r="Z31" s="61"/>
      <c r="AA31" s="61"/>
      <c r="AB31" s="61"/>
      <c r="AC31" s="61"/>
      <c r="AD31" s="61"/>
      <c r="AE31" s="61"/>
      <c r="AF31" s="61"/>
    </row>
    <row r="32" s="69" customFormat="true" ht="15" hidden="false" customHeight="false" outlineLevel="2" collapsed="false">
      <c r="A32" s="61"/>
      <c r="B32" s="70" t="n">
        <f aca="false">Arbeitspakete!C11</f>
        <v>0</v>
      </c>
      <c r="C32" s="71"/>
      <c r="D32" s="72"/>
      <c r="E32" s="73"/>
      <c r="F32" s="74"/>
      <c r="G32" s="75" t="n">
        <f aca="false">SUMIFS(Zeit1!F9:F18,Zeit1!E9:E18,'Woche 0'!B32)</f>
        <v>0</v>
      </c>
      <c r="H32" s="74"/>
      <c r="I32" s="75" t="n">
        <f aca="false">SUMIFS(zeit2!t2istw0,zeit2!t2paketw0,B32)</f>
        <v>0</v>
      </c>
      <c r="J32" s="74"/>
      <c r="K32" s="75" t="n">
        <f aca="false">SUMIFS(zeit3!t3istw0,zeit3!t3paketw0,B32)</f>
        <v>0</v>
      </c>
      <c r="L32" s="74"/>
      <c r="M32" s="75" t="n">
        <f aca="false">SUMIFS(zeit4!t4istw0,zeit4!t4paketw0,B32)</f>
        <v>0</v>
      </c>
      <c r="N32" s="74"/>
      <c r="O32" s="75" t="n">
        <f aca="false">SUMIFS(zeit5!t5istw0,zeit5!t5paketw0,B32)</f>
        <v>0</v>
      </c>
      <c r="P32" s="76" t="n">
        <f aca="false">L32+J32+H32+F32+N32</f>
        <v>0</v>
      </c>
      <c r="Q32" s="77" t="n">
        <f aca="false">M32+K32+I32+G32+O32</f>
        <v>0</v>
      </c>
      <c r="R32" s="61"/>
      <c r="S32" s="46"/>
      <c r="T32" s="61"/>
      <c r="U32" s="61"/>
      <c r="V32" s="61"/>
      <c r="W32" s="61"/>
      <c r="X32" s="61"/>
      <c r="Y32" s="61"/>
      <c r="Z32" s="61"/>
      <c r="AA32" s="61"/>
      <c r="AB32" s="61"/>
      <c r="AC32" s="61"/>
      <c r="AD32" s="61"/>
      <c r="AE32" s="61"/>
      <c r="AF32" s="61"/>
    </row>
    <row r="33" s="69" customFormat="true" ht="15" hidden="false" customHeight="false" outlineLevel="2" collapsed="false">
      <c r="A33" s="61"/>
      <c r="B33" s="70" t="n">
        <f aca="false">Arbeitspakete!C12</f>
        <v>0</v>
      </c>
      <c r="C33" s="71"/>
      <c r="D33" s="72"/>
      <c r="E33" s="73"/>
      <c r="F33" s="74"/>
      <c r="G33" s="75" t="n">
        <f aca="false">SUMIFS(Zeit1!F9:F18,Zeit1!E9:E18,'Woche 0'!B33)</f>
        <v>0</v>
      </c>
      <c r="H33" s="74"/>
      <c r="I33" s="75" t="n">
        <f aca="false">SUMIFS(zeit2!t2istw0,zeit2!t2paketw0,B33)</f>
        <v>0</v>
      </c>
      <c r="J33" s="74"/>
      <c r="K33" s="75" t="n">
        <f aca="false">SUMIFS(zeit3!t3istw0,zeit3!t3paketw0,B33)</f>
        <v>0</v>
      </c>
      <c r="L33" s="74"/>
      <c r="M33" s="75" t="n">
        <f aca="false">SUMIFS(zeit4!t4istw0,zeit4!t4paketw0,B33)</f>
        <v>0</v>
      </c>
      <c r="N33" s="74"/>
      <c r="O33" s="75" t="n">
        <f aca="false">SUMIFS(zeit5!t5istw0,zeit5!t5paketw0,B33)</f>
        <v>0</v>
      </c>
      <c r="P33" s="76" t="n">
        <f aca="false">L33+J33+H33+F33+N33</f>
        <v>0</v>
      </c>
      <c r="Q33" s="77" t="n">
        <f aca="false">M33+K33+I33+G33+O33</f>
        <v>0</v>
      </c>
      <c r="R33" s="61"/>
      <c r="S33" s="46"/>
      <c r="T33" s="61"/>
      <c r="U33" s="61"/>
      <c r="V33" s="61"/>
      <c r="W33" s="61"/>
      <c r="X33" s="61"/>
      <c r="Y33" s="61"/>
      <c r="Z33" s="61"/>
      <c r="AA33" s="61"/>
      <c r="AB33" s="61"/>
      <c r="AC33" s="61"/>
      <c r="AD33" s="61"/>
      <c r="AE33" s="61"/>
      <c r="AF33" s="61"/>
    </row>
    <row r="34" s="69" customFormat="true" ht="15" hidden="false" customHeight="false" outlineLevel="2" collapsed="false">
      <c r="A34" s="61"/>
      <c r="B34" s="70" t="n">
        <f aca="false">Arbeitspakete!C13</f>
        <v>0</v>
      </c>
      <c r="C34" s="71"/>
      <c r="D34" s="72"/>
      <c r="E34" s="73"/>
      <c r="F34" s="74"/>
      <c r="G34" s="75" t="n">
        <f aca="false">SUMIFS(Zeit1!F9:F18,Zeit1!E9:E18,'Woche 0'!B34)</f>
        <v>0</v>
      </c>
      <c r="H34" s="74"/>
      <c r="I34" s="75" t="n">
        <f aca="false">SUMIFS(zeit2!t2istw0,zeit2!t2paketw0,B34)</f>
        <v>0</v>
      </c>
      <c r="J34" s="74"/>
      <c r="K34" s="75" t="n">
        <f aca="false">SUMIFS(zeit3!t3istw0,zeit3!t3paketw0,B34)</f>
        <v>0</v>
      </c>
      <c r="L34" s="74"/>
      <c r="M34" s="75" t="n">
        <f aca="false">SUMIFS(zeit4!t4istw0,zeit4!t4paketw0,B34)</f>
        <v>0</v>
      </c>
      <c r="N34" s="74"/>
      <c r="O34" s="75" t="n">
        <f aca="false">SUMIFS(zeit5!t5istw0,zeit5!t5paketw0,B34)</f>
        <v>0</v>
      </c>
      <c r="P34" s="76" t="n">
        <f aca="false">L34+J34+H34+F34+N34</f>
        <v>0</v>
      </c>
      <c r="Q34" s="77" t="n">
        <f aca="false">M34+K34+I34+G34+O34</f>
        <v>0</v>
      </c>
      <c r="R34" s="61"/>
      <c r="S34" s="46"/>
      <c r="T34" s="61"/>
      <c r="U34" s="61"/>
      <c r="V34" s="61"/>
      <c r="W34" s="61"/>
      <c r="X34" s="61"/>
      <c r="Y34" s="61"/>
      <c r="Z34" s="61"/>
      <c r="AA34" s="61"/>
      <c r="AB34" s="61"/>
      <c r="AC34" s="61"/>
      <c r="AD34" s="61"/>
      <c r="AE34" s="61"/>
      <c r="AF34" s="61"/>
    </row>
    <row r="35" customFormat="false" ht="15" hidden="false" customHeight="false" outlineLevel="1" collapsed="false">
      <c r="A35" s="1"/>
      <c r="B35" s="84" t="s">
        <v>55</v>
      </c>
      <c r="C35" s="78"/>
      <c r="D35" s="79"/>
      <c r="E35" s="80" t="n">
        <f aca="false">D35-F35-H35-J35-L35-N35</f>
        <v>0</v>
      </c>
      <c r="F35" s="81" t="n">
        <f aca="false">SUM(F36:F45)</f>
        <v>0</v>
      </c>
      <c r="G35" s="82" t="n">
        <f aca="false">SUM(G36:G45)</f>
        <v>0</v>
      </c>
      <c r="H35" s="81" t="n">
        <f aca="false">SUM(H36:H45)</f>
        <v>0</v>
      </c>
      <c r="I35" s="82" t="n">
        <f aca="false">SUM(I36:I45)</f>
        <v>0</v>
      </c>
      <c r="J35" s="81" t="n">
        <f aca="false">SUM(J36:J45)</f>
        <v>0</v>
      </c>
      <c r="K35" s="82" t="n">
        <f aca="false">SUM(K36:K45)</f>
        <v>0</v>
      </c>
      <c r="L35" s="81" t="n">
        <f aca="false">SUM(L36:L45)</f>
        <v>0</v>
      </c>
      <c r="M35" s="82" t="n">
        <f aca="false">SUM(M36:M45)</f>
        <v>0</v>
      </c>
      <c r="N35" s="81" t="n">
        <f aca="false">SUM(N36:N45)</f>
        <v>0</v>
      </c>
      <c r="O35" s="82" t="n">
        <f aca="false">SUM(O36:O45)</f>
        <v>0</v>
      </c>
      <c r="P35" s="68" t="n">
        <f aca="false">L35+J35+H35+F35+N35</f>
        <v>0</v>
      </c>
      <c r="Q35" s="83" t="n">
        <f aca="false">M35+K35+I35+G35+O35</f>
        <v>0</v>
      </c>
      <c r="R35" s="1"/>
      <c r="S35" s="46"/>
      <c r="T35" s="1"/>
      <c r="U35" s="1"/>
      <c r="V35" s="1"/>
      <c r="W35" s="1"/>
      <c r="X35" s="1"/>
      <c r="Y35" s="1"/>
      <c r="Z35" s="1"/>
      <c r="AA35" s="1"/>
      <c r="AB35" s="1"/>
      <c r="AC35" s="1"/>
      <c r="AD35" s="1"/>
      <c r="AE35" s="1"/>
      <c r="AF35" s="1"/>
    </row>
    <row r="36" customFormat="false" ht="15" hidden="false" customHeight="false" outlineLevel="2" collapsed="false">
      <c r="A36" s="1"/>
      <c r="B36" s="70" t="str">
        <f aca="false">Arbeitspakete!D4</f>
        <v>Modul 1 - GUI</v>
      </c>
      <c r="C36" s="71"/>
      <c r="D36" s="72"/>
      <c r="E36" s="73"/>
      <c r="F36" s="74"/>
      <c r="G36" s="75" t="n">
        <f aca="false">SUMIFS(Zeit1!F9:F18,Zeit1!E9:E18,'Woche 0'!B36)</f>
        <v>0</v>
      </c>
      <c r="H36" s="74"/>
      <c r="I36" s="75" t="n">
        <f aca="false">SUMIFS(zeit2!t2istw0,zeit2!t2paketw0,B36)</f>
        <v>0</v>
      </c>
      <c r="J36" s="74"/>
      <c r="K36" s="75" t="n">
        <f aca="false">SUMIFS(zeit3!t3istw0,zeit3!t3paketw0,B36)</f>
        <v>0</v>
      </c>
      <c r="L36" s="74"/>
      <c r="M36" s="75" t="n">
        <f aca="false">SUMIFS(zeit4!t4istw0,zeit4!t4paketw0,B36)</f>
        <v>0</v>
      </c>
      <c r="N36" s="74"/>
      <c r="O36" s="75" t="n">
        <f aca="false">SUMIFS(zeit5!t5istw0,zeit5!t5paketw0,B36)</f>
        <v>0</v>
      </c>
      <c r="P36" s="76" t="n">
        <f aca="false">L36+J36+H36+F36+N36</f>
        <v>0</v>
      </c>
      <c r="Q36" s="77" t="n">
        <f aca="false">M36+K36+I36+G36+O36</f>
        <v>0</v>
      </c>
      <c r="R36" s="1"/>
      <c r="S36" s="46"/>
      <c r="T36" s="1"/>
      <c r="U36" s="1"/>
      <c r="V36" s="1"/>
      <c r="W36" s="1"/>
      <c r="X36" s="1"/>
      <c r="Y36" s="1"/>
      <c r="Z36" s="1"/>
      <c r="AA36" s="1"/>
      <c r="AB36" s="1"/>
      <c r="AC36" s="1"/>
      <c r="AD36" s="1"/>
      <c r="AE36" s="1"/>
      <c r="AF36" s="1"/>
    </row>
    <row r="37" customFormat="false" ht="15" hidden="false" customHeight="false" outlineLevel="2" collapsed="false">
      <c r="A37" s="1"/>
      <c r="B37" s="70" t="str">
        <f aca="false">Arbeitspakete!D5</f>
        <v>Modul 2 - WG erstellen</v>
      </c>
      <c r="C37" s="71"/>
      <c r="D37" s="72"/>
      <c r="E37" s="73"/>
      <c r="F37" s="74"/>
      <c r="G37" s="75" t="n">
        <f aca="false">SUMIFS(Zeit1!F9:F18,Zeit1!E9:E18,'Woche 0'!B37)</f>
        <v>0</v>
      </c>
      <c r="H37" s="74"/>
      <c r="I37" s="75" t="n">
        <f aca="false">SUMIFS(zeit2!t2istw0,zeit2!t2paketw0,B37)</f>
        <v>0</v>
      </c>
      <c r="J37" s="74"/>
      <c r="K37" s="75" t="n">
        <f aca="false">SUMIFS(zeit3!t3istw0,zeit3!t3paketw0,B37)</f>
        <v>0</v>
      </c>
      <c r="L37" s="74"/>
      <c r="M37" s="75" t="n">
        <f aca="false">SUMIFS(zeit4!t4istw0,zeit4!t4paketw0,B37)</f>
        <v>0</v>
      </c>
      <c r="N37" s="74"/>
      <c r="O37" s="75" t="n">
        <f aca="false">SUMIFS(zeit5!t5istw0,zeit5!t5paketw0,B37)</f>
        <v>0</v>
      </c>
      <c r="P37" s="76" t="n">
        <f aca="false">L37+J37+H37+F37+N37</f>
        <v>0</v>
      </c>
      <c r="Q37" s="77" t="n">
        <f aca="false">M37+K37+I37+G37+O37</f>
        <v>0</v>
      </c>
      <c r="R37" s="1"/>
      <c r="S37" s="46"/>
      <c r="T37" s="1"/>
      <c r="U37" s="1"/>
      <c r="V37" s="1"/>
      <c r="W37" s="1"/>
      <c r="X37" s="1"/>
      <c r="Y37" s="1"/>
      <c r="Z37" s="1"/>
      <c r="AA37" s="1"/>
      <c r="AB37" s="1"/>
      <c r="AC37" s="1"/>
      <c r="AD37" s="1"/>
      <c r="AE37" s="1"/>
      <c r="AF37" s="1"/>
    </row>
    <row r="38" customFormat="false" ht="15" hidden="false" customHeight="false" outlineLevel="2" collapsed="false">
      <c r="A38" s="1"/>
      <c r="B38" s="70" t="str">
        <f aca="false">Arbeitspakete!D6</f>
        <v>Modul 3 - WG konfigurieren</v>
      </c>
      <c r="C38" s="71"/>
      <c r="D38" s="72"/>
      <c r="E38" s="73"/>
      <c r="F38" s="74"/>
      <c r="G38" s="75" t="n">
        <f aca="false">SUMIFS(Zeit1!F9:F18,Zeit1!E9:E18,'Woche 0'!B38)</f>
        <v>0</v>
      </c>
      <c r="H38" s="74"/>
      <c r="I38" s="75" t="n">
        <f aca="false">SUMIFS(zeit2!t2istw0,zeit2!t2paketw0,B38)</f>
        <v>0</v>
      </c>
      <c r="J38" s="74"/>
      <c r="K38" s="75" t="n">
        <f aca="false">SUMIFS(zeit3!t3istw0,zeit3!t3paketw0,B38)</f>
        <v>0</v>
      </c>
      <c r="L38" s="74"/>
      <c r="M38" s="75" t="n">
        <f aca="false">SUMIFS(zeit4!t4istw0,zeit4!t4paketw0,B38)</f>
        <v>0</v>
      </c>
      <c r="N38" s="74"/>
      <c r="O38" s="75" t="n">
        <f aca="false">SUMIFS(zeit5!t5istw0,zeit5!t5paketw0,B38)</f>
        <v>0</v>
      </c>
      <c r="P38" s="76" t="n">
        <f aca="false">L38+J38+H38+F38+N38</f>
        <v>0</v>
      </c>
      <c r="Q38" s="77" t="n">
        <f aca="false">M38+K38+I38+G38+O38</f>
        <v>0</v>
      </c>
      <c r="R38" s="1"/>
      <c r="S38" s="46"/>
      <c r="T38" s="1"/>
      <c r="U38" s="1"/>
      <c r="V38" s="1"/>
      <c r="W38" s="1"/>
      <c r="X38" s="1"/>
      <c r="Y38" s="1"/>
      <c r="Z38" s="1"/>
      <c r="AA38" s="1"/>
      <c r="AB38" s="1"/>
      <c r="AC38" s="1"/>
      <c r="AD38" s="1"/>
      <c r="AE38" s="1"/>
      <c r="AF38" s="1"/>
    </row>
    <row r="39" customFormat="false" ht="15" hidden="false" customHeight="false" outlineLevel="2" collapsed="false">
      <c r="A39" s="1"/>
      <c r="B39" s="70" t="str">
        <f aca="false">Arbeitspakete!D7</f>
        <v>Modul 4 - Termine</v>
      </c>
      <c r="C39" s="71"/>
      <c r="D39" s="72"/>
      <c r="E39" s="73"/>
      <c r="F39" s="74"/>
      <c r="G39" s="75" t="n">
        <f aca="false">SUMIFS(Zeit1!F9:F18,Zeit1!E9:E18,'Woche 0'!B39)</f>
        <v>0</v>
      </c>
      <c r="H39" s="74"/>
      <c r="I39" s="75" t="n">
        <f aca="false">SUMIFS(zeit2!t2istw0,zeit2!t2paketw0,B39)</f>
        <v>0</v>
      </c>
      <c r="J39" s="74"/>
      <c r="K39" s="75" t="n">
        <f aca="false">SUMIFS(zeit3!t3istw0,zeit3!t3paketw0,B39)</f>
        <v>0</v>
      </c>
      <c r="L39" s="74"/>
      <c r="M39" s="75" t="n">
        <f aca="false">SUMIFS(zeit4!t4istw0,zeit4!t4paketw0,B39)</f>
        <v>0</v>
      </c>
      <c r="N39" s="74"/>
      <c r="O39" s="75" t="n">
        <f aca="false">SUMIFS(zeit5!t5istw0,zeit5!t5paketw0,B39)</f>
        <v>0</v>
      </c>
      <c r="P39" s="76" t="n">
        <f aca="false">L39+J39+H39+F39+N39</f>
        <v>0</v>
      </c>
      <c r="Q39" s="77" t="n">
        <f aca="false">M39+K39+I39+G39+O39</f>
        <v>0</v>
      </c>
      <c r="R39" s="1"/>
      <c r="S39" s="46"/>
      <c r="T39" s="1"/>
      <c r="U39" s="1"/>
      <c r="V39" s="1"/>
      <c r="W39" s="1"/>
      <c r="X39" s="1"/>
      <c r="Y39" s="1"/>
      <c r="Z39" s="1"/>
      <c r="AA39" s="1"/>
      <c r="AB39" s="1"/>
      <c r="AC39" s="1"/>
      <c r="AD39" s="1"/>
      <c r="AE39" s="1"/>
      <c r="AF39" s="1"/>
    </row>
    <row r="40" customFormat="false" ht="15" hidden="false" customHeight="false" outlineLevel="2" collapsed="false">
      <c r="A40" s="1"/>
      <c r="B40" s="70" t="str">
        <f aca="false">Arbeitspakete!D8</f>
        <v>Modul 5 - Putzplan</v>
      </c>
      <c r="C40" s="71"/>
      <c r="D40" s="72"/>
      <c r="E40" s="73"/>
      <c r="F40" s="74"/>
      <c r="G40" s="75" t="n">
        <f aca="false">SUMIFS(Zeit1!F9:F18,Zeit1!E9:E18,'Woche 0'!B40)</f>
        <v>0</v>
      </c>
      <c r="H40" s="74"/>
      <c r="I40" s="75" t="n">
        <f aca="false">SUMIFS(zeit2!t2istw0,zeit2!t2paketw0,B40)</f>
        <v>0</v>
      </c>
      <c r="J40" s="74"/>
      <c r="K40" s="75" t="n">
        <f aca="false">SUMIFS(zeit3!t3istw0,zeit3!t3paketw0,B40)</f>
        <v>0</v>
      </c>
      <c r="L40" s="74"/>
      <c r="M40" s="75" t="n">
        <f aca="false">SUMIFS(zeit4!t4istw0,zeit4!t4paketw0,B40)</f>
        <v>0</v>
      </c>
      <c r="N40" s="74"/>
      <c r="O40" s="75" t="n">
        <f aca="false">SUMIFS(zeit5!t5istw0,zeit5!t5paketw0,B40)</f>
        <v>0</v>
      </c>
      <c r="P40" s="76" t="n">
        <f aca="false">L40+J40+H40+F40+N40</f>
        <v>0</v>
      </c>
      <c r="Q40" s="77" t="n">
        <f aca="false">M40+K40+I40+G40+O40</f>
        <v>0</v>
      </c>
      <c r="R40" s="1"/>
      <c r="S40" s="46"/>
      <c r="T40" s="1"/>
      <c r="U40" s="1"/>
      <c r="V40" s="1"/>
      <c r="W40" s="1"/>
      <c r="X40" s="1"/>
      <c r="Y40" s="1"/>
      <c r="Z40" s="1"/>
      <c r="AA40" s="1"/>
      <c r="AB40" s="1"/>
      <c r="AC40" s="1"/>
      <c r="AD40" s="1"/>
      <c r="AE40" s="1"/>
      <c r="AF40" s="1"/>
    </row>
    <row r="41" customFormat="false" ht="15" hidden="false" customHeight="false" outlineLevel="2" collapsed="false">
      <c r="A41" s="1"/>
      <c r="B41" s="70" t="str">
        <f aca="false">Arbeitspakete!D9</f>
        <v>Modul 6 - Einkaufsliste</v>
      </c>
      <c r="C41" s="71"/>
      <c r="D41" s="72"/>
      <c r="E41" s="73"/>
      <c r="F41" s="74"/>
      <c r="G41" s="75" t="n">
        <f aca="false">SUMIFS(Zeit1!F9:F18,Zeit1!E9:E18,'Woche 0'!B41)</f>
        <v>0</v>
      </c>
      <c r="H41" s="74"/>
      <c r="I41" s="75" t="n">
        <f aca="false">SUMIFS(zeit2!t2istw0,zeit2!t2paketw0,B41)</f>
        <v>0</v>
      </c>
      <c r="J41" s="74"/>
      <c r="K41" s="75" t="n">
        <f aca="false">SUMIFS(zeit3!t3istw0,zeit3!t3paketw0,B41)</f>
        <v>0</v>
      </c>
      <c r="L41" s="74"/>
      <c r="M41" s="75" t="n">
        <f aca="false">SUMIFS(zeit4!t4istw0,zeit4!t4paketw0,B41)</f>
        <v>0</v>
      </c>
      <c r="N41" s="74"/>
      <c r="O41" s="75" t="n">
        <f aca="false">SUMIFS(zeit5!t5istw0,zeit5!t5paketw0,B41)</f>
        <v>0</v>
      </c>
      <c r="P41" s="76" t="n">
        <f aca="false">L41+J41+H41+F41+N41</f>
        <v>0</v>
      </c>
      <c r="Q41" s="77" t="n">
        <f aca="false">M41+K41+I41+G41+O41</f>
        <v>0</v>
      </c>
      <c r="R41" s="1"/>
      <c r="S41" s="46"/>
      <c r="T41" s="1"/>
      <c r="U41" s="1"/>
      <c r="V41" s="1"/>
      <c r="W41" s="1"/>
      <c r="X41" s="1"/>
      <c r="Y41" s="1"/>
      <c r="Z41" s="1"/>
      <c r="AA41" s="1"/>
      <c r="AB41" s="1"/>
      <c r="AC41" s="1"/>
      <c r="AD41" s="1"/>
      <c r="AE41" s="1"/>
      <c r="AF41" s="1"/>
    </row>
    <row r="42" customFormat="false" ht="15" hidden="false" customHeight="false" outlineLevel="2" collapsed="false">
      <c r="A42" s="1"/>
      <c r="B42" s="70" t="str">
        <f aca="false">Arbeitspakete!D10</f>
        <v>Modul 7 - Anmelden</v>
      </c>
      <c r="C42" s="71"/>
      <c r="D42" s="72"/>
      <c r="E42" s="73"/>
      <c r="F42" s="74"/>
      <c r="G42" s="75" t="n">
        <f aca="false">SUMIFS(Zeit1!F9:F18,Zeit1!E9:E18,'Woche 0'!B42)</f>
        <v>0</v>
      </c>
      <c r="H42" s="74"/>
      <c r="I42" s="75" t="n">
        <f aca="false">SUMIFS(zeit2!t2istw0,zeit2!t2paketw0,B42)</f>
        <v>0</v>
      </c>
      <c r="J42" s="74"/>
      <c r="K42" s="75" t="n">
        <f aca="false">SUMIFS(zeit3!t3istw0,zeit3!t3paketw0,B42)</f>
        <v>0</v>
      </c>
      <c r="L42" s="74"/>
      <c r="M42" s="75" t="n">
        <f aca="false">SUMIFS(zeit4!t4istw0,zeit4!t4paketw0,B42)</f>
        <v>0</v>
      </c>
      <c r="N42" s="74"/>
      <c r="O42" s="75" t="n">
        <f aca="false">SUMIFS(zeit5!t5istw0,zeit5!t5paketw0,B42)</f>
        <v>0</v>
      </c>
      <c r="P42" s="76" t="n">
        <f aca="false">L42+J42+H42+F42+N42</f>
        <v>0</v>
      </c>
      <c r="Q42" s="77" t="n">
        <f aca="false">M42+K42+I42+G42+O42</f>
        <v>0</v>
      </c>
      <c r="R42" s="1"/>
      <c r="S42" s="46"/>
      <c r="T42" s="1"/>
      <c r="U42" s="1"/>
      <c r="V42" s="1"/>
      <c r="W42" s="1"/>
      <c r="X42" s="1"/>
      <c r="Y42" s="1"/>
      <c r="Z42" s="1"/>
      <c r="AA42" s="1"/>
      <c r="AB42" s="1"/>
      <c r="AC42" s="1"/>
      <c r="AD42" s="1"/>
      <c r="AE42" s="1"/>
      <c r="AF42" s="1"/>
    </row>
    <row r="43" customFormat="false" ht="15" hidden="false" customHeight="false" outlineLevel="2" collapsed="false">
      <c r="A43" s="1"/>
      <c r="B43" s="70" t="str">
        <f aca="false">Arbeitspakete!D11</f>
        <v>Modul 8 - Status setzen</v>
      </c>
      <c r="C43" s="71"/>
      <c r="D43" s="72"/>
      <c r="E43" s="73"/>
      <c r="F43" s="74"/>
      <c r="G43" s="75" t="n">
        <f aca="false">SUMIFS(Zeit1!F9:F18,Zeit1!E9:E18,'Woche 0'!B43)</f>
        <v>0</v>
      </c>
      <c r="H43" s="74"/>
      <c r="I43" s="75" t="n">
        <f aca="false">SUMIFS(zeit2!t2istw0,zeit2!t2paketw0,B43)</f>
        <v>0</v>
      </c>
      <c r="J43" s="74"/>
      <c r="K43" s="75" t="n">
        <f aca="false">SUMIFS(zeit3!t3istw0,zeit3!t3paketw0,B43)</f>
        <v>0</v>
      </c>
      <c r="L43" s="74"/>
      <c r="M43" s="75" t="n">
        <f aca="false">SUMIFS(zeit4!t4istw0,zeit4!t4paketw0,B43)</f>
        <v>0</v>
      </c>
      <c r="N43" s="74"/>
      <c r="O43" s="75" t="n">
        <f aca="false">SUMIFS(zeit5!t5istw0,zeit5!t5paketw0,B43)</f>
        <v>0</v>
      </c>
      <c r="P43" s="76" t="n">
        <f aca="false">L43+J43+H43+F43+N43</f>
        <v>0</v>
      </c>
      <c r="Q43" s="77" t="n">
        <f aca="false">M43+K43+I43+G43+O43</f>
        <v>0</v>
      </c>
      <c r="R43" s="1"/>
      <c r="S43" s="46"/>
      <c r="T43" s="1"/>
      <c r="U43" s="1"/>
      <c r="V43" s="1"/>
      <c r="W43" s="1"/>
      <c r="X43" s="1"/>
      <c r="Y43" s="1"/>
      <c r="Z43" s="1"/>
      <c r="AA43" s="1"/>
      <c r="AB43" s="1"/>
      <c r="AC43" s="1"/>
      <c r="AD43" s="1"/>
      <c r="AE43" s="1"/>
      <c r="AF43" s="1"/>
    </row>
    <row r="44" customFormat="false" ht="15" hidden="false" customHeight="false" outlineLevel="2" collapsed="false">
      <c r="A44" s="1"/>
      <c r="B44" s="70" t="n">
        <f aca="false">Arbeitspakete!D12</f>
        <v>0</v>
      </c>
      <c r="C44" s="71"/>
      <c r="D44" s="72"/>
      <c r="E44" s="73"/>
      <c r="F44" s="74"/>
      <c r="G44" s="75" t="n">
        <f aca="false">SUMIFS(Zeit1!F9:F18,Zeit1!E9:E18,'Woche 0'!B44)</f>
        <v>0</v>
      </c>
      <c r="H44" s="74"/>
      <c r="I44" s="75" t="n">
        <f aca="false">SUMIFS(zeit2!t2istw0,zeit2!t2paketw0,B44)</f>
        <v>0</v>
      </c>
      <c r="J44" s="74"/>
      <c r="K44" s="75" t="n">
        <f aca="false">SUMIFS(zeit3!t3istw0,zeit3!t3paketw0,B44)</f>
        <v>0</v>
      </c>
      <c r="L44" s="74"/>
      <c r="M44" s="75" t="n">
        <f aca="false">SUMIFS(zeit4!t4istw0,zeit4!t4paketw0,B44)</f>
        <v>0</v>
      </c>
      <c r="N44" s="74"/>
      <c r="O44" s="75" t="n">
        <f aca="false">SUMIFS(zeit5!t5istw0,zeit5!t5paketw0,B44)</f>
        <v>0</v>
      </c>
      <c r="P44" s="76" t="n">
        <f aca="false">L44+J44+H44+F44+N44</f>
        <v>0</v>
      </c>
      <c r="Q44" s="77" t="n">
        <f aca="false">M44+K44+I44+G44+O44</f>
        <v>0</v>
      </c>
      <c r="R44" s="1"/>
      <c r="S44" s="46"/>
      <c r="T44" s="1"/>
      <c r="U44" s="1"/>
      <c r="V44" s="1"/>
      <c r="W44" s="1"/>
      <c r="X44" s="1"/>
      <c r="Y44" s="1"/>
      <c r="Z44" s="1"/>
      <c r="AA44" s="1"/>
      <c r="AB44" s="1"/>
      <c r="AC44" s="1"/>
      <c r="AD44" s="1"/>
      <c r="AE44" s="1"/>
      <c r="AF44" s="1"/>
    </row>
    <row r="45" customFormat="false" ht="15" hidden="false" customHeight="false" outlineLevel="2" collapsed="false">
      <c r="A45" s="1"/>
      <c r="B45" s="70" t="n">
        <f aca="false">Arbeitspakete!D13</f>
        <v>0</v>
      </c>
      <c r="C45" s="71"/>
      <c r="D45" s="72"/>
      <c r="E45" s="73"/>
      <c r="F45" s="74"/>
      <c r="G45" s="75" t="n">
        <f aca="false">SUMIFS(Zeit1!F9:F18,Zeit1!E9:E18,'Woche 0'!B45)</f>
        <v>0</v>
      </c>
      <c r="H45" s="74"/>
      <c r="I45" s="75" t="n">
        <f aca="false">SUMIFS(zeit2!t2istw0,zeit2!t2paketw0,B45)</f>
        <v>0</v>
      </c>
      <c r="J45" s="74"/>
      <c r="K45" s="75" t="n">
        <f aca="false">SUMIFS(zeit3!t3istw0,zeit3!t3paketw0,B45)</f>
        <v>0</v>
      </c>
      <c r="L45" s="74"/>
      <c r="M45" s="75" t="n">
        <f aca="false">SUMIFS(zeit4!t4istw0,zeit4!t4paketw0,B45)</f>
        <v>0</v>
      </c>
      <c r="N45" s="74"/>
      <c r="O45" s="75" t="n">
        <f aca="false">SUMIFS(zeit5!t5istw0,zeit5!t5paketw0,B45)</f>
        <v>0</v>
      </c>
      <c r="P45" s="76" t="n">
        <f aca="false">L45+J45+H45+F45+N45</f>
        <v>0</v>
      </c>
      <c r="Q45" s="77" t="n">
        <f aca="false">M45+K45+I45+G45+O45</f>
        <v>0</v>
      </c>
      <c r="R45" s="46"/>
      <c r="S45" s="46"/>
      <c r="T45" s="1"/>
      <c r="U45" s="1"/>
      <c r="V45" s="1"/>
      <c r="W45" s="1"/>
      <c r="X45" s="1"/>
      <c r="Y45" s="1"/>
      <c r="Z45" s="1"/>
      <c r="AA45" s="1"/>
      <c r="AB45" s="1"/>
      <c r="AC45" s="1"/>
      <c r="AD45" s="1"/>
      <c r="AE45" s="1"/>
      <c r="AF45" s="1"/>
    </row>
    <row r="46" customFormat="false" ht="15" hidden="false" customHeight="false" outlineLevel="1" collapsed="false">
      <c r="A46" s="1"/>
      <c r="B46" s="84" t="s">
        <v>71</v>
      </c>
      <c r="C46" s="78"/>
      <c r="D46" s="79"/>
      <c r="E46" s="80" t="n">
        <f aca="false">D46-F46-H46-J46-L46-N46</f>
        <v>0</v>
      </c>
      <c r="F46" s="81" t="n">
        <f aca="false">SUM(F47:F56)</f>
        <v>0</v>
      </c>
      <c r="G46" s="82" t="n">
        <f aca="false">SUM(G47:G56)</f>
        <v>0</v>
      </c>
      <c r="H46" s="81" t="n">
        <f aca="false">SUM(H47:H56)</f>
        <v>0</v>
      </c>
      <c r="I46" s="82" t="n">
        <f aca="false">SUM(I47:I56)</f>
        <v>0</v>
      </c>
      <c r="J46" s="81" t="n">
        <f aca="false">SUM(J47:J56)</f>
        <v>0</v>
      </c>
      <c r="K46" s="82" t="n">
        <f aca="false">SUM(K47:K56)</f>
        <v>0</v>
      </c>
      <c r="L46" s="81" t="n">
        <f aca="false">SUM(L47:L56)</f>
        <v>0</v>
      </c>
      <c r="M46" s="82" t="n">
        <f aca="false">SUM(M47:M56)</f>
        <v>0</v>
      </c>
      <c r="N46" s="81" t="n">
        <f aca="false">SUM(N47:N56)</f>
        <v>0</v>
      </c>
      <c r="O46" s="82" t="n">
        <f aca="false">SUM(O47:O56)</f>
        <v>0</v>
      </c>
      <c r="P46" s="68" t="n">
        <f aca="false">L46+J46+H46+F46+N46</f>
        <v>0</v>
      </c>
      <c r="Q46" s="83" t="n">
        <f aca="false">M46+K46+I46+G46+O46</f>
        <v>0</v>
      </c>
      <c r="R46" s="85"/>
      <c r="S46" s="46"/>
      <c r="T46" s="1"/>
      <c r="U46" s="1"/>
      <c r="V46" s="1"/>
      <c r="W46" s="1"/>
      <c r="X46" s="1"/>
      <c r="Y46" s="1"/>
      <c r="Z46" s="1"/>
      <c r="AA46" s="1"/>
      <c r="AB46" s="1"/>
      <c r="AC46" s="1"/>
      <c r="AD46" s="1"/>
      <c r="AE46" s="1"/>
      <c r="AF46" s="1"/>
    </row>
    <row r="47" customFormat="false" ht="15" hidden="false" customHeight="false" outlineLevel="2" collapsed="false">
      <c r="A47" s="1"/>
      <c r="B47" s="70" t="str">
        <f aca="false">Arbeitspakete!E4</f>
        <v>Unit Tests</v>
      </c>
      <c r="C47" s="71"/>
      <c r="D47" s="72"/>
      <c r="E47" s="73"/>
      <c r="F47" s="74"/>
      <c r="G47" s="75" t="n">
        <f aca="false">SUMIFS(Zeit1!F9:F18,Zeit1!E9:E18,'Woche 0'!B47)</f>
        <v>0</v>
      </c>
      <c r="H47" s="74"/>
      <c r="I47" s="75" t="n">
        <f aca="false">SUMIFS(zeit2!t2istw0,zeit2!t2paketw0,B47)</f>
        <v>0</v>
      </c>
      <c r="J47" s="74"/>
      <c r="K47" s="75" t="n">
        <f aca="false">SUMIFS(zeit3!t3istw0,zeit3!t3paketw0,B47)</f>
        <v>0</v>
      </c>
      <c r="L47" s="74"/>
      <c r="M47" s="75" t="n">
        <f aca="false">SUMIFS(zeit4!t4istw0,zeit4!t4paketw0,B47)</f>
        <v>0</v>
      </c>
      <c r="N47" s="74"/>
      <c r="O47" s="75" t="n">
        <f aca="false">SUMIFS(zeit5!t5istw0,zeit5!t5paketw0,B47)</f>
        <v>0</v>
      </c>
      <c r="P47" s="76" t="n">
        <f aca="false">L47+J47+H47+F47+N47</f>
        <v>0</v>
      </c>
      <c r="Q47" s="77" t="n">
        <f aca="false">M47+K47+I47+G47+O47</f>
        <v>0</v>
      </c>
      <c r="R47" s="86"/>
      <c r="S47" s="1"/>
      <c r="T47" s="1"/>
      <c r="U47" s="1"/>
      <c r="V47" s="1"/>
      <c r="W47" s="1"/>
      <c r="X47" s="1"/>
      <c r="Y47" s="1"/>
      <c r="Z47" s="1"/>
      <c r="AA47" s="1"/>
      <c r="AB47" s="1"/>
      <c r="AC47" s="1"/>
      <c r="AD47" s="1"/>
      <c r="AE47" s="1"/>
      <c r="AF47" s="1"/>
    </row>
    <row r="48" customFormat="false" ht="15" hidden="false" customHeight="false" outlineLevel="2" collapsed="false">
      <c r="A48" s="1"/>
      <c r="B48" s="70" t="str">
        <f aca="false">Arbeitspakete!E5</f>
        <v>Funktionale Tests</v>
      </c>
      <c r="C48" s="71"/>
      <c r="D48" s="72"/>
      <c r="E48" s="73"/>
      <c r="F48" s="74"/>
      <c r="G48" s="75" t="n">
        <f aca="false">SUMIFS(Zeit1!F9:F18,Zeit1!E9:E18,'Woche 0'!B48)</f>
        <v>0</v>
      </c>
      <c r="H48" s="74"/>
      <c r="I48" s="75" t="n">
        <f aca="false">SUMIFS(zeit2!t2istw0,zeit2!t2paketw0,B48)</f>
        <v>0</v>
      </c>
      <c r="J48" s="74"/>
      <c r="K48" s="75" t="n">
        <f aca="false">SUMIFS(zeit3!t3istw0,zeit3!t3paketw0,B48)</f>
        <v>0</v>
      </c>
      <c r="L48" s="74"/>
      <c r="M48" s="75" t="n">
        <f aca="false">SUMIFS(zeit4!t4istw0,zeit4!t4paketw0,B48)</f>
        <v>0</v>
      </c>
      <c r="N48" s="74"/>
      <c r="O48" s="75" t="n">
        <f aca="false">SUMIFS(zeit5!t5istw0,zeit5!t5paketw0,B48)</f>
        <v>0</v>
      </c>
      <c r="P48" s="76" t="n">
        <f aca="false">L48+J48+H48+F48+N48</f>
        <v>0</v>
      </c>
      <c r="Q48" s="77" t="n">
        <f aca="false">M48+K48+I48+G48+O48</f>
        <v>0</v>
      </c>
      <c r="R48" s="86"/>
      <c r="S48" s="1"/>
      <c r="T48" s="1"/>
      <c r="U48" s="1"/>
      <c r="V48" s="1"/>
      <c r="W48" s="1"/>
      <c r="X48" s="1"/>
      <c r="Y48" s="1"/>
      <c r="Z48" s="1"/>
      <c r="AA48" s="1"/>
      <c r="AB48" s="1"/>
      <c r="AC48" s="1"/>
      <c r="AD48" s="1"/>
      <c r="AE48" s="1"/>
      <c r="AF48" s="1"/>
    </row>
    <row r="49" customFormat="false" ht="15" hidden="false" customHeight="false" outlineLevel="2" collapsed="false">
      <c r="A49" s="1"/>
      <c r="B49" s="70" t="str">
        <f aca="false">Arbeitspakete!E6</f>
        <v>Integrationstest</v>
      </c>
      <c r="C49" s="71"/>
      <c r="D49" s="72"/>
      <c r="E49" s="73"/>
      <c r="F49" s="74"/>
      <c r="G49" s="75" t="n">
        <f aca="false">SUMIFS(Zeit1!F9:F18,Zeit1!E9:E18,'Woche 0'!B49)</f>
        <v>0</v>
      </c>
      <c r="H49" s="74"/>
      <c r="I49" s="75" t="n">
        <f aca="false">SUMIFS(zeit2!t2istw0,zeit2!t2paketw0,B49)</f>
        <v>0</v>
      </c>
      <c r="J49" s="74"/>
      <c r="K49" s="75" t="n">
        <f aca="false">SUMIFS(zeit3!t3istw0,zeit3!t3paketw0,B49)</f>
        <v>0</v>
      </c>
      <c r="L49" s="74"/>
      <c r="M49" s="75" t="n">
        <f aca="false">SUMIFS(zeit4!t4istw0,zeit4!t4paketw0,B49)</f>
        <v>0</v>
      </c>
      <c r="N49" s="74"/>
      <c r="O49" s="75" t="n">
        <f aca="false">SUMIFS(zeit5!t5istw0,zeit5!t5paketw0,B49)</f>
        <v>0</v>
      </c>
      <c r="P49" s="76" t="n">
        <f aca="false">L49+J49+H49+F49+N49</f>
        <v>0</v>
      </c>
      <c r="Q49" s="77" t="n">
        <f aca="false">M49+K49+I49+G49+O49</f>
        <v>0</v>
      </c>
      <c r="R49" s="1"/>
      <c r="S49" s="1"/>
      <c r="T49" s="1"/>
      <c r="U49" s="1"/>
      <c r="V49" s="1"/>
      <c r="W49" s="1"/>
      <c r="X49" s="1"/>
      <c r="Y49" s="1"/>
      <c r="Z49" s="1"/>
      <c r="AA49" s="1"/>
      <c r="AB49" s="1"/>
      <c r="AC49" s="1"/>
      <c r="AD49" s="1"/>
      <c r="AE49" s="1"/>
      <c r="AF49" s="1"/>
    </row>
    <row r="50" customFormat="false" ht="15" hidden="false" customHeight="false" outlineLevel="2" collapsed="false">
      <c r="A50" s="1"/>
      <c r="B50" s="70" t="str">
        <f aca="false">Arbeitspakete!E7</f>
        <v>Systemtest</v>
      </c>
      <c r="C50" s="71"/>
      <c r="D50" s="72"/>
      <c r="E50" s="73"/>
      <c r="F50" s="74"/>
      <c r="G50" s="75" t="n">
        <f aca="false">SUMIFS(Zeit1!F9:F18,Zeit1!E9:E18,'Woche 0'!B50)</f>
        <v>0</v>
      </c>
      <c r="H50" s="74"/>
      <c r="I50" s="75" t="n">
        <f aca="false">SUMIFS(zeit2!t2istw0,zeit2!t2paketw0,B50)</f>
        <v>0</v>
      </c>
      <c r="J50" s="74"/>
      <c r="K50" s="75" t="n">
        <f aca="false">SUMIFS(zeit3!t3istw0,zeit3!t3paketw0,B50)</f>
        <v>0</v>
      </c>
      <c r="L50" s="74"/>
      <c r="M50" s="75" t="n">
        <f aca="false">SUMIFS(zeit4!t4istw0,zeit4!t4paketw0,B50)</f>
        <v>0</v>
      </c>
      <c r="N50" s="74"/>
      <c r="O50" s="75" t="n">
        <f aca="false">SUMIFS(zeit5!t5istw0,zeit5!t5paketw0,B50)</f>
        <v>0</v>
      </c>
      <c r="P50" s="76" t="n">
        <f aca="false">L50+J50+H50+F50+N50</f>
        <v>0</v>
      </c>
      <c r="Q50" s="77" t="n">
        <f aca="false">M50+K50+I50+G50+O50</f>
        <v>0</v>
      </c>
      <c r="R50" s="1"/>
      <c r="S50" s="1"/>
      <c r="T50" s="1"/>
      <c r="U50" s="1"/>
      <c r="V50" s="1"/>
      <c r="W50" s="1"/>
      <c r="X50" s="1"/>
      <c r="Y50" s="1"/>
      <c r="Z50" s="1"/>
      <c r="AA50" s="1"/>
      <c r="AB50" s="1"/>
      <c r="AC50" s="1"/>
      <c r="AD50" s="1"/>
      <c r="AE50" s="1"/>
      <c r="AF50" s="1"/>
    </row>
    <row r="51" customFormat="false" ht="15" hidden="false" customHeight="false" outlineLevel="2" collapsed="false">
      <c r="A51" s="1"/>
      <c r="B51" s="70" t="str">
        <f aca="false">Arbeitspakete!E8</f>
        <v>Abnahmetest</v>
      </c>
      <c r="C51" s="71"/>
      <c r="D51" s="72"/>
      <c r="E51" s="73"/>
      <c r="F51" s="74"/>
      <c r="G51" s="75" t="n">
        <f aca="false">SUMIFS(Zeit1!F9:F18,Zeit1!E9:E18,'Woche 0'!B51)</f>
        <v>0</v>
      </c>
      <c r="H51" s="74"/>
      <c r="I51" s="75" t="n">
        <f aca="false">SUMIFS(zeit2!t2istw0,zeit2!t2paketw0,B51)</f>
        <v>0</v>
      </c>
      <c r="J51" s="74"/>
      <c r="K51" s="75" t="n">
        <f aca="false">SUMIFS(zeit3!t3istw0,zeit3!t3paketw0,B51)</f>
        <v>0</v>
      </c>
      <c r="L51" s="74"/>
      <c r="M51" s="75" t="n">
        <f aca="false">SUMIFS(zeit4!t4istw0,zeit4!t4paketw0,B51)</f>
        <v>0</v>
      </c>
      <c r="N51" s="74"/>
      <c r="O51" s="75" t="n">
        <f aca="false">SUMIFS(zeit5!t5istw0,zeit5!t5paketw0,B51)</f>
        <v>0</v>
      </c>
      <c r="P51" s="76" t="n">
        <f aca="false">L51+J51+H51+F51+N51</f>
        <v>0</v>
      </c>
      <c r="Q51" s="77" t="n">
        <f aca="false">M51+K51+I51+G51+O51</f>
        <v>0</v>
      </c>
      <c r="R51" s="1"/>
      <c r="S51" s="1"/>
      <c r="T51" s="1"/>
      <c r="U51" s="1"/>
      <c r="V51" s="1"/>
      <c r="W51" s="1"/>
      <c r="X51" s="1"/>
      <c r="Y51" s="1"/>
      <c r="Z51" s="1"/>
      <c r="AA51" s="1"/>
      <c r="AB51" s="1"/>
      <c r="AC51" s="1"/>
      <c r="AD51" s="1"/>
      <c r="AE51" s="1"/>
      <c r="AF51" s="1"/>
    </row>
    <row r="52" customFormat="false" ht="15" hidden="false" customHeight="false" outlineLevel="2" collapsed="false">
      <c r="A52" s="1"/>
      <c r="B52" s="70" t="n">
        <f aca="false">Arbeitspakete!E9</f>
        <v>0</v>
      </c>
      <c r="C52" s="71"/>
      <c r="D52" s="72"/>
      <c r="E52" s="73"/>
      <c r="F52" s="74"/>
      <c r="G52" s="75" t="n">
        <f aca="false">SUMIFS(Zeit1!F9:F18,Zeit1!E9:E18,'Woche 0'!B52)</f>
        <v>0</v>
      </c>
      <c r="H52" s="74"/>
      <c r="I52" s="75" t="n">
        <f aca="false">SUMIFS(zeit2!t2istw0,zeit2!t2paketw0,B52)</f>
        <v>0</v>
      </c>
      <c r="J52" s="74"/>
      <c r="K52" s="75" t="n">
        <f aca="false">SUMIFS(zeit3!t3istw0,zeit3!t3paketw0,B52)</f>
        <v>0</v>
      </c>
      <c r="L52" s="74"/>
      <c r="M52" s="75" t="n">
        <f aca="false">SUMIFS(zeit4!t4istw0,zeit4!t4paketw0,B52)</f>
        <v>0</v>
      </c>
      <c r="N52" s="74"/>
      <c r="O52" s="75" t="n">
        <f aca="false">SUMIFS(zeit5!t5istw0,zeit5!t5paketw0,B52)</f>
        <v>0</v>
      </c>
      <c r="P52" s="76" t="n">
        <f aca="false">L52+J52+H52+F52+N52</f>
        <v>0</v>
      </c>
      <c r="Q52" s="77" t="n">
        <f aca="false">M52+K52+I52+G52+O52</f>
        <v>0</v>
      </c>
      <c r="R52" s="1"/>
      <c r="S52" s="1"/>
      <c r="T52" s="1"/>
      <c r="U52" s="1"/>
      <c r="V52" s="1"/>
      <c r="W52" s="1"/>
      <c r="X52" s="1"/>
      <c r="Y52" s="1"/>
      <c r="Z52" s="1"/>
      <c r="AA52" s="1"/>
      <c r="AB52" s="1"/>
      <c r="AC52" s="1"/>
      <c r="AD52" s="1"/>
      <c r="AE52" s="1"/>
      <c r="AF52" s="1"/>
    </row>
    <row r="53" customFormat="false" ht="15" hidden="false" customHeight="false" outlineLevel="2" collapsed="false">
      <c r="A53" s="1"/>
      <c r="B53" s="70" t="n">
        <f aca="false">Arbeitspakete!E10</f>
        <v>0</v>
      </c>
      <c r="C53" s="71"/>
      <c r="D53" s="72"/>
      <c r="E53" s="73"/>
      <c r="F53" s="74"/>
      <c r="G53" s="75" t="n">
        <f aca="false">SUMIFS(Zeit1!F9:F18,Zeit1!E9:E18,'Woche 0'!B53)</f>
        <v>0</v>
      </c>
      <c r="H53" s="74"/>
      <c r="I53" s="75" t="n">
        <f aca="false">SUMIFS(zeit2!t2istw0,zeit2!t2paketw0,B53)</f>
        <v>0</v>
      </c>
      <c r="J53" s="74"/>
      <c r="K53" s="75" t="n">
        <f aca="false">SUMIFS(zeit3!t3istw0,zeit3!t3paketw0,B53)</f>
        <v>0</v>
      </c>
      <c r="L53" s="74"/>
      <c r="M53" s="75" t="n">
        <f aca="false">SUMIFS(zeit4!t4istw0,zeit4!t4paketw0,B53)</f>
        <v>0</v>
      </c>
      <c r="N53" s="74"/>
      <c r="O53" s="75" t="n">
        <f aca="false">SUMIFS(zeit5!t5istw0,zeit5!t5paketw0,B53)</f>
        <v>0</v>
      </c>
      <c r="P53" s="76" t="n">
        <f aca="false">L53+J53+H53+F53+N53</f>
        <v>0</v>
      </c>
      <c r="Q53" s="77" t="n">
        <f aca="false">M53+K53+I53+G53+O53</f>
        <v>0</v>
      </c>
      <c r="R53" s="1"/>
      <c r="S53" s="1"/>
      <c r="T53" s="1"/>
      <c r="U53" s="1"/>
      <c r="V53" s="1"/>
      <c r="W53" s="1"/>
      <c r="X53" s="1"/>
      <c r="Y53" s="1"/>
      <c r="Z53" s="1"/>
      <c r="AA53" s="1"/>
      <c r="AB53" s="1"/>
      <c r="AC53" s="1"/>
      <c r="AD53" s="1"/>
      <c r="AE53" s="1"/>
      <c r="AF53" s="1"/>
    </row>
    <row r="54" customFormat="false" ht="15" hidden="false" customHeight="false" outlineLevel="2" collapsed="false">
      <c r="A54" s="1"/>
      <c r="B54" s="70" t="n">
        <f aca="false">Arbeitspakete!E11</f>
        <v>0</v>
      </c>
      <c r="C54" s="71"/>
      <c r="D54" s="72"/>
      <c r="E54" s="73"/>
      <c r="F54" s="74"/>
      <c r="G54" s="75" t="n">
        <f aca="false">SUMIFS(Zeit1!F9:F18,Zeit1!E9:E18,'Woche 0'!B54)</f>
        <v>0</v>
      </c>
      <c r="H54" s="74"/>
      <c r="I54" s="75" t="n">
        <f aca="false">SUMIFS(zeit2!t2istw0,zeit2!t2paketw0,B54)</f>
        <v>0</v>
      </c>
      <c r="J54" s="74"/>
      <c r="K54" s="75" t="n">
        <f aca="false">SUMIFS(zeit3!t3istw0,zeit3!t3paketw0,B54)</f>
        <v>0</v>
      </c>
      <c r="L54" s="74"/>
      <c r="M54" s="75" t="n">
        <f aca="false">SUMIFS(zeit4!t4istw0,zeit4!t4paketw0,B54)</f>
        <v>0</v>
      </c>
      <c r="N54" s="74"/>
      <c r="O54" s="75" t="n">
        <f aca="false">SUMIFS(zeit5!t5istw0,zeit5!t5paketw0,B54)</f>
        <v>0</v>
      </c>
      <c r="P54" s="76" t="n">
        <f aca="false">L54+J54+H54+F54+N54</f>
        <v>0</v>
      </c>
      <c r="Q54" s="77" t="n">
        <f aca="false">M54+K54+I54+G54+O54</f>
        <v>0</v>
      </c>
      <c r="R54" s="1"/>
      <c r="S54" s="1"/>
      <c r="T54" s="1"/>
      <c r="U54" s="1"/>
      <c r="V54" s="1"/>
      <c r="W54" s="1"/>
      <c r="X54" s="1"/>
      <c r="Y54" s="1"/>
      <c r="Z54" s="1"/>
      <c r="AA54" s="1"/>
      <c r="AB54" s="1"/>
      <c r="AC54" s="1"/>
      <c r="AD54" s="1"/>
      <c r="AE54" s="1"/>
      <c r="AF54" s="1"/>
    </row>
    <row r="55" customFormat="false" ht="15" hidden="false" customHeight="false" outlineLevel="2" collapsed="false">
      <c r="A55" s="1"/>
      <c r="B55" s="70" t="n">
        <f aca="false">Arbeitspakete!E12</f>
        <v>0</v>
      </c>
      <c r="C55" s="71"/>
      <c r="D55" s="72"/>
      <c r="E55" s="73"/>
      <c r="F55" s="74"/>
      <c r="G55" s="75" t="n">
        <f aca="false">SUMIFS(Zeit1!F9:F18,Zeit1!E9:E18,'Woche 0'!B55)</f>
        <v>0</v>
      </c>
      <c r="H55" s="74"/>
      <c r="I55" s="75" t="n">
        <f aca="false">SUMIFS(zeit2!t2istw0,zeit2!t2paketw0,B55)</f>
        <v>0</v>
      </c>
      <c r="J55" s="74"/>
      <c r="K55" s="75" t="n">
        <f aca="false">SUMIFS(zeit3!t3istw0,zeit3!t3paketw0,B55)</f>
        <v>0</v>
      </c>
      <c r="L55" s="74"/>
      <c r="M55" s="75" t="n">
        <f aca="false">SUMIFS(zeit4!t4istw0,zeit4!t4paketw0,B55)</f>
        <v>0</v>
      </c>
      <c r="N55" s="74"/>
      <c r="O55" s="75" t="n">
        <f aca="false">SUMIFS(zeit5!t5istw0,zeit5!t5paketw0,B55)</f>
        <v>0</v>
      </c>
      <c r="P55" s="76" t="n">
        <f aca="false">L55+J55+H55+F55+N55</f>
        <v>0</v>
      </c>
      <c r="Q55" s="77" t="n">
        <f aca="false">M55+K55+I55+G55+O55</f>
        <v>0</v>
      </c>
      <c r="R55" s="1"/>
      <c r="S55" s="1"/>
      <c r="T55" s="1"/>
      <c r="U55" s="1"/>
      <c r="V55" s="1"/>
      <c r="W55" s="1"/>
      <c r="X55" s="1"/>
      <c r="Y55" s="1"/>
      <c r="Z55" s="1"/>
      <c r="AA55" s="1"/>
      <c r="AB55" s="1"/>
      <c r="AC55" s="1"/>
      <c r="AD55" s="1"/>
      <c r="AE55" s="1"/>
      <c r="AF55" s="1"/>
    </row>
    <row r="56" customFormat="false" ht="15" hidden="false" customHeight="false" outlineLevel="2" collapsed="false">
      <c r="A56" s="1"/>
      <c r="B56" s="70" t="n">
        <f aca="false">Arbeitspakete!E13</f>
        <v>0</v>
      </c>
      <c r="C56" s="71"/>
      <c r="D56" s="72"/>
      <c r="E56" s="73"/>
      <c r="F56" s="74"/>
      <c r="G56" s="75" t="n">
        <f aca="false">SUMIFS(Zeit1!F9:F18,Zeit1!E9:E18,'Woche 0'!B56)</f>
        <v>0</v>
      </c>
      <c r="H56" s="74"/>
      <c r="I56" s="75" t="n">
        <f aca="false">SUMIFS(zeit2!t2istw0,zeit2!t2paketw0,B56)</f>
        <v>0</v>
      </c>
      <c r="J56" s="74"/>
      <c r="K56" s="75" t="n">
        <f aca="false">SUMIFS(zeit3!t3istw0,zeit3!t3paketw0,B56)</f>
        <v>0</v>
      </c>
      <c r="L56" s="74"/>
      <c r="M56" s="75" t="n">
        <f aca="false">SUMIFS(zeit4!t4istw0,zeit4!t4paketw0,B56)</f>
        <v>0</v>
      </c>
      <c r="N56" s="74"/>
      <c r="O56" s="75" t="n">
        <f aca="false">SUMIFS(zeit5!t5istw0,zeit5!t5paketw0,B56)</f>
        <v>0</v>
      </c>
      <c r="P56" s="76" t="n">
        <f aca="false">L56+J56+H56+F56+N56</f>
        <v>0</v>
      </c>
      <c r="Q56" s="77" t="n">
        <f aca="false">M56+K56+I56+G56+O56</f>
        <v>0</v>
      </c>
      <c r="R56" s="1"/>
      <c r="S56" s="1"/>
      <c r="T56" s="1"/>
      <c r="U56" s="1"/>
      <c r="V56" s="1"/>
      <c r="W56" s="1"/>
      <c r="X56" s="1"/>
      <c r="Y56" s="1"/>
      <c r="Z56" s="1"/>
      <c r="AA56" s="1"/>
      <c r="AB56" s="1"/>
      <c r="AC56" s="1"/>
      <c r="AD56" s="1"/>
      <c r="AE56" s="1"/>
      <c r="AF56" s="1"/>
    </row>
    <row r="57" customFormat="false" ht="15" hidden="false" customHeight="false" outlineLevel="1" collapsed="false">
      <c r="A57" s="1"/>
      <c r="B57" s="84" t="s">
        <v>57</v>
      </c>
      <c r="C57" s="78"/>
      <c r="D57" s="79"/>
      <c r="E57" s="80" t="n">
        <f aca="false">D57-F57-H57-J57-L57-N57</f>
        <v>0</v>
      </c>
      <c r="F57" s="81" t="n">
        <f aca="false">SUM(F58:F67)</f>
        <v>0</v>
      </c>
      <c r="G57" s="82" t="n">
        <f aca="false">SUM(G58:G67)</f>
        <v>0</v>
      </c>
      <c r="H57" s="81" t="n">
        <f aca="false">SUM(H58:H67)</f>
        <v>0</v>
      </c>
      <c r="I57" s="82" t="n">
        <f aca="false">SUM(I58:I67)</f>
        <v>0</v>
      </c>
      <c r="J57" s="81" t="n">
        <f aca="false">SUM(J58:J67)</f>
        <v>0</v>
      </c>
      <c r="K57" s="82" t="n">
        <f aca="false">SUM(K58:K67)</f>
        <v>0</v>
      </c>
      <c r="L57" s="81" t="n">
        <f aca="false">SUM(L58:L67)</f>
        <v>0</v>
      </c>
      <c r="M57" s="82" t="n">
        <f aca="false">SUM(M58:M67)</f>
        <v>0</v>
      </c>
      <c r="N57" s="81" t="n">
        <f aca="false">SUM(N58:N67)</f>
        <v>0</v>
      </c>
      <c r="O57" s="82" t="n">
        <f aca="false">SUM(O58:O67)</f>
        <v>0</v>
      </c>
      <c r="P57" s="68" t="n">
        <f aca="false">L57+J57+H57+F57+N57</f>
        <v>0</v>
      </c>
      <c r="Q57" s="83" t="n">
        <f aca="false">M57+K57+I57+G57+O57</f>
        <v>0</v>
      </c>
      <c r="R57" s="1"/>
      <c r="S57" s="1"/>
      <c r="T57" s="1"/>
      <c r="U57" s="1"/>
      <c r="V57" s="1"/>
      <c r="W57" s="1"/>
      <c r="X57" s="1"/>
      <c r="Y57" s="1"/>
      <c r="Z57" s="1"/>
      <c r="AA57" s="1"/>
      <c r="AB57" s="1"/>
      <c r="AC57" s="1"/>
      <c r="AD57" s="1"/>
      <c r="AE57" s="1"/>
      <c r="AF57" s="1"/>
    </row>
    <row r="58" customFormat="false" ht="15" hidden="false" customHeight="false" outlineLevel="2" collapsed="false">
      <c r="A58" s="1"/>
      <c r="B58" s="70" t="str">
        <f aca="false">Arbeitspakete!F4</f>
        <v>Testprotokoll</v>
      </c>
      <c r="C58" s="71"/>
      <c r="D58" s="72"/>
      <c r="E58" s="73"/>
      <c r="F58" s="74"/>
      <c r="G58" s="75" t="n">
        <f aca="false">SUMIFS(Zeit1!F9:F18,Zeit1!E9:E18,'Woche 0'!B58)</f>
        <v>0</v>
      </c>
      <c r="H58" s="74"/>
      <c r="I58" s="75" t="n">
        <f aca="false">SUMIFS(zeit2!t2istw0,zeit2!t2paketw0,B58)</f>
        <v>0</v>
      </c>
      <c r="J58" s="74"/>
      <c r="K58" s="75" t="n">
        <f aca="false">SUMIFS(zeit3!t3istw0,zeit3!t3paketw0,B58)</f>
        <v>0</v>
      </c>
      <c r="L58" s="74"/>
      <c r="M58" s="75" t="n">
        <f aca="false">SUMIFS(zeit4!t4istw0,zeit4!t4paketw0,B58)</f>
        <v>0</v>
      </c>
      <c r="N58" s="74"/>
      <c r="O58" s="75" t="n">
        <f aca="false">SUMIFS(zeit5!t5istw0,zeit5!t5paketw0,B58)</f>
        <v>0</v>
      </c>
      <c r="P58" s="76" t="n">
        <f aca="false">L58+J58+H58+F58+N58</f>
        <v>0</v>
      </c>
      <c r="Q58" s="77" t="n">
        <f aca="false">M58+K58+I58+G58+O58</f>
        <v>0</v>
      </c>
      <c r="R58" s="1"/>
      <c r="S58" s="1"/>
      <c r="T58" s="1"/>
      <c r="U58" s="1"/>
      <c r="V58" s="1"/>
      <c r="W58" s="1"/>
      <c r="X58" s="1"/>
      <c r="Y58" s="1"/>
      <c r="Z58" s="1"/>
      <c r="AA58" s="1"/>
      <c r="AB58" s="1"/>
      <c r="AC58" s="1"/>
      <c r="AD58" s="1"/>
      <c r="AE58" s="1"/>
      <c r="AF58" s="1"/>
    </row>
    <row r="59" customFormat="false" ht="15" hidden="false" customHeight="false" outlineLevel="2" collapsed="false">
      <c r="A59" s="1"/>
      <c r="B59" s="70" t="str">
        <f aca="false">Arbeitspakete!F5</f>
        <v>Codedokumentation</v>
      </c>
      <c r="C59" s="71"/>
      <c r="D59" s="72"/>
      <c r="E59" s="73"/>
      <c r="F59" s="74"/>
      <c r="G59" s="75" t="n">
        <f aca="false">SUMIFS(Zeit1!F9:F18,Zeit1!E9:E18,'Woche 0'!B59)</f>
        <v>0</v>
      </c>
      <c r="H59" s="74"/>
      <c r="I59" s="75" t="n">
        <f aca="false">SUMIFS(zeit2!t2istw0,zeit2!t2paketw0,B59)</f>
        <v>0</v>
      </c>
      <c r="J59" s="74"/>
      <c r="K59" s="75" t="n">
        <f aca="false">SUMIFS(zeit3!t3istw0,zeit3!t3paketw0,B59)</f>
        <v>0</v>
      </c>
      <c r="L59" s="74"/>
      <c r="M59" s="75" t="n">
        <f aca="false">SUMIFS(zeit4!t4istw0,zeit4!t4paketw0,B59)</f>
        <v>0</v>
      </c>
      <c r="N59" s="74"/>
      <c r="O59" s="75" t="n">
        <f aca="false">SUMIFS(zeit5!t5istw0,zeit5!t5paketw0,B59)</f>
        <v>0</v>
      </c>
      <c r="P59" s="76" t="n">
        <f aca="false">L59+J59+H59+F59+N59</f>
        <v>0</v>
      </c>
      <c r="Q59" s="77" t="n">
        <f aca="false">M59+K59+I59+G59+O59</f>
        <v>0</v>
      </c>
      <c r="R59" s="1"/>
      <c r="S59" s="1"/>
      <c r="T59" s="1"/>
      <c r="U59" s="1"/>
      <c r="V59" s="1"/>
      <c r="W59" s="1"/>
      <c r="X59" s="1"/>
      <c r="Y59" s="1"/>
      <c r="Z59" s="1"/>
      <c r="AA59" s="1"/>
      <c r="AB59" s="1"/>
      <c r="AC59" s="1"/>
      <c r="AD59" s="1"/>
      <c r="AE59" s="1"/>
      <c r="AF59" s="1"/>
    </row>
    <row r="60" customFormat="false" ht="15" hidden="false" customHeight="false" outlineLevel="2" collapsed="false">
      <c r="A60" s="1"/>
      <c r="B60" s="70" t="str">
        <f aca="false">Arbeitspakete!F6</f>
        <v>Benutzerdokumentation</v>
      </c>
      <c r="C60" s="71"/>
      <c r="D60" s="72"/>
      <c r="E60" s="73"/>
      <c r="F60" s="74"/>
      <c r="G60" s="75" t="n">
        <f aca="false">SUMIFS(Zeit1!F9:F18,Zeit1!E9:E18,'Woche 0'!B60)</f>
        <v>0</v>
      </c>
      <c r="H60" s="74"/>
      <c r="I60" s="75" t="n">
        <f aca="false">SUMIFS(zeit2!t2istw0,zeit2!t2paketw0,B60)</f>
        <v>0</v>
      </c>
      <c r="J60" s="74"/>
      <c r="K60" s="75" t="n">
        <f aca="false">SUMIFS(zeit3!t3istw0,zeit3!t3paketw0,B60)</f>
        <v>0</v>
      </c>
      <c r="L60" s="74"/>
      <c r="M60" s="75" t="n">
        <f aca="false">SUMIFS(zeit4!t4istw0,zeit4!t4paketw0,B60)</f>
        <v>0</v>
      </c>
      <c r="N60" s="74"/>
      <c r="O60" s="75" t="n">
        <f aca="false">SUMIFS(zeit5!t5istw0,zeit5!t5paketw0,B60)</f>
        <v>0</v>
      </c>
      <c r="P60" s="76" t="n">
        <f aca="false">L60+J60+H60+F60+N60</f>
        <v>0</v>
      </c>
      <c r="Q60" s="77" t="n">
        <f aca="false">M60+K60+I60+G60+O60</f>
        <v>0</v>
      </c>
      <c r="R60" s="1"/>
      <c r="S60" s="1"/>
      <c r="T60" s="1"/>
      <c r="U60" s="1"/>
      <c r="V60" s="1"/>
      <c r="W60" s="1"/>
      <c r="X60" s="1"/>
      <c r="Y60" s="1"/>
      <c r="Z60" s="1"/>
      <c r="AA60" s="1"/>
      <c r="AB60" s="1"/>
      <c r="AC60" s="1"/>
      <c r="AD60" s="1"/>
      <c r="AE60" s="1"/>
      <c r="AF60" s="1"/>
    </row>
    <row r="61" customFormat="false" ht="15" hidden="false" customHeight="false" outlineLevel="2" collapsed="false">
      <c r="A61" s="1"/>
      <c r="B61" s="70" t="str">
        <f aca="false">Arbeitspakete!F7</f>
        <v>Protokoll - Review</v>
      </c>
      <c r="C61" s="71"/>
      <c r="D61" s="72"/>
      <c r="E61" s="73"/>
      <c r="F61" s="74"/>
      <c r="G61" s="75" t="n">
        <f aca="false">SUMIFS(Zeit1!F9:F18,Zeit1!E9:E18,'Woche 0'!B61)</f>
        <v>0</v>
      </c>
      <c r="H61" s="74"/>
      <c r="I61" s="75" t="n">
        <f aca="false">SUMIFS(zeit2!t2istw0,zeit2!t2paketw0,B61)</f>
        <v>0</v>
      </c>
      <c r="J61" s="74"/>
      <c r="K61" s="75" t="n">
        <f aca="false">SUMIFS(zeit3!t3istw0,zeit3!t3paketw0,B61)</f>
        <v>0</v>
      </c>
      <c r="L61" s="74"/>
      <c r="M61" s="75" t="n">
        <f aca="false">SUMIFS(zeit4!t4istw0,zeit4!t4paketw0,B61)</f>
        <v>0</v>
      </c>
      <c r="N61" s="74"/>
      <c r="O61" s="75" t="n">
        <f aca="false">SUMIFS(zeit5!t5istw0,zeit5!t5paketw0,B61)</f>
        <v>0</v>
      </c>
      <c r="P61" s="76" t="n">
        <f aca="false">L61+J61+H61+F61+N61</f>
        <v>0</v>
      </c>
      <c r="Q61" s="77" t="n">
        <f aca="false">M61+K61+I61+G61+O61</f>
        <v>0</v>
      </c>
      <c r="R61" s="1"/>
      <c r="S61" s="1"/>
      <c r="T61" s="1"/>
      <c r="U61" s="1"/>
      <c r="V61" s="1"/>
      <c r="W61" s="1"/>
      <c r="X61" s="1"/>
      <c r="Y61" s="1"/>
      <c r="Z61" s="1"/>
      <c r="AA61" s="1"/>
      <c r="AB61" s="1"/>
      <c r="AC61" s="1"/>
      <c r="AD61" s="1"/>
      <c r="AE61" s="1"/>
      <c r="AF61" s="1"/>
    </row>
    <row r="62" customFormat="false" ht="15" hidden="false" customHeight="false" outlineLevel="2" collapsed="false">
      <c r="A62" s="1"/>
      <c r="B62" s="70" t="n">
        <f aca="false">Arbeitspakete!F8</f>
        <v>0</v>
      </c>
      <c r="C62" s="71"/>
      <c r="D62" s="72"/>
      <c r="E62" s="73"/>
      <c r="F62" s="74"/>
      <c r="G62" s="75" t="n">
        <f aca="false">SUMIFS(Zeit1!F9:F18,Zeit1!E9:E18,'Woche 0'!B62)</f>
        <v>0</v>
      </c>
      <c r="H62" s="74"/>
      <c r="I62" s="75" t="n">
        <f aca="false">SUMIFS(zeit2!t2istw0,zeit2!t2paketw0,B62)</f>
        <v>0</v>
      </c>
      <c r="J62" s="74"/>
      <c r="K62" s="75" t="n">
        <f aca="false">SUMIFS(zeit3!t3istw0,zeit3!t3paketw0,B62)</f>
        <v>0</v>
      </c>
      <c r="L62" s="74"/>
      <c r="M62" s="75" t="n">
        <f aca="false">SUMIFS(zeit4!t4istw0,zeit4!t4paketw0,B62)</f>
        <v>0</v>
      </c>
      <c r="N62" s="74"/>
      <c r="O62" s="75" t="n">
        <f aca="false">SUMIFS(zeit5!t5istw0,zeit5!t5paketw0,B62)</f>
        <v>0</v>
      </c>
      <c r="P62" s="76" t="n">
        <f aca="false">L62+J62+H62+F62+N62</f>
        <v>0</v>
      </c>
      <c r="Q62" s="77" t="n">
        <f aca="false">M62+K62+I62+G62+O62</f>
        <v>0</v>
      </c>
      <c r="R62" s="1"/>
      <c r="S62" s="1"/>
      <c r="T62" s="1"/>
      <c r="U62" s="1"/>
      <c r="V62" s="1"/>
      <c r="W62" s="1"/>
      <c r="X62" s="1"/>
      <c r="Y62" s="1"/>
      <c r="Z62" s="1"/>
      <c r="AA62" s="1"/>
      <c r="AB62" s="1"/>
      <c r="AC62" s="1"/>
      <c r="AD62" s="1"/>
      <c r="AE62" s="1"/>
      <c r="AF62" s="1"/>
    </row>
    <row r="63" customFormat="false" ht="15" hidden="false" customHeight="false" outlineLevel="2" collapsed="false">
      <c r="A63" s="1"/>
      <c r="B63" s="70" t="n">
        <f aca="false">Arbeitspakete!F9</f>
        <v>0</v>
      </c>
      <c r="C63" s="71"/>
      <c r="D63" s="72"/>
      <c r="E63" s="73"/>
      <c r="F63" s="74"/>
      <c r="G63" s="75" t="n">
        <f aca="false">SUMIFS(Zeit1!F9:F18,Zeit1!E9:E18,'Woche 0'!B63)</f>
        <v>0</v>
      </c>
      <c r="H63" s="74"/>
      <c r="I63" s="75" t="n">
        <f aca="false">SUMIFS(zeit2!t2istw0,zeit2!t2paketw0,B63)</f>
        <v>0</v>
      </c>
      <c r="J63" s="74"/>
      <c r="K63" s="75" t="n">
        <f aca="false">SUMIFS(zeit3!t3istw0,zeit3!t3paketw0,B63)</f>
        <v>0</v>
      </c>
      <c r="L63" s="74"/>
      <c r="M63" s="75" t="n">
        <f aca="false">SUMIFS(zeit4!t4istw0,zeit4!t4paketw0,B63)</f>
        <v>0</v>
      </c>
      <c r="N63" s="74"/>
      <c r="O63" s="75" t="n">
        <f aca="false">SUMIFS(zeit5!t5istw0,zeit5!t5paketw0,B63)</f>
        <v>0</v>
      </c>
      <c r="P63" s="76" t="n">
        <f aca="false">L63+J63+H63+F63+N63</f>
        <v>0</v>
      </c>
      <c r="Q63" s="77" t="n">
        <f aca="false">M63+K63+I63+G63+O63</f>
        <v>0</v>
      </c>
      <c r="R63" s="1"/>
      <c r="S63" s="1"/>
      <c r="T63" s="1"/>
      <c r="U63" s="1"/>
      <c r="V63" s="1"/>
      <c r="W63" s="1"/>
      <c r="X63" s="1"/>
      <c r="Y63" s="1"/>
      <c r="Z63" s="1"/>
      <c r="AA63" s="1"/>
      <c r="AB63" s="1"/>
      <c r="AC63" s="1"/>
      <c r="AD63" s="1"/>
      <c r="AE63" s="1"/>
      <c r="AF63" s="1"/>
    </row>
    <row r="64" customFormat="false" ht="15" hidden="false" customHeight="false" outlineLevel="2" collapsed="false">
      <c r="A64" s="1"/>
      <c r="B64" s="70" t="n">
        <f aca="false">Arbeitspakete!F10</f>
        <v>0</v>
      </c>
      <c r="C64" s="71"/>
      <c r="D64" s="72"/>
      <c r="E64" s="73"/>
      <c r="F64" s="74"/>
      <c r="G64" s="75" t="n">
        <f aca="false">SUMIFS(Zeit1!F9:F18,Zeit1!E9:E18,'Woche 0'!B64)</f>
        <v>0</v>
      </c>
      <c r="H64" s="74"/>
      <c r="I64" s="75" t="n">
        <f aca="false">SUMIFS(zeit2!t2istw0,zeit2!t2paketw0,B64)</f>
        <v>0</v>
      </c>
      <c r="J64" s="74"/>
      <c r="K64" s="75" t="n">
        <f aca="false">SUMIFS(zeit3!t3istw0,zeit3!t3paketw0,B64)</f>
        <v>0</v>
      </c>
      <c r="L64" s="74"/>
      <c r="M64" s="75" t="n">
        <f aca="false">SUMIFS(zeit4!t4istw0,zeit4!t4paketw0,B64)</f>
        <v>0</v>
      </c>
      <c r="N64" s="74"/>
      <c r="O64" s="75" t="n">
        <f aca="false">SUMIFS(zeit5!t5istw0,zeit5!t5paketw0,B64)</f>
        <v>0</v>
      </c>
      <c r="P64" s="76" t="n">
        <f aca="false">L64+J64+H64+F64+N64</f>
        <v>0</v>
      </c>
      <c r="Q64" s="77" t="n">
        <f aca="false">M64+K64+I64+G64+O64</f>
        <v>0</v>
      </c>
      <c r="R64" s="1"/>
      <c r="S64" s="1"/>
      <c r="T64" s="1"/>
      <c r="U64" s="1"/>
      <c r="V64" s="1"/>
      <c r="W64" s="1"/>
      <c r="X64" s="1"/>
      <c r="Y64" s="1"/>
      <c r="Z64" s="1"/>
      <c r="AA64" s="1"/>
      <c r="AB64" s="1"/>
      <c r="AC64" s="1"/>
      <c r="AD64" s="1"/>
      <c r="AE64" s="1"/>
      <c r="AF64" s="1"/>
    </row>
    <row r="65" customFormat="false" ht="15" hidden="false" customHeight="false" outlineLevel="2" collapsed="false">
      <c r="A65" s="1"/>
      <c r="B65" s="70" t="n">
        <f aca="false">Arbeitspakete!F11</f>
        <v>0</v>
      </c>
      <c r="C65" s="71"/>
      <c r="D65" s="72"/>
      <c r="E65" s="73"/>
      <c r="F65" s="74"/>
      <c r="G65" s="75" t="n">
        <f aca="false">SUMIFS(Zeit1!F9:F18,Zeit1!E9:E18,'Woche 0'!B65)</f>
        <v>0</v>
      </c>
      <c r="H65" s="74"/>
      <c r="I65" s="75" t="n">
        <f aca="false">SUMIFS(zeit2!t2istw0,zeit2!t2paketw0,B65)</f>
        <v>0</v>
      </c>
      <c r="J65" s="74"/>
      <c r="K65" s="75" t="n">
        <f aca="false">SUMIFS(zeit3!t3istw0,zeit3!t3paketw0,B65)</f>
        <v>0</v>
      </c>
      <c r="L65" s="74"/>
      <c r="M65" s="75" t="n">
        <f aca="false">SUMIFS(zeit4!t4istw0,zeit4!t4paketw0,B65)</f>
        <v>0</v>
      </c>
      <c r="N65" s="74"/>
      <c r="O65" s="75" t="n">
        <f aca="false">SUMIFS(zeit5!t5istw0,zeit5!t5paketw0,B65)</f>
        <v>0</v>
      </c>
      <c r="P65" s="76" t="n">
        <f aca="false">L65+J65+H65+F65+N65</f>
        <v>0</v>
      </c>
      <c r="Q65" s="77" t="n">
        <f aca="false">M65+K65+I65+G65+O65</f>
        <v>0</v>
      </c>
      <c r="R65" s="1"/>
      <c r="S65" s="1"/>
      <c r="T65" s="1"/>
      <c r="U65" s="1"/>
      <c r="V65" s="1"/>
      <c r="W65" s="1"/>
      <c r="X65" s="1"/>
      <c r="Y65" s="1"/>
      <c r="Z65" s="1"/>
      <c r="AA65" s="1"/>
      <c r="AB65" s="1"/>
      <c r="AC65" s="1"/>
      <c r="AD65" s="1"/>
      <c r="AE65" s="1"/>
      <c r="AF65" s="1"/>
    </row>
    <row r="66" customFormat="false" ht="15" hidden="false" customHeight="false" outlineLevel="2" collapsed="false">
      <c r="A66" s="1"/>
      <c r="B66" s="70" t="n">
        <f aca="false">Arbeitspakete!F12</f>
        <v>0</v>
      </c>
      <c r="C66" s="71"/>
      <c r="D66" s="72"/>
      <c r="E66" s="73"/>
      <c r="F66" s="74"/>
      <c r="G66" s="75" t="n">
        <f aca="false">SUMIFS(Zeit1!F9:F18,Zeit1!E9:E18,'Woche 0'!B66)</f>
        <v>0</v>
      </c>
      <c r="H66" s="74"/>
      <c r="I66" s="75" t="n">
        <f aca="false">SUMIFS(zeit2!t2istw0,zeit2!t2paketw0,B66)</f>
        <v>0</v>
      </c>
      <c r="J66" s="74"/>
      <c r="K66" s="75" t="n">
        <f aca="false">SUMIFS(zeit3!t3istw0,zeit3!t3paketw0,B66)</f>
        <v>0</v>
      </c>
      <c r="L66" s="74"/>
      <c r="M66" s="75" t="n">
        <f aca="false">SUMIFS(zeit4!t4istw0,zeit4!t4paketw0,B66)</f>
        <v>0</v>
      </c>
      <c r="N66" s="74"/>
      <c r="O66" s="75" t="n">
        <f aca="false">SUMIFS(zeit5!t5istw0,zeit5!t5paketw0,B66)</f>
        <v>0</v>
      </c>
      <c r="P66" s="76" t="n">
        <f aca="false">L66+J66+H66+F66+N66</f>
        <v>0</v>
      </c>
      <c r="Q66" s="77" t="n">
        <f aca="false">M66+K66+I66+G66+O66</f>
        <v>0</v>
      </c>
      <c r="R66" s="1"/>
      <c r="S66" s="1"/>
      <c r="T66" s="1"/>
      <c r="U66" s="1"/>
      <c r="V66" s="1"/>
      <c r="W66" s="1"/>
      <c r="X66" s="1"/>
      <c r="Y66" s="1"/>
      <c r="Z66" s="1"/>
      <c r="AA66" s="1"/>
      <c r="AB66" s="1"/>
      <c r="AC66" s="1"/>
      <c r="AD66" s="1"/>
      <c r="AE66" s="1"/>
      <c r="AF66" s="1"/>
    </row>
    <row r="67" customFormat="false" ht="15" hidden="false" customHeight="false" outlineLevel="2" collapsed="false">
      <c r="A67" s="1"/>
      <c r="B67" s="70" t="n">
        <f aca="false">Arbeitspakete!F13</f>
        <v>0</v>
      </c>
      <c r="C67" s="71"/>
      <c r="D67" s="72"/>
      <c r="E67" s="73"/>
      <c r="F67" s="74"/>
      <c r="G67" s="75" t="n">
        <f aca="false">SUMIFS(Zeit1!F9:F18,Zeit1!E9:E18,'Woche 0'!B67)</f>
        <v>0</v>
      </c>
      <c r="H67" s="74"/>
      <c r="I67" s="75" t="n">
        <f aca="false">SUMIFS(zeit2!t2istw0,zeit2!t2paketw0,B67)</f>
        <v>0</v>
      </c>
      <c r="J67" s="74"/>
      <c r="K67" s="75" t="n">
        <f aca="false">SUMIFS(zeit3!t3istw0,zeit3!t3paketw0,B67)</f>
        <v>0</v>
      </c>
      <c r="L67" s="74"/>
      <c r="M67" s="75" t="n">
        <f aca="false">SUMIFS(zeit4!t4istw0,zeit4!t4paketw0,B67)</f>
        <v>0</v>
      </c>
      <c r="N67" s="74"/>
      <c r="O67" s="75" t="n">
        <f aca="false">SUMIFS(zeit5!t5istw0,zeit5!t5paketw0,B67)</f>
        <v>0</v>
      </c>
      <c r="P67" s="76" t="n">
        <f aca="false">L67+J67+H67+F67+N67</f>
        <v>0</v>
      </c>
      <c r="Q67" s="77" t="n">
        <f aca="false">M67+K67+I67+G67+O67</f>
        <v>0</v>
      </c>
      <c r="R67" s="1"/>
      <c r="S67" s="1"/>
      <c r="T67" s="1"/>
      <c r="U67" s="1"/>
      <c r="V67" s="1"/>
      <c r="W67" s="1"/>
      <c r="X67" s="1"/>
      <c r="Y67" s="1"/>
      <c r="Z67" s="1"/>
      <c r="AA67" s="1"/>
      <c r="AB67" s="1"/>
      <c r="AC67" s="1"/>
      <c r="AD67" s="1"/>
      <c r="AE67" s="1"/>
      <c r="AF67" s="1"/>
    </row>
    <row r="68" customFormat="false" ht="15" hidden="false" customHeight="false" outlineLevel="1" collapsed="false">
      <c r="A68" s="1"/>
      <c r="B68" s="84" t="s">
        <v>58</v>
      </c>
      <c r="C68" s="78"/>
      <c r="D68" s="79"/>
      <c r="E68" s="80" t="n">
        <f aca="false">D68-F68-H68-J68-L68-N68</f>
        <v>0</v>
      </c>
      <c r="F68" s="81" t="n">
        <f aca="false">SUM(F69:F78)</f>
        <v>0</v>
      </c>
      <c r="G68" s="82" t="n">
        <f aca="false">SUM(G69:G78)</f>
        <v>0</v>
      </c>
      <c r="H68" s="81" t="n">
        <f aca="false">SUM(H69:H78)</f>
        <v>0</v>
      </c>
      <c r="I68" s="82" t="n">
        <f aca="false">SUM(I69:I78)</f>
        <v>0</v>
      </c>
      <c r="J68" s="81" t="n">
        <f aca="false">SUM(J69:J78)</f>
        <v>0</v>
      </c>
      <c r="K68" s="82" t="n">
        <f aca="false">SUM(K69:K78)</f>
        <v>0</v>
      </c>
      <c r="L68" s="81" t="n">
        <f aca="false">SUM(L69:L78)</f>
        <v>0</v>
      </c>
      <c r="M68" s="82" t="n">
        <f aca="false">SUM(M69:M78)</f>
        <v>0</v>
      </c>
      <c r="N68" s="81" t="n">
        <f aca="false">SUM(N69:N78)</f>
        <v>0</v>
      </c>
      <c r="O68" s="82" t="n">
        <f aca="false">SUM(O69:O78)</f>
        <v>0</v>
      </c>
      <c r="P68" s="68" t="n">
        <f aca="false">L68+J68+H68+F68+N68</f>
        <v>0</v>
      </c>
      <c r="Q68" s="83" t="n">
        <f aca="false">M68+K68+I68+G68+O68</f>
        <v>0</v>
      </c>
      <c r="R68" s="1"/>
      <c r="S68" s="1"/>
      <c r="T68" s="1"/>
      <c r="U68" s="1"/>
      <c r="V68" s="1"/>
      <c r="W68" s="1"/>
      <c r="X68" s="1"/>
      <c r="Y68" s="1"/>
      <c r="Z68" s="1"/>
      <c r="AA68" s="1"/>
      <c r="AB68" s="1"/>
      <c r="AC68" s="1"/>
      <c r="AD68" s="1"/>
      <c r="AE68" s="1"/>
      <c r="AF68" s="1"/>
    </row>
    <row r="69" customFormat="false" ht="15" hidden="false" customHeight="false" outlineLevel="2" collapsed="false">
      <c r="A69" s="1"/>
      <c r="B69" s="70" t="str">
        <f aca="false">Arbeitspakete!G4</f>
        <v>Projektinfrastruktur</v>
      </c>
      <c r="C69" s="71"/>
      <c r="D69" s="72"/>
      <c r="E69" s="73"/>
      <c r="F69" s="74"/>
      <c r="G69" s="75" t="n">
        <f aca="false">SUMIFS(Zeit1!F9:F18,Zeit1!E9:E18,'Woche 0'!B69)</f>
        <v>0</v>
      </c>
      <c r="H69" s="74"/>
      <c r="I69" s="75" t="n">
        <f aca="false">SUMIFS(zeit2!t2istw0,zeit2!t2paketw0,B69)</f>
        <v>0</v>
      </c>
      <c r="J69" s="74"/>
      <c r="K69" s="75" t="n">
        <f aca="false">SUMIFS(zeit3!t3istw0,zeit3!t3paketw0,B69)</f>
        <v>0</v>
      </c>
      <c r="L69" s="74"/>
      <c r="M69" s="75" t="n">
        <f aca="false">SUMIFS(zeit4!t4istw0,zeit4!t4paketw0,B69)</f>
        <v>0</v>
      </c>
      <c r="N69" s="74"/>
      <c r="O69" s="75" t="n">
        <f aca="false">SUMIFS(zeit5!t5istw0,zeit5!t5paketw0,B69)</f>
        <v>0</v>
      </c>
      <c r="P69" s="76" t="n">
        <f aca="false">L69+J69+H69+F69+N69</f>
        <v>0</v>
      </c>
      <c r="Q69" s="77" t="n">
        <f aca="false">M69+K69+I69+G69+O69</f>
        <v>0</v>
      </c>
      <c r="R69" s="1"/>
      <c r="S69" s="1"/>
      <c r="T69" s="1"/>
      <c r="U69" s="1"/>
      <c r="V69" s="1"/>
      <c r="W69" s="1"/>
      <c r="X69" s="1"/>
      <c r="Y69" s="1"/>
      <c r="Z69" s="1"/>
      <c r="AA69" s="1"/>
      <c r="AB69" s="1"/>
      <c r="AC69" s="1"/>
      <c r="AD69" s="1"/>
      <c r="AE69" s="1"/>
      <c r="AF69" s="1"/>
    </row>
    <row r="70" customFormat="false" ht="15" hidden="false" customHeight="false" outlineLevel="2" collapsed="false">
      <c r="A70" s="1"/>
      <c r="B70" s="70" t="str">
        <f aca="false">Arbeitspakete!G5</f>
        <v>Zeitplan</v>
      </c>
      <c r="C70" s="71"/>
      <c r="D70" s="72"/>
      <c r="E70" s="73"/>
      <c r="F70" s="74"/>
      <c r="G70" s="75" t="n">
        <f aca="false">SUMIFS(Zeit1!F9:F18,Zeit1!E9:E18,'Woche 0'!B70)</f>
        <v>0</v>
      </c>
      <c r="H70" s="74"/>
      <c r="I70" s="75" t="n">
        <f aca="false">SUMIFS(zeit2!t2istw0,zeit2!t2paketw0,B70)</f>
        <v>0</v>
      </c>
      <c r="J70" s="74"/>
      <c r="K70" s="75" t="n">
        <f aca="false">SUMIFS(zeit3!t3istw0,zeit3!t3paketw0,B70)</f>
        <v>0</v>
      </c>
      <c r="L70" s="74"/>
      <c r="M70" s="75" t="n">
        <f aca="false">SUMIFS(zeit4!t4istw0,zeit4!t4paketw0,B70)</f>
        <v>0</v>
      </c>
      <c r="N70" s="74"/>
      <c r="O70" s="75" t="n">
        <f aca="false">SUMIFS(zeit5!t5istw0,zeit5!t5paketw0,B70)</f>
        <v>0</v>
      </c>
      <c r="P70" s="76" t="n">
        <f aca="false">L70+J70+H70+F70+N70</f>
        <v>0</v>
      </c>
      <c r="Q70" s="77" t="n">
        <f aca="false">M70+K70+I70+G70+O70</f>
        <v>0</v>
      </c>
      <c r="R70" s="1"/>
      <c r="S70" s="1"/>
      <c r="T70" s="1"/>
      <c r="U70" s="1"/>
      <c r="V70" s="1"/>
      <c r="W70" s="1"/>
      <c r="X70" s="1"/>
      <c r="Y70" s="1"/>
      <c r="Z70" s="1"/>
      <c r="AA70" s="1"/>
      <c r="AB70" s="1"/>
      <c r="AC70" s="1"/>
      <c r="AD70" s="1"/>
      <c r="AE70" s="1"/>
      <c r="AF70" s="1"/>
    </row>
    <row r="71" customFormat="false" ht="15" hidden="false" customHeight="false" outlineLevel="2" collapsed="false">
      <c r="A71" s="1"/>
      <c r="B71" s="70" t="str">
        <f aca="false">Arbeitspakete!G6</f>
        <v>Projekt Website </v>
      </c>
      <c r="C71" s="71"/>
      <c r="D71" s="72"/>
      <c r="E71" s="73"/>
      <c r="F71" s="74"/>
      <c r="G71" s="75" t="n">
        <f aca="false">SUMIFS(Zeit1!F9:F18,Zeit1!E9:E18,'Woche 0'!B71)</f>
        <v>0</v>
      </c>
      <c r="H71" s="74"/>
      <c r="I71" s="75" t="n">
        <f aca="false">SUMIFS(zeit2!t2istw0,zeit2!t2paketw0,B71)</f>
        <v>0</v>
      </c>
      <c r="J71" s="74"/>
      <c r="K71" s="75" t="n">
        <f aca="false">SUMIFS(zeit3!t3istw0,zeit3!t3paketw0,B71)</f>
        <v>0</v>
      </c>
      <c r="L71" s="74"/>
      <c r="M71" s="75" t="n">
        <f aca="false">SUMIFS(zeit4!t4istw0,zeit4!t4paketw0,B71)</f>
        <v>0</v>
      </c>
      <c r="N71" s="74"/>
      <c r="O71" s="75" t="n">
        <f aca="false">SUMIFS(zeit5!t5istw0,zeit5!t5paketw0,B71)</f>
        <v>0</v>
      </c>
      <c r="P71" s="76" t="n">
        <f aca="false">L71+J71+H71+F71+N71</f>
        <v>0</v>
      </c>
      <c r="Q71" s="77" t="n">
        <f aca="false">M71+K71+I71+G71+O71</f>
        <v>0</v>
      </c>
      <c r="R71" s="1"/>
      <c r="S71" s="1"/>
      <c r="T71" s="1"/>
      <c r="U71" s="1"/>
      <c r="V71" s="1"/>
      <c r="W71" s="1"/>
      <c r="X71" s="1"/>
      <c r="Y71" s="1"/>
      <c r="Z71" s="1"/>
      <c r="AA71" s="1"/>
      <c r="AB71" s="1"/>
      <c r="AC71" s="1"/>
      <c r="AD71" s="1"/>
      <c r="AE71" s="1"/>
      <c r="AF71" s="1"/>
    </row>
    <row r="72" customFormat="false" ht="15" hidden="false" customHeight="false" outlineLevel="2" collapsed="false">
      <c r="A72" s="1"/>
      <c r="B72" s="70" t="str">
        <f aca="false">Arbeitspakete!G7</f>
        <v>Projektplanung</v>
      </c>
      <c r="C72" s="71"/>
      <c r="D72" s="72"/>
      <c r="E72" s="73"/>
      <c r="F72" s="74"/>
      <c r="G72" s="75" t="n">
        <f aca="false">SUMIFS(Zeit1!F9:F18,Zeit1!E9:E18,'Woche 0'!B72)</f>
        <v>0</v>
      </c>
      <c r="H72" s="74"/>
      <c r="I72" s="75" t="n">
        <f aca="false">SUMIFS(zeit2!t2istw0,zeit2!t2paketw0,B72)</f>
        <v>0</v>
      </c>
      <c r="J72" s="74"/>
      <c r="K72" s="75" t="n">
        <f aca="false">SUMIFS(zeit3!t3istw0,zeit3!t3paketw0,B72)</f>
        <v>0</v>
      </c>
      <c r="L72" s="74"/>
      <c r="M72" s="75" t="n">
        <f aca="false">SUMIFS(zeit4!t4istw0,zeit4!t4paketw0,B72)</f>
        <v>0</v>
      </c>
      <c r="N72" s="74"/>
      <c r="O72" s="75" t="n">
        <f aca="false">SUMIFS(zeit5!t5istw0,zeit5!t5paketw0,B72)</f>
        <v>0</v>
      </c>
      <c r="P72" s="76" t="n">
        <f aca="false">L72+J72+H72+F72+N72</f>
        <v>0</v>
      </c>
      <c r="Q72" s="77" t="n">
        <f aca="false">M72+K72+I72+G72+O72</f>
        <v>0</v>
      </c>
      <c r="R72" s="1"/>
      <c r="S72" s="1"/>
      <c r="T72" s="1"/>
      <c r="U72" s="1"/>
      <c r="V72" s="1"/>
      <c r="W72" s="1"/>
      <c r="X72" s="1"/>
      <c r="Y72" s="1"/>
      <c r="Z72" s="1"/>
      <c r="AA72" s="1"/>
      <c r="AB72" s="1"/>
      <c r="AC72" s="1"/>
      <c r="AD72" s="1"/>
      <c r="AE72" s="1"/>
      <c r="AF72" s="1"/>
    </row>
    <row r="73" customFormat="false" ht="15" hidden="false" customHeight="false" outlineLevel="2" collapsed="false">
      <c r="A73" s="1"/>
      <c r="B73" s="70" t="str">
        <f aca="false">Arbeitspakete!G8</f>
        <v>Arbeitspaket 5</v>
      </c>
      <c r="C73" s="71"/>
      <c r="D73" s="72"/>
      <c r="E73" s="73"/>
      <c r="F73" s="74"/>
      <c r="G73" s="75" t="n">
        <f aca="false">SUMIFS(Zeit1!F9:F18,Zeit1!E9:E18,'Woche 0'!B73)</f>
        <v>0</v>
      </c>
      <c r="H73" s="74"/>
      <c r="I73" s="75" t="n">
        <f aca="false">SUMIFS(zeit2!t2istw0,zeit2!t2paketw0,B73)</f>
        <v>0</v>
      </c>
      <c r="J73" s="74"/>
      <c r="K73" s="75" t="n">
        <f aca="false">SUMIFS(zeit3!t3istw0,zeit3!t3paketw0,B73)</f>
        <v>0</v>
      </c>
      <c r="L73" s="74"/>
      <c r="M73" s="75" t="n">
        <f aca="false">SUMIFS(zeit4!t4istw0,zeit4!t4paketw0,B73)</f>
        <v>0</v>
      </c>
      <c r="N73" s="74"/>
      <c r="O73" s="75" t="n">
        <f aca="false">SUMIFS(zeit5!t5istw0,zeit5!t5paketw0,B73)</f>
        <v>0</v>
      </c>
      <c r="P73" s="76" t="n">
        <f aca="false">L73+J73+H73+F73+N73</f>
        <v>0</v>
      </c>
      <c r="Q73" s="77" t="n">
        <f aca="false">M73+K73+I73+G73+O73</f>
        <v>0</v>
      </c>
      <c r="R73" s="1"/>
      <c r="S73" s="1"/>
      <c r="T73" s="1"/>
      <c r="U73" s="1"/>
      <c r="V73" s="1"/>
      <c r="W73" s="1"/>
      <c r="X73" s="1"/>
      <c r="Y73" s="1"/>
      <c r="Z73" s="1"/>
      <c r="AA73" s="1"/>
      <c r="AB73" s="1"/>
      <c r="AC73" s="1"/>
      <c r="AD73" s="1"/>
      <c r="AE73" s="1"/>
      <c r="AF73" s="1"/>
    </row>
    <row r="74" customFormat="false" ht="15" hidden="false" customHeight="false" outlineLevel="2" collapsed="false">
      <c r="A74" s="1"/>
      <c r="B74" s="70" t="n">
        <f aca="false">Arbeitspakete!G9</f>
        <v>0</v>
      </c>
      <c r="C74" s="71"/>
      <c r="D74" s="72"/>
      <c r="E74" s="73"/>
      <c r="F74" s="74"/>
      <c r="G74" s="75" t="n">
        <f aca="false">SUMIFS(Zeit1!F9:F18,Zeit1!E9:E18,'Woche 0'!B74)</f>
        <v>0</v>
      </c>
      <c r="H74" s="74"/>
      <c r="I74" s="75" t="n">
        <f aca="false">SUMIFS(zeit2!t2istw0,zeit2!t2paketw0,B74)</f>
        <v>0</v>
      </c>
      <c r="J74" s="74"/>
      <c r="K74" s="75" t="n">
        <f aca="false">SUMIFS(zeit3!t3istw0,zeit3!t3paketw0,B74)</f>
        <v>0</v>
      </c>
      <c r="L74" s="74"/>
      <c r="M74" s="75" t="n">
        <f aca="false">SUMIFS(zeit4!t4istw0,zeit4!t4paketw0,B74)</f>
        <v>0</v>
      </c>
      <c r="N74" s="74"/>
      <c r="O74" s="75" t="n">
        <f aca="false">SUMIFS(zeit5!t5istw0,zeit5!t5paketw0,B74)</f>
        <v>0</v>
      </c>
      <c r="P74" s="76" t="n">
        <f aca="false">L74+J74+H74+F74+N74</f>
        <v>0</v>
      </c>
      <c r="Q74" s="77" t="n">
        <f aca="false">M74+K74+I74+G74+O74</f>
        <v>0</v>
      </c>
      <c r="R74" s="1"/>
      <c r="S74" s="1"/>
      <c r="T74" s="1"/>
      <c r="U74" s="1"/>
      <c r="V74" s="1"/>
      <c r="W74" s="1"/>
      <c r="X74" s="1"/>
      <c r="Y74" s="1"/>
      <c r="Z74" s="1"/>
      <c r="AA74" s="1"/>
      <c r="AB74" s="1"/>
      <c r="AC74" s="1"/>
      <c r="AD74" s="1"/>
      <c r="AE74" s="1"/>
      <c r="AF74" s="1"/>
    </row>
    <row r="75" customFormat="false" ht="15" hidden="false" customHeight="false" outlineLevel="2" collapsed="false">
      <c r="A75" s="1"/>
      <c r="B75" s="70" t="n">
        <f aca="false">Arbeitspakete!G10</f>
        <v>0</v>
      </c>
      <c r="C75" s="71"/>
      <c r="D75" s="72"/>
      <c r="E75" s="73"/>
      <c r="F75" s="74"/>
      <c r="G75" s="75" t="n">
        <f aca="false">SUMIFS(Zeit1!F9:F18,Zeit1!E9:E18,'Woche 0'!B75)</f>
        <v>0</v>
      </c>
      <c r="H75" s="74"/>
      <c r="I75" s="75" t="n">
        <f aca="false">SUMIFS(zeit2!t2istw0,zeit2!t2paketw0,B75)</f>
        <v>0</v>
      </c>
      <c r="J75" s="74"/>
      <c r="K75" s="75" t="n">
        <f aca="false">SUMIFS(zeit3!t3istw0,zeit3!t3paketw0,B75)</f>
        <v>0</v>
      </c>
      <c r="L75" s="74"/>
      <c r="M75" s="75" t="n">
        <f aca="false">SUMIFS(zeit4!t4istw0,zeit4!t4paketw0,B75)</f>
        <v>0</v>
      </c>
      <c r="N75" s="74"/>
      <c r="O75" s="75" t="n">
        <f aca="false">SUMIFS(zeit5!t5istw0,zeit5!t5paketw0,B75)</f>
        <v>0</v>
      </c>
      <c r="P75" s="76" t="n">
        <f aca="false">L75+J75+H75+F75+N75</f>
        <v>0</v>
      </c>
      <c r="Q75" s="77" t="n">
        <f aca="false">M75+K75+I75+G75+O75</f>
        <v>0</v>
      </c>
      <c r="R75" s="1"/>
      <c r="S75" s="1"/>
      <c r="T75" s="1"/>
      <c r="U75" s="1"/>
      <c r="V75" s="1"/>
      <c r="W75" s="1"/>
      <c r="X75" s="1"/>
      <c r="Y75" s="1"/>
      <c r="Z75" s="1"/>
      <c r="AA75" s="1"/>
      <c r="AB75" s="1"/>
      <c r="AC75" s="1"/>
      <c r="AD75" s="1"/>
      <c r="AE75" s="1"/>
      <c r="AF75" s="1"/>
    </row>
    <row r="76" customFormat="false" ht="15" hidden="false" customHeight="false" outlineLevel="2" collapsed="false">
      <c r="A76" s="1"/>
      <c r="B76" s="70" t="n">
        <f aca="false">Arbeitspakete!G11</f>
        <v>0</v>
      </c>
      <c r="C76" s="71"/>
      <c r="D76" s="72"/>
      <c r="E76" s="73"/>
      <c r="F76" s="74"/>
      <c r="G76" s="75" t="n">
        <f aca="false">SUMIFS(Zeit1!F9:F18,Zeit1!E9:E18,'Woche 0'!B76)</f>
        <v>0</v>
      </c>
      <c r="H76" s="74"/>
      <c r="I76" s="75" t="n">
        <f aca="false">SUMIFS(zeit2!t2istw0,zeit2!t2paketw0,B76)</f>
        <v>0</v>
      </c>
      <c r="J76" s="74"/>
      <c r="K76" s="75" t="n">
        <f aca="false">SUMIFS(zeit3!t3istw0,zeit3!t3paketw0,B76)</f>
        <v>0</v>
      </c>
      <c r="L76" s="74"/>
      <c r="M76" s="75" t="n">
        <f aca="false">SUMIFS(zeit4!t4istw0,zeit4!t4paketw0,B76)</f>
        <v>0</v>
      </c>
      <c r="N76" s="74"/>
      <c r="O76" s="75" t="n">
        <f aca="false">SUMIFS(zeit5!t5istw0,zeit5!t5paketw0,B76)</f>
        <v>0</v>
      </c>
      <c r="P76" s="76" t="n">
        <f aca="false">L76+J76+H76+F76+N76</f>
        <v>0</v>
      </c>
      <c r="Q76" s="77" t="n">
        <f aca="false">M76+K76+I76+G76+O76</f>
        <v>0</v>
      </c>
      <c r="R76" s="1"/>
      <c r="S76" s="1"/>
      <c r="T76" s="1"/>
      <c r="U76" s="1"/>
      <c r="V76" s="1"/>
      <c r="W76" s="1"/>
      <c r="X76" s="1"/>
      <c r="Y76" s="1"/>
      <c r="Z76" s="1"/>
      <c r="AA76" s="1"/>
      <c r="AB76" s="1"/>
      <c r="AC76" s="1"/>
      <c r="AD76" s="1"/>
      <c r="AE76" s="1"/>
      <c r="AF76" s="1"/>
    </row>
    <row r="77" customFormat="false" ht="15" hidden="false" customHeight="false" outlineLevel="2" collapsed="false">
      <c r="A77" s="1"/>
      <c r="B77" s="70" t="n">
        <f aca="false">Arbeitspakete!G12</f>
        <v>0</v>
      </c>
      <c r="C77" s="71"/>
      <c r="D77" s="72"/>
      <c r="E77" s="73"/>
      <c r="F77" s="74"/>
      <c r="G77" s="75" t="n">
        <f aca="false">SUMIFS(Zeit1!F9:F18,Zeit1!E9:E18,'Woche 0'!B77)</f>
        <v>0</v>
      </c>
      <c r="H77" s="74"/>
      <c r="I77" s="75" t="n">
        <f aca="false">SUMIFS(zeit2!t2istw0,zeit2!t2paketw0,B77)</f>
        <v>0</v>
      </c>
      <c r="J77" s="74"/>
      <c r="K77" s="75" t="n">
        <f aca="false">SUMIFS(zeit3!t3istw0,zeit3!t3paketw0,B77)</f>
        <v>0</v>
      </c>
      <c r="L77" s="74"/>
      <c r="M77" s="75" t="n">
        <f aca="false">SUMIFS(zeit4!t4istw0,zeit4!t4paketw0,B77)</f>
        <v>0</v>
      </c>
      <c r="N77" s="74"/>
      <c r="O77" s="75" t="n">
        <f aca="false">SUMIFS(zeit5!t5istw0,zeit5!t5paketw0,B77)</f>
        <v>0</v>
      </c>
      <c r="P77" s="76" t="n">
        <f aca="false">L77+J77+H77+F77+N77</f>
        <v>0</v>
      </c>
      <c r="Q77" s="77" t="n">
        <f aca="false">M77+K77+I77+G77+O77</f>
        <v>0</v>
      </c>
      <c r="R77" s="1"/>
      <c r="S77" s="1"/>
      <c r="T77" s="1"/>
      <c r="U77" s="1"/>
      <c r="V77" s="1"/>
      <c r="W77" s="1"/>
      <c r="X77" s="1"/>
      <c r="Y77" s="1"/>
      <c r="Z77" s="1"/>
      <c r="AA77" s="1"/>
      <c r="AB77" s="1"/>
      <c r="AC77" s="1"/>
      <c r="AD77" s="1"/>
      <c r="AE77" s="1"/>
      <c r="AF77" s="1"/>
    </row>
    <row r="78" customFormat="false" ht="15" hidden="false" customHeight="false" outlineLevel="2" collapsed="false">
      <c r="A78" s="1"/>
      <c r="B78" s="70" t="n">
        <f aca="false">Arbeitspakete!G13</f>
        <v>0</v>
      </c>
      <c r="C78" s="71"/>
      <c r="D78" s="72"/>
      <c r="E78" s="73"/>
      <c r="F78" s="74"/>
      <c r="G78" s="75" t="n">
        <f aca="false">SUMIFS(Zeit1!F9:F18,Zeit1!E9:E18,'Woche 0'!B78)</f>
        <v>0</v>
      </c>
      <c r="H78" s="74"/>
      <c r="I78" s="75" t="n">
        <f aca="false">SUMIFS(zeit2!t2istw0,zeit2!t2paketw0,B78)</f>
        <v>0</v>
      </c>
      <c r="J78" s="74"/>
      <c r="K78" s="75" t="n">
        <f aca="false">SUMIFS(zeit3!t3istw0,zeit3!t3paketw0,B78)</f>
        <v>0</v>
      </c>
      <c r="L78" s="74"/>
      <c r="M78" s="75" t="n">
        <f aca="false">SUMIFS(zeit4!t4istw0,zeit4!t4paketw0,B78)</f>
        <v>0</v>
      </c>
      <c r="N78" s="74"/>
      <c r="O78" s="75" t="n">
        <f aca="false">SUMIFS(zeit5!t5istw0,zeit5!t5paketw0,B78)</f>
        <v>0</v>
      </c>
      <c r="P78" s="76" t="n">
        <f aca="false">L78+J78+H78+F78+N78</f>
        <v>0</v>
      </c>
      <c r="Q78" s="77" t="n">
        <f aca="false">M78+K78+I78+G78+O78</f>
        <v>0</v>
      </c>
      <c r="R78" s="1"/>
      <c r="S78" s="1"/>
      <c r="T78" s="1"/>
      <c r="U78" s="1"/>
      <c r="V78" s="1"/>
      <c r="W78" s="1"/>
      <c r="X78" s="1"/>
      <c r="Y78" s="1"/>
      <c r="Z78" s="1"/>
      <c r="AA78" s="1"/>
      <c r="AB78" s="1"/>
      <c r="AC78" s="1"/>
      <c r="AD78" s="1"/>
      <c r="AE78" s="1"/>
      <c r="AF78" s="1"/>
    </row>
    <row r="79" customFormat="false" ht="15" hidden="false" customHeight="false" outlineLevel="1" collapsed="false">
      <c r="A79" s="1"/>
      <c r="B79" s="84" t="s">
        <v>72</v>
      </c>
      <c r="C79" s="78"/>
      <c r="D79" s="79"/>
      <c r="E79" s="80" t="n">
        <f aca="false">D79-F79-H79-J79-L79-N79</f>
        <v>0</v>
      </c>
      <c r="F79" s="81" t="n">
        <f aca="false">SUM(F80:F89)</f>
        <v>0</v>
      </c>
      <c r="G79" s="82" t="n">
        <f aca="false">SUM(G80:G89)</f>
        <v>0</v>
      </c>
      <c r="H79" s="81" t="n">
        <f aca="false">SUM(H80:H89)</f>
        <v>0</v>
      </c>
      <c r="I79" s="82" t="n">
        <f aca="false">SUM(I80:I89)</f>
        <v>0</v>
      </c>
      <c r="J79" s="81" t="n">
        <f aca="false">SUM(J80:J89)</f>
        <v>0</v>
      </c>
      <c r="K79" s="82" t="n">
        <f aca="false">SUM(K80:K89)</f>
        <v>0</v>
      </c>
      <c r="L79" s="81" t="n">
        <f aca="false">SUM(L80:L89)</f>
        <v>0</v>
      </c>
      <c r="M79" s="82" t="n">
        <f aca="false">SUM(M80:M89)</f>
        <v>0</v>
      </c>
      <c r="N79" s="81" t="n">
        <f aca="false">SUM(N80:N89)</f>
        <v>0</v>
      </c>
      <c r="O79" s="82" t="n">
        <f aca="false">SUM(O80:O89)</f>
        <v>0</v>
      </c>
      <c r="P79" s="68" t="n">
        <f aca="false">L79+J79+H79+F79+N79</f>
        <v>0</v>
      </c>
      <c r="Q79" s="83" t="n">
        <f aca="false">M79+K79+I79+G79+O79</f>
        <v>0</v>
      </c>
      <c r="R79" s="1"/>
      <c r="S79" s="1"/>
      <c r="T79" s="1"/>
      <c r="U79" s="1"/>
      <c r="V79" s="1"/>
      <c r="W79" s="1"/>
      <c r="X79" s="1"/>
      <c r="Y79" s="1"/>
      <c r="Z79" s="1"/>
      <c r="AA79" s="1"/>
      <c r="AB79" s="1"/>
      <c r="AC79" s="1"/>
      <c r="AD79" s="1"/>
      <c r="AE79" s="1"/>
      <c r="AF79" s="1"/>
    </row>
    <row r="80" customFormat="false" ht="15" hidden="false" customHeight="false" outlineLevel="2" collapsed="false">
      <c r="A80" s="1"/>
      <c r="B80" s="70" t="str">
        <f aca="false">Arbeitspakete!H4</f>
        <v>Projektwissen</v>
      </c>
      <c r="C80" s="71"/>
      <c r="D80" s="72"/>
      <c r="E80" s="73"/>
      <c r="F80" s="74"/>
      <c r="G80" s="75" t="n">
        <f aca="false">SUMIFS(Zeit1!F9:F18,Zeit1!E9:E18,'Woche 0'!B80)</f>
        <v>0</v>
      </c>
      <c r="H80" s="74"/>
      <c r="I80" s="75" t="n">
        <f aca="false">SUMIFS(zeit2!t2istw0,zeit2!t2paketw0,B80)</f>
        <v>0</v>
      </c>
      <c r="J80" s="74"/>
      <c r="K80" s="75" t="n">
        <f aca="false">SUMIFS(zeit3!t3istw0,zeit3!t3paketw0,B80)</f>
        <v>0</v>
      </c>
      <c r="L80" s="74"/>
      <c r="M80" s="75" t="n">
        <f aca="false">SUMIFS(zeit4!t4istw0,zeit4!t4paketw0,B80)</f>
        <v>0</v>
      </c>
      <c r="N80" s="74"/>
      <c r="O80" s="75" t="n">
        <f aca="false">SUMIFS(zeit5!t5istw0,zeit5!t5paketw0,B80)</f>
        <v>0</v>
      </c>
      <c r="P80" s="76" t="n">
        <f aca="false">L80+J80+H80+F80+N80</f>
        <v>0</v>
      </c>
      <c r="Q80" s="77" t="n">
        <f aca="false">M80+K80+I80+G80+O80</f>
        <v>0</v>
      </c>
      <c r="R80" s="1"/>
      <c r="S80" s="1"/>
      <c r="T80" s="1"/>
      <c r="U80" s="1"/>
      <c r="V80" s="1"/>
      <c r="W80" s="1"/>
      <c r="X80" s="1"/>
      <c r="Y80" s="1"/>
      <c r="Z80" s="1"/>
      <c r="AA80" s="1"/>
      <c r="AB80" s="1"/>
      <c r="AC80" s="1"/>
      <c r="AD80" s="1"/>
      <c r="AE80" s="1"/>
      <c r="AF80" s="1"/>
    </row>
    <row r="81" customFormat="false" ht="15" hidden="false" customHeight="false" outlineLevel="2" collapsed="false">
      <c r="A81" s="1"/>
      <c r="B81" s="70" t="n">
        <f aca="false">Arbeitspakete!H5</f>
        <v>0</v>
      </c>
      <c r="C81" s="71"/>
      <c r="D81" s="72"/>
      <c r="E81" s="73"/>
      <c r="F81" s="74"/>
      <c r="G81" s="75" t="n">
        <f aca="false">SUMIFS(Zeit1!F9:F18,Zeit1!E9:E18,'Woche 0'!B81)</f>
        <v>0</v>
      </c>
      <c r="H81" s="74"/>
      <c r="I81" s="75" t="n">
        <f aca="false">SUMIFS(zeit2!t2istw0,zeit2!t2paketw0,B81)</f>
        <v>0</v>
      </c>
      <c r="J81" s="74"/>
      <c r="K81" s="75" t="n">
        <f aca="false">SUMIFS(zeit3!t3istw0,zeit3!t3paketw0,B81)</f>
        <v>0</v>
      </c>
      <c r="L81" s="74"/>
      <c r="M81" s="75" t="n">
        <f aca="false">SUMIFS(zeit4!t4istw0,zeit4!t4paketw0,B81)</f>
        <v>0</v>
      </c>
      <c r="N81" s="74"/>
      <c r="O81" s="75" t="n">
        <f aca="false">SUMIFS(zeit5!t5istw0,zeit5!t5paketw0,B81)</f>
        <v>0</v>
      </c>
      <c r="P81" s="76" t="n">
        <f aca="false">L81+J81+H81+F81+N81</f>
        <v>0</v>
      </c>
      <c r="Q81" s="77" t="n">
        <f aca="false">M81+K81+I81+G81+O81</f>
        <v>0</v>
      </c>
      <c r="R81" s="1"/>
      <c r="S81" s="1"/>
      <c r="T81" s="1"/>
      <c r="U81" s="1"/>
      <c r="V81" s="1"/>
      <c r="W81" s="1"/>
      <c r="X81" s="1"/>
      <c r="Y81" s="1"/>
      <c r="Z81" s="1"/>
      <c r="AA81" s="1"/>
      <c r="AB81" s="1"/>
      <c r="AC81" s="1"/>
      <c r="AD81" s="1"/>
      <c r="AE81" s="1"/>
      <c r="AF81" s="1"/>
    </row>
    <row r="82" customFormat="false" ht="15" hidden="false" customHeight="false" outlineLevel="2" collapsed="false">
      <c r="A82" s="1"/>
      <c r="B82" s="70" t="n">
        <f aca="false">Arbeitspakete!H6</f>
        <v>0</v>
      </c>
      <c r="C82" s="71"/>
      <c r="D82" s="72"/>
      <c r="E82" s="73"/>
      <c r="F82" s="74"/>
      <c r="G82" s="75" t="n">
        <f aca="false">SUMIFS(Zeit1!F9:F18,Zeit1!E9:E18,'Woche 0'!B82)</f>
        <v>0</v>
      </c>
      <c r="H82" s="74"/>
      <c r="I82" s="75" t="n">
        <f aca="false">SUMIFS(zeit2!t2istw0,zeit2!t2paketw0,B82)</f>
        <v>0</v>
      </c>
      <c r="J82" s="74"/>
      <c r="K82" s="75" t="n">
        <f aca="false">SUMIFS(zeit3!t3istw0,zeit3!t3paketw0,B82)</f>
        <v>0</v>
      </c>
      <c r="L82" s="74"/>
      <c r="M82" s="75" t="n">
        <f aca="false">SUMIFS(zeit4!t4istw0,zeit4!t4paketw0,B82)</f>
        <v>0</v>
      </c>
      <c r="N82" s="74"/>
      <c r="O82" s="75" t="n">
        <f aca="false">SUMIFS(zeit5!t5istw0,zeit5!t5paketw0,B82)</f>
        <v>0</v>
      </c>
      <c r="P82" s="76" t="n">
        <f aca="false">L82+J82+H82+F82+N82</f>
        <v>0</v>
      </c>
      <c r="Q82" s="77" t="n">
        <f aca="false">M82+K82+I82+G82+O82</f>
        <v>0</v>
      </c>
      <c r="R82" s="1"/>
      <c r="S82" s="1"/>
      <c r="T82" s="1"/>
      <c r="U82" s="1"/>
      <c r="V82" s="1"/>
      <c r="W82" s="1"/>
      <c r="X82" s="1"/>
      <c r="Y82" s="1"/>
      <c r="Z82" s="1"/>
      <c r="AA82" s="1"/>
      <c r="AB82" s="1"/>
      <c r="AC82" s="1"/>
      <c r="AD82" s="1"/>
      <c r="AE82" s="1"/>
      <c r="AF82" s="1"/>
    </row>
    <row r="83" customFormat="false" ht="15" hidden="false" customHeight="false" outlineLevel="2" collapsed="false">
      <c r="A83" s="1"/>
      <c r="B83" s="70" t="n">
        <f aca="false">Arbeitspakete!H7</f>
        <v>0</v>
      </c>
      <c r="C83" s="71"/>
      <c r="D83" s="72"/>
      <c r="E83" s="73"/>
      <c r="F83" s="74"/>
      <c r="G83" s="75" t="n">
        <f aca="false">SUMIFS(Zeit1!F9:F18,Zeit1!E9:E18,'Woche 0'!B83)</f>
        <v>0</v>
      </c>
      <c r="H83" s="74"/>
      <c r="I83" s="75" t="n">
        <f aca="false">SUMIFS(zeit2!t2istw0,zeit2!t2paketw0,B83)</f>
        <v>0</v>
      </c>
      <c r="J83" s="74"/>
      <c r="K83" s="75" t="n">
        <f aca="false">SUMIFS(zeit3!t3istw0,zeit3!t3paketw0,B83)</f>
        <v>0</v>
      </c>
      <c r="L83" s="74"/>
      <c r="M83" s="75" t="n">
        <f aca="false">SUMIFS(zeit4!t4istw0,zeit4!t4paketw0,B83)</f>
        <v>0</v>
      </c>
      <c r="N83" s="74"/>
      <c r="O83" s="75" t="n">
        <f aca="false">SUMIFS(zeit5!t5istw0,zeit5!t5paketw0,B83)</f>
        <v>0</v>
      </c>
      <c r="P83" s="76" t="n">
        <f aca="false">L83+J83+H83+F83+N83</f>
        <v>0</v>
      </c>
      <c r="Q83" s="77" t="n">
        <f aca="false">M83+K83+I83+G83+O83</f>
        <v>0</v>
      </c>
      <c r="R83" s="1"/>
      <c r="S83" s="1"/>
      <c r="T83" s="1"/>
      <c r="U83" s="1"/>
      <c r="V83" s="1"/>
      <c r="W83" s="1"/>
      <c r="X83" s="1"/>
      <c r="Y83" s="1"/>
      <c r="Z83" s="1"/>
      <c r="AA83" s="1"/>
      <c r="AB83" s="1"/>
      <c r="AC83" s="1"/>
      <c r="AD83" s="1"/>
      <c r="AE83" s="1"/>
      <c r="AF83" s="1"/>
    </row>
    <row r="84" customFormat="false" ht="15" hidden="false" customHeight="false" outlineLevel="2" collapsed="false">
      <c r="A84" s="1"/>
      <c r="B84" s="70" t="n">
        <f aca="false">Arbeitspakete!H8</f>
        <v>0</v>
      </c>
      <c r="C84" s="71"/>
      <c r="D84" s="72"/>
      <c r="E84" s="73"/>
      <c r="F84" s="74"/>
      <c r="G84" s="75" t="n">
        <f aca="false">SUMIFS(Zeit1!F9:F18,Zeit1!E9:E18,'Woche 0'!B84)</f>
        <v>0</v>
      </c>
      <c r="H84" s="74"/>
      <c r="I84" s="75" t="n">
        <f aca="false">SUMIFS(zeit2!t2istw0,zeit2!t2paketw0,B84)</f>
        <v>0</v>
      </c>
      <c r="J84" s="74"/>
      <c r="K84" s="75" t="n">
        <f aca="false">SUMIFS(zeit3!t3istw0,zeit3!t3paketw0,B84)</f>
        <v>0</v>
      </c>
      <c r="L84" s="74"/>
      <c r="M84" s="75" t="n">
        <f aca="false">SUMIFS(zeit4!t4istw0,zeit4!t4paketw0,B84)</f>
        <v>0</v>
      </c>
      <c r="N84" s="74"/>
      <c r="O84" s="75" t="n">
        <f aca="false">SUMIFS(zeit5!t5istw0,zeit5!t5paketw0,B84)</f>
        <v>0</v>
      </c>
      <c r="P84" s="76" t="n">
        <f aca="false">L84+J84+H84+F84+N84</f>
        <v>0</v>
      </c>
      <c r="Q84" s="77" t="n">
        <f aca="false">M84+K84+I84+G84+O84</f>
        <v>0</v>
      </c>
      <c r="R84" s="1"/>
      <c r="S84" s="1"/>
      <c r="T84" s="1"/>
      <c r="U84" s="1"/>
      <c r="V84" s="1"/>
      <c r="W84" s="1"/>
      <c r="X84" s="1"/>
      <c r="Y84" s="1"/>
      <c r="Z84" s="1"/>
      <c r="AA84" s="1"/>
      <c r="AB84" s="1"/>
      <c r="AC84" s="1"/>
      <c r="AD84" s="1"/>
      <c r="AE84" s="1"/>
      <c r="AF84" s="1"/>
    </row>
    <row r="85" customFormat="false" ht="15" hidden="false" customHeight="false" outlineLevel="2" collapsed="false">
      <c r="A85" s="1"/>
      <c r="B85" s="70" t="n">
        <f aca="false">Arbeitspakete!H9</f>
        <v>0</v>
      </c>
      <c r="C85" s="71"/>
      <c r="D85" s="72"/>
      <c r="E85" s="73"/>
      <c r="F85" s="74"/>
      <c r="G85" s="75" t="n">
        <f aca="false">SUMIFS(Zeit1!F9:F18,Zeit1!E9:E18,'Woche 0'!B85)</f>
        <v>0</v>
      </c>
      <c r="H85" s="74"/>
      <c r="I85" s="75" t="n">
        <f aca="false">SUMIFS(zeit2!t2istw0,zeit2!t2paketw0,B85)</f>
        <v>0</v>
      </c>
      <c r="J85" s="74"/>
      <c r="K85" s="75" t="n">
        <f aca="false">SUMIFS(zeit3!t3istw0,zeit3!t3paketw0,B85)</f>
        <v>0</v>
      </c>
      <c r="L85" s="74"/>
      <c r="M85" s="75" t="n">
        <f aca="false">SUMIFS(zeit4!t4istw0,zeit4!t4paketw0,B85)</f>
        <v>0</v>
      </c>
      <c r="N85" s="74"/>
      <c r="O85" s="75" t="n">
        <f aca="false">SUMIFS(zeit5!t5istw0,zeit5!t5paketw0,B85)</f>
        <v>0</v>
      </c>
      <c r="P85" s="76" t="n">
        <f aca="false">L85+J85+H85+F85+N85</f>
        <v>0</v>
      </c>
      <c r="Q85" s="77" t="n">
        <f aca="false">M85+K85+I85+G85+O85</f>
        <v>0</v>
      </c>
      <c r="R85" s="1"/>
      <c r="S85" s="1"/>
      <c r="T85" s="1"/>
      <c r="U85" s="1"/>
      <c r="V85" s="1"/>
      <c r="W85" s="1"/>
      <c r="X85" s="1"/>
      <c r="Y85" s="1"/>
      <c r="Z85" s="1"/>
      <c r="AA85" s="1"/>
      <c r="AB85" s="1"/>
      <c r="AC85" s="1"/>
      <c r="AD85" s="1"/>
      <c r="AE85" s="1"/>
      <c r="AF85" s="1"/>
    </row>
    <row r="86" customFormat="false" ht="15" hidden="false" customHeight="false" outlineLevel="2" collapsed="false">
      <c r="A86" s="1"/>
      <c r="B86" s="70" t="n">
        <f aca="false">Arbeitspakete!H10</f>
        <v>0</v>
      </c>
      <c r="C86" s="71"/>
      <c r="D86" s="72"/>
      <c r="E86" s="73"/>
      <c r="F86" s="74"/>
      <c r="G86" s="75" t="n">
        <f aca="false">SUMIFS(Zeit1!F9:F18,Zeit1!E9:E18,'Woche 0'!B86)</f>
        <v>0</v>
      </c>
      <c r="H86" s="74"/>
      <c r="I86" s="75" t="n">
        <f aca="false">SUMIFS(zeit2!t2istw0,zeit2!t2paketw0,B86)</f>
        <v>0</v>
      </c>
      <c r="J86" s="74"/>
      <c r="K86" s="75" t="n">
        <f aca="false">SUMIFS(zeit3!t3istw0,zeit3!t3paketw0,B86)</f>
        <v>0</v>
      </c>
      <c r="L86" s="74"/>
      <c r="M86" s="75" t="n">
        <f aca="false">SUMIFS(zeit4!t4istw0,zeit4!t4paketw0,B86)</f>
        <v>0</v>
      </c>
      <c r="N86" s="74"/>
      <c r="O86" s="75" t="n">
        <f aca="false">SUMIFS(zeit5!t5istw0,zeit5!t5paketw0,B86)</f>
        <v>0</v>
      </c>
      <c r="P86" s="76" t="n">
        <f aca="false">L86+J86+H86+F86+N86</f>
        <v>0</v>
      </c>
      <c r="Q86" s="77" t="n">
        <f aca="false">M86+K86+I86+G86+O86</f>
        <v>0</v>
      </c>
      <c r="R86" s="1"/>
      <c r="S86" s="1"/>
      <c r="T86" s="1"/>
      <c r="U86" s="1"/>
      <c r="V86" s="1"/>
      <c r="W86" s="1"/>
      <c r="X86" s="1"/>
      <c r="Y86" s="1"/>
      <c r="Z86" s="1"/>
      <c r="AA86" s="1"/>
      <c r="AB86" s="1"/>
      <c r="AC86" s="1"/>
      <c r="AD86" s="1"/>
      <c r="AE86" s="1"/>
      <c r="AF86" s="1"/>
    </row>
    <row r="87" customFormat="false" ht="15" hidden="false" customHeight="false" outlineLevel="2" collapsed="false">
      <c r="A87" s="1"/>
      <c r="B87" s="70" t="n">
        <f aca="false">Arbeitspakete!H11</f>
        <v>0</v>
      </c>
      <c r="C87" s="71"/>
      <c r="D87" s="72"/>
      <c r="E87" s="73"/>
      <c r="F87" s="74"/>
      <c r="G87" s="75" t="n">
        <f aca="false">SUMIFS(Zeit1!F9:F18,Zeit1!E9:E18,'Woche 0'!B87)</f>
        <v>0</v>
      </c>
      <c r="H87" s="74"/>
      <c r="I87" s="75" t="n">
        <f aca="false">SUMIFS(zeit2!t2istw0,zeit2!t2paketw0,B87)</f>
        <v>0</v>
      </c>
      <c r="J87" s="74"/>
      <c r="K87" s="75" t="n">
        <f aca="false">SUMIFS(zeit3!t3istw0,zeit3!t3paketw0,B87)</f>
        <v>0</v>
      </c>
      <c r="L87" s="74"/>
      <c r="M87" s="75" t="n">
        <f aca="false">SUMIFS(zeit4!t4istw0,zeit4!t4paketw0,B87)</f>
        <v>0</v>
      </c>
      <c r="N87" s="74"/>
      <c r="O87" s="75" t="n">
        <f aca="false">SUMIFS(zeit5!t5istw0,zeit5!t5paketw0,B87)</f>
        <v>0</v>
      </c>
      <c r="P87" s="76" t="n">
        <f aca="false">L87+J87+H87+F87+N87</f>
        <v>0</v>
      </c>
      <c r="Q87" s="77" t="n">
        <f aca="false">M87+K87+I87+G87+O87</f>
        <v>0</v>
      </c>
      <c r="R87" s="1"/>
      <c r="S87" s="1"/>
      <c r="T87" s="1"/>
      <c r="U87" s="1"/>
      <c r="V87" s="1"/>
      <c r="W87" s="1"/>
      <c r="X87" s="1"/>
      <c r="Y87" s="1"/>
      <c r="Z87" s="1"/>
      <c r="AA87" s="1"/>
      <c r="AB87" s="1"/>
      <c r="AC87" s="1"/>
      <c r="AD87" s="1"/>
      <c r="AE87" s="1"/>
      <c r="AF87" s="1"/>
    </row>
    <row r="88" customFormat="false" ht="15" hidden="false" customHeight="false" outlineLevel="2" collapsed="false">
      <c r="A88" s="1"/>
      <c r="B88" s="70" t="n">
        <f aca="false">Arbeitspakete!H12</f>
        <v>0</v>
      </c>
      <c r="C88" s="71"/>
      <c r="D88" s="72"/>
      <c r="E88" s="73"/>
      <c r="F88" s="74"/>
      <c r="G88" s="75" t="n">
        <f aca="false">SUMIFS(Zeit1!F9:F18,Zeit1!E9:E18,'Woche 0'!B88)</f>
        <v>0</v>
      </c>
      <c r="H88" s="74"/>
      <c r="I88" s="75" t="n">
        <f aca="false">SUMIFS(zeit2!t2istw0,zeit2!t2paketw0,B88)</f>
        <v>0</v>
      </c>
      <c r="J88" s="74"/>
      <c r="K88" s="75" t="n">
        <f aca="false">SUMIFS(zeit3!t3istw0,zeit3!t3paketw0,B88)</f>
        <v>0</v>
      </c>
      <c r="L88" s="74"/>
      <c r="M88" s="75" t="n">
        <f aca="false">SUMIFS(zeit4!t4istw0,zeit4!t4paketw0,B88)</f>
        <v>0</v>
      </c>
      <c r="N88" s="74"/>
      <c r="O88" s="75" t="n">
        <f aca="false">SUMIFS(zeit5!t5istw0,zeit5!t5paketw0,B88)</f>
        <v>0</v>
      </c>
      <c r="P88" s="76" t="n">
        <f aca="false">L88+J88+H88+F88+N88</f>
        <v>0</v>
      </c>
      <c r="Q88" s="77" t="n">
        <f aca="false">M88+K88+I88+G88+O88</f>
        <v>0</v>
      </c>
      <c r="R88" s="1"/>
      <c r="S88" s="1"/>
      <c r="T88" s="1"/>
      <c r="U88" s="1"/>
      <c r="V88" s="1"/>
      <c r="W88" s="1"/>
      <c r="X88" s="1"/>
      <c r="Y88" s="1"/>
      <c r="Z88" s="1"/>
      <c r="AA88" s="1"/>
      <c r="AB88" s="1"/>
      <c r="AC88" s="1"/>
      <c r="AD88" s="1"/>
      <c r="AE88" s="1"/>
      <c r="AF88" s="1"/>
    </row>
    <row r="89" customFormat="false" ht="15" hidden="false" customHeight="false" outlineLevel="2" collapsed="false">
      <c r="A89" s="1"/>
      <c r="B89" s="70" t="n">
        <f aca="false">Arbeitspakete!H13</f>
        <v>0</v>
      </c>
      <c r="C89" s="71"/>
      <c r="D89" s="72"/>
      <c r="E89" s="73"/>
      <c r="F89" s="74"/>
      <c r="G89" s="75" t="n">
        <f aca="false">SUMIFS(Zeit1!$F9:$F18,Zeit1!E9:E18,'Woche 0'!B89)</f>
        <v>0</v>
      </c>
      <c r="H89" s="74"/>
      <c r="I89" s="75" t="n">
        <f aca="false">SUMIFS(zeit2!t2istw0,zeit2!t2paketw0,B89)</f>
        <v>0</v>
      </c>
      <c r="J89" s="74"/>
      <c r="K89" s="75" t="n">
        <f aca="false">SUMIFS(zeit3!t3istw0,zeit3!t3paketw0,B89)</f>
        <v>0</v>
      </c>
      <c r="L89" s="74"/>
      <c r="M89" s="75" t="n">
        <f aca="false">SUMIFS(zeit4!t4istw0,zeit4!t4paketw0,B89)</f>
        <v>0</v>
      </c>
      <c r="N89" s="74"/>
      <c r="O89" s="75" t="n">
        <f aca="false">SUMIFS(zeit5!t5istw0,zeit5!t5paketw0,B89)</f>
        <v>0</v>
      </c>
      <c r="P89" s="76" t="n">
        <f aca="false">L89+J89+H89+F89+N89</f>
        <v>0</v>
      </c>
      <c r="Q89" s="77" t="n">
        <f aca="false">M89+K89+I89+G89+O89</f>
        <v>0</v>
      </c>
      <c r="R89" s="1"/>
      <c r="S89" s="1"/>
      <c r="T89" s="1"/>
      <c r="U89" s="1"/>
      <c r="V89" s="1"/>
      <c r="W89" s="1"/>
      <c r="X89" s="1"/>
      <c r="Y89" s="1"/>
      <c r="Z89" s="1"/>
      <c r="AA89" s="1"/>
      <c r="AB89" s="1"/>
      <c r="AC89" s="1"/>
      <c r="AD89" s="1"/>
      <c r="AE89" s="1"/>
      <c r="AF89" s="1"/>
    </row>
    <row r="90" customFormat="false" ht="15" hidden="false" customHeight="false" outlineLevel="1" collapsed="false">
      <c r="A90" s="1"/>
      <c r="B90" s="84" t="s">
        <v>60</v>
      </c>
      <c r="C90" s="78"/>
      <c r="D90" s="79"/>
      <c r="E90" s="80" t="n">
        <f aca="false">D90-F90-H90-J90-L90-N90</f>
        <v>-3</v>
      </c>
      <c r="F90" s="81" t="n">
        <f aca="false">SUM(F91:F100)</f>
        <v>0</v>
      </c>
      <c r="G90" s="82" t="n">
        <f aca="false">SUM(G91:G100)</f>
        <v>0</v>
      </c>
      <c r="H90" s="81" t="n">
        <f aca="false">SUM(H91:H100)</f>
        <v>0</v>
      </c>
      <c r="I90" s="82" t="n">
        <f aca="false">SUM(I91:I100)</f>
        <v>0</v>
      </c>
      <c r="J90" s="81" t="n">
        <f aca="false">SUM(J91:J100)</f>
        <v>0</v>
      </c>
      <c r="K90" s="82" t="n">
        <f aca="false">SUM(K91:K100)</f>
        <v>0</v>
      </c>
      <c r="L90" s="81" t="n">
        <f aca="false">SUM(L91:L100)</f>
        <v>3</v>
      </c>
      <c r="M90" s="82" t="n">
        <f aca="false">SUM(M91:M100)</f>
        <v>2</v>
      </c>
      <c r="N90" s="81" t="n">
        <f aca="false">SUM(N91:N100)</f>
        <v>0</v>
      </c>
      <c r="O90" s="82" t="n">
        <f aca="false">SUM(O91:O100)</f>
        <v>0</v>
      </c>
      <c r="P90" s="68" t="n">
        <f aca="false">L90+J90+H90+F90+N90</f>
        <v>3</v>
      </c>
      <c r="Q90" s="83" t="n">
        <f aca="false">M90+K90+I90+G90+O90</f>
        <v>2</v>
      </c>
      <c r="R90" s="1"/>
      <c r="S90" s="1"/>
      <c r="T90" s="1"/>
      <c r="U90" s="1"/>
      <c r="V90" s="1"/>
      <c r="W90" s="1"/>
      <c r="X90" s="1"/>
      <c r="Y90" s="1"/>
      <c r="Z90" s="1"/>
      <c r="AA90" s="1"/>
      <c r="AB90" s="1"/>
      <c r="AC90" s="1"/>
      <c r="AD90" s="1"/>
      <c r="AE90" s="1"/>
      <c r="AF90" s="1"/>
    </row>
    <row r="91" customFormat="false" ht="15" hidden="false" customHeight="false" outlineLevel="2" collapsed="false">
      <c r="A91" s="1"/>
      <c r="B91" s="70" t="str">
        <f aca="false">Arbeitspakete!I4</f>
        <v>Ergebnisse zusammentragen</v>
      </c>
      <c r="C91" s="71"/>
      <c r="D91" s="72"/>
      <c r="E91" s="73"/>
      <c r="F91" s="74"/>
      <c r="G91" s="75" t="n">
        <f aca="false">SUMIFS(T1ISTW0,T1PaketW0,'Woche 0'!B91)</f>
        <v>0</v>
      </c>
      <c r="H91" s="74"/>
      <c r="I91" s="75" t="n">
        <f aca="false">SUMIFS(zeit2!t2istw0,zeit2!t2paketw0,B91)</f>
        <v>0</v>
      </c>
      <c r="J91" s="74"/>
      <c r="K91" s="75" t="n">
        <f aca="false">SUMIFS(zeit3!t3istw0,zeit3!t3paketw0,B91)</f>
        <v>0</v>
      </c>
      <c r="L91" s="74"/>
      <c r="M91" s="75" t="n">
        <f aca="false">SUMIFS(zeit4!t4istw0,zeit4!t4paketw0,B91)</f>
        <v>0</v>
      </c>
      <c r="N91" s="74"/>
      <c r="O91" s="75" t="n">
        <f aca="false">SUMIFS(zeit5!t5istw0,zeit5!t5paketw0,B91)</f>
        <v>0</v>
      </c>
      <c r="P91" s="76" t="n">
        <f aca="false">L91+J91+H91+F91+N91</f>
        <v>0</v>
      </c>
      <c r="Q91" s="77" t="n">
        <f aca="false">M91+K91+I91+G91+O91</f>
        <v>0</v>
      </c>
      <c r="R91" s="1"/>
      <c r="S91" s="1"/>
      <c r="T91" s="1"/>
      <c r="U91" s="1"/>
      <c r="V91" s="1"/>
      <c r="W91" s="1"/>
      <c r="X91" s="1"/>
      <c r="Y91" s="1"/>
      <c r="Z91" s="1"/>
      <c r="AA91" s="1"/>
      <c r="AB91" s="1"/>
      <c r="AC91" s="1"/>
      <c r="AD91" s="1"/>
      <c r="AE91" s="1"/>
      <c r="AF91" s="1"/>
    </row>
    <row r="92" customFormat="false" ht="15" hidden="false" customHeight="false" outlineLevel="2" collapsed="false">
      <c r="A92" s="1"/>
      <c r="B92" s="70" t="str">
        <f aca="false">Arbeitspakete!I5</f>
        <v>Brainstorming</v>
      </c>
      <c r="C92" s="71"/>
      <c r="D92" s="72"/>
      <c r="E92" s="73"/>
      <c r="F92" s="74"/>
      <c r="G92" s="75" t="n">
        <f aca="false">SUMIFS(T1ISTW0,T1PaketW0,'Woche 0'!B92)</f>
        <v>0</v>
      </c>
      <c r="H92" s="74"/>
      <c r="I92" s="75" t="n">
        <f aca="false">SUMIFS(zeit2!t2istw0,zeit2!t2paketw0,B92)</f>
        <v>0</v>
      </c>
      <c r="J92" s="74"/>
      <c r="K92" s="75" t="n">
        <f aca="false">SUMIFS(zeit3!t3istw0,zeit3!t3paketw0,B92)</f>
        <v>0</v>
      </c>
      <c r="L92" s="74" t="n">
        <v>3</v>
      </c>
      <c r="M92" s="75" t="n">
        <f aca="false">SUMIFS(zeit4!t4istw0,zeit4!t4paketw0,B92)</f>
        <v>2</v>
      </c>
      <c r="N92" s="74"/>
      <c r="O92" s="75" t="n">
        <f aca="false">SUMIFS(zeit5!t5istw0,zeit5!t5paketw0,B92)</f>
        <v>0</v>
      </c>
      <c r="P92" s="76" t="n">
        <f aca="false">L92+J92+H92+F92+N92</f>
        <v>3</v>
      </c>
      <c r="Q92" s="77" t="n">
        <f aca="false">M92+K92+I92+G92+O92</f>
        <v>2</v>
      </c>
      <c r="R92" s="1"/>
      <c r="S92" s="1"/>
      <c r="T92" s="1"/>
      <c r="U92" s="1"/>
      <c r="V92" s="1"/>
      <c r="W92" s="1"/>
      <c r="X92" s="1"/>
      <c r="Y92" s="1"/>
      <c r="Z92" s="1"/>
      <c r="AA92" s="1"/>
      <c r="AB92" s="1"/>
      <c r="AC92" s="1"/>
      <c r="AD92" s="1"/>
      <c r="AE92" s="1"/>
      <c r="AF92" s="1"/>
    </row>
    <row r="93" customFormat="false" ht="15" hidden="false" customHeight="false" outlineLevel="2" collapsed="false">
      <c r="A93" s="1"/>
      <c r="B93" s="70" t="str">
        <f aca="false">Arbeitspakete!I6</f>
        <v>Arbeitspaket 3</v>
      </c>
      <c r="C93" s="71"/>
      <c r="D93" s="72"/>
      <c r="E93" s="73"/>
      <c r="F93" s="74"/>
      <c r="G93" s="75" t="n">
        <f aca="false">SUMIFS(T1ISTW0,T1PaketW0,'Woche 0'!B93)</f>
        <v>0</v>
      </c>
      <c r="H93" s="74"/>
      <c r="I93" s="75" t="n">
        <f aca="false">SUMIFS(zeit2!t2istw0,zeit2!t2paketw0,B93)</f>
        <v>0</v>
      </c>
      <c r="J93" s="74"/>
      <c r="K93" s="75" t="n">
        <f aca="false">SUMIFS(zeit3!t3istw0,zeit3!t3paketw0,B93)</f>
        <v>0</v>
      </c>
      <c r="L93" s="74"/>
      <c r="M93" s="75" t="n">
        <f aca="false">SUMIFS(zeit4!t4istw0,zeit4!t4paketw0,B93)</f>
        <v>0</v>
      </c>
      <c r="N93" s="74"/>
      <c r="O93" s="75" t="n">
        <f aca="false">SUMIFS(zeit5!t5istw0,zeit5!t5paketw0,B93)</f>
        <v>0</v>
      </c>
      <c r="P93" s="76" t="n">
        <f aca="false">L93+J93+H93+F93+N93</f>
        <v>0</v>
      </c>
      <c r="Q93" s="77" t="n">
        <f aca="false">M93+K93+I93+G93+O93</f>
        <v>0</v>
      </c>
      <c r="R93" s="1"/>
      <c r="S93" s="1"/>
      <c r="T93" s="1"/>
      <c r="U93" s="1"/>
      <c r="V93" s="1"/>
      <c r="W93" s="1"/>
      <c r="X93" s="1"/>
      <c r="Y93" s="1"/>
      <c r="Z93" s="1"/>
      <c r="AA93" s="1"/>
      <c r="AB93" s="1"/>
      <c r="AC93" s="1"/>
      <c r="AD93" s="1"/>
      <c r="AE93" s="1"/>
      <c r="AF93" s="1"/>
    </row>
    <row r="94" customFormat="false" ht="15" hidden="false" customHeight="false" outlineLevel="2" collapsed="false">
      <c r="A94" s="1"/>
      <c r="B94" s="70" t="str">
        <f aca="false">Arbeitspakete!I7</f>
        <v>Arbeitspaket 4</v>
      </c>
      <c r="C94" s="71"/>
      <c r="D94" s="72"/>
      <c r="E94" s="73"/>
      <c r="F94" s="74"/>
      <c r="G94" s="75" t="n">
        <f aca="false">SUMIFS(T1ISTW0,T1PaketW0,'Woche 0'!B94)</f>
        <v>0</v>
      </c>
      <c r="H94" s="74"/>
      <c r="I94" s="75" t="n">
        <f aca="false">SUMIFS(zeit2!t2istw0,zeit2!t2paketw0,B94)</f>
        <v>0</v>
      </c>
      <c r="J94" s="74"/>
      <c r="K94" s="75" t="n">
        <f aca="false">SUMIFS(zeit3!t3istw0,zeit3!t3paketw0,B94)</f>
        <v>0</v>
      </c>
      <c r="L94" s="74"/>
      <c r="M94" s="75" t="n">
        <f aca="false">SUMIFS(zeit4!t4istw0,zeit4!t4paketw0,B94)</f>
        <v>0</v>
      </c>
      <c r="N94" s="74"/>
      <c r="O94" s="75" t="n">
        <f aca="false">SUMIFS(zeit5!t5istw0,zeit5!t5paketw0,B94)</f>
        <v>0</v>
      </c>
      <c r="P94" s="76" t="n">
        <f aca="false">L94+J94+H94+F94+N94</f>
        <v>0</v>
      </c>
      <c r="Q94" s="77" t="n">
        <f aca="false">M94+K94+I94+G94+O94</f>
        <v>0</v>
      </c>
      <c r="R94" s="1"/>
      <c r="S94" s="1"/>
      <c r="T94" s="1"/>
      <c r="U94" s="1"/>
      <c r="V94" s="1"/>
      <c r="W94" s="1"/>
      <c r="X94" s="1"/>
      <c r="Y94" s="1"/>
      <c r="Z94" s="1"/>
      <c r="AA94" s="1"/>
      <c r="AB94" s="1"/>
      <c r="AC94" s="1"/>
      <c r="AD94" s="1"/>
      <c r="AE94" s="1"/>
    </row>
    <row r="95" customFormat="false" ht="15" hidden="false" customHeight="false" outlineLevel="2" collapsed="false">
      <c r="A95" s="1"/>
      <c r="B95" s="70" t="str">
        <f aca="false">Arbeitspakete!I8</f>
        <v>Arbeitspaket 5</v>
      </c>
      <c r="C95" s="71"/>
      <c r="D95" s="72"/>
      <c r="E95" s="73"/>
      <c r="F95" s="74"/>
      <c r="G95" s="75" t="n">
        <f aca="false">SUMIFS(T1ISTW0,T1PaketW0,'Woche 0'!B95)</f>
        <v>0</v>
      </c>
      <c r="H95" s="74"/>
      <c r="I95" s="75" t="n">
        <f aca="false">SUMIFS(zeit2!t2istw0,zeit2!t2paketw0,B95)</f>
        <v>0</v>
      </c>
      <c r="J95" s="74"/>
      <c r="K95" s="75" t="n">
        <f aca="false">SUMIFS(zeit3!t3istw0,zeit3!t3paketw0,B95)</f>
        <v>0</v>
      </c>
      <c r="L95" s="74"/>
      <c r="M95" s="75" t="n">
        <f aca="false">SUMIFS(zeit4!t4istw0,zeit4!t4paketw0,B95)</f>
        <v>0</v>
      </c>
      <c r="N95" s="74"/>
      <c r="O95" s="75" t="n">
        <f aca="false">SUMIFS(zeit5!t5istw0,zeit5!t5paketw0,B95)</f>
        <v>0</v>
      </c>
      <c r="P95" s="76" t="n">
        <f aca="false">L95+J95+H95+F95+N95</f>
        <v>0</v>
      </c>
      <c r="Q95" s="77" t="n">
        <f aca="false">M95+K95+I95+G95+O95</f>
        <v>0</v>
      </c>
      <c r="R95" s="1"/>
      <c r="S95" s="1"/>
      <c r="T95" s="1"/>
      <c r="U95" s="1"/>
      <c r="V95" s="1"/>
      <c r="W95" s="1"/>
      <c r="X95" s="1"/>
      <c r="Y95" s="1"/>
      <c r="Z95" s="1"/>
      <c r="AA95" s="1"/>
      <c r="AB95" s="1"/>
      <c r="AC95" s="1"/>
      <c r="AD95" s="1"/>
      <c r="AE95" s="1"/>
    </row>
    <row r="96" customFormat="false" ht="15" hidden="false" customHeight="false" outlineLevel="2" collapsed="false">
      <c r="A96" s="1"/>
      <c r="B96" s="70" t="n">
        <f aca="false">Arbeitspakete!I9</f>
        <v>0</v>
      </c>
      <c r="C96" s="71"/>
      <c r="D96" s="72"/>
      <c r="E96" s="73"/>
      <c r="F96" s="74"/>
      <c r="G96" s="75" t="n">
        <f aca="false">SUMIFS(T1ISTW0,T1PaketW0,'Woche 0'!B96)</f>
        <v>0</v>
      </c>
      <c r="H96" s="74"/>
      <c r="I96" s="75" t="n">
        <f aca="false">SUMIFS(zeit2!t2istw0,zeit2!t2paketw0,B96)</f>
        <v>0</v>
      </c>
      <c r="J96" s="74"/>
      <c r="K96" s="75" t="n">
        <f aca="false">SUMIFS(zeit3!t3istw0,zeit3!t3paketw0,B96)</f>
        <v>0</v>
      </c>
      <c r="L96" s="74"/>
      <c r="M96" s="75" t="n">
        <f aca="false">SUMIFS(zeit4!t4istw0,zeit4!t4paketw0,B96)</f>
        <v>0</v>
      </c>
      <c r="N96" s="74"/>
      <c r="O96" s="75" t="n">
        <f aca="false">SUMIFS(zeit5!t5istw0,zeit5!t5paketw0,B96)</f>
        <v>0</v>
      </c>
      <c r="P96" s="76" t="n">
        <f aca="false">L96+J96+H96+F96+N96</f>
        <v>0</v>
      </c>
      <c r="Q96" s="77" t="n">
        <f aca="false">M96+K96+I96+G96+O96</f>
        <v>0</v>
      </c>
      <c r="R96" s="1"/>
      <c r="S96" s="1"/>
      <c r="T96" s="1"/>
      <c r="U96" s="1"/>
      <c r="V96" s="1"/>
      <c r="W96" s="1"/>
      <c r="X96" s="1"/>
      <c r="Y96" s="1"/>
      <c r="Z96" s="1"/>
      <c r="AA96" s="1"/>
      <c r="AB96" s="1"/>
      <c r="AC96" s="1"/>
      <c r="AD96" s="1"/>
      <c r="AE96" s="1"/>
    </row>
    <row r="97" customFormat="false" ht="15" hidden="false" customHeight="false" outlineLevel="2" collapsed="false">
      <c r="A97" s="1"/>
      <c r="B97" s="70" t="n">
        <f aca="false">Arbeitspakete!I10</f>
        <v>0</v>
      </c>
      <c r="C97" s="71"/>
      <c r="D97" s="72"/>
      <c r="E97" s="73"/>
      <c r="F97" s="74"/>
      <c r="G97" s="75" t="n">
        <f aca="false">SUMIFS(T1ISTW0,T1PaketW0,'Woche 0'!B97)</f>
        <v>0</v>
      </c>
      <c r="H97" s="74"/>
      <c r="I97" s="75" t="n">
        <f aca="false">SUMIFS(zeit2!t2istw0,zeit2!t2paketw0,B97)</f>
        <v>0</v>
      </c>
      <c r="J97" s="74"/>
      <c r="K97" s="75" t="n">
        <f aca="false">SUMIFS(zeit3!t3istw0,zeit3!t3paketw0,B97)</f>
        <v>0</v>
      </c>
      <c r="L97" s="74"/>
      <c r="M97" s="75" t="n">
        <f aca="false">SUMIFS(zeit4!t4istw0,zeit4!t4paketw0,B97)</f>
        <v>0</v>
      </c>
      <c r="N97" s="74"/>
      <c r="O97" s="75" t="n">
        <f aca="false">SUMIFS(zeit5!t5istw0,zeit5!t5paketw0,B97)</f>
        <v>0</v>
      </c>
      <c r="P97" s="76" t="n">
        <f aca="false">L97+J97+H97+F97+N97</f>
        <v>0</v>
      </c>
      <c r="Q97" s="77" t="n">
        <f aca="false">M97+K97+I97+G97+O97</f>
        <v>0</v>
      </c>
      <c r="R97" s="1"/>
      <c r="S97" s="1"/>
      <c r="T97" s="1"/>
      <c r="U97" s="1"/>
      <c r="V97" s="1"/>
      <c r="W97" s="1"/>
      <c r="X97" s="1"/>
      <c r="Y97" s="1"/>
      <c r="Z97" s="1"/>
      <c r="AA97" s="1"/>
      <c r="AB97" s="1"/>
      <c r="AC97" s="1"/>
      <c r="AD97" s="1"/>
      <c r="AE97" s="1"/>
    </row>
    <row r="98" customFormat="false" ht="15" hidden="false" customHeight="false" outlineLevel="2" collapsed="false">
      <c r="A98" s="1"/>
      <c r="B98" s="70" t="n">
        <f aca="false">Arbeitspakete!I11</f>
        <v>0</v>
      </c>
      <c r="C98" s="71"/>
      <c r="D98" s="72"/>
      <c r="E98" s="73"/>
      <c r="F98" s="74"/>
      <c r="G98" s="75" t="n">
        <f aca="false">SUMIFS(T1ISTW0,T1PaketW0,'Woche 0'!B98)</f>
        <v>0</v>
      </c>
      <c r="H98" s="74"/>
      <c r="I98" s="75" t="n">
        <f aca="false">SUMIFS(zeit2!t2istw0,zeit2!t2paketw0,B98)</f>
        <v>0</v>
      </c>
      <c r="J98" s="74"/>
      <c r="K98" s="75" t="n">
        <f aca="false">SUMIFS(zeit3!t3istw0,zeit3!t3paketw0,B98)</f>
        <v>0</v>
      </c>
      <c r="L98" s="74"/>
      <c r="M98" s="75" t="n">
        <f aca="false">SUMIFS(zeit4!t4istw0,zeit4!t4paketw0,B98)</f>
        <v>0</v>
      </c>
      <c r="N98" s="74"/>
      <c r="O98" s="75" t="n">
        <f aca="false">SUMIFS(zeit5!t5istw0,zeit5!t5paketw0,B98)</f>
        <v>0</v>
      </c>
      <c r="P98" s="76" t="n">
        <f aca="false">L98+J98+H98+F98+N98</f>
        <v>0</v>
      </c>
      <c r="Q98" s="77" t="n">
        <f aca="false">M98+K98+I98+G98+O98</f>
        <v>0</v>
      </c>
      <c r="R98" s="1"/>
      <c r="S98" s="1"/>
      <c r="T98" s="1"/>
      <c r="U98" s="1"/>
      <c r="V98" s="1"/>
      <c r="W98" s="1"/>
      <c r="X98" s="1"/>
      <c r="Y98" s="1"/>
      <c r="Z98" s="1"/>
      <c r="AA98" s="1"/>
      <c r="AB98" s="1"/>
      <c r="AC98" s="1"/>
      <c r="AD98" s="1"/>
      <c r="AE98" s="1"/>
    </row>
    <row r="99" customFormat="false" ht="15" hidden="false" customHeight="false" outlineLevel="2" collapsed="false">
      <c r="A99" s="1"/>
      <c r="B99" s="70" t="n">
        <f aca="false">Arbeitspakete!I12</f>
        <v>0</v>
      </c>
      <c r="C99" s="71"/>
      <c r="D99" s="72"/>
      <c r="E99" s="73"/>
      <c r="F99" s="74"/>
      <c r="G99" s="75" t="n">
        <f aca="false">SUMIFS(T1ISTW0,T1PaketW0,'Woche 0'!B99)</f>
        <v>0</v>
      </c>
      <c r="H99" s="74"/>
      <c r="I99" s="75" t="n">
        <f aca="false">SUMIFS(zeit2!t2istw0,zeit2!t2paketw0,B99)</f>
        <v>0</v>
      </c>
      <c r="J99" s="74"/>
      <c r="K99" s="75" t="n">
        <f aca="false">SUMIFS(zeit3!t3istw0,zeit3!t3paketw0,B99)</f>
        <v>0</v>
      </c>
      <c r="L99" s="74"/>
      <c r="M99" s="75" t="n">
        <f aca="false">SUMIFS(zeit4!t4istw0,zeit4!t4paketw0,B99)</f>
        <v>0</v>
      </c>
      <c r="N99" s="74"/>
      <c r="O99" s="75" t="n">
        <f aca="false">SUMIFS(zeit5!t5istw0,zeit5!t5paketw0,B99)</f>
        <v>0</v>
      </c>
      <c r="P99" s="76" t="n">
        <f aca="false">L99+J99+H99+F99+N99</f>
        <v>0</v>
      </c>
      <c r="Q99" s="77" t="n">
        <f aca="false">M99+K99+I99+G99+O99</f>
        <v>0</v>
      </c>
      <c r="R99" s="1"/>
      <c r="S99" s="1"/>
      <c r="T99" s="1"/>
      <c r="U99" s="1"/>
      <c r="V99" s="1"/>
      <c r="W99" s="1"/>
      <c r="X99" s="1"/>
      <c r="Y99" s="1"/>
      <c r="Z99" s="1"/>
      <c r="AA99" s="1"/>
      <c r="AB99" s="1"/>
      <c r="AC99" s="1"/>
      <c r="AD99" s="1"/>
      <c r="AE99" s="1"/>
    </row>
    <row r="100" customFormat="false" ht="15" hidden="false" customHeight="false" outlineLevel="2" collapsed="false">
      <c r="A100" s="1"/>
      <c r="B100" s="70" t="n">
        <f aca="false">Arbeitspakete!I13</f>
        <v>0</v>
      </c>
      <c r="C100" s="71"/>
      <c r="D100" s="72"/>
      <c r="E100" s="73"/>
      <c r="F100" s="74"/>
      <c r="G100" s="75" t="n">
        <f aca="false">SUMIFS(T1ISTW0,T1PaketW0,'Woche 0'!B100)</f>
        <v>0</v>
      </c>
      <c r="H100" s="74"/>
      <c r="I100" s="75" t="n">
        <f aca="false">SUMIFS(zeit2!t2istw0,zeit2!t2paketw0,B100)</f>
        <v>0</v>
      </c>
      <c r="J100" s="74"/>
      <c r="K100" s="75" t="n">
        <f aca="false">SUMIFS(zeit3!t3istw0,zeit3!t3paketw0,B100)</f>
        <v>0</v>
      </c>
      <c r="L100" s="74"/>
      <c r="M100" s="75" t="n">
        <f aca="false">SUMIFS(zeit4!t4istw0,zeit4!t4paketw0,B100)</f>
        <v>0</v>
      </c>
      <c r="N100" s="74"/>
      <c r="O100" s="75" t="n">
        <f aca="false">SUMIFS(zeit5!t5istw0,zeit5!t5paketw0,B100)</f>
        <v>0</v>
      </c>
      <c r="P100" s="76" t="n">
        <f aca="false">L100+J100+H100+F100+N100</f>
        <v>0</v>
      </c>
      <c r="Q100" s="77" t="n">
        <f aca="false">M100+K100+I100+G100+O100</f>
        <v>0</v>
      </c>
      <c r="R100" s="1"/>
      <c r="S100" s="1"/>
      <c r="T100" s="1"/>
      <c r="U100" s="1"/>
      <c r="V100" s="1"/>
      <c r="W100" s="1"/>
      <c r="X100" s="1"/>
      <c r="Y100" s="1"/>
      <c r="Z100" s="1"/>
      <c r="AA100" s="1"/>
      <c r="AB100" s="1"/>
      <c r="AC100" s="1"/>
      <c r="AD100" s="1"/>
      <c r="AE100" s="1"/>
    </row>
    <row r="101" customFormat="false" ht="15" hidden="false" customHeight="false" outlineLevel="1" collapsed="false">
      <c r="A101" s="1"/>
      <c r="B101" s="84" t="s">
        <v>61</v>
      </c>
      <c r="C101" s="78"/>
      <c r="D101" s="79"/>
      <c r="E101" s="80" t="n">
        <f aca="false">D101-F101-H101-J101-L101-N101</f>
        <v>0</v>
      </c>
      <c r="F101" s="81" t="n">
        <f aca="false">SUM(F102:F111)</f>
        <v>0</v>
      </c>
      <c r="G101" s="82" t="n">
        <f aca="false">SUM(G102:G111)</f>
        <v>0</v>
      </c>
      <c r="H101" s="81" t="n">
        <f aca="false">SUM(H102:H111)</f>
        <v>0</v>
      </c>
      <c r="I101" s="82" t="n">
        <f aca="false">SUM(I102:I111)</f>
        <v>0</v>
      </c>
      <c r="J101" s="80" t="n">
        <f aca="false">SUM(J102:J111)</f>
        <v>0</v>
      </c>
      <c r="K101" s="87" t="n">
        <f aca="false">SUM(K102:K111)</f>
        <v>0</v>
      </c>
      <c r="L101" s="81" t="n">
        <f aca="false">SUM(L102:L111)</f>
        <v>0</v>
      </c>
      <c r="M101" s="82" t="n">
        <f aca="false">SUM(M102:M111)</f>
        <v>0</v>
      </c>
      <c r="N101" s="81" t="n">
        <f aca="false">SUM(N102:N111)</f>
        <v>0</v>
      </c>
      <c r="O101" s="82" t="n">
        <f aca="false">SUM(O102:O111)</f>
        <v>0</v>
      </c>
      <c r="P101" s="68" t="n">
        <f aca="false">L101+J101+H101+F101+N101</f>
        <v>0</v>
      </c>
      <c r="Q101" s="83" t="n">
        <f aca="false">M101+K101+I101+G101+O101</f>
        <v>0</v>
      </c>
      <c r="R101" s="1"/>
      <c r="S101" s="1"/>
      <c r="T101" s="1"/>
      <c r="U101" s="1"/>
      <c r="V101" s="1"/>
      <c r="W101" s="1"/>
      <c r="X101" s="1"/>
      <c r="Y101" s="1"/>
      <c r="Z101" s="1"/>
      <c r="AA101" s="1"/>
      <c r="AB101" s="1"/>
      <c r="AC101" s="1"/>
      <c r="AD101" s="1"/>
      <c r="AE101" s="1"/>
    </row>
    <row r="102" customFormat="false" ht="15" hidden="false" customHeight="false" outlineLevel="2" collapsed="false">
      <c r="A102" s="1"/>
      <c r="B102" s="70" t="str">
        <f aca="false">Arbeitspakete!J4</f>
        <v>Arbeitspaket 1</v>
      </c>
      <c r="C102" s="71"/>
      <c r="D102" s="72"/>
      <c r="E102" s="73"/>
      <c r="F102" s="74"/>
      <c r="G102" s="75" t="n">
        <f aca="false">SUMIFS(T1ISTW0,T1PaketW0,'Woche 0'!B102)</f>
        <v>0</v>
      </c>
      <c r="H102" s="74"/>
      <c r="I102" s="75" t="n">
        <f aca="false">SUMIFS(zeit2!t2istw0,zeit2!t2paketw0,B102)</f>
        <v>0</v>
      </c>
      <c r="J102" s="74"/>
      <c r="K102" s="75" t="n">
        <f aca="false">SUMIFS(zeit3!t3istw0,zeit3!t3paketw0,B102)</f>
        <v>0</v>
      </c>
      <c r="L102" s="74"/>
      <c r="M102" s="75" t="n">
        <f aca="false">SUMIFS(zeit4!t4istw0,zeit4!t4paketw0,B102)</f>
        <v>0</v>
      </c>
      <c r="N102" s="74"/>
      <c r="O102" s="75" t="n">
        <f aca="false">SUMIFS(zeit5!t5istw0,zeit5!t5paketw0,B102)</f>
        <v>0</v>
      </c>
      <c r="P102" s="76" t="n">
        <f aca="false">L102+J102+H102+F102+N102</f>
        <v>0</v>
      </c>
      <c r="Q102" s="77" t="n">
        <f aca="false">M102+K102+I102+G102+O102</f>
        <v>0</v>
      </c>
      <c r="R102" s="1"/>
      <c r="S102" s="1"/>
      <c r="T102" s="1"/>
      <c r="U102" s="1"/>
      <c r="V102" s="1"/>
      <c r="W102" s="1"/>
      <c r="X102" s="1"/>
      <c r="Y102" s="1"/>
      <c r="Z102" s="1"/>
      <c r="AA102" s="1"/>
      <c r="AB102" s="1"/>
      <c r="AC102" s="1"/>
      <c r="AD102" s="1"/>
      <c r="AE102" s="1"/>
    </row>
    <row r="103" customFormat="false" ht="15" hidden="false" customHeight="false" outlineLevel="2" collapsed="false">
      <c r="A103" s="1"/>
      <c r="B103" s="70" t="str">
        <f aca="false">Arbeitspakete!J5</f>
        <v>Arbeitspaket 2</v>
      </c>
      <c r="C103" s="71"/>
      <c r="D103" s="72"/>
      <c r="E103" s="73"/>
      <c r="F103" s="74"/>
      <c r="G103" s="75" t="n">
        <f aca="false">SUMIFS(T1ISTW0,T1PaketW0,'Woche 0'!B103)</f>
        <v>0</v>
      </c>
      <c r="H103" s="74"/>
      <c r="I103" s="75" t="n">
        <f aca="false">SUMIFS(zeit2!t2istw0,zeit2!t2paketw0,B103)</f>
        <v>0</v>
      </c>
      <c r="J103" s="74"/>
      <c r="K103" s="75" t="n">
        <f aca="false">SUMIFS(zeit3!t3istw0,zeit3!t3paketw0,B103)</f>
        <v>0</v>
      </c>
      <c r="L103" s="74"/>
      <c r="M103" s="75" t="n">
        <f aca="false">SUMIFS(zeit4!t4istw0,zeit4!t4paketw0,B103)</f>
        <v>0</v>
      </c>
      <c r="N103" s="74"/>
      <c r="O103" s="75" t="n">
        <f aca="false">SUMIFS(zeit5!t5istw0,zeit5!t5paketw0,B103)</f>
        <v>0</v>
      </c>
      <c r="P103" s="76" t="n">
        <f aca="false">L103+J103+H103+F103+N103</f>
        <v>0</v>
      </c>
      <c r="Q103" s="77" t="n">
        <f aca="false">M103+K103+I103+G103+O103</f>
        <v>0</v>
      </c>
      <c r="R103" s="1"/>
      <c r="S103" s="1"/>
      <c r="T103" s="1"/>
      <c r="U103" s="1"/>
      <c r="V103" s="1"/>
      <c r="W103" s="1"/>
      <c r="X103" s="1"/>
      <c r="Y103" s="1"/>
      <c r="Z103" s="1"/>
      <c r="AA103" s="1"/>
      <c r="AB103" s="1"/>
      <c r="AC103" s="1"/>
      <c r="AD103" s="1"/>
      <c r="AE103" s="1"/>
    </row>
    <row r="104" customFormat="false" ht="15" hidden="false" customHeight="false" outlineLevel="2" collapsed="false">
      <c r="A104" s="1"/>
      <c r="B104" s="70" t="str">
        <f aca="false">Arbeitspakete!J6</f>
        <v>Arbeitspaket 3</v>
      </c>
      <c r="C104" s="71"/>
      <c r="D104" s="72"/>
      <c r="E104" s="73"/>
      <c r="F104" s="74"/>
      <c r="G104" s="75" t="n">
        <f aca="false">SUMIFS(T1ISTW0,T1PaketW0,'Woche 0'!B104)</f>
        <v>0</v>
      </c>
      <c r="H104" s="74"/>
      <c r="I104" s="75" t="n">
        <f aca="false">SUMIFS(zeit2!t2istw0,zeit2!t2paketw0,B104)</f>
        <v>0</v>
      </c>
      <c r="J104" s="74"/>
      <c r="K104" s="75" t="n">
        <f aca="false">SUMIFS(zeit3!t3istw0,zeit3!t3paketw0,B104)</f>
        <v>0</v>
      </c>
      <c r="L104" s="74"/>
      <c r="M104" s="75" t="n">
        <f aca="false">SUMIFS(zeit4!t4istw0,zeit4!t4paketw0,B104)</f>
        <v>0</v>
      </c>
      <c r="N104" s="74"/>
      <c r="O104" s="75" t="n">
        <f aca="false">SUMIFS(zeit5!t5istw0,zeit5!t5paketw0,B104)</f>
        <v>0</v>
      </c>
      <c r="P104" s="76" t="n">
        <f aca="false">L104+J104+H104+F104+N104</f>
        <v>0</v>
      </c>
      <c r="Q104" s="77" t="n">
        <f aca="false">M104+K104+I104+G104+O104</f>
        <v>0</v>
      </c>
      <c r="R104" s="1"/>
      <c r="S104" s="1"/>
      <c r="T104" s="1"/>
      <c r="U104" s="1"/>
      <c r="V104" s="1"/>
      <c r="W104" s="1"/>
      <c r="X104" s="1"/>
      <c r="Y104" s="1"/>
      <c r="Z104" s="1"/>
      <c r="AA104" s="1"/>
      <c r="AB104" s="1"/>
      <c r="AC104" s="1"/>
      <c r="AD104" s="1"/>
      <c r="AE104" s="1"/>
    </row>
    <row r="105" customFormat="false" ht="15" hidden="false" customHeight="false" outlineLevel="2" collapsed="false">
      <c r="A105" s="1"/>
      <c r="B105" s="70" t="str">
        <f aca="false">Arbeitspakete!J7</f>
        <v>Arbeitspaket 4</v>
      </c>
      <c r="C105" s="71"/>
      <c r="D105" s="72"/>
      <c r="E105" s="73"/>
      <c r="F105" s="74"/>
      <c r="G105" s="75" t="n">
        <f aca="false">SUMIFS(T1ISTW0,T1PaketW0,'Woche 0'!B105)</f>
        <v>0</v>
      </c>
      <c r="H105" s="74"/>
      <c r="I105" s="75" t="n">
        <f aca="false">SUMIFS(zeit2!t2istw0,zeit2!t2paketw0,B105)</f>
        <v>0</v>
      </c>
      <c r="J105" s="74"/>
      <c r="K105" s="75" t="n">
        <f aca="false">SUMIFS(zeit3!t3istw0,zeit3!t3paketw0,B105)</f>
        <v>0</v>
      </c>
      <c r="L105" s="74"/>
      <c r="M105" s="75" t="n">
        <f aca="false">SUMIFS(zeit4!t4istw0,zeit4!t4paketw0,B105)</f>
        <v>0</v>
      </c>
      <c r="N105" s="74"/>
      <c r="O105" s="75" t="n">
        <f aca="false">SUMIFS(zeit5!t5istw0,zeit5!t5paketw0,B105)</f>
        <v>0</v>
      </c>
      <c r="P105" s="76" t="n">
        <f aca="false">L105+J105+H105+F105+N105</f>
        <v>0</v>
      </c>
      <c r="Q105" s="77" t="n">
        <f aca="false">M105+K105+I105+G105+O105</f>
        <v>0</v>
      </c>
      <c r="R105" s="1"/>
      <c r="S105" s="1"/>
      <c r="T105" s="1"/>
      <c r="U105" s="1"/>
      <c r="V105" s="1"/>
      <c r="W105" s="1"/>
      <c r="X105" s="1"/>
      <c r="Y105" s="1"/>
      <c r="Z105" s="1"/>
      <c r="AA105" s="1"/>
      <c r="AB105" s="1"/>
      <c r="AC105" s="1"/>
      <c r="AD105" s="1"/>
      <c r="AE105" s="1"/>
    </row>
    <row r="106" customFormat="false" ht="15" hidden="false" customHeight="false" outlineLevel="2" collapsed="false">
      <c r="A106" s="1"/>
      <c r="B106" s="70" t="str">
        <f aca="false">Arbeitspakete!J8</f>
        <v>Arbeitspaket 5</v>
      </c>
      <c r="C106" s="71"/>
      <c r="D106" s="72"/>
      <c r="E106" s="73"/>
      <c r="F106" s="74"/>
      <c r="G106" s="75" t="n">
        <f aca="false">SUMIFS(T1ISTW0,T1PaketW0,'Woche 0'!B106)</f>
        <v>0</v>
      </c>
      <c r="H106" s="74"/>
      <c r="I106" s="75" t="n">
        <f aca="false">SUMIFS(zeit2!t2istw0,zeit2!t2paketw0,B106)</f>
        <v>0</v>
      </c>
      <c r="J106" s="74"/>
      <c r="K106" s="75" t="n">
        <f aca="false">SUMIFS(zeit3!t3istw0,zeit3!t3paketw0,B106)</f>
        <v>0</v>
      </c>
      <c r="L106" s="74"/>
      <c r="M106" s="75" t="n">
        <f aca="false">SUMIFS(zeit4!t4istw0,zeit4!t4paketw0,B106)</f>
        <v>0</v>
      </c>
      <c r="N106" s="74"/>
      <c r="O106" s="75" t="n">
        <f aca="false">SUMIFS(zeit5!t5istw0,zeit5!t5paketw0,B106)</f>
        <v>0</v>
      </c>
      <c r="P106" s="76" t="n">
        <f aca="false">L106+J106+H106+F106+N106</f>
        <v>0</v>
      </c>
      <c r="Q106" s="77" t="n">
        <f aca="false">M106+K106+I106+G106+O106</f>
        <v>0</v>
      </c>
      <c r="R106" s="1"/>
      <c r="S106" s="1"/>
      <c r="T106" s="1"/>
      <c r="U106" s="1"/>
      <c r="V106" s="1"/>
      <c r="W106" s="1"/>
      <c r="X106" s="1"/>
      <c r="Y106" s="1"/>
      <c r="Z106" s="1"/>
      <c r="AA106" s="1"/>
      <c r="AB106" s="1"/>
      <c r="AC106" s="1"/>
      <c r="AD106" s="1"/>
      <c r="AE106" s="1"/>
    </row>
    <row r="107" customFormat="false" ht="15" hidden="false" customHeight="false" outlineLevel="2" collapsed="false">
      <c r="A107" s="1"/>
      <c r="B107" s="70" t="n">
        <f aca="false">Arbeitspakete!J9</f>
        <v>0</v>
      </c>
      <c r="C107" s="71"/>
      <c r="D107" s="72"/>
      <c r="E107" s="73"/>
      <c r="F107" s="74"/>
      <c r="G107" s="75" t="n">
        <f aca="false">SUMIFS(T1ISTW0,T1PaketW0,'Woche 0'!B107)</f>
        <v>0</v>
      </c>
      <c r="H107" s="74"/>
      <c r="I107" s="75" t="n">
        <f aca="false">SUMIFS(zeit2!t2istw0,zeit2!t2paketw0,B107)</f>
        <v>0</v>
      </c>
      <c r="J107" s="74"/>
      <c r="K107" s="75" t="n">
        <f aca="false">SUMIFS(zeit3!t3istw0,zeit3!t3paketw0,B107)</f>
        <v>0</v>
      </c>
      <c r="L107" s="74"/>
      <c r="M107" s="75" t="n">
        <f aca="false">SUMIFS(zeit4!t4istw0,zeit4!t4paketw0,B107)</f>
        <v>0</v>
      </c>
      <c r="N107" s="74"/>
      <c r="O107" s="75" t="n">
        <f aca="false">SUMIFS(zeit5!t5istw0,zeit5!t5paketw0,B107)</f>
        <v>0</v>
      </c>
      <c r="P107" s="76" t="n">
        <f aca="false">L107+J107+H107+F107+N107</f>
        <v>0</v>
      </c>
      <c r="Q107" s="77" t="n">
        <f aca="false">M107+K107+I107+G107+O107</f>
        <v>0</v>
      </c>
      <c r="R107" s="1"/>
      <c r="S107" s="1"/>
      <c r="T107" s="1"/>
      <c r="U107" s="1"/>
      <c r="V107" s="1"/>
      <c r="W107" s="1"/>
      <c r="X107" s="1"/>
      <c r="Y107" s="1"/>
      <c r="Z107" s="1"/>
      <c r="AA107" s="1"/>
      <c r="AB107" s="1"/>
      <c r="AC107" s="1"/>
      <c r="AD107" s="1"/>
      <c r="AE107" s="1"/>
    </row>
    <row r="108" customFormat="false" ht="15" hidden="false" customHeight="false" outlineLevel="2" collapsed="false">
      <c r="A108" s="1"/>
      <c r="B108" s="70" t="n">
        <f aca="false">Arbeitspakete!J10</f>
        <v>0</v>
      </c>
      <c r="C108" s="71"/>
      <c r="D108" s="72"/>
      <c r="E108" s="73"/>
      <c r="F108" s="74"/>
      <c r="G108" s="75" t="n">
        <f aca="false">SUMIFS(T1ISTW0,T1PaketW0,'Woche 0'!B108)</f>
        <v>0</v>
      </c>
      <c r="H108" s="74"/>
      <c r="I108" s="75" t="n">
        <f aca="false">SUMIFS(zeit2!t2istw0,zeit2!t2paketw0,B108)</f>
        <v>0</v>
      </c>
      <c r="J108" s="74"/>
      <c r="K108" s="75" t="n">
        <f aca="false">SUMIFS(zeit3!t3istw0,zeit3!t3paketw0,B108)</f>
        <v>0</v>
      </c>
      <c r="L108" s="74"/>
      <c r="M108" s="75" t="n">
        <f aca="false">SUMIFS(zeit4!t4istw0,zeit4!t4paketw0,B108)</f>
        <v>0</v>
      </c>
      <c r="N108" s="74"/>
      <c r="O108" s="75" t="n">
        <f aca="false">SUMIFS(zeit5!t5istw0,zeit5!t5paketw0,B108)</f>
        <v>0</v>
      </c>
      <c r="P108" s="76" t="n">
        <f aca="false">L108+J108+H108+F108+N108</f>
        <v>0</v>
      </c>
      <c r="Q108" s="77" t="n">
        <f aca="false">M108+K108+I108+G108+O108</f>
        <v>0</v>
      </c>
      <c r="R108" s="1"/>
      <c r="S108" s="1"/>
      <c r="T108" s="1"/>
      <c r="U108" s="1"/>
      <c r="V108" s="1"/>
      <c r="W108" s="1"/>
      <c r="X108" s="1"/>
      <c r="Y108" s="1"/>
      <c r="Z108" s="1"/>
      <c r="AA108" s="1"/>
      <c r="AB108" s="1"/>
      <c r="AC108" s="1"/>
      <c r="AD108" s="1"/>
      <c r="AE108" s="1"/>
    </row>
    <row r="109" customFormat="false" ht="15" hidden="false" customHeight="false" outlineLevel="2" collapsed="false">
      <c r="A109" s="1"/>
      <c r="B109" s="70" t="n">
        <f aca="false">Arbeitspakete!J11</f>
        <v>0</v>
      </c>
      <c r="C109" s="71"/>
      <c r="D109" s="72"/>
      <c r="E109" s="73"/>
      <c r="F109" s="74"/>
      <c r="G109" s="75" t="n">
        <f aca="false">SUMIFS(T1ISTW0,T1PaketW0,'Woche 0'!B109)</f>
        <v>0</v>
      </c>
      <c r="H109" s="74"/>
      <c r="I109" s="75" t="n">
        <f aca="false">SUMIFS(zeit2!t2istw0,zeit2!t2paketw0,B109)</f>
        <v>0</v>
      </c>
      <c r="J109" s="74"/>
      <c r="K109" s="75" t="n">
        <f aca="false">SUMIFS(zeit3!t3istw0,zeit3!t3paketw0,B109)</f>
        <v>0</v>
      </c>
      <c r="L109" s="74"/>
      <c r="M109" s="75" t="n">
        <f aca="false">SUMIFS(zeit4!t4istw0,zeit4!t4paketw0,B109)</f>
        <v>0</v>
      </c>
      <c r="N109" s="74"/>
      <c r="O109" s="75" t="n">
        <f aca="false">SUMIFS(zeit5!t5istw0,zeit5!t5paketw0,B109)</f>
        <v>0</v>
      </c>
      <c r="P109" s="76" t="n">
        <f aca="false">L109+J109+H109+F109+N109</f>
        <v>0</v>
      </c>
      <c r="Q109" s="77" t="n">
        <f aca="false">M109+K109+I109+G109+O109</f>
        <v>0</v>
      </c>
      <c r="R109" s="1"/>
      <c r="S109" s="1"/>
      <c r="T109" s="1"/>
      <c r="U109" s="1"/>
      <c r="V109" s="1"/>
      <c r="W109" s="1"/>
      <c r="X109" s="1"/>
      <c r="Y109" s="1"/>
      <c r="Z109" s="1"/>
      <c r="AA109" s="1"/>
      <c r="AB109" s="1"/>
      <c r="AC109" s="1"/>
      <c r="AD109" s="1"/>
      <c r="AE109" s="1"/>
    </row>
    <row r="110" customFormat="false" ht="15" hidden="false" customHeight="false" outlineLevel="2" collapsed="false">
      <c r="A110" s="1"/>
      <c r="B110" s="70" t="n">
        <f aca="false">Arbeitspakete!J12</f>
        <v>0</v>
      </c>
      <c r="C110" s="71"/>
      <c r="D110" s="72"/>
      <c r="E110" s="73"/>
      <c r="F110" s="74"/>
      <c r="G110" s="75" t="n">
        <f aca="false">SUMIFS(T1ISTW0,T1PaketW0,'Woche 0'!B110)</f>
        <v>0</v>
      </c>
      <c r="H110" s="74"/>
      <c r="I110" s="75" t="n">
        <f aca="false">SUMIFS(zeit2!t2istw0,zeit2!t2paketw0,B110)</f>
        <v>0</v>
      </c>
      <c r="J110" s="74"/>
      <c r="K110" s="75" t="n">
        <f aca="false">SUMIFS(zeit3!t3istw0,zeit3!t3paketw0,B110)</f>
        <v>0</v>
      </c>
      <c r="L110" s="74"/>
      <c r="M110" s="75" t="n">
        <f aca="false">SUMIFS(zeit4!t4istw0,zeit4!t4paketw0,B110)</f>
        <v>0</v>
      </c>
      <c r="N110" s="74"/>
      <c r="O110" s="75" t="n">
        <f aca="false">SUMIFS(zeit5!t5istw0,zeit5!t5paketw0,B110)</f>
        <v>0</v>
      </c>
      <c r="P110" s="76" t="n">
        <f aca="false">L110+J110+H110+F110+N110</f>
        <v>0</v>
      </c>
      <c r="Q110" s="77" t="n">
        <f aca="false">M110+K110+I110+G110+O110</f>
        <v>0</v>
      </c>
      <c r="R110" s="1"/>
      <c r="S110" s="1"/>
      <c r="T110" s="1"/>
      <c r="U110" s="1"/>
      <c r="V110" s="1"/>
      <c r="W110" s="1"/>
      <c r="X110" s="1"/>
      <c r="Y110" s="1"/>
      <c r="Z110" s="1"/>
      <c r="AA110" s="1"/>
      <c r="AB110" s="1"/>
      <c r="AC110" s="1"/>
      <c r="AD110" s="1"/>
      <c r="AE110" s="1"/>
    </row>
    <row r="111" customFormat="false" ht="15" hidden="false" customHeight="false" outlineLevel="2" collapsed="false">
      <c r="A111" s="1"/>
      <c r="B111" s="70" t="n">
        <f aca="false">Arbeitspakete!J13</f>
        <v>0</v>
      </c>
      <c r="C111" s="71"/>
      <c r="D111" s="72"/>
      <c r="E111" s="73"/>
      <c r="F111" s="74"/>
      <c r="G111" s="75" t="n">
        <f aca="false">SUMIFS(T1ISTW0,T1PaketW0,'Woche 0'!B111)</f>
        <v>0</v>
      </c>
      <c r="H111" s="74"/>
      <c r="I111" s="75" t="n">
        <f aca="false">SUMIFS(zeit2!t2istw0,zeit2!t2paketw0,B111)</f>
        <v>0</v>
      </c>
      <c r="J111" s="74"/>
      <c r="K111" s="75" t="n">
        <f aca="false">SUMIFS(zeit3!t3istw0,zeit3!t3paketw0,B111)</f>
        <v>0</v>
      </c>
      <c r="L111" s="74"/>
      <c r="M111" s="75" t="n">
        <f aca="false">SUMIFS(zeit4!t4istw0,zeit4!t4paketw0,B111)</f>
        <v>0</v>
      </c>
      <c r="N111" s="74"/>
      <c r="O111" s="75" t="n">
        <f aca="false">SUMIFS(zeit5!t5istw0,zeit5!t5paketw0,B111)</f>
        <v>0</v>
      </c>
      <c r="P111" s="76" t="n">
        <f aca="false">L111+J111+H111+F111+N111</f>
        <v>0</v>
      </c>
      <c r="Q111" s="77" t="n">
        <f aca="false">M111+K111+I111+G111+O111</f>
        <v>0</v>
      </c>
      <c r="R111" s="1"/>
      <c r="S111" s="1"/>
      <c r="T111" s="1"/>
      <c r="U111" s="1"/>
      <c r="V111" s="1"/>
      <c r="W111" s="1"/>
      <c r="X111" s="1"/>
      <c r="Y111" s="1"/>
      <c r="Z111" s="1"/>
      <c r="AA111" s="1"/>
      <c r="AB111" s="1"/>
      <c r="AC111" s="1"/>
      <c r="AD111" s="1"/>
      <c r="AE111" s="1"/>
    </row>
    <row r="112" customFormat="false" ht="15" hidden="false" customHeight="false" outlineLevel="1" collapsed="false">
      <c r="A112" s="1"/>
      <c r="B112" s="54"/>
      <c r="C112" s="54"/>
      <c r="D112" s="88"/>
      <c r="E112" s="88"/>
      <c r="F112" s="88"/>
      <c r="G112" s="89"/>
      <c r="H112" s="88"/>
      <c r="I112" s="89"/>
      <c r="J112" s="88"/>
      <c r="K112" s="89"/>
      <c r="L112" s="88"/>
      <c r="M112" s="89"/>
      <c r="N112" s="88"/>
      <c r="O112" s="89"/>
      <c r="P112" s="89"/>
      <c r="Q112" s="89"/>
      <c r="R112" s="1"/>
      <c r="S112" s="1"/>
      <c r="T112" s="1"/>
      <c r="U112" s="1"/>
      <c r="V112" s="1"/>
      <c r="W112" s="1"/>
      <c r="X112" s="1"/>
      <c r="Y112" s="1"/>
      <c r="Z112" s="1"/>
      <c r="AA112" s="1"/>
      <c r="AB112" s="1"/>
      <c r="AC112" s="1"/>
      <c r="AD112" s="1"/>
      <c r="AE112" s="1"/>
    </row>
    <row r="113" customFormat="false" ht="15" hidden="false" customHeight="false" outlineLevel="1" collapsed="false">
      <c r="A113" s="1"/>
      <c r="B113" s="84" t="s">
        <v>73</v>
      </c>
      <c r="C113" s="78"/>
      <c r="D113" s="90" t="n">
        <f aca="false">SUM(D13:D101)</f>
        <v>4</v>
      </c>
      <c r="E113" s="90" t="n">
        <f aca="false">SUM(E13:E101)</f>
        <v>-3</v>
      </c>
      <c r="F113" s="91" t="n">
        <f aca="false">F13+F24+F35+F46+F57+F68+F79+F90+F101</f>
        <v>1</v>
      </c>
      <c r="G113" s="92" t="n">
        <f aca="false">G13+G24+G35+G46+G57+G68+G79+G90+G101</f>
        <v>1</v>
      </c>
      <c r="H113" s="91" t="n">
        <f aca="false">H13+H24+H35+H46+H57+H68+H79+H90+H101</f>
        <v>1</v>
      </c>
      <c r="I113" s="92" t="n">
        <f aca="false">I13+I24+I35+I46+I57+I68+I79+I90+I101</f>
        <v>1</v>
      </c>
      <c r="J113" s="91" t="n">
        <f aca="false">J13+J24+J35+J46+J57+J68+J79+J90+J101</f>
        <v>1</v>
      </c>
      <c r="K113" s="92" t="n">
        <f aca="false">K13+K24+K35+K46+K57+K68+K79+K90+K101</f>
        <v>0</v>
      </c>
      <c r="L113" s="91" t="n">
        <f aca="false">L13+L24+L35+L46+L57+L68+L79+L90+L101</f>
        <v>4</v>
      </c>
      <c r="M113" s="92" t="n">
        <f aca="false">M13+M24+M35+M46+M57+M68+M79+M90+M101</f>
        <v>2</v>
      </c>
      <c r="N113" s="91" t="n">
        <f aca="false">N13+N24+N35+N46+N57+N68+N79+N90+N101</f>
        <v>0</v>
      </c>
      <c r="O113" s="92" t="n">
        <f aca="false">O13+O24+O35+O46+O57+O68+O79+O90+O101</f>
        <v>0</v>
      </c>
      <c r="P113" s="91" t="n">
        <f aca="false">P13+P24+P35+P46+P57+P68+P79+P90+P101</f>
        <v>7</v>
      </c>
      <c r="Q113" s="92" t="n">
        <f aca="false">Q13+Q24+Q35+Q46+Q57+Q68+Q79+Q90+Q101</f>
        <v>4</v>
      </c>
      <c r="R113" s="1"/>
      <c r="S113" s="1"/>
      <c r="T113" s="1"/>
      <c r="U113" s="1"/>
      <c r="V113" s="1"/>
      <c r="W113" s="1"/>
      <c r="X113" s="1"/>
      <c r="Y113" s="1"/>
      <c r="Z113" s="1"/>
      <c r="AA113" s="1"/>
      <c r="AB113" s="1"/>
      <c r="AC113" s="1"/>
      <c r="AD113" s="1"/>
      <c r="AE113" s="1"/>
    </row>
    <row r="114" customFormat="false" ht="15" hidden="false" customHeight="false" outlineLevel="1" collapsed="false">
      <c r="A114" s="1"/>
      <c r="B114" s="1"/>
      <c r="C114" s="1"/>
      <c r="D114" s="1"/>
      <c r="E114" s="1"/>
      <c r="F114" s="1"/>
      <c r="G114" s="34"/>
      <c r="H114" s="1"/>
      <c r="I114" s="34"/>
      <c r="J114" s="1"/>
      <c r="K114" s="34"/>
      <c r="L114" s="1"/>
      <c r="M114" s="34"/>
      <c r="N114" s="1"/>
      <c r="O114" s="34"/>
      <c r="P114" s="34"/>
      <c r="Q114" s="34"/>
      <c r="R114" s="1"/>
      <c r="S114" s="1"/>
      <c r="T114" s="1"/>
      <c r="U114" s="1"/>
      <c r="V114" s="1"/>
      <c r="W114" s="1"/>
      <c r="X114" s="1"/>
      <c r="Y114" s="1"/>
      <c r="Z114" s="1"/>
      <c r="AA114" s="1"/>
      <c r="AB114" s="1"/>
      <c r="AC114" s="1"/>
      <c r="AD114" s="1"/>
      <c r="AE114" s="1"/>
    </row>
    <row r="115" customFormat="false" ht="15" hidden="false" customHeight="false" outlineLevel="1" collapsed="false">
      <c r="A115" s="1"/>
      <c r="B115" s="93" t="s">
        <v>74</v>
      </c>
      <c r="C115" s="93"/>
      <c r="D115" s="93"/>
      <c r="E115" s="93"/>
      <c r="F115" s="93"/>
      <c r="G115" s="93"/>
      <c r="H115" s="93"/>
      <c r="I115" s="93"/>
      <c r="J115" s="93"/>
      <c r="K115" s="93"/>
      <c r="L115" s="93"/>
      <c r="M115" s="93"/>
      <c r="N115" s="93"/>
      <c r="O115" s="93"/>
      <c r="P115" s="93"/>
      <c r="Q115" s="93"/>
      <c r="R115" s="1"/>
      <c r="S115" s="1"/>
      <c r="T115" s="1"/>
      <c r="U115" s="1"/>
      <c r="V115" s="1"/>
      <c r="W115" s="1"/>
      <c r="X115" s="1"/>
      <c r="Y115" s="1"/>
      <c r="Z115" s="1"/>
      <c r="AA115" s="1"/>
      <c r="AB115" s="1"/>
      <c r="AC115" s="1"/>
      <c r="AD115" s="1"/>
      <c r="AE115" s="1"/>
    </row>
    <row r="116" customFormat="false" ht="15" hidden="false" customHeight="true" outlineLevel="1" collapsed="false">
      <c r="A116" s="1"/>
      <c r="B116" s="94" t="s">
        <v>75</v>
      </c>
      <c r="C116" s="94"/>
      <c r="D116" s="94"/>
      <c r="E116" s="94"/>
      <c r="F116" s="94"/>
      <c r="G116" s="94"/>
      <c r="H116" s="94"/>
      <c r="I116" s="94"/>
      <c r="J116" s="94"/>
      <c r="K116" s="94"/>
      <c r="L116" s="94"/>
      <c r="M116" s="94"/>
      <c r="N116" s="94"/>
      <c r="O116" s="94"/>
      <c r="P116" s="94"/>
      <c r="Q116" s="94"/>
      <c r="R116" s="1"/>
      <c r="S116" s="1"/>
      <c r="T116" s="1"/>
      <c r="U116" s="1"/>
      <c r="V116" s="1"/>
      <c r="W116" s="1"/>
      <c r="X116" s="1"/>
      <c r="Y116" s="1"/>
      <c r="Z116" s="1"/>
      <c r="AA116" s="1"/>
      <c r="AB116" s="1"/>
      <c r="AC116" s="1"/>
      <c r="AD116" s="1"/>
      <c r="AE116" s="1"/>
    </row>
    <row r="117" customFormat="false" ht="15" hidden="false" customHeight="false" outlineLevel="1" collapsed="false">
      <c r="A117" s="1"/>
      <c r="B117" s="95" t="s">
        <v>76</v>
      </c>
      <c r="C117" s="95"/>
      <c r="D117" s="95"/>
      <c r="E117" s="95"/>
      <c r="F117" s="95"/>
      <c r="G117" s="95"/>
      <c r="H117" s="95"/>
      <c r="I117" s="95"/>
      <c r="J117" s="95"/>
      <c r="K117" s="95"/>
      <c r="L117" s="95"/>
      <c r="M117" s="95"/>
      <c r="N117" s="95"/>
      <c r="O117" s="95"/>
      <c r="P117" s="95"/>
      <c r="Q117" s="95"/>
      <c r="R117" s="1"/>
      <c r="S117" s="1"/>
      <c r="T117" s="1"/>
      <c r="U117" s="1"/>
      <c r="V117" s="1"/>
      <c r="W117" s="1"/>
      <c r="X117" s="1"/>
      <c r="Y117" s="1"/>
      <c r="Z117" s="1"/>
      <c r="AA117" s="1"/>
      <c r="AB117" s="1"/>
      <c r="AC117" s="1"/>
      <c r="AD117" s="1"/>
      <c r="AE117" s="1"/>
    </row>
    <row r="118" customFormat="false" ht="15" hidden="false" customHeight="false" outlineLevel="1" collapsed="false">
      <c r="A118" s="1"/>
      <c r="B118" s="95"/>
      <c r="C118" s="95"/>
      <c r="D118" s="95"/>
      <c r="E118" s="95"/>
      <c r="F118" s="95"/>
      <c r="G118" s="95"/>
      <c r="H118" s="95"/>
      <c r="I118" s="95"/>
      <c r="J118" s="95"/>
      <c r="K118" s="95"/>
      <c r="L118" s="95"/>
      <c r="M118" s="95"/>
      <c r="N118" s="95"/>
      <c r="O118" s="95"/>
      <c r="P118" s="95"/>
      <c r="Q118" s="95"/>
      <c r="R118" s="1"/>
      <c r="S118" s="1"/>
      <c r="T118" s="1"/>
      <c r="U118" s="1"/>
      <c r="V118" s="1"/>
      <c r="W118" s="1"/>
      <c r="X118" s="1"/>
      <c r="Y118" s="1"/>
      <c r="Z118" s="1"/>
      <c r="AA118" s="1"/>
      <c r="AB118" s="1"/>
      <c r="AC118" s="1"/>
      <c r="AD118" s="1"/>
      <c r="AE118" s="1"/>
    </row>
    <row r="119" customFormat="false" ht="15" hidden="false" customHeight="false" outlineLevel="1" collapsed="false">
      <c r="A119" s="1"/>
      <c r="B119" s="95"/>
      <c r="C119" s="95"/>
      <c r="D119" s="95"/>
      <c r="E119" s="95"/>
      <c r="F119" s="95"/>
      <c r="G119" s="95"/>
      <c r="H119" s="95"/>
      <c r="I119" s="95"/>
      <c r="J119" s="95"/>
      <c r="K119" s="95"/>
      <c r="L119" s="95"/>
      <c r="M119" s="95"/>
      <c r="N119" s="95"/>
      <c r="O119" s="95"/>
      <c r="P119" s="95"/>
      <c r="Q119" s="95"/>
      <c r="R119" s="1"/>
      <c r="S119" s="1"/>
      <c r="T119" s="1"/>
      <c r="U119" s="1"/>
      <c r="V119" s="1"/>
      <c r="W119" s="1"/>
      <c r="X119" s="1"/>
      <c r="Y119" s="1"/>
      <c r="Z119" s="1"/>
      <c r="AA119" s="1"/>
      <c r="AB119" s="1"/>
      <c r="AC119" s="1"/>
      <c r="AD119" s="1"/>
      <c r="AE119" s="1"/>
    </row>
    <row r="120" customFormat="false" ht="15" hidden="false" customHeight="false" outlineLevel="1" collapsed="false">
      <c r="A120" s="1"/>
      <c r="B120" s="95"/>
      <c r="C120" s="95"/>
      <c r="D120" s="95"/>
      <c r="E120" s="95"/>
      <c r="F120" s="95"/>
      <c r="G120" s="95"/>
      <c r="H120" s="95"/>
      <c r="I120" s="95"/>
      <c r="J120" s="95"/>
      <c r="K120" s="95"/>
      <c r="L120" s="95"/>
      <c r="M120" s="95"/>
      <c r="N120" s="95"/>
      <c r="O120" s="95"/>
      <c r="P120" s="95"/>
      <c r="Q120" s="95"/>
      <c r="R120" s="1"/>
      <c r="S120" s="1"/>
      <c r="T120" s="1"/>
      <c r="U120" s="1"/>
      <c r="V120" s="1"/>
      <c r="W120" s="1"/>
      <c r="X120" s="1"/>
      <c r="Y120" s="1"/>
      <c r="Z120" s="1"/>
      <c r="AA120" s="1"/>
      <c r="AB120" s="1"/>
      <c r="AC120" s="1"/>
      <c r="AD120" s="1"/>
      <c r="AE120" s="1"/>
    </row>
    <row r="121" customFormat="false" ht="15" hidden="false" customHeight="false" outlineLevel="1" collapsed="false">
      <c r="A121" s="1"/>
      <c r="B121" s="95"/>
      <c r="C121" s="95"/>
      <c r="D121" s="95"/>
      <c r="E121" s="95"/>
      <c r="F121" s="95"/>
      <c r="G121" s="95"/>
      <c r="H121" s="95"/>
      <c r="I121" s="95"/>
      <c r="J121" s="95"/>
      <c r="K121" s="95"/>
      <c r="L121" s="95"/>
      <c r="M121" s="95"/>
      <c r="N121" s="95"/>
      <c r="O121" s="95"/>
      <c r="P121" s="95"/>
      <c r="Q121" s="95"/>
      <c r="R121" s="1"/>
      <c r="S121" s="1"/>
      <c r="T121" s="1"/>
      <c r="U121" s="1"/>
      <c r="V121" s="1"/>
      <c r="W121" s="1"/>
      <c r="X121" s="1"/>
      <c r="Y121" s="1"/>
      <c r="Z121" s="1"/>
      <c r="AA121" s="1"/>
      <c r="AB121" s="1"/>
      <c r="AC121" s="1"/>
      <c r="AD121" s="1"/>
      <c r="AE121" s="1"/>
    </row>
    <row r="122" customFormat="false" ht="15" hidden="false" customHeight="false" outlineLevel="1" collapsed="false">
      <c r="A122" s="1"/>
      <c r="B122" s="96"/>
      <c r="C122" s="96"/>
      <c r="D122" s="96"/>
      <c r="E122" s="96"/>
      <c r="F122" s="96"/>
      <c r="G122" s="96"/>
      <c r="H122" s="96"/>
      <c r="I122" s="96"/>
      <c r="J122" s="96"/>
      <c r="K122" s="96"/>
      <c r="L122" s="96"/>
      <c r="M122" s="96"/>
      <c r="N122" s="96"/>
      <c r="O122" s="96"/>
      <c r="P122" s="96"/>
      <c r="Q122" s="96"/>
      <c r="R122" s="1"/>
      <c r="S122" s="1"/>
      <c r="T122" s="1"/>
      <c r="U122" s="1"/>
      <c r="V122" s="1"/>
      <c r="W122" s="1"/>
      <c r="X122" s="1"/>
      <c r="Y122" s="1"/>
      <c r="Z122" s="1"/>
      <c r="AA122" s="1"/>
      <c r="AB122" s="1"/>
      <c r="AC122" s="1"/>
      <c r="AD122" s="1"/>
      <c r="AE122" s="1"/>
    </row>
    <row r="123" customFormat="false" ht="15" hidden="false" customHeight="false" outlineLevel="1" collapsed="false">
      <c r="A123" s="1"/>
      <c r="B123" s="95"/>
      <c r="C123" s="95"/>
      <c r="D123" s="95"/>
      <c r="E123" s="95"/>
      <c r="F123" s="95"/>
      <c r="G123" s="95"/>
      <c r="H123" s="95"/>
      <c r="I123" s="95"/>
      <c r="J123" s="95"/>
      <c r="K123" s="95"/>
      <c r="L123" s="95"/>
      <c r="M123" s="95"/>
      <c r="N123" s="95"/>
      <c r="O123" s="95"/>
      <c r="P123" s="95"/>
      <c r="Q123" s="95"/>
      <c r="R123" s="1"/>
      <c r="S123" s="1"/>
      <c r="T123" s="1"/>
      <c r="U123" s="1"/>
      <c r="V123" s="1"/>
      <c r="W123" s="1"/>
      <c r="X123" s="1"/>
      <c r="Y123" s="1"/>
      <c r="Z123" s="1"/>
      <c r="AA123" s="1"/>
      <c r="AB123" s="1"/>
      <c r="AC123" s="1"/>
      <c r="AD123" s="1"/>
      <c r="AE123" s="1"/>
    </row>
    <row r="124" customFormat="false" ht="15" hidden="false" customHeight="false" outlineLevel="1" collapsed="false">
      <c r="A124" s="1"/>
      <c r="B124" s="95"/>
      <c r="C124" s="95"/>
      <c r="D124" s="95"/>
      <c r="E124" s="95"/>
      <c r="F124" s="95"/>
      <c r="G124" s="95"/>
      <c r="H124" s="95"/>
      <c r="I124" s="95"/>
      <c r="J124" s="95"/>
      <c r="K124" s="95"/>
      <c r="L124" s="95"/>
      <c r="M124" s="95"/>
      <c r="N124" s="95"/>
      <c r="O124" s="95"/>
      <c r="P124" s="95"/>
      <c r="Q124" s="95"/>
      <c r="R124" s="1"/>
      <c r="S124" s="1"/>
      <c r="T124" s="1"/>
      <c r="U124" s="1"/>
      <c r="V124" s="1"/>
      <c r="W124" s="1"/>
      <c r="X124" s="1"/>
      <c r="Y124" s="1"/>
      <c r="Z124" s="1"/>
      <c r="AA124" s="1"/>
      <c r="AB124" s="1"/>
      <c r="AC124" s="1"/>
      <c r="AD124" s="1"/>
      <c r="AE124" s="1"/>
    </row>
    <row r="125" customFormat="false" ht="15" hidden="false" customHeight="false" outlineLevel="1" collapsed="false">
      <c r="A125" s="1"/>
      <c r="B125" s="95"/>
      <c r="C125" s="95"/>
      <c r="D125" s="95"/>
      <c r="E125" s="95"/>
      <c r="F125" s="95"/>
      <c r="G125" s="95"/>
      <c r="H125" s="95"/>
      <c r="I125" s="95"/>
      <c r="J125" s="95"/>
      <c r="K125" s="95"/>
      <c r="L125" s="95"/>
      <c r="M125" s="95"/>
      <c r="N125" s="95"/>
      <c r="O125" s="95"/>
      <c r="P125" s="95"/>
      <c r="Q125" s="95"/>
      <c r="R125" s="1"/>
      <c r="S125" s="1"/>
      <c r="T125" s="1"/>
      <c r="U125" s="1"/>
      <c r="V125" s="1"/>
      <c r="W125" s="1"/>
      <c r="X125" s="1"/>
      <c r="Y125" s="1"/>
      <c r="Z125" s="1"/>
      <c r="AA125" s="1"/>
      <c r="AB125" s="1"/>
      <c r="AC125" s="1"/>
      <c r="AD125" s="1"/>
      <c r="AE125" s="1"/>
    </row>
    <row r="126" customFormat="false" ht="15" hidden="false" customHeight="false" outlineLevel="1" collapsed="false">
      <c r="A126" s="1"/>
      <c r="B126" s="97"/>
      <c r="C126" s="97"/>
      <c r="D126" s="97"/>
      <c r="E126" s="97"/>
      <c r="F126" s="97"/>
      <c r="G126" s="97"/>
      <c r="H126" s="97"/>
      <c r="I126" s="97"/>
      <c r="J126" s="97"/>
      <c r="K126" s="97"/>
      <c r="L126" s="97"/>
      <c r="M126" s="97"/>
      <c r="N126" s="97"/>
      <c r="O126" s="97"/>
      <c r="P126" s="97"/>
      <c r="Q126" s="97"/>
      <c r="R126" s="1"/>
      <c r="S126" s="1"/>
      <c r="T126" s="1"/>
      <c r="U126" s="1"/>
      <c r="V126" s="1"/>
      <c r="W126" s="1"/>
      <c r="X126" s="1"/>
      <c r="Y126" s="1"/>
      <c r="Z126" s="1"/>
      <c r="AA126" s="1"/>
      <c r="AB126" s="1"/>
      <c r="AC126" s="1"/>
      <c r="AD126" s="1"/>
      <c r="AE126" s="1"/>
    </row>
    <row r="127" customFormat="false" ht="15" hidden="false" customHeight="false" outlineLevel="0" collapsed="false">
      <c r="A127" s="1"/>
      <c r="B127" s="1"/>
      <c r="C127" s="1"/>
      <c r="D127" s="1"/>
      <c r="E127" s="1"/>
      <c r="F127" s="1"/>
      <c r="G127" s="34"/>
      <c r="H127" s="1"/>
      <c r="I127" s="34"/>
      <c r="J127" s="1"/>
      <c r="K127" s="34"/>
      <c r="L127" s="1"/>
      <c r="M127" s="34"/>
      <c r="N127" s="1"/>
      <c r="O127" s="34"/>
      <c r="P127" s="34"/>
      <c r="Q127" s="34"/>
      <c r="R127" s="1"/>
      <c r="S127" s="1"/>
      <c r="T127" s="1"/>
      <c r="U127" s="1"/>
      <c r="V127" s="1"/>
      <c r="W127" s="1"/>
      <c r="X127" s="1"/>
      <c r="Y127" s="1"/>
      <c r="Z127" s="1"/>
      <c r="AA127" s="1"/>
      <c r="AB127" s="1"/>
      <c r="AC127" s="1"/>
      <c r="AD127" s="1"/>
      <c r="AE127" s="1"/>
    </row>
    <row r="128" customFormat="false" ht="15" hidden="false" customHeight="false" outlineLevel="0" collapsed="false">
      <c r="A128" s="1"/>
      <c r="B128" s="1"/>
      <c r="C128" s="1"/>
      <c r="D128" s="1"/>
      <c r="E128" s="1"/>
      <c r="F128" s="1"/>
      <c r="G128" s="34"/>
      <c r="H128" s="1"/>
      <c r="I128" s="34"/>
      <c r="J128" s="1"/>
      <c r="K128" s="34"/>
      <c r="L128" s="1"/>
      <c r="M128" s="34"/>
      <c r="N128" s="1"/>
      <c r="O128" s="34"/>
      <c r="P128" s="34"/>
      <c r="Q128" s="34"/>
      <c r="R128" s="1"/>
      <c r="S128" s="1"/>
      <c r="T128" s="1"/>
      <c r="U128" s="1"/>
      <c r="V128" s="1"/>
      <c r="W128" s="1"/>
      <c r="X128" s="1"/>
      <c r="Y128" s="1"/>
      <c r="Z128" s="1"/>
      <c r="AA128" s="1"/>
      <c r="AB128" s="1"/>
      <c r="AC128" s="1"/>
      <c r="AD128" s="1"/>
      <c r="AE128" s="1"/>
    </row>
    <row r="129" customFormat="false" ht="15" hidden="false" customHeight="false" outlineLevel="0" collapsed="false">
      <c r="A129" s="1"/>
      <c r="B129" s="1"/>
      <c r="C129" s="1"/>
      <c r="D129" s="1"/>
      <c r="E129" s="1"/>
      <c r="F129" s="1"/>
      <c r="G129" s="34"/>
      <c r="H129" s="1"/>
      <c r="I129" s="34"/>
      <c r="J129" s="1"/>
      <c r="K129" s="34"/>
      <c r="L129" s="1"/>
      <c r="M129" s="34"/>
      <c r="N129" s="1"/>
      <c r="O129" s="34"/>
      <c r="P129" s="34"/>
      <c r="Q129" s="34"/>
      <c r="R129" s="1"/>
      <c r="S129" s="1"/>
      <c r="T129" s="1"/>
      <c r="U129" s="1"/>
      <c r="V129" s="1"/>
      <c r="W129" s="1"/>
      <c r="X129" s="1"/>
      <c r="Y129" s="1"/>
      <c r="Z129" s="1"/>
      <c r="AA129" s="1"/>
      <c r="AB129" s="1"/>
      <c r="AC129" s="1"/>
      <c r="AD129" s="1"/>
      <c r="AE129" s="1"/>
    </row>
    <row r="130" customFormat="false" ht="15" hidden="false" customHeight="false" outlineLevel="0" collapsed="false">
      <c r="A130" s="1"/>
      <c r="B130" s="1"/>
      <c r="C130" s="1"/>
      <c r="D130" s="1"/>
      <c r="E130" s="1"/>
      <c r="F130" s="1"/>
      <c r="G130" s="34"/>
      <c r="H130" s="1"/>
      <c r="I130" s="34"/>
      <c r="J130" s="1"/>
      <c r="K130" s="34"/>
      <c r="L130" s="1"/>
      <c r="M130" s="34"/>
      <c r="N130" s="1"/>
      <c r="O130" s="34"/>
      <c r="P130" s="34"/>
      <c r="Q130" s="34"/>
      <c r="R130" s="1"/>
      <c r="S130" s="1"/>
      <c r="T130" s="1"/>
      <c r="U130" s="1"/>
      <c r="V130" s="1"/>
      <c r="W130" s="1"/>
      <c r="X130" s="1"/>
      <c r="Y130" s="1"/>
      <c r="Z130" s="1"/>
      <c r="AA130" s="1"/>
      <c r="AB130" s="1"/>
      <c r="AC130" s="1"/>
      <c r="AD130" s="1"/>
      <c r="AE130" s="1"/>
    </row>
    <row r="131" customFormat="false" ht="15" hidden="false" customHeight="false" outlineLevel="0" collapsed="false">
      <c r="A131" s="1"/>
      <c r="B131" s="1"/>
      <c r="C131" s="1"/>
      <c r="D131" s="1"/>
      <c r="E131" s="1"/>
      <c r="F131" s="1"/>
      <c r="G131" s="34"/>
      <c r="H131" s="1"/>
      <c r="I131" s="34"/>
      <c r="J131" s="1"/>
      <c r="K131" s="34"/>
      <c r="L131" s="1"/>
      <c r="M131" s="34"/>
      <c r="N131" s="1"/>
      <c r="O131" s="34"/>
      <c r="P131" s="34"/>
      <c r="Q131" s="34"/>
      <c r="R131" s="1"/>
      <c r="S131" s="1"/>
      <c r="T131" s="1"/>
      <c r="U131" s="1"/>
      <c r="V131" s="1"/>
      <c r="W131" s="1"/>
      <c r="X131" s="1"/>
      <c r="Y131" s="1"/>
      <c r="Z131" s="1"/>
      <c r="AA131" s="1"/>
      <c r="AB131" s="1"/>
      <c r="AC131" s="1"/>
      <c r="AD131" s="1"/>
      <c r="AE131" s="1"/>
    </row>
    <row r="132" customFormat="false" ht="15" hidden="false" customHeight="false" outlineLevel="0" collapsed="false">
      <c r="A132" s="1"/>
      <c r="B132" s="1"/>
      <c r="C132" s="1"/>
      <c r="D132" s="1"/>
      <c r="E132" s="1"/>
      <c r="F132" s="1"/>
      <c r="G132" s="34"/>
      <c r="H132" s="1"/>
      <c r="I132" s="34"/>
      <c r="J132" s="1"/>
      <c r="K132" s="34"/>
      <c r="L132" s="1"/>
      <c r="M132" s="34"/>
      <c r="N132" s="1"/>
      <c r="O132" s="34"/>
      <c r="P132" s="34"/>
      <c r="Q132" s="34"/>
      <c r="R132" s="1"/>
      <c r="S132" s="1"/>
      <c r="T132" s="1"/>
      <c r="U132" s="1"/>
      <c r="V132" s="1"/>
      <c r="W132" s="1"/>
      <c r="X132" s="1"/>
      <c r="Y132" s="1"/>
      <c r="Z132" s="1"/>
      <c r="AA132" s="1"/>
      <c r="AB132" s="1"/>
      <c r="AC132" s="1"/>
      <c r="AD132" s="1"/>
      <c r="AE132" s="1"/>
    </row>
    <row r="133" customFormat="false" ht="15" hidden="false" customHeight="false" outlineLevel="0" collapsed="false">
      <c r="A133" s="1"/>
      <c r="B133" s="1"/>
      <c r="C133" s="1"/>
      <c r="D133" s="1"/>
      <c r="E133" s="1"/>
      <c r="F133" s="1"/>
      <c r="G133" s="34"/>
      <c r="H133" s="1"/>
      <c r="I133" s="34"/>
      <c r="J133" s="1"/>
      <c r="K133" s="34"/>
      <c r="L133" s="1"/>
      <c r="M133" s="34"/>
      <c r="N133" s="1"/>
      <c r="O133" s="34"/>
      <c r="P133" s="34"/>
      <c r="Q133" s="34"/>
      <c r="R133" s="1"/>
      <c r="S133" s="1"/>
      <c r="T133" s="1"/>
      <c r="U133" s="1"/>
      <c r="V133" s="1"/>
      <c r="W133" s="1"/>
      <c r="X133" s="1"/>
      <c r="Y133" s="1"/>
      <c r="Z133" s="1"/>
      <c r="AA133" s="1"/>
      <c r="AB133" s="1"/>
      <c r="AC133" s="1"/>
      <c r="AD133" s="1"/>
      <c r="AE133" s="1"/>
    </row>
    <row r="134" customFormat="false" ht="15" hidden="false" customHeight="false" outlineLevel="0" collapsed="false">
      <c r="A134" s="1"/>
      <c r="B134" s="1"/>
      <c r="C134" s="1"/>
      <c r="D134" s="1"/>
      <c r="E134" s="1"/>
      <c r="F134" s="1"/>
      <c r="G134" s="34"/>
      <c r="H134" s="1"/>
      <c r="I134" s="34"/>
      <c r="J134" s="1"/>
      <c r="K134" s="34"/>
      <c r="L134" s="1"/>
      <c r="M134" s="34"/>
      <c r="N134" s="1"/>
      <c r="O134" s="34"/>
      <c r="P134" s="34"/>
      <c r="Q134" s="34"/>
      <c r="R134" s="1"/>
      <c r="S134" s="1"/>
      <c r="T134" s="1"/>
      <c r="U134" s="1"/>
      <c r="V134" s="1"/>
      <c r="W134" s="1"/>
      <c r="X134" s="1"/>
      <c r="Y134" s="1"/>
      <c r="Z134" s="1"/>
      <c r="AA134" s="1"/>
      <c r="AB134" s="1"/>
      <c r="AC134" s="1"/>
      <c r="AD134" s="1"/>
      <c r="AE134" s="1"/>
    </row>
    <row r="135" customFormat="false" ht="15" hidden="false" customHeight="false" outlineLevel="0" collapsed="false">
      <c r="A135" s="1"/>
      <c r="B135" s="1"/>
      <c r="C135" s="1"/>
      <c r="D135" s="1"/>
      <c r="E135" s="1"/>
      <c r="F135" s="1"/>
      <c r="G135" s="34"/>
      <c r="H135" s="1"/>
      <c r="I135" s="34"/>
      <c r="J135" s="1"/>
      <c r="K135" s="34"/>
      <c r="L135" s="1"/>
      <c r="M135" s="34"/>
      <c r="N135" s="1"/>
      <c r="O135" s="34"/>
      <c r="P135" s="34"/>
      <c r="Q135" s="34"/>
      <c r="R135" s="1"/>
      <c r="S135" s="1"/>
      <c r="T135" s="1"/>
      <c r="U135" s="1"/>
      <c r="V135" s="1"/>
      <c r="W135" s="1"/>
      <c r="X135" s="1"/>
      <c r="Y135" s="1"/>
      <c r="Z135" s="1"/>
      <c r="AA135" s="1"/>
      <c r="AB135" s="1"/>
      <c r="AC135" s="1"/>
      <c r="AD135" s="1"/>
      <c r="AE135" s="1"/>
    </row>
    <row r="136" customFormat="false" ht="15" hidden="false" customHeight="false" outlineLevel="0" collapsed="false">
      <c r="A136" s="1"/>
      <c r="B136" s="1"/>
      <c r="C136" s="1"/>
      <c r="D136" s="1"/>
      <c r="E136" s="1"/>
      <c r="F136" s="1"/>
      <c r="G136" s="34"/>
      <c r="H136" s="1"/>
      <c r="I136" s="34"/>
      <c r="J136" s="1"/>
      <c r="K136" s="34"/>
      <c r="L136" s="1"/>
      <c r="M136" s="34"/>
      <c r="N136" s="1"/>
      <c r="O136" s="34"/>
      <c r="P136" s="34"/>
      <c r="Q136" s="34"/>
      <c r="R136" s="1"/>
      <c r="S136" s="1"/>
      <c r="T136" s="1"/>
      <c r="U136" s="1"/>
      <c r="V136" s="1"/>
      <c r="W136" s="1"/>
      <c r="X136" s="1"/>
      <c r="Y136" s="1"/>
      <c r="Z136" s="1"/>
      <c r="AA136" s="1"/>
      <c r="AB136" s="1"/>
      <c r="AC136" s="1"/>
      <c r="AD136" s="1"/>
      <c r="AE136" s="1"/>
    </row>
    <row r="137" customFormat="false" ht="15" hidden="false" customHeight="false" outlineLevel="0" collapsed="false">
      <c r="A137" s="1"/>
      <c r="B137" s="1"/>
      <c r="C137" s="1"/>
      <c r="D137" s="1"/>
      <c r="E137" s="1"/>
      <c r="F137" s="1"/>
      <c r="G137" s="34"/>
      <c r="H137" s="1"/>
      <c r="I137" s="34"/>
      <c r="J137" s="1"/>
      <c r="K137" s="34"/>
      <c r="L137" s="1"/>
      <c r="M137" s="34"/>
      <c r="N137" s="1"/>
      <c r="O137" s="34"/>
      <c r="P137" s="34"/>
      <c r="Q137" s="34"/>
      <c r="R137" s="1"/>
      <c r="S137" s="1"/>
      <c r="T137" s="1"/>
      <c r="U137" s="1"/>
      <c r="V137" s="1"/>
      <c r="W137" s="1"/>
      <c r="X137" s="1"/>
      <c r="Y137" s="1"/>
      <c r="Z137" s="1"/>
      <c r="AA137" s="1"/>
      <c r="AB137" s="1"/>
      <c r="AC137" s="1"/>
      <c r="AD137" s="1"/>
      <c r="AE137" s="1"/>
    </row>
    <row r="138" customFormat="false" ht="15" hidden="false" customHeight="false" outlineLevel="0" collapsed="false">
      <c r="A138" s="1"/>
      <c r="B138" s="1"/>
      <c r="C138" s="1"/>
      <c r="D138" s="1"/>
      <c r="E138" s="1"/>
      <c r="F138" s="1"/>
      <c r="G138" s="34"/>
      <c r="H138" s="1"/>
      <c r="I138" s="34"/>
      <c r="J138" s="1"/>
      <c r="K138" s="34"/>
      <c r="L138" s="1"/>
      <c r="M138" s="34"/>
      <c r="N138" s="1"/>
      <c r="O138" s="34"/>
      <c r="P138" s="34"/>
      <c r="Q138" s="34"/>
      <c r="R138" s="1"/>
      <c r="S138" s="1"/>
      <c r="T138" s="1"/>
      <c r="U138" s="1"/>
      <c r="V138" s="1"/>
      <c r="W138" s="1"/>
      <c r="X138" s="1"/>
      <c r="Y138" s="1"/>
      <c r="Z138" s="1"/>
      <c r="AA138" s="1"/>
      <c r="AB138" s="1"/>
      <c r="AC138" s="1"/>
      <c r="AD138" s="1"/>
      <c r="AE138" s="1"/>
    </row>
    <row r="139" customFormat="false" ht="15" hidden="false" customHeight="false" outlineLevel="0" collapsed="false">
      <c r="A139" s="1"/>
      <c r="B139" s="1"/>
      <c r="C139" s="1"/>
      <c r="D139" s="1"/>
      <c r="E139" s="1"/>
      <c r="F139" s="1"/>
      <c r="G139" s="34"/>
      <c r="H139" s="1"/>
      <c r="I139" s="34"/>
      <c r="J139" s="1"/>
      <c r="K139" s="34"/>
      <c r="L139" s="1"/>
      <c r="M139" s="34"/>
      <c r="N139" s="1"/>
      <c r="O139" s="34"/>
      <c r="P139" s="34"/>
      <c r="Q139" s="34"/>
      <c r="R139" s="1"/>
      <c r="S139" s="1"/>
      <c r="T139" s="1"/>
      <c r="U139" s="1"/>
      <c r="V139" s="1"/>
      <c r="W139" s="1"/>
      <c r="X139" s="1"/>
      <c r="Y139" s="1"/>
      <c r="Z139" s="1"/>
      <c r="AA139" s="1"/>
      <c r="AB139" s="1"/>
      <c r="AC139" s="1"/>
      <c r="AD139" s="1"/>
      <c r="AE139" s="1"/>
    </row>
    <row r="140" customFormat="false" ht="15" hidden="false" customHeight="false" outlineLevel="0" collapsed="false">
      <c r="A140" s="1"/>
      <c r="B140" s="1"/>
      <c r="C140" s="1"/>
      <c r="D140" s="1"/>
      <c r="E140" s="1"/>
      <c r="F140" s="1"/>
      <c r="G140" s="34"/>
      <c r="H140" s="1"/>
      <c r="I140" s="34"/>
      <c r="J140" s="1"/>
      <c r="K140" s="34"/>
      <c r="L140" s="1"/>
      <c r="M140" s="34"/>
      <c r="N140" s="1"/>
      <c r="O140" s="34"/>
      <c r="P140" s="34"/>
      <c r="Q140" s="34"/>
      <c r="R140" s="1"/>
      <c r="S140" s="1"/>
      <c r="T140" s="1"/>
      <c r="U140" s="1"/>
      <c r="V140" s="1"/>
      <c r="W140" s="1"/>
      <c r="X140" s="1"/>
      <c r="Y140" s="1"/>
      <c r="Z140" s="1"/>
      <c r="AA140" s="1"/>
      <c r="AB140" s="1"/>
      <c r="AC140" s="1"/>
      <c r="AD140" s="1"/>
      <c r="AE140" s="1"/>
    </row>
    <row r="141" customFormat="false" ht="15" hidden="false" customHeight="false" outlineLevel="0" collapsed="false">
      <c r="A141" s="1"/>
      <c r="B141" s="1"/>
      <c r="C141" s="1"/>
      <c r="D141" s="1"/>
      <c r="E141" s="1"/>
      <c r="F141" s="1"/>
      <c r="G141" s="34"/>
      <c r="H141" s="1"/>
      <c r="I141" s="34"/>
      <c r="J141" s="1"/>
      <c r="K141" s="34"/>
      <c r="L141" s="1"/>
      <c r="M141" s="34"/>
      <c r="N141" s="1"/>
      <c r="O141" s="34"/>
      <c r="P141" s="34"/>
      <c r="Q141" s="34"/>
      <c r="R141" s="1"/>
      <c r="S141" s="1"/>
      <c r="T141" s="1"/>
      <c r="U141" s="1"/>
      <c r="V141" s="1"/>
      <c r="W141" s="1"/>
      <c r="X141" s="1"/>
      <c r="Y141" s="1"/>
      <c r="Z141" s="1"/>
      <c r="AA141" s="1"/>
      <c r="AB141" s="1"/>
      <c r="AC141" s="1"/>
      <c r="AD141" s="1"/>
      <c r="AE141" s="1"/>
    </row>
    <row r="142" customFormat="false" ht="15" hidden="false" customHeight="false" outlineLevel="0" collapsed="false">
      <c r="A142" s="1"/>
      <c r="B142" s="1"/>
      <c r="C142" s="1"/>
      <c r="D142" s="1"/>
      <c r="E142" s="1"/>
      <c r="F142" s="1"/>
      <c r="G142" s="34"/>
      <c r="H142" s="1"/>
      <c r="I142" s="34"/>
      <c r="J142" s="1"/>
      <c r="K142" s="34"/>
      <c r="L142" s="1"/>
      <c r="M142" s="34"/>
      <c r="N142" s="1"/>
      <c r="O142" s="34"/>
      <c r="P142" s="34"/>
      <c r="Q142" s="34"/>
      <c r="R142" s="1"/>
      <c r="S142" s="1"/>
      <c r="T142" s="1"/>
      <c r="U142" s="1"/>
      <c r="V142" s="1"/>
      <c r="W142" s="1"/>
      <c r="X142" s="1"/>
      <c r="Y142" s="1"/>
      <c r="Z142" s="1"/>
      <c r="AA142" s="1"/>
      <c r="AB142" s="1"/>
      <c r="AC142" s="1"/>
      <c r="AD142" s="1"/>
      <c r="AE142" s="1"/>
    </row>
    <row r="143" customFormat="false" ht="15" hidden="false" customHeight="false" outlineLevel="0" collapsed="false">
      <c r="A143" s="1"/>
      <c r="B143" s="1"/>
      <c r="C143" s="1"/>
      <c r="D143" s="1"/>
      <c r="E143" s="1"/>
      <c r="F143" s="1"/>
      <c r="G143" s="34"/>
      <c r="H143" s="1"/>
      <c r="I143" s="34"/>
      <c r="J143" s="1"/>
      <c r="K143" s="34"/>
      <c r="L143" s="1"/>
      <c r="M143" s="34"/>
      <c r="N143" s="1"/>
      <c r="O143" s="34"/>
      <c r="P143" s="34"/>
      <c r="Q143" s="34"/>
      <c r="R143" s="1"/>
      <c r="S143" s="1"/>
      <c r="T143" s="1"/>
      <c r="U143" s="1"/>
      <c r="V143" s="1"/>
      <c r="W143" s="1"/>
      <c r="X143" s="1"/>
      <c r="Y143" s="1"/>
      <c r="Z143" s="1"/>
      <c r="AA143" s="1"/>
      <c r="AB143" s="1"/>
      <c r="AC143" s="1"/>
      <c r="AD143" s="1"/>
      <c r="AE143" s="1"/>
    </row>
    <row r="144" customFormat="false" ht="15" hidden="false" customHeight="false" outlineLevel="0" collapsed="false">
      <c r="A144" s="1"/>
      <c r="B144" s="1"/>
      <c r="C144" s="1"/>
      <c r="D144" s="1"/>
      <c r="E144" s="1"/>
      <c r="F144" s="1"/>
      <c r="G144" s="34"/>
      <c r="H144" s="1"/>
      <c r="I144" s="34"/>
      <c r="J144" s="1"/>
      <c r="K144" s="34"/>
      <c r="L144" s="1"/>
      <c r="M144" s="34"/>
      <c r="N144" s="1"/>
      <c r="O144" s="34"/>
      <c r="P144" s="34"/>
      <c r="Q144" s="34"/>
      <c r="R144" s="1"/>
      <c r="S144" s="1"/>
      <c r="T144" s="1"/>
      <c r="U144" s="1"/>
      <c r="V144" s="1"/>
      <c r="W144" s="1"/>
      <c r="X144" s="1"/>
      <c r="Y144" s="1"/>
      <c r="Z144" s="1"/>
      <c r="AA144" s="1"/>
      <c r="AB144" s="1"/>
      <c r="AC144" s="1"/>
      <c r="AD144" s="1"/>
      <c r="AE144" s="1"/>
    </row>
    <row r="145" customFormat="false" ht="15" hidden="false" customHeight="false" outlineLevel="0" collapsed="false">
      <c r="A145" s="1"/>
      <c r="B145" s="1"/>
      <c r="C145" s="1"/>
      <c r="D145" s="1"/>
      <c r="E145" s="1"/>
      <c r="F145" s="1"/>
      <c r="G145" s="34"/>
      <c r="H145" s="1"/>
      <c r="I145" s="34"/>
      <c r="J145" s="1"/>
      <c r="K145" s="34"/>
      <c r="L145" s="1"/>
      <c r="M145" s="34"/>
      <c r="N145" s="1"/>
      <c r="O145" s="34"/>
      <c r="P145" s="34"/>
      <c r="Q145" s="34"/>
      <c r="R145" s="1"/>
      <c r="S145" s="1"/>
      <c r="T145" s="1"/>
      <c r="U145" s="1"/>
      <c r="V145" s="1"/>
      <c r="W145" s="1"/>
      <c r="X145" s="1"/>
      <c r="Y145" s="1"/>
      <c r="Z145" s="1"/>
      <c r="AA145" s="1"/>
      <c r="AB145" s="1"/>
      <c r="AC145" s="1"/>
      <c r="AD145" s="1"/>
      <c r="AE145" s="1"/>
    </row>
    <row r="146" customFormat="false" ht="15" hidden="false" customHeight="false" outlineLevel="0" collapsed="false">
      <c r="A146" s="1"/>
      <c r="B146" s="1"/>
      <c r="C146" s="1"/>
      <c r="D146" s="1"/>
      <c r="E146" s="1"/>
      <c r="F146" s="1"/>
      <c r="G146" s="34"/>
      <c r="H146" s="1"/>
      <c r="I146" s="34"/>
      <c r="J146" s="1"/>
      <c r="K146" s="34"/>
      <c r="L146" s="1"/>
      <c r="M146" s="34"/>
      <c r="N146" s="1"/>
      <c r="O146" s="34"/>
      <c r="P146" s="34"/>
      <c r="Q146" s="34"/>
      <c r="R146" s="1"/>
      <c r="S146" s="1"/>
      <c r="T146" s="1"/>
      <c r="U146" s="1"/>
      <c r="V146" s="1"/>
      <c r="W146" s="1"/>
      <c r="X146" s="1"/>
      <c r="Y146" s="1"/>
      <c r="Z146" s="1"/>
      <c r="AA146" s="1"/>
      <c r="AB146" s="1"/>
      <c r="AC146" s="1"/>
      <c r="AD146" s="1"/>
      <c r="AE146" s="1"/>
    </row>
    <row r="147" customFormat="false" ht="15" hidden="false" customHeight="false" outlineLevel="0" collapsed="false">
      <c r="A147" s="1"/>
      <c r="B147" s="1"/>
      <c r="C147" s="1"/>
      <c r="D147" s="1"/>
      <c r="E147" s="1"/>
      <c r="F147" s="1"/>
      <c r="G147" s="34"/>
      <c r="H147" s="1"/>
      <c r="I147" s="34"/>
      <c r="J147" s="1"/>
      <c r="K147" s="34"/>
      <c r="L147" s="1"/>
      <c r="M147" s="34"/>
      <c r="N147" s="1"/>
      <c r="O147" s="34"/>
      <c r="P147" s="34"/>
      <c r="Q147" s="34"/>
      <c r="R147" s="1"/>
      <c r="S147" s="1"/>
      <c r="T147" s="1"/>
      <c r="U147" s="1"/>
      <c r="V147" s="1"/>
      <c r="W147" s="1"/>
      <c r="X147" s="1"/>
      <c r="Y147" s="1"/>
      <c r="Z147" s="1"/>
      <c r="AA147" s="1"/>
      <c r="AB147" s="1"/>
      <c r="AC147" s="1"/>
      <c r="AD147" s="1"/>
      <c r="AE147" s="1"/>
    </row>
    <row r="148" customFormat="false" ht="15" hidden="false" customHeight="false" outlineLevel="0" collapsed="false">
      <c r="A148" s="1"/>
      <c r="B148" s="1"/>
      <c r="C148" s="1"/>
      <c r="D148" s="1"/>
      <c r="E148" s="1"/>
      <c r="F148" s="1"/>
      <c r="G148" s="34"/>
      <c r="H148" s="1"/>
      <c r="I148" s="34"/>
      <c r="J148" s="1"/>
      <c r="K148" s="34"/>
      <c r="L148" s="1"/>
      <c r="M148" s="34"/>
      <c r="N148" s="1"/>
      <c r="O148" s="34"/>
      <c r="P148" s="34"/>
      <c r="Q148" s="34"/>
      <c r="R148" s="1"/>
      <c r="S148" s="1"/>
      <c r="T148" s="1"/>
      <c r="U148" s="1"/>
      <c r="V148" s="1"/>
      <c r="W148" s="1"/>
      <c r="X148" s="1"/>
      <c r="Y148" s="1"/>
      <c r="Z148" s="1"/>
      <c r="AA148" s="1"/>
      <c r="AB148" s="1"/>
      <c r="AC148" s="1"/>
      <c r="AD148" s="1"/>
      <c r="AE148" s="1"/>
    </row>
    <row r="149" customFormat="false" ht="15" hidden="false" customHeight="false" outlineLevel="0" collapsed="false">
      <c r="A149" s="1"/>
      <c r="B149" s="1"/>
      <c r="C149" s="1"/>
      <c r="D149" s="1"/>
      <c r="E149" s="1"/>
      <c r="F149" s="1"/>
      <c r="G149" s="34"/>
      <c r="H149" s="1"/>
      <c r="I149" s="34"/>
      <c r="J149" s="1"/>
      <c r="K149" s="34"/>
      <c r="L149" s="1"/>
      <c r="M149" s="34"/>
      <c r="N149" s="1"/>
      <c r="O149" s="34"/>
      <c r="P149" s="34"/>
      <c r="Q149" s="34"/>
      <c r="R149" s="1"/>
      <c r="S149" s="1"/>
      <c r="T149" s="1"/>
      <c r="U149" s="1"/>
      <c r="V149" s="1"/>
      <c r="W149" s="1"/>
      <c r="X149" s="1"/>
      <c r="Y149" s="1"/>
      <c r="Z149" s="1"/>
      <c r="AA149" s="1"/>
      <c r="AB149" s="1"/>
      <c r="AC149" s="1"/>
      <c r="AD149" s="1"/>
      <c r="AE149" s="1"/>
    </row>
    <row r="150" customFormat="false" ht="15" hidden="false" customHeight="false" outlineLevel="0" collapsed="false">
      <c r="A150" s="1"/>
      <c r="B150" s="1"/>
      <c r="C150" s="1"/>
      <c r="D150" s="1"/>
      <c r="E150" s="1"/>
      <c r="F150" s="1"/>
      <c r="G150" s="34"/>
      <c r="H150" s="1"/>
      <c r="I150" s="34"/>
      <c r="J150" s="1"/>
      <c r="K150" s="34"/>
      <c r="L150" s="1"/>
      <c r="M150" s="34"/>
      <c r="N150" s="1"/>
      <c r="O150" s="34"/>
      <c r="P150" s="34"/>
      <c r="Q150" s="34"/>
      <c r="R150" s="1"/>
      <c r="S150" s="1"/>
      <c r="T150" s="1"/>
      <c r="U150" s="1"/>
      <c r="V150" s="1"/>
      <c r="W150" s="1"/>
      <c r="X150" s="1"/>
      <c r="Y150" s="1"/>
      <c r="Z150" s="1"/>
      <c r="AA150" s="1"/>
      <c r="AB150" s="1"/>
      <c r="AC150" s="1"/>
      <c r="AD150" s="1"/>
      <c r="AE150" s="1"/>
    </row>
    <row r="151" customFormat="false" ht="15" hidden="false" customHeight="false" outlineLevel="0" collapsed="false">
      <c r="A151" s="1"/>
      <c r="B151" s="1"/>
      <c r="C151" s="1"/>
      <c r="D151" s="1"/>
      <c r="E151" s="1"/>
      <c r="F151" s="1"/>
      <c r="G151" s="34"/>
      <c r="H151" s="1"/>
      <c r="I151" s="34"/>
      <c r="J151" s="1"/>
      <c r="K151" s="34"/>
      <c r="L151" s="1"/>
      <c r="M151" s="34"/>
      <c r="N151" s="1"/>
      <c r="O151" s="34"/>
      <c r="P151" s="34"/>
      <c r="Q151" s="34"/>
      <c r="R151" s="1"/>
      <c r="S151" s="1"/>
      <c r="T151" s="1"/>
      <c r="U151" s="1"/>
      <c r="V151" s="1"/>
      <c r="W151" s="1"/>
      <c r="X151" s="1"/>
      <c r="Y151" s="1"/>
      <c r="Z151" s="1"/>
      <c r="AA151" s="1"/>
      <c r="AB151" s="1"/>
      <c r="AC151" s="1"/>
      <c r="AD151" s="1"/>
      <c r="AE151" s="1"/>
    </row>
    <row r="152" customFormat="false" ht="15" hidden="false" customHeight="false" outlineLevel="0" collapsed="false">
      <c r="A152" s="1"/>
      <c r="B152" s="1"/>
      <c r="C152" s="1"/>
      <c r="D152" s="1"/>
      <c r="E152" s="1"/>
      <c r="F152" s="1"/>
      <c r="G152" s="34"/>
      <c r="H152" s="1"/>
      <c r="I152" s="34"/>
      <c r="J152" s="1"/>
      <c r="K152" s="34"/>
      <c r="L152" s="1"/>
      <c r="M152" s="34"/>
      <c r="N152" s="1"/>
      <c r="O152" s="34"/>
      <c r="P152" s="34"/>
      <c r="Q152" s="34"/>
      <c r="R152" s="1"/>
      <c r="S152" s="1"/>
      <c r="T152" s="1"/>
      <c r="U152" s="1"/>
      <c r="V152" s="1"/>
      <c r="W152" s="1"/>
      <c r="X152" s="1"/>
      <c r="Y152" s="1"/>
      <c r="Z152" s="1"/>
      <c r="AA152" s="1"/>
      <c r="AB152" s="1"/>
      <c r="AC152" s="1"/>
      <c r="AD152" s="1"/>
      <c r="AE152" s="1"/>
    </row>
    <row r="153" customFormat="false" ht="15" hidden="false" customHeight="false" outlineLevel="0" collapsed="false">
      <c r="A153" s="1"/>
      <c r="B153" s="1"/>
      <c r="C153" s="1"/>
      <c r="D153" s="1"/>
      <c r="E153" s="1"/>
      <c r="F153" s="1"/>
      <c r="G153" s="34"/>
      <c r="H153" s="1"/>
      <c r="I153" s="34"/>
      <c r="J153" s="1"/>
      <c r="K153" s="34"/>
      <c r="L153" s="1"/>
      <c r="M153" s="34"/>
      <c r="N153" s="1"/>
      <c r="O153" s="34"/>
      <c r="P153" s="34"/>
      <c r="Q153" s="34"/>
      <c r="R153" s="1"/>
      <c r="S153" s="1"/>
      <c r="T153" s="1"/>
      <c r="U153" s="1"/>
      <c r="V153" s="1"/>
      <c r="W153" s="1"/>
      <c r="X153" s="1"/>
      <c r="Y153" s="1"/>
      <c r="Z153" s="1"/>
      <c r="AA153" s="1"/>
      <c r="AB153" s="1"/>
      <c r="AC153" s="1"/>
      <c r="AD153" s="1"/>
      <c r="AE153" s="1"/>
    </row>
    <row r="154" customFormat="false" ht="15" hidden="false" customHeight="false" outlineLevel="0" collapsed="false">
      <c r="A154" s="1"/>
      <c r="B154" s="1"/>
      <c r="C154" s="1"/>
      <c r="D154" s="1"/>
      <c r="E154" s="1"/>
      <c r="F154" s="1"/>
      <c r="G154" s="34"/>
      <c r="H154" s="1"/>
      <c r="I154" s="34"/>
      <c r="J154" s="1"/>
      <c r="K154" s="34"/>
      <c r="L154" s="1"/>
      <c r="M154" s="34"/>
      <c r="N154" s="1"/>
      <c r="O154" s="34"/>
      <c r="P154" s="34"/>
      <c r="Q154" s="34"/>
      <c r="R154" s="1"/>
      <c r="S154" s="1"/>
      <c r="T154" s="1"/>
      <c r="U154" s="1"/>
      <c r="V154" s="1"/>
      <c r="W154" s="1"/>
      <c r="X154" s="1"/>
      <c r="Y154" s="1"/>
      <c r="Z154" s="1"/>
      <c r="AA154" s="1"/>
      <c r="AB154" s="1"/>
      <c r="AC154" s="1"/>
      <c r="AD154" s="1"/>
      <c r="AE154" s="1"/>
    </row>
    <row r="155" customFormat="false" ht="15" hidden="false" customHeight="false" outlineLevel="0" collapsed="false">
      <c r="A155" s="1"/>
      <c r="B155" s="1"/>
      <c r="C155" s="1"/>
      <c r="D155" s="1"/>
      <c r="E155" s="1"/>
      <c r="F155" s="1"/>
      <c r="G155" s="34"/>
      <c r="H155" s="1"/>
      <c r="I155" s="34"/>
      <c r="J155" s="1"/>
      <c r="K155" s="34"/>
      <c r="L155" s="1"/>
      <c r="M155" s="34"/>
      <c r="N155" s="1"/>
      <c r="O155" s="34"/>
      <c r="P155" s="34"/>
      <c r="Q155" s="34"/>
      <c r="R155" s="1"/>
      <c r="S155" s="1"/>
      <c r="T155" s="1"/>
      <c r="U155" s="1"/>
      <c r="V155" s="1"/>
      <c r="W155" s="1"/>
      <c r="X155" s="1"/>
      <c r="Y155" s="1"/>
      <c r="Z155" s="1"/>
      <c r="AA155" s="1"/>
      <c r="AB155" s="1"/>
      <c r="AC155" s="1"/>
      <c r="AD155" s="1"/>
      <c r="AE155" s="1"/>
    </row>
    <row r="156" customFormat="false" ht="15" hidden="false" customHeight="false" outlineLevel="0" collapsed="false">
      <c r="A156" s="1"/>
      <c r="B156" s="1"/>
      <c r="C156" s="1"/>
      <c r="D156" s="1"/>
      <c r="E156" s="1"/>
      <c r="F156" s="1"/>
      <c r="G156" s="34"/>
      <c r="H156" s="1"/>
      <c r="I156" s="34"/>
      <c r="J156" s="1"/>
      <c r="K156" s="34"/>
      <c r="L156" s="1"/>
      <c r="M156" s="34"/>
      <c r="N156" s="1"/>
      <c r="O156" s="34"/>
      <c r="P156" s="34"/>
      <c r="Q156" s="34"/>
      <c r="R156" s="1"/>
      <c r="S156" s="1"/>
      <c r="T156" s="1"/>
      <c r="U156" s="1"/>
      <c r="V156" s="1"/>
      <c r="W156" s="1"/>
      <c r="X156" s="1"/>
      <c r="Y156" s="1"/>
      <c r="Z156" s="1"/>
      <c r="AA156" s="1"/>
      <c r="AB156" s="1"/>
      <c r="AC156" s="1"/>
      <c r="AD156" s="1"/>
      <c r="AE156" s="1"/>
    </row>
    <row r="157" customFormat="false" ht="15" hidden="false" customHeight="false" outlineLevel="0" collapsed="false">
      <c r="A157" s="1"/>
      <c r="B157" s="1"/>
      <c r="C157" s="1"/>
      <c r="D157" s="1"/>
      <c r="E157" s="1"/>
      <c r="F157" s="1"/>
      <c r="G157" s="34"/>
      <c r="H157" s="1"/>
      <c r="I157" s="34"/>
      <c r="J157" s="1"/>
      <c r="K157" s="34"/>
      <c r="L157" s="1"/>
      <c r="M157" s="34"/>
      <c r="N157" s="1"/>
      <c r="O157" s="34"/>
      <c r="P157" s="34"/>
      <c r="Q157" s="34"/>
      <c r="R157" s="1"/>
      <c r="S157" s="1"/>
      <c r="T157" s="1"/>
      <c r="U157" s="1"/>
      <c r="V157" s="1"/>
      <c r="W157" s="1"/>
      <c r="X157" s="1"/>
      <c r="Y157" s="1"/>
      <c r="Z157" s="1"/>
      <c r="AA157" s="1"/>
      <c r="AB157" s="1"/>
      <c r="AC157" s="1"/>
      <c r="AD157" s="1"/>
      <c r="AE157" s="1"/>
    </row>
    <row r="158" customFormat="false" ht="15" hidden="false" customHeight="false" outlineLevel="0" collapsed="false">
      <c r="A158" s="1"/>
      <c r="B158" s="1"/>
      <c r="C158" s="1"/>
      <c r="D158" s="1"/>
      <c r="E158" s="1"/>
      <c r="F158" s="1"/>
      <c r="G158" s="34"/>
      <c r="H158" s="1"/>
      <c r="I158" s="34"/>
      <c r="J158" s="1"/>
      <c r="K158" s="34"/>
      <c r="L158" s="1"/>
      <c r="M158" s="34"/>
      <c r="N158" s="1"/>
      <c r="O158" s="34"/>
      <c r="P158" s="34"/>
      <c r="Q158" s="34"/>
      <c r="R158" s="1"/>
      <c r="S158" s="1"/>
      <c r="T158" s="1"/>
      <c r="U158" s="1"/>
      <c r="V158" s="1"/>
      <c r="W158" s="1"/>
      <c r="X158" s="1"/>
      <c r="Y158" s="1"/>
      <c r="Z158" s="1"/>
      <c r="AA158" s="1"/>
      <c r="AB158" s="1"/>
      <c r="AC158" s="1"/>
      <c r="AD158" s="1"/>
      <c r="AE158" s="1"/>
    </row>
    <row r="159" customFormat="false" ht="15" hidden="false" customHeight="false" outlineLevel="0" collapsed="false">
      <c r="A159" s="1"/>
      <c r="B159" s="1"/>
      <c r="C159" s="1"/>
      <c r="D159" s="1"/>
      <c r="E159" s="1"/>
      <c r="F159" s="1"/>
      <c r="G159" s="34"/>
      <c r="H159" s="1"/>
      <c r="I159" s="34"/>
      <c r="J159" s="1"/>
      <c r="K159" s="34"/>
      <c r="L159" s="1"/>
      <c r="M159" s="34"/>
      <c r="N159" s="1"/>
      <c r="O159" s="34"/>
      <c r="P159" s="34"/>
      <c r="Q159" s="34"/>
      <c r="R159" s="1"/>
      <c r="S159" s="1"/>
      <c r="T159" s="1"/>
      <c r="U159" s="1"/>
      <c r="V159" s="1"/>
      <c r="W159" s="1"/>
      <c r="X159" s="1"/>
      <c r="Y159" s="1"/>
      <c r="Z159" s="1"/>
      <c r="AA159" s="1"/>
      <c r="AB159" s="1"/>
      <c r="AC159" s="1"/>
      <c r="AD159" s="1"/>
      <c r="AE159" s="1"/>
    </row>
    <row r="160" customFormat="false" ht="15" hidden="false" customHeight="false" outlineLevel="0" collapsed="false">
      <c r="A160" s="1"/>
      <c r="B160" s="1"/>
      <c r="C160" s="1"/>
      <c r="D160" s="1"/>
      <c r="E160" s="1"/>
      <c r="F160" s="1"/>
      <c r="G160" s="34"/>
      <c r="H160" s="1"/>
      <c r="I160" s="34"/>
      <c r="J160" s="1"/>
      <c r="K160" s="34"/>
      <c r="L160" s="1"/>
      <c r="M160" s="34"/>
      <c r="N160" s="1"/>
      <c r="O160" s="34"/>
      <c r="P160" s="34"/>
      <c r="Q160" s="34"/>
      <c r="R160" s="1"/>
      <c r="S160" s="1"/>
      <c r="T160" s="1"/>
      <c r="U160" s="1"/>
      <c r="V160" s="1"/>
      <c r="W160" s="1"/>
      <c r="X160" s="1"/>
      <c r="Y160" s="1"/>
      <c r="Z160" s="1"/>
      <c r="AA160" s="1"/>
      <c r="AB160" s="1"/>
      <c r="AC160" s="1"/>
      <c r="AD160" s="1"/>
      <c r="AE160" s="1"/>
    </row>
    <row r="161" customFormat="false" ht="15" hidden="false" customHeight="false" outlineLevel="0" collapsed="false">
      <c r="A161" s="1"/>
      <c r="B161" s="1"/>
      <c r="C161" s="1"/>
      <c r="D161" s="1"/>
      <c r="E161" s="1"/>
      <c r="F161" s="1"/>
      <c r="G161" s="34"/>
      <c r="H161" s="1"/>
      <c r="I161" s="34"/>
      <c r="J161" s="1"/>
      <c r="K161" s="34"/>
      <c r="L161" s="1"/>
      <c r="M161" s="34"/>
      <c r="N161" s="1"/>
      <c r="O161" s="34"/>
      <c r="P161" s="34"/>
      <c r="Q161" s="34"/>
      <c r="R161" s="1"/>
      <c r="S161" s="1"/>
      <c r="T161" s="1"/>
      <c r="U161" s="1"/>
      <c r="V161" s="1"/>
      <c r="W161" s="1"/>
      <c r="X161" s="1"/>
      <c r="Y161" s="1"/>
      <c r="Z161" s="1"/>
      <c r="AA161" s="1"/>
      <c r="AB161" s="1"/>
      <c r="AC161" s="1"/>
      <c r="AD161" s="1"/>
      <c r="AE161" s="1"/>
    </row>
    <row r="162" customFormat="false" ht="15" hidden="false" customHeight="false" outlineLevel="0" collapsed="false">
      <c r="A162" s="1"/>
      <c r="B162" s="1"/>
      <c r="C162" s="1"/>
      <c r="D162" s="1"/>
      <c r="E162" s="1"/>
      <c r="F162" s="1"/>
      <c r="G162" s="34"/>
      <c r="H162" s="1"/>
      <c r="I162" s="34"/>
      <c r="J162" s="1"/>
      <c r="K162" s="34"/>
      <c r="L162" s="1"/>
      <c r="M162" s="34"/>
      <c r="N162" s="1"/>
      <c r="O162" s="34"/>
      <c r="P162" s="34"/>
      <c r="Q162" s="34"/>
      <c r="R162" s="1"/>
      <c r="S162" s="1"/>
      <c r="T162" s="1"/>
      <c r="U162" s="1"/>
      <c r="V162" s="1"/>
      <c r="W162" s="1"/>
      <c r="X162" s="1"/>
      <c r="Y162" s="1"/>
      <c r="Z162" s="1"/>
      <c r="AA162" s="1"/>
      <c r="AB162" s="1"/>
      <c r="AC162" s="1"/>
      <c r="AD162" s="1"/>
      <c r="AE162" s="1"/>
    </row>
  </sheetData>
  <mergeCells count="24">
    <mergeCell ref="F3:G3"/>
    <mergeCell ref="H3:I3"/>
    <mergeCell ref="J3:K3"/>
    <mergeCell ref="L3:M3"/>
    <mergeCell ref="N3:O3"/>
    <mergeCell ref="P3:Q3"/>
    <mergeCell ref="F11:G11"/>
    <mergeCell ref="H11:I11"/>
    <mergeCell ref="J11:K11"/>
    <mergeCell ref="L11:M11"/>
    <mergeCell ref="N11:O11"/>
    <mergeCell ref="P11:Q11"/>
    <mergeCell ref="B115:Q115"/>
    <mergeCell ref="B116:Q116"/>
    <mergeCell ref="B117:Q117"/>
    <mergeCell ref="B118:Q118"/>
    <mergeCell ref="B119:Q119"/>
    <mergeCell ref="B120:Q120"/>
    <mergeCell ref="B121:Q121"/>
    <mergeCell ref="B122:Q122"/>
    <mergeCell ref="B123:Q123"/>
    <mergeCell ref="B124:Q124"/>
    <mergeCell ref="B125:Q125"/>
    <mergeCell ref="B126:Q126"/>
  </mergeCells>
  <conditionalFormatting sqref="E13;E24;E35;E46;E57;E68;E79;E90;E101;E113">
    <cfRule type="cellIs" priority="2" operator="lessThan" aboveAverage="0" equalAverage="0" bottom="0" percent="0" rank="0" text="" dxfId="0">
      <formula>0</formula>
    </cfRule>
    <cfRule type="cellIs" priority="3" operator="equal" aboveAverage="0" equalAverage="0" bottom="0" percent="0" rank="0" text="" dxfId="1">
      <formula>0</formula>
    </cfRule>
  </conditionalFormatting>
  <conditionalFormatting sqref="B14:B23;G14:G23;I14:I23;K14:K23;M14:M23;O14:Q23;O25:Q34;M25:M34;K25:K34;I25:I34;G25:G34;B25:B34;B36:B45;G36:G45;I36:I45;K36:K45;M36:M45;O36:Q45;O47:Q56;B47:B56;G47:G56;I47:I56;K47:K56;M47:M56;B58:B67;G58:G67;I58:I67;K58:K67;M58:M67;O58:Q67;B69:B78;G69:G78;I69:I78;K69:K78;M69:M78;O69:Q78;B80:B89;G80:G89;I80:I89;K80:K89;M80:M89;O80:Q89;O91:Q100;M91:M100;K91:K100;I91:I100;G91:G100;B91:B100;B102:B111;G102:G111;I102:I111;K102:K111;M102:M111;O102:Q111">
    <cfRule type="cellIs" priority="4" operator="equal" aboveAverage="0" equalAverage="0" bottom="0" percent="0" rank="0" text="" dxfId="2">
      <formula>0</formula>
    </cfRule>
  </conditionalFormatting>
  <hyperlinks>
    <hyperlink ref="T3" location="Übersicht!A1" display="Übersicht"/>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tabColor rgb="FFFFC000"/>
    <pageSetUpPr fitToPage="false"/>
  </sheetPr>
  <dimension ref="A1:AF31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6" topLeftCell="A206" activePane="bottomLeft" state="frozen"/>
      <selection pane="topLeft" activeCell="A1" activeCellId="0" sqref="A1"/>
      <selection pane="bottomLeft" activeCell="B10" activeCellId="0" sqref="B10"/>
    </sheetView>
  </sheetViews>
  <sheetFormatPr defaultRowHeight="15"/>
  <cols>
    <col collapsed="false" hidden="false" max="1" min="1" style="0" width="9.10526315789474"/>
    <col collapsed="false" hidden="false" max="2" min="2" style="0" width="24.6356275303644"/>
    <col collapsed="false" hidden="false" max="3" min="3" style="0" width="9.10526315789474"/>
    <col collapsed="false" hidden="false" max="4" min="4" style="0" width="12.5344129554656"/>
    <col collapsed="false" hidden="false" max="5" min="5" style="0" width="11.4615384615385"/>
    <col collapsed="false" hidden="false" max="6" min="6" style="0" width="8.46153846153846"/>
    <col collapsed="false" hidden="false" max="7" min="7" style="32" width="8.46153846153846"/>
    <col collapsed="false" hidden="false" max="8" min="8" style="0" width="8.46153846153846"/>
    <col collapsed="false" hidden="false" max="9" min="9" style="32" width="8.46153846153846"/>
    <col collapsed="false" hidden="false" max="10" min="10" style="0" width="8.46153846153846"/>
    <col collapsed="false" hidden="false" max="11" min="11" style="32" width="8.46153846153846"/>
    <col collapsed="false" hidden="false" max="12" min="12" style="0" width="8.46153846153846"/>
    <col collapsed="false" hidden="false" max="13" min="13" style="32" width="8.46153846153846"/>
    <col collapsed="false" hidden="false" max="14" min="14" style="0" width="8.46153846153846"/>
    <col collapsed="false" hidden="false" max="17" min="15" style="32" width="8.46153846153846"/>
    <col collapsed="false" hidden="false" max="18" min="18" style="0" width="9.10526315789474"/>
    <col collapsed="false" hidden="false" max="19" min="19" style="0" width="10.497975708502"/>
    <col collapsed="false" hidden="false" max="1025" min="20" style="0" width="9.10526315789474"/>
  </cols>
  <sheetData>
    <row r="1" customFormat="false" ht="24" hidden="false" customHeight="false" outlineLevel="0" collapsed="false">
      <c r="A1" s="1"/>
      <c r="B1" s="33" t="s">
        <v>77</v>
      </c>
      <c r="C1" s="1"/>
      <c r="D1" s="1"/>
      <c r="E1" s="1"/>
      <c r="F1" s="1"/>
      <c r="G1" s="34"/>
      <c r="H1" s="1"/>
      <c r="I1" s="34"/>
      <c r="J1" s="1"/>
      <c r="K1" s="34"/>
      <c r="L1" s="1"/>
      <c r="M1" s="34"/>
      <c r="N1" s="1"/>
      <c r="O1" s="34"/>
      <c r="P1" s="34"/>
      <c r="Q1" s="34"/>
      <c r="R1" s="1"/>
      <c r="S1" s="1"/>
      <c r="T1" s="1"/>
      <c r="U1" s="1"/>
      <c r="V1" s="1"/>
      <c r="W1" s="1"/>
      <c r="X1" s="1"/>
      <c r="Y1" s="1"/>
      <c r="Z1" s="1"/>
      <c r="AA1" s="1"/>
      <c r="AB1" s="1"/>
      <c r="AC1" s="1"/>
      <c r="AD1" s="1"/>
      <c r="AE1" s="1"/>
      <c r="AF1" s="1"/>
    </row>
    <row r="2" customFormat="false" ht="3.75" hidden="false" customHeight="true" outlineLevel="0" collapsed="false">
      <c r="A2" s="1"/>
      <c r="B2" s="35"/>
      <c r="C2" s="1"/>
      <c r="D2" s="1"/>
      <c r="E2" s="1"/>
      <c r="F2" s="1"/>
      <c r="G2" s="34"/>
      <c r="H2" s="1"/>
      <c r="I2" s="34"/>
      <c r="J2" s="1"/>
      <c r="K2" s="34"/>
      <c r="L2" s="1"/>
      <c r="M2" s="34"/>
      <c r="N2" s="1"/>
      <c r="O2" s="34"/>
      <c r="P2" s="34"/>
      <c r="Q2" s="34"/>
      <c r="R2" s="1"/>
      <c r="S2" s="1"/>
      <c r="T2" s="1"/>
      <c r="U2" s="1"/>
      <c r="V2" s="1"/>
      <c r="W2" s="1"/>
      <c r="X2" s="1"/>
      <c r="Y2" s="1"/>
      <c r="Z2" s="1"/>
      <c r="AA2" s="1"/>
      <c r="AB2" s="1"/>
      <c r="AC2" s="1"/>
      <c r="AD2" s="1"/>
      <c r="AE2" s="1"/>
      <c r="AF2" s="1"/>
    </row>
    <row r="3" customFormat="false" ht="15" hidden="false" customHeight="false" outlineLevel="0" collapsed="false">
      <c r="A3" s="1"/>
      <c r="B3" s="36" t="s">
        <v>62</v>
      </c>
      <c r="C3" s="36"/>
      <c r="D3" s="37" t="s">
        <v>63</v>
      </c>
      <c r="E3" s="37" t="s">
        <v>64</v>
      </c>
      <c r="F3" s="38" t="str">
        <f aca="false">Übersicht!D7</f>
        <v>MZ</v>
      </c>
      <c r="G3" s="38"/>
      <c r="H3" s="38" t="str">
        <f aca="false">Übersicht!D8</f>
        <v>SM</v>
      </c>
      <c r="I3" s="38"/>
      <c r="J3" s="38" t="str">
        <f aca="false">Übersicht!D9</f>
        <v>BB</v>
      </c>
      <c r="K3" s="38"/>
      <c r="L3" s="38" t="str">
        <f aca="false">Übersicht!D10</f>
        <v>NA</v>
      </c>
      <c r="M3" s="38"/>
      <c r="N3" s="38" t="str">
        <f aca="false">Übersicht!D11</f>
        <v>T5</v>
      </c>
      <c r="O3" s="38"/>
      <c r="P3" s="39" t="s">
        <v>51</v>
      </c>
      <c r="Q3" s="39"/>
      <c r="R3" s="1"/>
      <c r="S3" s="1"/>
      <c r="T3" s="11" t="s">
        <v>50</v>
      </c>
      <c r="U3" s="1"/>
      <c r="V3" s="1"/>
      <c r="W3" s="1"/>
      <c r="X3" s="1"/>
      <c r="Y3" s="1"/>
      <c r="Z3" s="1"/>
      <c r="AA3" s="1"/>
      <c r="AB3" s="1"/>
      <c r="AC3" s="1"/>
      <c r="AD3" s="1"/>
      <c r="AE3" s="1"/>
      <c r="AF3" s="1"/>
    </row>
    <row r="4" customFormat="false" ht="15" hidden="false" customHeight="false" outlineLevel="0" collapsed="false">
      <c r="A4" s="1"/>
      <c r="B4" s="36"/>
      <c r="C4" s="36"/>
      <c r="D4" s="37"/>
      <c r="E4" s="37"/>
      <c r="F4" s="40" t="s">
        <v>65</v>
      </c>
      <c r="G4" s="41" t="s">
        <v>66</v>
      </c>
      <c r="H4" s="40" t="s">
        <v>65</v>
      </c>
      <c r="I4" s="41" t="s">
        <v>66</v>
      </c>
      <c r="J4" s="40" t="s">
        <v>65</v>
      </c>
      <c r="K4" s="41" t="s">
        <v>66</v>
      </c>
      <c r="L4" s="40" t="s">
        <v>65</v>
      </c>
      <c r="M4" s="41" t="s">
        <v>66</v>
      </c>
      <c r="N4" s="40" t="s">
        <v>65</v>
      </c>
      <c r="O4" s="41" t="s">
        <v>66</v>
      </c>
      <c r="P4" s="40" t="s">
        <v>65</v>
      </c>
      <c r="Q4" s="41" t="s">
        <v>66</v>
      </c>
      <c r="R4" s="1"/>
      <c r="S4" s="1"/>
      <c r="T4" s="1"/>
      <c r="U4" s="1"/>
      <c r="V4" s="1"/>
      <c r="W4" s="1"/>
      <c r="X4" s="1"/>
      <c r="Y4" s="1"/>
      <c r="Z4" s="1"/>
      <c r="AA4" s="1"/>
      <c r="AB4" s="1"/>
      <c r="AC4" s="1"/>
      <c r="AD4" s="1"/>
      <c r="AE4" s="1"/>
      <c r="AF4" s="1"/>
    </row>
    <row r="5" customFormat="false" ht="15" hidden="false" customHeight="false" outlineLevel="0" collapsed="false">
      <c r="A5" s="1"/>
      <c r="B5" s="42" t="s">
        <v>67</v>
      </c>
      <c r="C5" s="36"/>
      <c r="D5" s="43" t="n">
        <f aca="false">D113+D234</f>
        <v>71</v>
      </c>
      <c r="E5" s="43" t="n">
        <f aca="false">E113+E234</f>
        <v>0</v>
      </c>
      <c r="F5" s="44" t="n">
        <f aca="false">F113+F234</f>
        <v>19</v>
      </c>
      <c r="G5" s="45" t="n">
        <f aca="false">G113+G234</f>
        <v>15</v>
      </c>
      <c r="H5" s="44" t="n">
        <f aca="false">H113+H234</f>
        <v>17</v>
      </c>
      <c r="I5" s="45" t="n">
        <f aca="false">I113+I234</f>
        <v>13</v>
      </c>
      <c r="J5" s="44" t="n">
        <f aca="false">J113+J234</f>
        <v>15</v>
      </c>
      <c r="K5" s="45" t="n">
        <f aca="false">K113+K234</f>
        <v>0</v>
      </c>
      <c r="L5" s="44" t="n">
        <f aca="false">L113+L234</f>
        <v>20</v>
      </c>
      <c r="M5" s="45" t="n">
        <f aca="false">M113+M234</f>
        <v>14</v>
      </c>
      <c r="N5" s="44" t="n">
        <f aca="false">N113+N234</f>
        <v>0</v>
      </c>
      <c r="O5" s="45" t="n">
        <f aca="false">O113+O234</f>
        <v>0</v>
      </c>
      <c r="P5" s="44" t="n">
        <f aca="false">L5+J5+H5+F5+N5</f>
        <v>71</v>
      </c>
      <c r="Q5" s="45" t="n">
        <f aca="false">M5+K5+I5+G5+O5</f>
        <v>42</v>
      </c>
      <c r="R5" s="1"/>
      <c r="S5" s="46"/>
      <c r="T5" s="1"/>
      <c r="U5" s="1"/>
      <c r="V5" s="1"/>
      <c r="W5" s="1"/>
      <c r="X5" s="1"/>
      <c r="Y5" s="1"/>
      <c r="Z5" s="1"/>
      <c r="AA5" s="1"/>
      <c r="AB5" s="1"/>
      <c r="AC5" s="1"/>
      <c r="AD5" s="1"/>
      <c r="AE5" s="1"/>
      <c r="AF5" s="1"/>
    </row>
    <row r="6" customFormat="false" ht="15" hidden="false" customHeight="false" outlineLevel="0" collapsed="false">
      <c r="A6" s="1"/>
      <c r="B6" s="4"/>
      <c r="C6" s="1"/>
      <c r="D6" s="6"/>
      <c r="E6" s="6"/>
      <c r="F6" s="6"/>
      <c r="G6" s="47"/>
      <c r="H6" s="6"/>
      <c r="I6" s="47"/>
      <c r="J6" s="6"/>
      <c r="K6" s="47"/>
      <c r="L6" s="6"/>
      <c r="M6" s="47"/>
      <c r="N6" s="6"/>
      <c r="O6" s="47"/>
      <c r="P6" s="47"/>
      <c r="Q6" s="47"/>
      <c r="R6" s="1"/>
      <c r="S6" s="46"/>
      <c r="T6" s="1"/>
      <c r="U6" s="1"/>
      <c r="V6" s="1"/>
      <c r="W6" s="1"/>
      <c r="X6" s="1"/>
      <c r="Y6" s="1"/>
      <c r="Z6" s="1"/>
      <c r="AA6" s="1"/>
      <c r="AB6" s="1"/>
      <c r="AC6" s="1"/>
      <c r="AD6" s="1"/>
      <c r="AE6" s="1"/>
      <c r="AF6" s="1"/>
    </row>
    <row r="7" customFormat="false" ht="21" hidden="false" customHeight="false" outlineLevel="0" collapsed="false">
      <c r="A7" s="1"/>
      <c r="B7" s="29"/>
      <c r="C7" s="1"/>
      <c r="D7" s="1"/>
      <c r="E7" s="1"/>
      <c r="F7" s="1"/>
      <c r="G7" s="34"/>
      <c r="H7" s="1"/>
      <c r="I7" s="34"/>
      <c r="J7" s="1"/>
      <c r="K7" s="34"/>
      <c r="L7" s="1"/>
      <c r="M7" s="34"/>
      <c r="N7" s="1"/>
      <c r="O7" s="34"/>
      <c r="P7" s="34"/>
      <c r="Q7" s="34"/>
      <c r="R7" s="1"/>
      <c r="S7" s="46"/>
      <c r="T7" s="1"/>
      <c r="U7" s="1"/>
      <c r="V7" s="1"/>
      <c r="W7" s="1"/>
      <c r="X7" s="1"/>
      <c r="Y7" s="1"/>
      <c r="Z7" s="1"/>
      <c r="AA7" s="1"/>
      <c r="AB7" s="1"/>
      <c r="AC7" s="1"/>
      <c r="AD7" s="1"/>
      <c r="AE7" s="1"/>
      <c r="AF7" s="1"/>
    </row>
    <row r="8" customFormat="false" ht="15" hidden="false" customHeight="false" outlineLevel="0" collapsed="false">
      <c r="A8" s="1"/>
      <c r="B8" s="48" t="s">
        <v>78</v>
      </c>
      <c r="C8" s="49"/>
      <c r="D8" s="49"/>
      <c r="E8" s="49"/>
      <c r="F8" s="49"/>
      <c r="G8" s="50"/>
      <c r="H8" s="49"/>
      <c r="I8" s="50"/>
      <c r="J8" s="49"/>
      <c r="K8" s="50"/>
      <c r="L8" s="49"/>
      <c r="M8" s="50"/>
      <c r="N8" s="49"/>
      <c r="O8" s="50"/>
      <c r="P8" s="50"/>
      <c r="Q8" s="50"/>
      <c r="R8" s="1"/>
      <c r="S8" s="46"/>
      <c r="T8" s="1"/>
      <c r="U8" s="1"/>
      <c r="V8" s="1"/>
      <c r="W8" s="1"/>
      <c r="X8" s="1"/>
      <c r="Y8" s="1"/>
      <c r="Z8" s="1"/>
      <c r="AA8" s="1"/>
      <c r="AB8" s="1"/>
      <c r="AC8" s="1"/>
      <c r="AD8" s="1"/>
      <c r="AE8" s="1"/>
      <c r="AF8" s="1"/>
    </row>
    <row r="9" customFormat="false" ht="15" hidden="false" customHeight="false" outlineLevel="0" collapsed="false">
      <c r="A9" s="1"/>
      <c r="B9" s="51" t="s">
        <v>22</v>
      </c>
      <c r="C9" s="52"/>
      <c r="D9" s="52"/>
      <c r="E9" s="52"/>
      <c r="F9" s="52"/>
      <c r="G9" s="53"/>
      <c r="H9" s="52"/>
      <c r="I9" s="53"/>
      <c r="J9" s="52"/>
      <c r="K9" s="53"/>
      <c r="L9" s="52"/>
      <c r="M9" s="53"/>
      <c r="N9" s="52"/>
      <c r="O9" s="53"/>
      <c r="P9" s="53"/>
      <c r="Q9" s="53"/>
      <c r="R9" s="1"/>
      <c r="S9" s="46"/>
      <c r="T9" s="1"/>
      <c r="U9" s="1"/>
      <c r="V9" s="1"/>
      <c r="W9" s="1"/>
      <c r="X9" s="1"/>
      <c r="Y9" s="1"/>
      <c r="Z9" s="1"/>
      <c r="AA9" s="1"/>
      <c r="AB9" s="1"/>
      <c r="AC9" s="1"/>
      <c r="AD9" s="1"/>
      <c r="AE9" s="1"/>
      <c r="AF9" s="1"/>
    </row>
    <row r="10" customFormat="false" ht="15" hidden="false" customHeight="false" outlineLevel="0" collapsed="false">
      <c r="A10" s="1"/>
      <c r="B10" s="51" t="str">
        <f aca="false">Übersicht!C15</f>
        <v>26.3 - 1.4</v>
      </c>
      <c r="C10" s="54"/>
      <c r="D10" s="54"/>
      <c r="E10" s="54"/>
      <c r="F10" s="54"/>
      <c r="G10" s="55"/>
      <c r="H10" s="54"/>
      <c r="I10" s="55"/>
      <c r="J10" s="54"/>
      <c r="K10" s="55"/>
      <c r="L10" s="54"/>
      <c r="M10" s="55"/>
      <c r="N10" s="54"/>
      <c r="O10" s="55"/>
      <c r="P10" s="55"/>
      <c r="Q10" s="55"/>
      <c r="R10" s="1"/>
      <c r="S10" s="46"/>
      <c r="T10" s="1"/>
      <c r="U10" s="1"/>
      <c r="V10" s="1"/>
      <c r="W10" s="1"/>
      <c r="X10" s="1"/>
      <c r="Y10" s="1"/>
      <c r="Z10" s="1"/>
      <c r="AA10" s="1"/>
      <c r="AB10" s="1"/>
      <c r="AC10" s="1"/>
      <c r="AD10" s="1"/>
      <c r="AE10" s="1"/>
      <c r="AF10" s="1"/>
    </row>
    <row r="11" customFormat="false" ht="15" hidden="false" customHeight="false" outlineLevel="1" collapsed="false">
      <c r="A11" s="1"/>
      <c r="B11" s="56"/>
      <c r="C11" s="54"/>
      <c r="D11" s="54"/>
      <c r="E11" s="54"/>
      <c r="F11" s="57" t="str">
        <f aca="false">F3</f>
        <v>MZ</v>
      </c>
      <c r="G11" s="57"/>
      <c r="H11" s="57" t="str">
        <f aca="false">H3</f>
        <v>SM</v>
      </c>
      <c r="I11" s="57"/>
      <c r="J11" s="57" t="str">
        <f aca="false">J3</f>
        <v>BB</v>
      </c>
      <c r="K11" s="57"/>
      <c r="L11" s="57" t="str">
        <f aca="false">L3</f>
        <v>NA</v>
      </c>
      <c r="M11" s="57"/>
      <c r="N11" s="57" t="str">
        <f aca="false">N3</f>
        <v>T5</v>
      </c>
      <c r="O11" s="57"/>
      <c r="P11" s="57" t="s">
        <v>69</v>
      </c>
      <c r="Q11" s="57"/>
      <c r="R11" s="1"/>
      <c r="S11" s="46"/>
      <c r="T11" s="1"/>
      <c r="U11" s="1"/>
      <c r="V11" s="1"/>
      <c r="W11" s="1"/>
      <c r="X11" s="1"/>
      <c r="Y11" s="1"/>
      <c r="Z11" s="1"/>
      <c r="AA11" s="1"/>
      <c r="AB11" s="1"/>
      <c r="AC11" s="1"/>
      <c r="AD11" s="1"/>
      <c r="AE11" s="1"/>
      <c r="AF11" s="1"/>
    </row>
    <row r="12" customFormat="false" ht="15" hidden="false" customHeight="false" outlineLevel="1" collapsed="false">
      <c r="A12" s="1"/>
      <c r="B12" s="54"/>
      <c r="C12" s="54"/>
      <c r="D12" s="58" t="s">
        <v>63</v>
      </c>
      <c r="E12" s="58" t="s">
        <v>64</v>
      </c>
      <c r="F12" s="59" t="s">
        <v>65</v>
      </c>
      <c r="G12" s="60" t="s">
        <v>66</v>
      </c>
      <c r="H12" s="59" t="s">
        <v>65</v>
      </c>
      <c r="I12" s="60" t="s">
        <v>66</v>
      </c>
      <c r="J12" s="59" t="s">
        <v>65</v>
      </c>
      <c r="K12" s="60" t="s">
        <v>66</v>
      </c>
      <c r="L12" s="59" t="s">
        <v>65</v>
      </c>
      <c r="M12" s="60" t="s">
        <v>66</v>
      </c>
      <c r="N12" s="59" t="s">
        <v>65</v>
      </c>
      <c r="O12" s="60" t="s">
        <v>66</v>
      </c>
      <c r="P12" s="59" t="s">
        <v>65</v>
      </c>
      <c r="Q12" s="60" t="s">
        <v>66</v>
      </c>
      <c r="R12" s="1"/>
      <c r="S12" s="46"/>
      <c r="T12" s="1"/>
      <c r="U12" s="1"/>
      <c r="V12" s="1"/>
      <c r="W12" s="1"/>
      <c r="X12" s="1"/>
      <c r="Y12" s="1"/>
      <c r="Z12" s="1"/>
      <c r="AA12" s="1"/>
      <c r="AB12" s="1"/>
      <c r="AC12" s="1"/>
      <c r="AD12" s="1"/>
      <c r="AE12" s="1"/>
      <c r="AF12" s="1"/>
    </row>
    <row r="13" s="69" customFormat="true" ht="15" hidden="false" customHeight="false" outlineLevel="1" collapsed="false">
      <c r="A13" s="61"/>
      <c r="B13" s="62" t="s">
        <v>53</v>
      </c>
      <c r="C13" s="63"/>
      <c r="D13" s="64" t="n">
        <v>4</v>
      </c>
      <c r="E13" s="65" t="n">
        <f aca="false">D13-F13-H13-J13-L13-N13</f>
        <v>0</v>
      </c>
      <c r="F13" s="66" t="n">
        <f aca="false">SUM(F14:F23)</f>
        <v>1</v>
      </c>
      <c r="G13" s="67" t="n">
        <f aca="false">SUM(G14:G23)</f>
        <v>1</v>
      </c>
      <c r="H13" s="66" t="n">
        <f aca="false">SUM(H14:H23)</f>
        <v>1</v>
      </c>
      <c r="I13" s="67" t="n">
        <f aca="false">SUM(I14:I23)</f>
        <v>1</v>
      </c>
      <c r="J13" s="66" t="n">
        <f aca="false">SUM(J14:J23)</f>
        <v>1</v>
      </c>
      <c r="K13" s="67" t="n">
        <f aca="false">SUM(K14:K23)</f>
        <v>0</v>
      </c>
      <c r="L13" s="66" t="n">
        <f aca="false">SUM(L14:L23)</f>
        <v>1</v>
      </c>
      <c r="M13" s="67" t="n">
        <f aca="false">SUM(M14:M23)</f>
        <v>0</v>
      </c>
      <c r="N13" s="66" t="n">
        <f aca="false">SUM(N14:N23)</f>
        <v>0</v>
      </c>
      <c r="O13" s="67" t="n">
        <f aca="false">SUM(O14:O23)</f>
        <v>0</v>
      </c>
      <c r="P13" s="68" t="n">
        <f aca="false">L13+J13+H13+F13+N13</f>
        <v>4</v>
      </c>
      <c r="Q13" s="67" t="n">
        <f aca="false">M13+K13+I13+G13+O13</f>
        <v>2</v>
      </c>
      <c r="R13" s="61"/>
      <c r="S13" s="46"/>
      <c r="T13" s="61"/>
      <c r="U13" s="61"/>
      <c r="V13" s="61"/>
      <c r="W13" s="61"/>
      <c r="X13" s="61"/>
      <c r="Y13" s="61"/>
      <c r="Z13" s="61"/>
      <c r="AA13" s="61"/>
      <c r="AB13" s="61"/>
      <c r="AC13" s="61"/>
      <c r="AD13" s="61"/>
      <c r="AE13" s="61"/>
      <c r="AF13" s="61"/>
    </row>
    <row r="14" customFormat="false" ht="15" hidden="true" customHeight="false" outlineLevel="2" collapsed="false">
      <c r="A14" s="61"/>
      <c r="B14" s="70" t="str">
        <f aca="false">Arbeitspakete!B4</f>
        <v>Use Cases - brief</v>
      </c>
      <c r="C14" s="71"/>
      <c r="D14" s="72"/>
      <c r="E14" s="73"/>
      <c r="F14" s="74" t="n">
        <v>1</v>
      </c>
      <c r="G14" s="75" t="n">
        <f aca="false">SUMIFS([0]!t1istw1,[0]!t1paketw1,B14)</f>
        <v>1</v>
      </c>
      <c r="H14" s="74" t="n">
        <v>1</v>
      </c>
      <c r="I14" s="75" t="n">
        <f aca="false">SUMIFS(zeit2!t2istw1,zeit2!t2paketw1,B14)</f>
        <v>1</v>
      </c>
      <c r="J14" s="74" t="n">
        <v>1</v>
      </c>
      <c r="K14" s="75" t="n">
        <f aca="false">SUMIFS(zeit3!t3istw1,zeit3!t3paketw1,B14)</f>
        <v>0</v>
      </c>
      <c r="L14" s="74" t="n">
        <v>1</v>
      </c>
      <c r="M14" s="75" t="n">
        <f aca="false">SUMIFS(zeit4!t4istw1,zeit4!t4paketw1,B14)</f>
        <v>0</v>
      </c>
      <c r="N14" s="74"/>
      <c r="O14" s="75" t="n">
        <f aca="false">SUMIFS(zeit5!t5istw1,zeit5!t5paketw1,B14)</f>
        <v>0</v>
      </c>
      <c r="P14" s="76" t="n">
        <f aca="false">L14+J14+H14+F14+N14</f>
        <v>4</v>
      </c>
      <c r="Q14" s="98" t="n">
        <f aca="false">M14+K14+I14+G14+O14</f>
        <v>2</v>
      </c>
      <c r="R14" s="61"/>
      <c r="S14" s="46"/>
      <c r="T14" s="61"/>
      <c r="U14" s="61"/>
      <c r="V14" s="61"/>
      <c r="W14" s="61"/>
      <c r="X14" s="61"/>
      <c r="Y14" s="61"/>
      <c r="Z14" s="61"/>
      <c r="AA14" s="61"/>
      <c r="AB14" s="61"/>
      <c r="AC14" s="61"/>
      <c r="AD14" s="61"/>
      <c r="AE14" s="61"/>
      <c r="AF14" s="61"/>
    </row>
    <row r="15" customFormat="false" ht="15" hidden="true" customHeight="false" outlineLevel="2" collapsed="false">
      <c r="A15" s="61"/>
      <c r="B15" s="70" t="str">
        <f aca="false">Arbeitspakete!B5</f>
        <v>Use Cases - fully dressed</v>
      </c>
      <c r="C15" s="71"/>
      <c r="D15" s="72"/>
      <c r="E15" s="73"/>
      <c r="F15" s="74"/>
      <c r="G15" s="75" t="n">
        <f aca="false">SUMIFS([0]!t1istw1,[0]!t1paketw1,B15)</f>
        <v>0</v>
      </c>
      <c r="H15" s="74"/>
      <c r="I15" s="75" t="n">
        <f aca="false">SUMIFS(zeit2!t2istw1,zeit2!t2paketw1,B15)</f>
        <v>0</v>
      </c>
      <c r="J15" s="74"/>
      <c r="K15" s="75" t="n">
        <f aca="false">SUMIFS(zeit3!t3istw1,zeit3!t3paketw1,B15)</f>
        <v>0</v>
      </c>
      <c r="L15" s="74"/>
      <c r="M15" s="75" t="n">
        <f aca="false">SUMIFS(zeit4!t4istw1,zeit4!t4paketw1,B15)</f>
        <v>0</v>
      </c>
      <c r="N15" s="74"/>
      <c r="O15" s="75" t="n">
        <f aca="false">SUMIFS(zeit5!t5istw1,zeit5!t5paketw1,B15)</f>
        <v>0</v>
      </c>
      <c r="P15" s="76" t="n">
        <f aca="false">L15+J15+H15+F15+N15</f>
        <v>0</v>
      </c>
      <c r="Q15" s="98" t="n">
        <f aca="false">M15+K15+I15+G15+O15</f>
        <v>0</v>
      </c>
      <c r="R15" s="61"/>
      <c r="S15" s="46"/>
      <c r="T15" s="61"/>
      <c r="U15" s="61"/>
      <c r="V15" s="61"/>
      <c r="W15" s="61"/>
      <c r="X15" s="61"/>
      <c r="Y15" s="61"/>
      <c r="Z15" s="61"/>
      <c r="AA15" s="61"/>
      <c r="AB15" s="61"/>
      <c r="AC15" s="61"/>
      <c r="AD15" s="61"/>
      <c r="AE15" s="61"/>
      <c r="AF15" s="61"/>
    </row>
    <row r="16" customFormat="false" ht="15" hidden="true" customHeight="false" outlineLevel="2" collapsed="false">
      <c r="A16" s="61"/>
      <c r="B16" s="70" t="str">
        <f aca="false">Arbeitspakete!B6</f>
        <v>Vision</v>
      </c>
      <c r="C16" s="71"/>
      <c r="D16" s="72"/>
      <c r="E16" s="73"/>
      <c r="F16" s="74"/>
      <c r="G16" s="75" t="n">
        <f aca="false">SUMIFS([0]!t1istw1,[0]!t1paketw1,B16)</f>
        <v>0</v>
      </c>
      <c r="H16" s="74"/>
      <c r="I16" s="75" t="n">
        <f aca="false">SUMIFS(zeit2!t2istw1,zeit2!t2paketw1,B16)</f>
        <v>0</v>
      </c>
      <c r="J16" s="74"/>
      <c r="K16" s="75" t="n">
        <f aca="false">SUMIFS(zeit3!t3istw1,zeit3!t3paketw1,B16)</f>
        <v>0</v>
      </c>
      <c r="L16" s="74"/>
      <c r="M16" s="75" t="n">
        <f aca="false">SUMIFS(zeit4!t4istw1,zeit4!t4paketw1,B16)</f>
        <v>0</v>
      </c>
      <c r="N16" s="74"/>
      <c r="O16" s="75" t="n">
        <f aca="false">SUMIFS(zeit5!t5istw1,zeit5!t5paketw1,B16)</f>
        <v>0</v>
      </c>
      <c r="P16" s="76" t="n">
        <f aca="false">L16+J16+H16+F16+N16</f>
        <v>0</v>
      </c>
      <c r="Q16" s="98" t="n">
        <f aca="false">M16+K16+I16+G16+O16</f>
        <v>0</v>
      </c>
      <c r="R16" s="61"/>
      <c r="S16" s="46"/>
      <c r="T16" s="61"/>
      <c r="U16" s="61"/>
      <c r="V16" s="61"/>
      <c r="W16" s="61"/>
      <c r="X16" s="61"/>
      <c r="Y16" s="61"/>
      <c r="Z16" s="61"/>
      <c r="AA16" s="61"/>
      <c r="AB16" s="61"/>
      <c r="AC16" s="61"/>
      <c r="AD16" s="61"/>
      <c r="AE16" s="61"/>
      <c r="AF16" s="61"/>
    </row>
    <row r="17" customFormat="false" ht="15" hidden="true" customHeight="false" outlineLevel="2" collapsed="false">
      <c r="A17" s="61"/>
      <c r="B17" s="70" t="str">
        <f aca="false">Arbeitspakete!B7</f>
        <v>Software Requirements Specifications</v>
      </c>
      <c r="C17" s="71"/>
      <c r="D17" s="72"/>
      <c r="E17" s="73"/>
      <c r="F17" s="74"/>
      <c r="G17" s="75" t="n">
        <f aca="false">SUMIFS([0]!t1istw1,[0]!t1paketw1,B17)</f>
        <v>0</v>
      </c>
      <c r="H17" s="74"/>
      <c r="I17" s="75" t="n">
        <f aca="false">SUMIFS(zeit2!t2istw1,zeit2!t2paketw1,B17)</f>
        <v>0</v>
      </c>
      <c r="J17" s="74"/>
      <c r="K17" s="75" t="n">
        <f aca="false">SUMIFS(zeit3!t3istw1,zeit3!t3paketw1,B17)</f>
        <v>0</v>
      </c>
      <c r="L17" s="74"/>
      <c r="M17" s="75" t="n">
        <f aca="false">SUMIFS(zeit4!t4istw1,zeit4!t4paketw1,B17)</f>
        <v>0</v>
      </c>
      <c r="N17" s="74"/>
      <c r="O17" s="75" t="n">
        <f aca="false">SUMIFS(zeit5!t5istw1,zeit5!t5paketw1,B17)</f>
        <v>0</v>
      </c>
      <c r="P17" s="76" t="n">
        <f aca="false">L17+J17+H17+F17+N17</f>
        <v>0</v>
      </c>
      <c r="Q17" s="98" t="n">
        <f aca="false">M17+K17+I17+G17+O17</f>
        <v>0</v>
      </c>
      <c r="R17" s="61"/>
      <c r="S17" s="46"/>
      <c r="T17" s="61"/>
      <c r="U17" s="61"/>
      <c r="V17" s="61"/>
      <c r="W17" s="61"/>
      <c r="X17" s="61"/>
      <c r="Y17" s="61"/>
      <c r="Z17" s="61"/>
      <c r="AA17" s="61"/>
      <c r="AB17" s="61"/>
      <c r="AC17" s="61"/>
      <c r="AD17" s="61"/>
      <c r="AE17" s="61"/>
      <c r="AF17" s="61"/>
    </row>
    <row r="18" customFormat="false" ht="15" hidden="true" customHeight="false" outlineLevel="2" collapsed="false">
      <c r="A18" s="61"/>
      <c r="B18" s="70" t="str">
        <f aca="false">Arbeitspakete!B8</f>
        <v>Glossary</v>
      </c>
      <c r="C18" s="71"/>
      <c r="D18" s="72"/>
      <c r="E18" s="73"/>
      <c r="F18" s="74"/>
      <c r="G18" s="75" t="n">
        <f aca="false">SUMIFS([0]!t1istw1,[0]!t1paketw1,B18)</f>
        <v>0</v>
      </c>
      <c r="H18" s="74"/>
      <c r="I18" s="75" t="n">
        <f aca="false">SUMIFS(zeit2!t2istw1,zeit2!t2paketw1,B18)</f>
        <v>0</v>
      </c>
      <c r="J18" s="74"/>
      <c r="K18" s="75" t="n">
        <f aca="false">SUMIFS(zeit3!t3istw1,zeit3!t3paketw1,B18)</f>
        <v>0</v>
      </c>
      <c r="L18" s="74"/>
      <c r="M18" s="75" t="n">
        <f aca="false">SUMIFS(zeit4!t4istw1,zeit4!t4paketw1,B18)</f>
        <v>0</v>
      </c>
      <c r="N18" s="74"/>
      <c r="O18" s="75" t="n">
        <f aca="false">SUMIFS(zeit5!t5istw1,zeit5!t5paketw1,B18)</f>
        <v>0</v>
      </c>
      <c r="P18" s="76" t="n">
        <f aca="false">L18+J18+H18+F18+N18</f>
        <v>0</v>
      </c>
      <c r="Q18" s="98" t="n">
        <f aca="false">M18+K18+I18+G18+O18</f>
        <v>0</v>
      </c>
      <c r="R18" s="61"/>
      <c r="S18" s="46"/>
      <c r="T18" s="61"/>
      <c r="U18" s="61"/>
      <c r="V18" s="61"/>
      <c r="W18" s="61"/>
      <c r="X18" s="61"/>
      <c r="Y18" s="61"/>
      <c r="Z18" s="61"/>
      <c r="AA18" s="61"/>
      <c r="AB18" s="61"/>
      <c r="AC18" s="61"/>
      <c r="AD18" s="61"/>
      <c r="AE18" s="61"/>
      <c r="AF18" s="61"/>
    </row>
    <row r="19" customFormat="false" ht="15" hidden="true" customHeight="false" outlineLevel="2" collapsed="false">
      <c r="A19" s="61"/>
      <c r="B19" s="70" t="n">
        <f aca="false">Arbeitspakete!B9</f>
        <v>0</v>
      </c>
      <c r="C19" s="71"/>
      <c r="D19" s="72"/>
      <c r="E19" s="73"/>
      <c r="F19" s="74"/>
      <c r="G19" s="75" t="n">
        <f aca="false">SUMIFS([0]!t1istw1,[0]!t1paketw1,B19)</f>
        <v>0</v>
      </c>
      <c r="H19" s="74"/>
      <c r="I19" s="75" t="n">
        <f aca="false">SUMIFS(zeit2!t2istw1,zeit2!t2paketw1,B19)</f>
        <v>0</v>
      </c>
      <c r="J19" s="74"/>
      <c r="K19" s="75" t="n">
        <f aca="false">SUMIFS(zeit3!t3istw1,zeit3!t3paketw1,B19)</f>
        <v>0</v>
      </c>
      <c r="L19" s="74"/>
      <c r="M19" s="75" t="n">
        <f aca="false">SUMIFS(zeit4!t4istw1,zeit4!t4paketw1,B19)</f>
        <v>0</v>
      </c>
      <c r="N19" s="74"/>
      <c r="O19" s="75" t="n">
        <f aca="false">SUMIFS(zeit5!t5istw1,zeit5!t5paketw1,B19)</f>
        <v>0</v>
      </c>
      <c r="P19" s="76" t="n">
        <f aca="false">L19+J19+H19+F19+N19</f>
        <v>0</v>
      </c>
      <c r="Q19" s="98" t="n">
        <f aca="false">M19+K19+I19+G19+O19</f>
        <v>0</v>
      </c>
      <c r="R19" s="61"/>
      <c r="S19" s="46"/>
      <c r="T19" s="61"/>
      <c r="U19" s="61"/>
      <c r="V19" s="61"/>
      <c r="W19" s="61"/>
      <c r="X19" s="61"/>
      <c r="Y19" s="61"/>
      <c r="Z19" s="61"/>
      <c r="AA19" s="61"/>
      <c r="AB19" s="61"/>
      <c r="AC19" s="61"/>
      <c r="AD19" s="61"/>
      <c r="AE19" s="61"/>
      <c r="AF19" s="61"/>
    </row>
    <row r="20" customFormat="false" ht="15" hidden="true" customHeight="false" outlineLevel="2" collapsed="false">
      <c r="A20" s="61"/>
      <c r="B20" s="70" t="n">
        <f aca="false">Arbeitspakete!B10</f>
        <v>0</v>
      </c>
      <c r="C20" s="71"/>
      <c r="D20" s="72"/>
      <c r="E20" s="73"/>
      <c r="F20" s="74"/>
      <c r="G20" s="75" t="n">
        <f aca="false">SUMIFS([0]!t1istw1,[0]!t1paketw1,B20)</f>
        <v>0</v>
      </c>
      <c r="H20" s="74"/>
      <c r="I20" s="75" t="n">
        <f aca="false">SUMIFS(zeit2!t2istw1,zeit2!t2paketw1,B20)</f>
        <v>0</v>
      </c>
      <c r="J20" s="74"/>
      <c r="K20" s="75" t="n">
        <f aca="false">SUMIFS(zeit3!t3istw1,zeit3!t3paketw1,B20)</f>
        <v>0</v>
      </c>
      <c r="L20" s="74"/>
      <c r="M20" s="75" t="n">
        <f aca="false">SUMIFS(zeit4!t4istw1,zeit4!t4paketw1,B20)</f>
        <v>0</v>
      </c>
      <c r="N20" s="74"/>
      <c r="O20" s="75" t="n">
        <f aca="false">SUMIFS(zeit5!t5istw1,zeit5!t5paketw1,B20)</f>
        <v>0</v>
      </c>
      <c r="P20" s="76" t="n">
        <f aca="false">L20+J20+H20+F20+N20</f>
        <v>0</v>
      </c>
      <c r="Q20" s="98" t="n">
        <f aca="false">M20+K20+I20+G20+O20</f>
        <v>0</v>
      </c>
      <c r="R20" s="61"/>
      <c r="S20" s="46"/>
      <c r="T20" s="61"/>
      <c r="U20" s="61"/>
      <c r="V20" s="61"/>
      <c r="W20" s="61"/>
      <c r="X20" s="61"/>
      <c r="Y20" s="61"/>
      <c r="Z20" s="61"/>
      <c r="AA20" s="61"/>
      <c r="AB20" s="61"/>
      <c r="AC20" s="61"/>
      <c r="AD20" s="61"/>
      <c r="AE20" s="61"/>
      <c r="AF20" s="61"/>
    </row>
    <row r="21" customFormat="false" ht="15" hidden="true" customHeight="false" outlineLevel="2" collapsed="false">
      <c r="A21" s="61"/>
      <c r="B21" s="70" t="n">
        <f aca="false">Arbeitspakete!B11</f>
        <v>0</v>
      </c>
      <c r="C21" s="71"/>
      <c r="D21" s="72"/>
      <c r="E21" s="73"/>
      <c r="F21" s="74"/>
      <c r="G21" s="75" t="n">
        <f aca="false">SUMIFS([0]!t1istw1,[0]!t1paketw1,B21)</f>
        <v>0</v>
      </c>
      <c r="H21" s="74"/>
      <c r="I21" s="75" t="n">
        <f aca="false">SUMIFS(zeit2!t2istw1,zeit2!t2paketw1,B21)</f>
        <v>0</v>
      </c>
      <c r="J21" s="74"/>
      <c r="K21" s="75" t="n">
        <f aca="false">SUMIFS(zeit3!t3istw1,zeit3!t3paketw1,B21)</f>
        <v>0</v>
      </c>
      <c r="L21" s="74"/>
      <c r="M21" s="75" t="n">
        <f aca="false">SUMIFS(zeit4!t4istw1,zeit4!t4paketw1,B21)</f>
        <v>0</v>
      </c>
      <c r="N21" s="74"/>
      <c r="O21" s="75" t="n">
        <f aca="false">SUMIFS(zeit5!t5istw1,zeit5!t5paketw1,B21)</f>
        <v>0</v>
      </c>
      <c r="P21" s="76" t="n">
        <f aca="false">L21+J21+H21+F21+N21</f>
        <v>0</v>
      </c>
      <c r="Q21" s="98" t="n">
        <f aca="false">M21+K21+I21+G21+O21</f>
        <v>0</v>
      </c>
      <c r="R21" s="61"/>
      <c r="S21" s="46"/>
      <c r="T21" s="61"/>
      <c r="U21" s="61"/>
      <c r="V21" s="61"/>
      <c r="W21" s="61"/>
      <c r="X21" s="61"/>
      <c r="Y21" s="61"/>
      <c r="Z21" s="61"/>
      <c r="AA21" s="61"/>
      <c r="AB21" s="61"/>
      <c r="AC21" s="61"/>
      <c r="AD21" s="61"/>
      <c r="AE21" s="61"/>
      <c r="AF21" s="61"/>
    </row>
    <row r="22" customFormat="false" ht="15" hidden="true" customHeight="false" outlineLevel="2" collapsed="false">
      <c r="A22" s="61"/>
      <c r="B22" s="70" t="n">
        <f aca="false">Arbeitspakete!B12</f>
        <v>0</v>
      </c>
      <c r="C22" s="71"/>
      <c r="D22" s="72"/>
      <c r="E22" s="73"/>
      <c r="F22" s="74"/>
      <c r="G22" s="75" t="n">
        <f aca="false">SUMIFS([0]!t1istw1,[0]!t1paketw1,B22)</f>
        <v>0</v>
      </c>
      <c r="H22" s="74"/>
      <c r="I22" s="75" t="n">
        <f aca="false">SUMIFS(zeit2!t2istw1,zeit2!t2paketw1,B22)</f>
        <v>0</v>
      </c>
      <c r="J22" s="74"/>
      <c r="K22" s="75" t="n">
        <f aca="false">SUMIFS(zeit3!t3istw1,zeit3!t3paketw1,B22)</f>
        <v>0</v>
      </c>
      <c r="L22" s="74"/>
      <c r="M22" s="75" t="n">
        <f aca="false">SUMIFS(zeit4!t4istw1,zeit4!t4paketw1,B22)</f>
        <v>0</v>
      </c>
      <c r="N22" s="74"/>
      <c r="O22" s="75" t="n">
        <f aca="false">SUMIFS(zeit5!t5istw1,zeit5!t5paketw1,B22)</f>
        <v>0</v>
      </c>
      <c r="P22" s="76" t="n">
        <f aca="false">L22+J22+H22+F22+N22</f>
        <v>0</v>
      </c>
      <c r="Q22" s="98" t="n">
        <f aca="false">M22+K22+I22+G22+O22</f>
        <v>0</v>
      </c>
      <c r="R22" s="61"/>
      <c r="S22" s="46"/>
      <c r="T22" s="61"/>
      <c r="U22" s="61"/>
      <c r="V22" s="61"/>
      <c r="W22" s="61"/>
      <c r="X22" s="61"/>
      <c r="Y22" s="61"/>
      <c r="Z22" s="61"/>
      <c r="AA22" s="61"/>
      <c r="AB22" s="61"/>
      <c r="AC22" s="61"/>
      <c r="AD22" s="61"/>
      <c r="AE22" s="61"/>
      <c r="AF22" s="61"/>
    </row>
    <row r="23" customFormat="false" ht="15" hidden="true" customHeight="false" outlineLevel="2" collapsed="false">
      <c r="A23" s="61"/>
      <c r="B23" s="70" t="n">
        <f aca="false">Arbeitspakete!B13</f>
        <v>0</v>
      </c>
      <c r="C23" s="71"/>
      <c r="D23" s="72"/>
      <c r="E23" s="73"/>
      <c r="F23" s="74"/>
      <c r="G23" s="75" t="n">
        <f aca="false">SUMIFS([0]!t1istw1,[0]!t1paketw1,B23)</f>
        <v>0</v>
      </c>
      <c r="H23" s="74"/>
      <c r="I23" s="75" t="n">
        <f aca="false">SUMIFS(zeit2!t2istw1,zeit2!t2paketw1,B23)</f>
        <v>0</v>
      </c>
      <c r="J23" s="74"/>
      <c r="K23" s="75" t="n">
        <f aca="false">SUMIFS(zeit3!t3istw1,zeit3!t3paketw1,B23)</f>
        <v>0</v>
      </c>
      <c r="L23" s="74"/>
      <c r="M23" s="75" t="n">
        <f aca="false">SUMIFS(zeit4!t4istw1,zeit4!t4paketw1,B23)</f>
        <v>0</v>
      </c>
      <c r="N23" s="74"/>
      <c r="O23" s="75" t="n">
        <f aca="false">SUMIFS(zeit5!t5istw1,zeit5!t5paketw1,B23)</f>
        <v>0</v>
      </c>
      <c r="P23" s="76" t="n">
        <f aca="false">L23+J23+H23+F23+N23</f>
        <v>0</v>
      </c>
      <c r="Q23" s="98" t="n">
        <f aca="false">M23+K23+I23+G23+O23</f>
        <v>0</v>
      </c>
      <c r="R23" s="61"/>
      <c r="S23" s="46"/>
      <c r="T23" s="61"/>
      <c r="U23" s="61"/>
      <c r="V23" s="61"/>
      <c r="W23" s="61"/>
      <c r="X23" s="61"/>
      <c r="Y23" s="61"/>
      <c r="Z23" s="61"/>
      <c r="AA23" s="61"/>
      <c r="AB23" s="61"/>
      <c r="AC23" s="61"/>
      <c r="AD23" s="61"/>
      <c r="AE23" s="61"/>
      <c r="AF23" s="61"/>
    </row>
    <row r="24" customFormat="false" ht="15" hidden="false" customHeight="false" outlineLevel="1" collapsed="true">
      <c r="A24" s="1"/>
      <c r="B24" s="62" t="s">
        <v>70</v>
      </c>
      <c r="C24" s="78"/>
      <c r="D24" s="79"/>
      <c r="E24" s="80" t="n">
        <f aca="false">D24-F24-H24-J24-L24-N24</f>
        <v>0</v>
      </c>
      <c r="F24" s="81" t="n">
        <f aca="false">SUM(F25:F34)</f>
        <v>0</v>
      </c>
      <c r="G24" s="82" t="n">
        <f aca="false">SUM(G25:G34)</f>
        <v>0</v>
      </c>
      <c r="H24" s="81" t="n">
        <f aca="false">SUM(H25:H34)</f>
        <v>0</v>
      </c>
      <c r="I24" s="82" t="n">
        <f aca="false">SUM(I25:I34)</f>
        <v>0</v>
      </c>
      <c r="J24" s="81" t="n">
        <f aca="false">SUM(J25:J34)</f>
        <v>0</v>
      </c>
      <c r="K24" s="82" t="n">
        <f aca="false">SUM(K25:K34)</f>
        <v>0</v>
      </c>
      <c r="L24" s="81" t="n">
        <f aca="false">SUM(L25:L34)</f>
        <v>0</v>
      </c>
      <c r="M24" s="82" t="n">
        <f aca="false">SUM(M25:M34)</f>
        <v>0</v>
      </c>
      <c r="N24" s="81" t="n">
        <f aca="false">SUM(N25:N34)</f>
        <v>0</v>
      </c>
      <c r="O24" s="82" t="n">
        <f aca="false">SUM(O25:O34)</f>
        <v>0</v>
      </c>
      <c r="P24" s="68" t="n">
        <f aca="false">L24+J24+H24+F24+N24</f>
        <v>0</v>
      </c>
      <c r="Q24" s="67" t="n">
        <f aca="false">M24+K24+I24+G24+O24</f>
        <v>0</v>
      </c>
      <c r="R24" s="1"/>
      <c r="S24" s="46"/>
      <c r="T24" s="1"/>
      <c r="U24" s="1"/>
      <c r="V24" s="1"/>
      <c r="W24" s="1"/>
      <c r="X24" s="1"/>
      <c r="Y24" s="1"/>
      <c r="Z24" s="1"/>
      <c r="AA24" s="1"/>
      <c r="AB24" s="1"/>
      <c r="AC24" s="1"/>
      <c r="AD24" s="1"/>
      <c r="AE24" s="1"/>
      <c r="AF24" s="1"/>
    </row>
    <row r="25" s="69" customFormat="true" ht="15" hidden="true" customHeight="false" outlineLevel="2" collapsed="false">
      <c r="A25" s="61"/>
      <c r="B25" s="70" t="str">
        <f aca="false">Arbeitspakete!C4</f>
        <v>Domänenmodell</v>
      </c>
      <c r="C25" s="71"/>
      <c r="D25" s="72"/>
      <c r="E25" s="73"/>
      <c r="F25" s="74"/>
      <c r="G25" s="75" t="n">
        <f aca="false">SUMIFS([0]!t1istw1,[0]!t1paketw1,B25)</f>
        <v>0</v>
      </c>
      <c r="H25" s="74"/>
      <c r="I25" s="75" t="n">
        <f aca="false">SUMIFS(zeit2!t2istw1,zeit2!t2paketw1,B25)</f>
        <v>0</v>
      </c>
      <c r="J25" s="74"/>
      <c r="K25" s="75" t="n">
        <f aca="false">SUMIFS(zeit3!t3istw1,zeit3!t3paketw1,B25)</f>
        <v>0</v>
      </c>
      <c r="L25" s="74"/>
      <c r="M25" s="75" t="n">
        <f aca="false">SUMIFS(zeit4!t4istw1,zeit4!t4paketw1,B25)</f>
        <v>0</v>
      </c>
      <c r="N25" s="74"/>
      <c r="O25" s="75" t="n">
        <f aca="false">SUMIFS(zeit5!t5istw1,zeit5!t5paketw1,B25)</f>
        <v>0</v>
      </c>
      <c r="P25" s="76" t="n">
        <f aca="false">L25+J25+H25+F25+N25</f>
        <v>0</v>
      </c>
      <c r="Q25" s="98" t="n">
        <f aca="false">M25+K25+I25+G25+O25</f>
        <v>0</v>
      </c>
      <c r="R25" s="61"/>
      <c r="S25" s="46"/>
      <c r="T25" s="61"/>
      <c r="U25" s="61"/>
      <c r="V25" s="61"/>
      <c r="W25" s="61"/>
      <c r="X25" s="61"/>
      <c r="Y25" s="61"/>
      <c r="Z25" s="61"/>
      <c r="AA25" s="61"/>
      <c r="AB25" s="61"/>
      <c r="AC25" s="61"/>
      <c r="AD25" s="61"/>
      <c r="AE25" s="61"/>
      <c r="AF25" s="61"/>
    </row>
    <row r="26" s="69" customFormat="true" ht="15" hidden="true" customHeight="false" outlineLevel="2" collapsed="false">
      <c r="A26" s="61"/>
      <c r="B26" s="70" t="str">
        <f aca="false">Arbeitspakete!C5</f>
        <v>SSD</v>
      </c>
      <c r="C26" s="71"/>
      <c r="D26" s="72"/>
      <c r="E26" s="73"/>
      <c r="F26" s="74"/>
      <c r="G26" s="75" t="n">
        <f aca="false">SUMIFS([0]!t1istw1,[0]!t1paketw1,B26)</f>
        <v>0</v>
      </c>
      <c r="H26" s="74"/>
      <c r="I26" s="75" t="n">
        <f aca="false">SUMIFS(zeit2!t2istw1,zeit2!t2paketw1,B26)</f>
        <v>0</v>
      </c>
      <c r="J26" s="74"/>
      <c r="K26" s="75" t="n">
        <f aca="false">SUMIFS(zeit3!t3istw1,zeit3!t3paketw1,B26)</f>
        <v>0</v>
      </c>
      <c r="L26" s="74"/>
      <c r="M26" s="75" t="n">
        <f aca="false">SUMIFS(zeit4!t4istw1,zeit4!t4paketw1,B26)</f>
        <v>0</v>
      </c>
      <c r="N26" s="74"/>
      <c r="O26" s="75" t="n">
        <f aca="false">SUMIFS(zeit5!t5istw1,zeit5!t5paketw1,B26)</f>
        <v>0</v>
      </c>
      <c r="P26" s="76" t="n">
        <f aca="false">L26+J26+H26+F26+N26</f>
        <v>0</v>
      </c>
      <c r="Q26" s="98" t="n">
        <f aca="false">M26+K26+I26+G26+O26</f>
        <v>0</v>
      </c>
      <c r="R26" s="61"/>
      <c r="S26" s="46"/>
      <c r="T26" s="61"/>
      <c r="U26" s="61"/>
      <c r="V26" s="61"/>
      <c r="W26" s="61"/>
      <c r="X26" s="61"/>
      <c r="Y26" s="61"/>
      <c r="Z26" s="61"/>
      <c r="AA26" s="61"/>
      <c r="AB26" s="61"/>
      <c r="AC26" s="61"/>
      <c r="AD26" s="61"/>
      <c r="AE26" s="61"/>
      <c r="AF26" s="61"/>
    </row>
    <row r="27" s="69" customFormat="true" ht="15" hidden="true" customHeight="false" outlineLevel="2" collapsed="false">
      <c r="A27" s="61"/>
      <c r="B27" s="70" t="str">
        <f aca="false">Arbeitspakete!C6</f>
        <v>Contract</v>
      </c>
      <c r="C27" s="71"/>
      <c r="D27" s="72"/>
      <c r="E27" s="73"/>
      <c r="F27" s="74"/>
      <c r="G27" s="75" t="n">
        <f aca="false">SUMIFS([0]!t1istw1,[0]!t1paketw1,B27)</f>
        <v>0</v>
      </c>
      <c r="H27" s="74"/>
      <c r="I27" s="75" t="n">
        <f aca="false">SUMIFS(zeit2!t2istw1,zeit2!t2paketw1,B27)</f>
        <v>0</v>
      </c>
      <c r="J27" s="74"/>
      <c r="K27" s="75" t="n">
        <f aca="false">SUMIFS(zeit3!t3istw1,zeit3!t3paketw1,B27)</f>
        <v>0</v>
      </c>
      <c r="L27" s="74"/>
      <c r="M27" s="75" t="n">
        <f aca="false">SUMIFS(zeit4!t4istw1,zeit4!t4paketw1,B27)</f>
        <v>0</v>
      </c>
      <c r="N27" s="74"/>
      <c r="O27" s="75" t="n">
        <f aca="false">SUMIFS(zeit5!t5istw1,zeit5!t5paketw1,B27)</f>
        <v>0</v>
      </c>
      <c r="P27" s="76" t="n">
        <f aca="false">L27+J27+H27+F27+N27</f>
        <v>0</v>
      </c>
      <c r="Q27" s="98" t="n">
        <f aca="false">M27+K27+I27+G27+O27</f>
        <v>0</v>
      </c>
      <c r="R27" s="61"/>
      <c r="S27" s="46"/>
      <c r="T27" s="61"/>
      <c r="U27" s="61"/>
      <c r="V27" s="61"/>
      <c r="W27" s="61"/>
      <c r="X27" s="61"/>
      <c r="Y27" s="61"/>
      <c r="Z27" s="61"/>
      <c r="AA27" s="61"/>
      <c r="AB27" s="61"/>
      <c r="AC27" s="61"/>
      <c r="AD27" s="61"/>
      <c r="AE27" s="61"/>
      <c r="AF27" s="61"/>
    </row>
    <row r="28" s="69" customFormat="true" ht="15" hidden="true" customHeight="false" outlineLevel="2" collapsed="false">
      <c r="A28" s="61"/>
      <c r="B28" s="70" t="str">
        <f aca="false">Arbeitspakete!C7</f>
        <v>Klassendiagramm</v>
      </c>
      <c r="C28" s="71"/>
      <c r="D28" s="72"/>
      <c r="E28" s="73"/>
      <c r="F28" s="74"/>
      <c r="G28" s="75" t="n">
        <f aca="false">SUMIFS([0]!t1istw1,[0]!t1paketw1,B28)</f>
        <v>0</v>
      </c>
      <c r="H28" s="74"/>
      <c r="I28" s="75" t="n">
        <f aca="false">SUMIFS(zeit2!t2istw1,zeit2!t2paketw1,B28)</f>
        <v>0</v>
      </c>
      <c r="J28" s="74"/>
      <c r="K28" s="75" t="n">
        <f aca="false">SUMIFS(zeit3!t3istw1,zeit3!t3paketw1,B28)</f>
        <v>0</v>
      </c>
      <c r="L28" s="74"/>
      <c r="M28" s="75" t="n">
        <f aca="false">SUMIFS(zeit4!t4istw1,zeit4!t4paketw1,B28)</f>
        <v>0</v>
      </c>
      <c r="N28" s="74"/>
      <c r="O28" s="75" t="n">
        <f aca="false">SUMIFS(zeit5!t5istw1,zeit5!t5paketw1,B28)</f>
        <v>0</v>
      </c>
      <c r="P28" s="76" t="n">
        <f aca="false">L28+J28+H28+F28+N28</f>
        <v>0</v>
      </c>
      <c r="Q28" s="98" t="n">
        <f aca="false">M28+K28+I28+G28+O28</f>
        <v>0</v>
      </c>
      <c r="R28" s="61"/>
      <c r="S28" s="46"/>
      <c r="T28" s="61"/>
      <c r="U28" s="61"/>
      <c r="V28" s="61"/>
      <c r="W28" s="61"/>
      <c r="X28" s="61"/>
      <c r="Y28" s="61"/>
      <c r="Z28" s="61"/>
      <c r="AA28" s="61"/>
      <c r="AB28" s="61"/>
      <c r="AC28" s="61"/>
      <c r="AD28" s="61"/>
      <c r="AE28" s="61"/>
      <c r="AF28" s="61"/>
    </row>
    <row r="29" s="69" customFormat="true" ht="15" hidden="true" customHeight="false" outlineLevel="2" collapsed="false">
      <c r="A29" s="61"/>
      <c r="B29" s="70" t="str">
        <f aca="false">Arbeitspakete!C8</f>
        <v>Zustandsdiagramme</v>
      </c>
      <c r="C29" s="71"/>
      <c r="D29" s="72"/>
      <c r="E29" s="73"/>
      <c r="F29" s="74"/>
      <c r="G29" s="75" t="n">
        <f aca="false">SUMIFS([0]!t1istw1,[0]!t1paketw1,B29)</f>
        <v>0</v>
      </c>
      <c r="H29" s="74"/>
      <c r="I29" s="75" t="n">
        <f aca="false">SUMIFS(zeit2!t2istw1,zeit2!t2paketw1,B29)</f>
        <v>0</v>
      </c>
      <c r="J29" s="74"/>
      <c r="K29" s="75" t="n">
        <f aca="false">SUMIFS(zeit3!t3istw1,zeit3!t3paketw1,B29)</f>
        <v>0</v>
      </c>
      <c r="L29" s="74"/>
      <c r="M29" s="75" t="n">
        <f aca="false">SUMIFS(zeit4!t4istw1,zeit4!t4paketw1,B29)</f>
        <v>0</v>
      </c>
      <c r="N29" s="74"/>
      <c r="O29" s="75" t="n">
        <f aca="false">SUMIFS(zeit5!t5istw1,zeit5!t5paketw1,B29)</f>
        <v>0</v>
      </c>
      <c r="P29" s="76" t="n">
        <f aca="false">L29+J29+H29+F29+N29</f>
        <v>0</v>
      </c>
      <c r="Q29" s="98" t="n">
        <f aca="false">M29+K29+I29+G29+O29</f>
        <v>0</v>
      </c>
      <c r="R29" s="61"/>
      <c r="S29" s="46"/>
      <c r="T29" s="61"/>
      <c r="U29" s="61"/>
      <c r="V29" s="61"/>
      <c r="W29" s="61"/>
      <c r="X29" s="61"/>
      <c r="Y29" s="61"/>
      <c r="Z29" s="61"/>
      <c r="AA29" s="61"/>
      <c r="AB29" s="61"/>
      <c r="AC29" s="61"/>
      <c r="AD29" s="61"/>
      <c r="AE29" s="61"/>
      <c r="AF29" s="61"/>
    </row>
    <row r="30" s="69" customFormat="true" ht="15" hidden="true" customHeight="false" outlineLevel="2" collapsed="false">
      <c r="A30" s="61"/>
      <c r="B30" s="70" t="str">
        <f aca="false">Arbeitspakete!C9</f>
        <v>Architektur</v>
      </c>
      <c r="C30" s="71"/>
      <c r="D30" s="72"/>
      <c r="E30" s="73"/>
      <c r="F30" s="74"/>
      <c r="G30" s="75" t="n">
        <f aca="false">SUMIFS([0]!t1istw1,[0]!t1paketw1,B30)</f>
        <v>0</v>
      </c>
      <c r="H30" s="74"/>
      <c r="I30" s="75" t="n">
        <f aca="false">SUMIFS(zeit2!t2istw1,zeit2!t2paketw1,B30)</f>
        <v>0</v>
      </c>
      <c r="J30" s="74"/>
      <c r="K30" s="75" t="n">
        <f aca="false">SUMIFS(zeit3!t3istw1,zeit3!t3paketw1,B30)</f>
        <v>0</v>
      </c>
      <c r="L30" s="74"/>
      <c r="M30" s="75" t="n">
        <f aca="false">SUMIFS(zeit4!t4istw1,zeit4!t4paketw1,B30)</f>
        <v>0</v>
      </c>
      <c r="N30" s="74"/>
      <c r="O30" s="75" t="n">
        <f aca="false">SUMIFS(zeit5!t5istw1,zeit5!t5paketw1,B30)</f>
        <v>0</v>
      </c>
      <c r="P30" s="76" t="n">
        <f aca="false">L30+J30+H30+F30+N30</f>
        <v>0</v>
      </c>
      <c r="Q30" s="98" t="n">
        <f aca="false">M30+K30+I30+G30+O30</f>
        <v>0</v>
      </c>
      <c r="R30" s="61"/>
      <c r="S30" s="46"/>
      <c r="T30" s="61"/>
      <c r="U30" s="61"/>
      <c r="V30" s="61"/>
      <c r="W30" s="61"/>
      <c r="X30" s="61"/>
      <c r="Y30" s="61"/>
      <c r="Z30" s="61"/>
      <c r="AA30" s="61"/>
      <c r="AB30" s="61"/>
      <c r="AC30" s="61"/>
      <c r="AD30" s="61"/>
      <c r="AE30" s="61"/>
      <c r="AF30" s="61"/>
    </row>
    <row r="31" s="69" customFormat="true" ht="15" hidden="true" customHeight="false" outlineLevel="2" collapsed="false">
      <c r="A31" s="61"/>
      <c r="B31" s="70" t="str">
        <f aca="false">Arbeitspakete!C10</f>
        <v>Objektorientierter Entwurf</v>
      </c>
      <c r="C31" s="71"/>
      <c r="D31" s="72"/>
      <c r="E31" s="73"/>
      <c r="F31" s="74"/>
      <c r="G31" s="75" t="n">
        <f aca="false">SUMIFS([0]!t1istw1,[0]!t1paketw1,B31)</f>
        <v>0</v>
      </c>
      <c r="H31" s="74"/>
      <c r="I31" s="75" t="n">
        <f aca="false">SUMIFS(zeit2!t2istw1,zeit2!t2paketw1,B31)</f>
        <v>0</v>
      </c>
      <c r="J31" s="74"/>
      <c r="K31" s="75" t="n">
        <f aca="false">SUMIFS(zeit3!t3istw1,zeit3!t3paketw1,B31)</f>
        <v>0</v>
      </c>
      <c r="L31" s="74"/>
      <c r="M31" s="75" t="n">
        <f aca="false">SUMIFS(zeit4!t4istw1,zeit4!t4paketw1,B31)</f>
        <v>0</v>
      </c>
      <c r="N31" s="74"/>
      <c r="O31" s="75" t="n">
        <f aca="false">SUMIFS(zeit5!t5istw1,zeit5!t5paketw1,B31)</f>
        <v>0</v>
      </c>
      <c r="P31" s="76" t="n">
        <f aca="false">L31+J31+H31+F31+N31</f>
        <v>0</v>
      </c>
      <c r="Q31" s="98" t="n">
        <f aca="false">M31+K31+I31+G31+O31</f>
        <v>0</v>
      </c>
      <c r="R31" s="61"/>
      <c r="S31" s="46"/>
      <c r="T31" s="61"/>
      <c r="U31" s="61"/>
      <c r="V31" s="61"/>
      <c r="W31" s="61"/>
      <c r="X31" s="61"/>
      <c r="Y31" s="61"/>
      <c r="Z31" s="61"/>
      <c r="AA31" s="61"/>
      <c r="AB31" s="61"/>
      <c r="AC31" s="61"/>
      <c r="AD31" s="61"/>
      <c r="AE31" s="61"/>
      <c r="AF31" s="61"/>
    </row>
    <row r="32" s="69" customFormat="true" ht="15" hidden="true" customHeight="false" outlineLevel="2" collapsed="false">
      <c r="A32" s="61"/>
      <c r="B32" s="70" t="n">
        <f aca="false">Arbeitspakete!C11</f>
        <v>0</v>
      </c>
      <c r="C32" s="71"/>
      <c r="D32" s="72"/>
      <c r="E32" s="73"/>
      <c r="F32" s="74"/>
      <c r="G32" s="75" t="n">
        <f aca="false">SUMIFS([0]!t1istw1,[0]!t1paketw1,B32)</f>
        <v>0</v>
      </c>
      <c r="H32" s="74"/>
      <c r="I32" s="75" t="n">
        <f aca="false">SUMIFS(zeit2!t2istw1,zeit2!t2paketw1,B32)</f>
        <v>0</v>
      </c>
      <c r="J32" s="74"/>
      <c r="K32" s="75" t="n">
        <f aca="false">SUMIFS(zeit3!t3istw1,zeit3!t3paketw1,B32)</f>
        <v>0</v>
      </c>
      <c r="L32" s="74"/>
      <c r="M32" s="75" t="n">
        <f aca="false">SUMIFS(zeit4!t4istw1,zeit4!t4paketw1,B32)</f>
        <v>0</v>
      </c>
      <c r="N32" s="74"/>
      <c r="O32" s="75" t="n">
        <f aca="false">SUMIFS(zeit5!t5istw1,zeit5!t5paketw1,B32)</f>
        <v>0</v>
      </c>
      <c r="P32" s="76" t="n">
        <f aca="false">L32+J32+H32+F32+N32</f>
        <v>0</v>
      </c>
      <c r="Q32" s="98" t="n">
        <f aca="false">M32+K32+I32+G32+O32</f>
        <v>0</v>
      </c>
      <c r="R32" s="61"/>
      <c r="S32" s="46"/>
      <c r="T32" s="61"/>
      <c r="U32" s="61"/>
      <c r="V32" s="61"/>
      <c r="W32" s="61"/>
      <c r="X32" s="61"/>
      <c r="Y32" s="61"/>
      <c r="Z32" s="61"/>
      <c r="AA32" s="61"/>
      <c r="AB32" s="61"/>
      <c r="AC32" s="61"/>
      <c r="AD32" s="61"/>
      <c r="AE32" s="61"/>
      <c r="AF32" s="61"/>
    </row>
    <row r="33" s="69" customFormat="true" ht="15" hidden="true" customHeight="false" outlineLevel="2" collapsed="false">
      <c r="A33" s="61"/>
      <c r="B33" s="70" t="n">
        <f aca="false">Arbeitspakete!C12</f>
        <v>0</v>
      </c>
      <c r="C33" s="71"/>
      <c r="D33" s="72"/>
      <c r="E33" s="73"/>
      <c r="F33" s="74"/>
      <c r="G33" s="75" t="n">
        <f aca="false">SUMIFS([0]!t1istw1,[0]!t1paketw1,B33)</f>
        <v>0</v>
      </c>
      <c r="H33" s="74"/>
      <c r="I33" s="75" t="n">
        <f aca="false">SUMIFS(zeit2!t2istw1,zeit2!t2paketw1,B33)</f>
        <v>0</v>
      </c>
      <c r="J33" s="74"/>
      <c r="K33" s="75" t="n">
        <f aca="false">SUMIFS(zeit3!t3istw1,zeit3!t3paketw1,B33)</f>
        <v>0</v>
      </c>
      <c r="L33" s="74"/>
      <c r="M33" s="75" t="n">
        <f aca="false">SUMIFS(zeit4!t4istw1,zeit4!t4paketw1,B33)</f>
        <v>0</v>
      </c>
      <c r="N33" s="74"/>
      <c r="O33" s="75" t="n">
        <f aca="false">SUMIFS(zeit5!t5istw1,zeit5!t5paketw1,B33)</f>
        <v>0</v>
      </c>
      <c r="P33" s="76" t="n">
        <f aca="false">L33+J33+H33+F33+N33</f>
        <v>0</v>
      </c>
      <c r="Q33" s="98" t="n">
        <f aca="false">M33+K33+I33+G33+O33</f>
        <v>0</v>
      </c>
      <c r="R33" s="61"/>
      <c r="S33" s="46"/>
      <c r="T33" s="61"/>
      <c r="U33" s="61"/>
      <c r="V33" s="61"/>
      <c r="W33" s="61"/>
      <c r="X33" s="61"/>
      <c r="Y33" s="61"/>
      <c r="Z33" s="61"/>
      <c r="AA33" s="61"/>
      <c r="AB33" s="61"/>
      <c r="AC33" s="61"/>
      <c r="AD33" s="61"/>
      <c r="AE33" s="61"/>
      <c r="AF33" s="61"/>
    </row>
    <row r="34" s="69" customFormat="true" ht="15" hidden="true" customHeight="false" outlineLevel="2" collapsed="false">
      <c r="A34" s="61"/>
      <c r="B34" s="70" t="n">
        <f aca="false">Arbeitspakete!C13</f>
        <v>0</v>
      </c>
      <c r="C34" s="71"/>
      <c r="D34" s="72"/>
      <c r="E34" s="73"/>
      <c r="F34" s="74"/>
      <c r="G34" s="75" t="n">
        <f aca="false">SUMIFS([0]!t1istw1,[0]!t1paketw1,B34)</f>
        <v>0</v>
      </c>
      <c r="H34" s="74"/>
      <c r="I34" s="75" t="n">
        <f aca="false">SUMIFS(zeit2!t2istw1,zeit2!t2paketw1,B34)</f>
        <v>0</v>
      </c>
      <c r="J34" s="74"/>
      <c r="K34" s="75" t="n">
        <f aca="false">SUMIFS(zeit3!t3istw1,zeit3!t3paketw1,B34)</f>
        <v>0</v>
      </c>
      <c r="L34" s="74"/>
      <c r="M34" s="75" t="n">
        <f aca="false">SUMIFS(zeit4!t4istw1,zeit4!t4paketw1,B34)</f>
        <v>0</v>
      </c>
      <c r="N34" s="74"/>
      <c r="O34" s="75" t="n">
        <f aca="false">SUMIFS(zeit5!t5istw1,zeit5!t5paketw1,B34)</f>
        <v>0</v>
      </c>
      <c r="P34" s="76" t="n">
        <f aca="false">L34+J34+H34+F34+N34</f>
        <v>0</v>
      </c>
      <c r="Q34" s="98" t="n">
        <f aca="false">M34+K34+I34+G34+O34</f>
        <v>0</v>
      </c>
      <c r="R34" s="61"/>
      <c r="S34" s="46"/>
      <c r="T34" s="61"/>
      <c r="U34" s="61"/>
      <c r="V34" s="61"/>
      <c r="W34" s="61"/>
      <c r="X34" s="61"/>
      <c r="Y34" s="61"/>
      <c r="Z34" s="61"/>
      <c r="AA34" s="61"/>
      <c r="AB34" s="61"/>
      <c r="AC34" s="61"/>
      <c r="AD34" s="61"/>
      <c r="AE34" s="61"/>
      <c r="AF34" s="61"/>
    </row>
    <row r="35" customFormat="false" ht="15" hidden="false" customHeight="false" outlineLevel="1" collapsed="true">
      <c r="A35" s="1"/>
      <c r="B35" s="84" t="s">
        <v>55</v>
      </c>
      <c r="C35" s="78"/>
      <c r="D35" s="79"/>
      <c r="E35" s="80" t="n">
        <f aca="false">D35-F35-H35-J35-L35-N35</f>
        <v>0</v>
      </c>
      <c r="F35" s="81" t="n">
        <f aca="false">SUM(F36:F45)</f>
        <v>0</v>
      </c>
      <c r="G35" s="82" t="n">
        <f aca="false">SUM(G36:G45)</f>
        <v>0</v>
      </c>
      <c r="H35" s="81" t="n">
        <f aca="false">SUM(H36:H45)</f>
        <v>0</v>
      </c>
      <c r="I35" s="82" t="n">
        <f aca="false">SUM(I36:I45)</f>
        <v>0</v>
      </c>
      <c r="J35" s="81" t="n">
        <f aca="false">SUM(J36:J45)</f>
        <v>0</v>
      </c>
      <c r="K35" s="82" t="n">
        <f aca="false">SUM(K36:K45)</f>
        <v>0</v>
      </c>
      <c r="L35" s="81" t="n">
        <f aca="false">SUM(L36:L45)</f>
        <v>0</v>
      </c>
      <c r="M35" s="82" t="n">
        <f aca="false">SUM(M36:M45)</f>
        <v>0</v>
      </c>
      <c r="N35" s="81" t="n">
        <f aca="false">SUM(N36:N45)</f>
        <v>0</v>
      </c>
      <c r="O35" s="82" t="n">
        <f aca="false">SUM(O36:O45)</f>
        <v>0</v>
      </c>
      <c r="P35" s="68" t="n">
        <f aca="false">L35+J35+H35+F35+N35</f>
        <v>0</v>
      </c>
      <c r="Q35" s="67" t="n">
        <f aca="false">M35+K35+I35+G35+O35</f>
        <v>0</v>
      </c>
      <c r="R35" s="1"/>
      <c r="S35" s="46"/>
      <c r="T35" s="1"/>
      <c r="U35" s="1"/>
      <c r="V35" s="1"/>
      <c r="W35" s="1"/>
      <c r="X35" s="1"/>
      <c r="Y35" s="1"/>
      <c r="Z35" s="1"/>
      <c r="AA35" s="1"/>
      <c r="AB35" s="1"/>
      <c r="AC35" s="1"/>
      <c r="AD35" s="1"/>
      <c r="AE35" s="1"/>
      <c r="AF35" s="1"/>
    </row>
    <row r="36" customFormat="false" ht="15" hidden="true" customHeight="false" outlineLevel="2" collapsed="false">
      <c r="A36" s="1"/>
      <c r="B36" s="70" t="str">
        <f aca="false">Arbeitspakete!D4</f>
        <v>Modul 1 - GUI</v>
      </c>
      <c r="C36" s="71"/>
      <c r="D36" s="72"/>
      <c r="E36" s="73"/>
      <c r="F36" s="74"/>
      <c r="G36" s="75" t="n">
        <f aca="false">SUMIFS([0]!t1istw1,[0]!t1paketw1,B36)</f>
        <v>0</v>
      </c>
      <c r="H36" s="74"/>
      <c r="I36" s="75" t="n">
        <f aca="false">SUMIFS(zeit2!t2istw1,zeit2!t2paketw1,B36)</f>
        <v>0</v>
      </c>
      <c r="J36" s="74"/>
      <c r="K36" s="75" t="n">
        <f aca="false">SUMIFS(zeit3!t3istw1,zeit3!t3paketw1,B36)</f>
        <v>0</v>
      </c>
      <c r="L36" s="74"/>
      <c r="M36" s="75" t="n">
        <f aca="false">SUMIFS(zeit4!t4istw1,zeit4!t4paketw1,B36)</f>
        <v>0</v>
      </c>
      <c r="N36" s="74"/>
      <c r="O36" s="75" t="n">
        <f aca="false">SUMIFS(zeit5!t5istw1,zeit5!t5paketw1,B36)</f>
        <v>0</v>
      </c>
      <c r="P36" s="76" t="n">
        <f aca="false">L36+J36+H36+F36+N36</f>
        <v>0</v>
      </c>
      <c r="Q36" s="98" t="n">
        <f aca="false">M36+K36+I36+G36+O36</f>
        <v>0</v>
      </c>
      <c r="R36" s="1"/>
      <c r="S36" s="46"/>
      <c r="T36" s="1"/>
      <c r="U36" s="1"/>
      <c r="V36" s="1"/>
      <c r="W36" s="1"/>
      <c r="X36" s="1"/>
      <c r="Y36" s="1"/>
      <c r="Z36" s="1"/>
      <c r="AA36" s="1"/>
      <c r="AB36" s="1"/>
      <c r="AC36" s="1"/>
      <c r="AD36" s="1"/>
      <c r="AE36" s="1"/>
      <c r="AF36" s="1"/>
    </row>
    <row r="37" customFormat="false" ht="15" hidden="true" customHeight="false" outlineLevel="2" collapsed="false">
      <c r="A37" s="1"/>
      <c r="B37" s="70" t="str">
        <f aca="false">Arbeitspakete!D5</f>
        <v>Modul 2 - WG erstellen</v>
      </c>
      <c r="C37" s="71"/>
      <c r="D37" s="72"/>
      <c r="E37" s="73"/>
      <c r="F37" s="74"/>
      <c r="G37" s="75" t="n">
        <f aca="false">SUMIFS([0]!t1istw1,[0]!t1paketw1,B37)</f>
        <v>0</v>
      </c>
      <c r="H37" s="74"/>
      <c r="I37" s="75" t="n">
        <f aca="false">SUMIFS(zeit2!t2istw1,zeit2!t2paketw1,B37)</f>
        <v>0</v>
      </c>
      <c r="J37" s="74"/>
      <c r="K37" s="75" t="n">
        <f aca="false">SUMIFS(zeit3!t3istw1,zeit3!t3paketw1,B37)</f>
        <v>0</v>
      </c>
      <c r="L37" s="74"/>
      <c r="M37" s="75" t="n">
        <f aca="false">SUMIFS(zeit4!t4istw1,zeit4!t4paketw1,B37)</f>
        <v>0</v>
      </c>
      <c r="N37" s="74"/>
      <c r="O37" s="75" t="n">
        <f aca="false">SUMIFS(zeit5!t5istw1,zeit5!t5paketw1,B37)</f>
        <v>0</v>
      </c>
      <c r="P37" s="76" t="n">
        <f aca="false">L37+J37+H37+F37+N37</f>
        <v>0</v>
      </c>
      <c r="Q37" s="98" t="n">
        <f aca="false">M37+K37+I37+G37+O37</f>
        <v>0</v>
      </c>
      <c r="R37" s="1"/>
      <c r="S37" s="46"/>
      <c r="T37" s="1"/>
      <c r="U37" s="1"/>
      <c r="V37" s="1"/>
      <c r="W37" s="1"/>
      <c r="X37" s="1"/>
      <c r="Y37" s="1"/>
      <c r="Z37" s="1"/>
      <c r="AA37" s="1"/>
      <c r="AB37" s="1"/>
      <c r="AC37" s="1"/>
      <c r="AD37" s="1"/>
      <c r="AE37" s="1"/>
      <c r="AF37" s="1"/>
    </row>
    <row r="38" customFormat="false" ht="15" hidden="true" customHeight="false" outlineLevel="2" collapsed="false">
      <c r="A38" s="1"/>
      <c r="B38" s="70" t="str">
        <f aca="false">Arbeitspakete!D6</f>
        <v>Modul 3 - WG konfigurieren</v>
      </c>
      <c r="C38" s="71"/>
      <c r="D38" s="72"/>
      <c r="E38" s="73"/>
      <c r="F38" s="74"/>
      <c r="G38" s="75" t="n">
        <f aca="false">SUMIFS([0]!t1istw1,[0]!t1paketw1,B38)</f>
        <v>0</v>
      </c>
      <c r="H38" s="74"/>
      <c r="I38" s="75" t="n">
        <f aca="false">SUMIFS(zeit2!t2istw1,zeit2!t2paketw1,B38)</f>
        <v>0</v>
      </c>
      <c r="J38" s="74"/>
      <c r="K38" s="75" t="n">
        <f aca="false">SUMIFS(zeit3!t3istw1,zeit3!t3paketw1,B38)</f>
        <v>0</v>
      </c>
      <c r="L38" s="74"/>
      <c r="M38" s="75" t="n">
        <f aca="false">SUMIFS(zeit4!t4istw1,zeit4!t4paketw1,B38)</f>
        <v>0</v>
      </c>
      <c r="N38" s="74"/>
      <c r="O38" s="75" t="n">
        <f aca="false">SUMIFS(zeit5!t5istw1,zeit5!t5paketw1,B38)</f>
        <v>0</v>
      </c>
      <c r="P38" s="76" t="n">
        <f aca="false">L38+J38+H38+F38+N38</f>
        <v>0</v>
      </c>
      <c r="Q38" s="98" t="n">
        <f aca="false">M38+K38+I38+G38+O38</f>
        <v>0</v>
      </c>
      <c r="R38" s="1"/>
      <c r="S38" s="46"/>
      <c r="T38" s="1"/>
      <c r="U38" s="1"/>
      <c r="V38" s="1"/>
      <c r="W38" s="1"/>
      <c r="X38" s="1"/>
      <c r="Y38" s="1"/>
      <c r="Z38" s="1"/>
      <c r="AA38" s="1"/>
      <c r="AB38" s="1"/>
      <c r="AC38" s="1"/>
      <c r="AD38" s="1"/>
      <c r="AE38" s="1"/>
      <c r="AF38" s="1"/>
    </row>
    <row r="39" customFormat="false" ht="15" hidden="true" customHeight="false" outlineLevel="2" collapsed="false">
      <c r="A39" s="1"/>
      <c r="B39" s="70" t="str">
        <f aca="false">Arbeitspakete!D7</f>
        <v>Modul 4 - Termine</v>
      </c>
      <c r="C39" s="71"/>
      <c r="D39" s="72"/>
      <c r="E39" s="73"/>
      <c r="F39" s="74"/>
      <c r="G39" s="75" t="n">
        <f aca="false">SUMIFS([0]!t1istw1,[0]!t1paketw1,B39)</f>
        <v>0</v>
      </c>
      <c r="H39" s="74"/>
      <c r="I39" s="75" t="n">
        <f aca="false">SUMIFS(zeit2!t2istw1,zeit2!t2paketw1,B39)</f>
        <v>0</v>
      </c>
      <c r="J39" s="74"/>
      <c r="K39" s="75" t="n">
        <f aca="false">SUMIFS(zeit3!t3istw1,zeit3!t3paketw1,B39)</f>
        <v>0</v>
      </c>
      <c r="L39" s="74"/>
      <c r="M39" s="75" t="n">
        <f aca="false">SUMIFS(zeit4!t4istw1,zeit4!t4paketw1,B39)</f>
        <v>0</v>
      </c>
      <c r="N39" s="74"/>
      <c r="O39" s="75" t="n">
        <f aca="false">SUMIFS(zeit5!t5istw1,zeit5!t5paketw1,B39)</f>
        <v>0</v>
      </c>
      <c r="P39" s="76" t="n">
        <f aca="false">L39+J39+H39+F39+N39</f>
        <v>0</v>
      </c>
      <c r="Q39" s="98" t="n">
        <f aca="false">M39+K39+I39+G39+O39</f>
        <v>0</v>
      </c>
      <c r="R39" s="1"/>
      <c r="S39" s="46"/>
      <c r="T39" s="1"/>
      <c r="U39" s="1"/>
      <c r="V39" s="1"/>
      <c r="W39" s="1"/>
      <c r="X39" s="1"/>
      <c r="Y39" s="1"/>
      <c r="Z39" s="1"/>
      <c r="AA39" s="1"/>
      <c r="AB39" s="1"/>
      <c r="AC39" s="1"/>
      <c r="AD39" s="1"/>
      <c r="AE39" s="1"/>
      <c r="AF39" s="1"/>
    </row>
    <row r="40" customFormat="false" ht="15" hidden="true" customHeight="false" outlineLevel="2" collapsed="false">
      <c r="A40" s="1"/>
      <c r="B40" s="70" t="str">
        <f aca="false">Arbeitspakete!D8</f>
        <v>Modul 5 - Putzplan</v>
      </c>
      <c r="C40" s="71"/>
      <c r="D40" s="72"/>
      <c r="E40" s="73"/>
      <c r="F40" s="74"/>
      <c r="G40" s="75" t="n">
        <f aca="false">SUMIFS([0]!t1istw1,[0]!t1paketw1,B40)</f>
        <v>0</v>
      </c>
      <c r="H40" s="74"/>
      <c r="I40" s="75" t="n">
        <f aca="false">SUMIFS(zeit2!t2istw1,zeit2!t2paketw1,B40)</f>
        <v>0</v>
      </c>
      <c r="J40" s="74"/>
      <c r="K40" s="75" t="n">
        <f aca="false">SUMIFS(zeit3!t3istw1,zeit3!t3paketw1,B40)</f>
        <v>0</v>
      </c>
      <c r="L40" s="74"/>
      <c r="M40" s="75" t="n">
        <f aca="false">SUMIFS(zeit4!t4istw1,zeit4!t4paketw1,B40)</f>
        <v>0</v>
      </c>
      <c r="N40" s="74"/>
      <c r="O40" s="75" t="n">
        <f aca="false">SUMIFS(zeit5!t5istw1,zeit5!t5paketw1,B40)</f>
        <v>0</v>
      </c>
      <c r="P40" s="76" t="n">
        <f aca="false">L40+J40+H40+F40+N40</f>
        <v>0</v>
      </c>
      <c r="Q40" s="98" t="n">
        <f aca="false">M40+K40+I40+G40+O40</f>
        <v>0</v>
      </c>
      <c r="R40" s="1"/>
      <c r="S40" s="46"/>
      <c r="T40" s="1"/>
      <c r="U40" s="1"/>
      <c r="V40" s="1"/>
      <c r="W40" s="1"/>
      <c r="X40" s="1"/>
      <c r="Y40" s="1"/>
      <c r="Z40" s="1"/>
      <c r="AA40" s="1"/>
      <c r="AB40" s="1"/>
      <c r="AC40" s="1"/>
      <c r="AD40" s="1"/>
      <c r="AE40" s="1"/>
      <c r="AF40" s="1"/>
    </row>
    <row r="41" customFormat="false" ht="15" hidden="true" customHeight="false" outlineLevel="2" collapsed="false">
      <c r="A41" s="1"/>
      <c r="B41" s="70" t="str">
        <f aca="false">Arbeitspakete!D9</f>
        <v>Modul 6 - Einkaufsliste</v>
      </c>
      <c r="C41" s="71"/>
      <c r="D41" s="72"/>
      <c r="E41" s="73"/>
      <c r="F41" s="74"/>
      <c r="G41" s="75" t="n">
        <f aca="false">SUMIFS([0]!t1istw1,[0]!t1paketw1,B41)</f>
        <v>0</v>
      </c>
      <c r="H41" s="74"/>
      <c r="I41" s="75" t="n">
        <f aca="false">SUMIFS(zeit2!t2istw1,zeit2!t2paketw1,B41)</f>
        <v>0</v>
      </c>
      <c r="J41" s="74"/>
      <c r="K41" s="75" t="n">
        <f aca="false">SUMIFS(zeit3!t3istw1,zeit3!t3paketw1,B41)</f>
        <v>0</v>
      </c>
      <c r="L41" s="74"/>
      <c r="M41" s="75" t="n">
        <f aca="false">SUMIFS(zeit4!t4istw1,zeit4!t4paketw1,B41)</f>
        <v>0</v>
      </c>
      <c r="N41" s="74"/>
      <c r="O41" s="75" t="n">
        <f aca="false">SUMIFS(zeit5!t5istw1,zeit5!t5paketw1,B41)</f>
        <v>0</v>
      </c>
      <c r="P41" s="76" t="n">
        <f aca="false">L41+J41+H41+F41+N41</f>
        <v>0</v>
      </c>
      <c r="Q41" s="98" t="n">
        <f aca="false">M41+K41+I41+G41+O41</f>
        <v>0</v>
      </c>
      <c r="R41" s="1"/>
      <c r="S41" s="46"/>
      <c r="T41" s="1"/>
      <c r="U41" s="1"/>
      <c r="V41" s="1"/>
      <c r="W41" s="1"/>
      <c r="X41" s="1"/>
      <c r="Y41" s="1"/>
      <c r="Z41" s="1"/>
      <c r="AA41" s="1"/>
      <c r="AB41" s="1"/>
      <c r="AC41" s="1"/>
      <c r="AD41" s="1"/>
      <c r="AE41" s="1"/>
      <c r="AF41" s="1"/>
    </row>
    <row r="42" customFormat="false" ht="15" hidden="true" customHeight="false" outlineLevel="2" collapsed="false">
      <c r="A42" s="1"/>
      <c r="B42" s="70" t="str">
        <f aca="false">Arbeitspakete!D10</f>
        <v>Modul 7 - Anmelden</v>
      </c>
      <c r="C42" s="71"/>
      <c r="D42" s="72"/>
      <c r="E42" s="73"/>
      <c r="F42" s="74"/>
      <c r="G42" s="75" t="n">
        <f aca="false">SUMIFS([0]!t1istw1,[0]!t1paketw1,B42)</f>
        <v>0</v>
      </c>
      <c r="H42" s="74"/>
      <c r="I42" s="75" t="n">
        <f aca="false">SUMIFS(zeit2!t2istw1,zeit2!t2paketw1,B42)</f>
        <v>0</v>
      </c>
      <c r="J42" s="74"/>
      <c r="K42" s="75" t="n">
        <f aca="false">SUMIFS(zeit3!t3istw1,zeit3!t3paketw1,B42)</f>
        <v>0</v>
      </c>
      <c r="L42" s="74"/>
      <c r="M42" s="75" t="n">
        <f aca="false">SUMIFS(zeit4!t4istw1,zeit4!t4paketw1,B42)</f>
        <v>0</v>
      </c>
      <c r="N42" s="74"/>
      <c r="O42" s="75" t="n">
        <f aca="false">SUMIFS(zeit5!t5istw1,zeit5!t5paketw1,B42)</f>
        <v>0</v>
      </c>
      <c r="P42" s="76" t="n">
        <f aca="false">L42+J42+H42+F42+N42</f>
        <v>0</v>
      </c>
      <c r="Q42" s="98" t="n">
        <f aca="false">M42+K42+I42+G42+O42</f>
        <v>0</v>
      </c>
      <c r="R42" s="1"/>
      <c r="S42" s="46"/>
      <c r="T42" s="1"/>
      <c r="U42" s="1"/>
      <c r="V42" s="1"/>
      <c r="W42" s="1"/>
      <c r="X42" s="1"/>
      <c r="Y42" s="1"/>
      <c r="Z42" s="1"/>
      <c r="AA42" s="1"/>
      <c r="AB42" s="1"/>
      <c r="AC42" s="1"/>
      <c r="AD42" s="1"/>
      <c r="AE42" s="1"/>
      <c r="AF42" s="1"/>
    </row>
    <row r="43" customFormat="false" ht="15" hidden="true" customHeight="false" outlineLevel="2" collapsed="false">
      <c r="A43" s="1"/>
      <c r="B43" s="70" t="str">
        <f aca="false">Arbeitspakete!D11</f>
        <v>Modul 8 - Status setzen</v>
      </c>
      <c r="C43" s="71"/>
      <c r="D43" s="72"/>
      <c r="E43" s="73"/>
      <c r="F43" s="74"/>
      <c r="G43" s="75" t="n">
        <f aca="false">SUMIFS([0]!t1istw1,[0]!t1paketw1,B43)</f>
        <v>0</v>
      </c>
      <c r="H43" s="74"/>
      <c r="I43" s="75" t="n">
        <f aca="false">SUMIFS(zeit2!t2istw1,zeit2!t2paketw1,B43)</f>
        <v>0</v>
      </c>
      <c r="J43" s="74"/>
      <c r="K43" s="75" t="n">
        <f aca="false">SUMIFS(zeit3!t3istw1,zeit3!t3paketw1,B43)</f>
        <v>0</v>
      </c>
      <c r="L43" s="74"/>
      <c r="M43" s="75" t="n">
        <f aca="false">SUMIFS(zeit4!t4istw1,zeit4!t4paketw1,B43)</f>
        <v>0</v>
      </c>
      <c r="N43" s="74"/>
      <c r="O43" s="75" t="n">
        <f aca="false">SUMIFS(zeit5!t5istw1,zeit5!t5paketw1,B43)</f>
        <v>0</v>
      </c>
      <c r="P43" s="76" t="n">
        <f aca="false">L43+J43+H43+F43+N43</f>
        <v>0</v>
      </c>
      <c r="Q43" s="98" t="n">
        <f aca="false">M43+K43+I43+G43+O43</f>
        <v>0</v>
      </c>
      <c r="R43" s="1"/>
      <c r="S43" s="46"/>
      <c r="T43" s="1"/>
      <c r="U43" s="1"/>
      <c r="V43" s="1"/>
      <c r="W43" s="1"/>
      <c r="X43" s="1"/>
      <c r="Y43" s="1"/>
      <c r="Z43" s="1"/>
      <c r="AA43" s="1"/>
      <c r="AB43" s="1"/>
      <c r="AC43" s="1"/>
      <c r="AD43" s="1"/>
      <c r="AE43" s="1"/>
      <c r="AF43" s="1"/>
    </row>
    <row r="44" customFormat="false" ht="15" hidden="true" customHeight="false" outlineLevel="2" collapsed="false">
      <c r="A44" s="1"/>
      <c r="B44" s="70" t="n">
        <f aca="false">Arbeitspakete!D12</f>
        <v>0</v>
      </c>
      <c r="C44" s="71"/>
      <c r="D44" s="72"/>
      <c r="E44" s="73"/>
      <c r="F44" s="74"/>
      <c r="G44" s="75" t="n">
        <f aca="false">SUMIFS([0]!t1istw1,[0]!t1paketw1,B44)</f>
        <v>0</v>
      </c>
      <c r="H44" s="74"/>
      <c r="I44" s="75" t="n">
        <f aca="false">SUMIFS(zeit2!t2istw1,zeit2!t2paketw1,B44)</f>
        <v>0</v>
      </c>
      <c r="J44" s="74"/>
      <c r="K44" s="75" t="n">
        <f aca="false">SUMIFS(zeit3!t3istw1,zeit3!t3paketw1,B44)</f>
        <v>0</v>
      </c>
      <c r="L44" s="74"/>
      <c r="M44" s="75" t="n">
        <f aca="false">SUMIFS(zeit4!t4istw1,zeit4!t4paketw1,B44)</f>
        <v>0</v>
      </c>
      <c r="N44" s="74"/>
      <c r="O44" s="75" t="n">
        <f aca="false">SUMIFS(zeit5!t5istw1,zeit5!t5paketw1,B44)</f>
        <v>0</v>
      </c>
      <c r="P44" s="76" t="n">
        <f aca="false">L44+J44+H44+F44+N44</f>
        <v>0</v>
      </c>
      <c r="Q44" s="98" t="n">
        <f aca="false">M44+K44+I44+G44+O44</f>
        <v>0</v>
      </c>
      <c r="R44" s="1"/>
      <c r="S44" s="46"/>
      <c r="T44" s="1"/>
      <c r="U44" s="1"/>
      <c r="V44" s="1"/>
      <c r="W44" s="1"/>
      <c r="X44" s="1"/>
      <c r="Y44" s="1"/>
      <c r="Z44" s="1"/>
      <c r="AA44" s="1"/>
      <c r="AB44" s="1"/>
      <c r="AC44" s="1"/>
      <c r="AD44" s="1"/>
      <c r="AE44" s="1"/>
      <c r="AF44" s="1"/>
    </row>
    <row r="45" customFormat="false" ht="15" hidden="true" customHeight="false" outlineLevel="2" collapsed="false">
      <c r="A45" s="1"/>
      <c r="B45" s="70" t="n">
        <f aca="false">Arbeitspakete!D13</f>
        <v>0</v>
      </c>
      <c r="C45" s="71"/>
      <c r="D45" s="72"/>
      <c r="E45" s="73"/>
      <c r="F45" s="74"/>
      <c r="G45" s="75" t="n">
        <f aca="false">SUMIFS([0]!t1istw1,[0]!t1paketw1,B45)</f>
        <v>0</v>
      </c>
      <c r="H45" s="74"/>
      <c r="I45" s="75" t="n">
        <f aca="false">SUMIFS(zeit2!t2istw1,zeit2!t2paketw1,B45)</f>
        <v>0</v>
      </c>
      <c r="J45" s="74"/>
      <c r="K45" s="75" t="n">
        <f aca="false">SUMIFS(zeit3!t3istw1,zeit3!t3paketw1,B45)</f>
        <v>0</v>
      </c>
      <c r="L45" s="74"/>
      <c r="M45" s="75" t="n">
        <f aca="false">SUMIFS(zeit4!t4istw1,zeit4!t4paketw1,B45)</f>
        <v>0</v>
      </c>
      <c r="N45" s="74"/>
      <c r="O45" s="75" t="n">
        <f aca="false">SUMIFS(zeit5!t5istw1,zeit5!t5paketw1,B45)</f>
        <v>0</v>
      </c>
      <c r="P45" s="76" t="n">
        <f aca="false">L45+J45+H45+F45+N45</f>
        <v>0</v>
      </c>
      <c r="Q45" s="98" t="n">
        <f aca="false">M45+K45+I45+G45+O45</f>
        <v>0</v>
      </c>
      <c r="R45" s="46"/>
      <c r="S45" s="46"/>
      <c r="T45" s="1"/>
      <c r="U45" s="1"/>
      <c r="V45" s="1"/>
      <c r="W45" s="1"/>
      <c r="X45" s="1"/>
      <c r="Y45" s="1"/>
      <c r="Z45" s="1"/>
      <c r="AA45" s="1"/>
      <c r="AB45" s="1"/>
      <c r="AC45" s="1"/>
      <c r="AD45" s="1"/>
      <c r="AE45" s="1"/>
      <c r="AF45" s="1"/>
    </row>
    <row r="46" customFormat="false" ht="15" hidden="false" customHeight="false" outlineLevel="1" collapsed="true">
      <c r="A46" s="1"/>
      <c r="B46" s="84" t="s">
        <v>71</v>
      </c>
      <c r="C46" s="78"/>
      <c r="D46" s="79"/>
      <c r="E46" s="80" t="n">
        <f aca="false">D46-F46-H46-J46-L46-N46</f>
        <v>0</v>
      </c>
      <c r="F46" s="81" t="n">
        <f aca="false">SUM(F47:F56)</f>
        <v>0</v>
      </c>
      <c r="G46" s="82" t="n">
        <f aca="false">SUM(G47:G56)</f>
        <v>0</v>
      </c>
      <c r="H46" s="81" t="n">
        <f aca="false">SUM(H47:H56)</f>
        <v>0</v>
      </c>
      <c r="I46" s="82" t="n">
        <f aca="false">SUM(I47:I56)</f>
        <v>0</v>
      </c>
      <c r="J46" s="81" t="n">
        <f aca="false">SUM(J47:J56)</f>
        <v>0</v>
      </c>
      <c r="K46" s="82" t="n">
        <f aca="false">SUM(K47:K56)</f>
        <v>0</v>
      </c>
      <c r="L46" s="81" t="n">
        <f aca="false">SUM(L47:L56)</f>
        <v>0</v>
      </c>
      <c r="M46" s="82" t="n">
        <f aca="false">SUM(M47:M56)</f>
        <v>0</v>
      </c>
      <c r="N46" s="81" t="n">
        <f aca="false">SUM(N47:N56)</f>
        <v>0</v>
      </c>
      <c r="O46" s="82" t="n">
        <f aca="false">SUM(O47:O56)</f>
        <v>0</v>
      </c>
      <c r="P46" s="68" t="n">
        <f aca="false">L46+J46+H46+F46+N46</f>
        <v>0</v>
      </c>
      <c r="Q46" s="67" t="n">
        <f aca="false">M46+K46+I46+G46+O46</f>
        <v>0</v>
      </c>
      <c r="R46" s="85"/>
      <c r="S46" s="46"/>
      <c r="T46" s="1"/>
      <c r="U46" s="1"/>
      <c r="V46" s="1"/>
      <c r="W46" s="1"/>
      <c r="X46" s="1"/>
      <c r="Y46" s="1"/>
      <c r="Z46" s="1"/>
      <c r="AA46" s="1"/>
      <c r="AB46" s="1"/>
      <c r="AC46" s="1"/>
      <c r="AD46" s="1"/>
      <c r="AE46" s="1"/>
      <c r="AF46" s="1"/>
    </row>
    <row r="47" customFormat="false" ht="15" hidden="true" customHeight="false" outlineLevel="2" collapsed="false">
      <c r="A47" s="1"/>
      <c r="B47" s="70" t="str">
        <f aca="false">Arbeitspakete!E4</f>
        <v>Unit Tests</v>
      </c>
      <c r="C47" s="71"/>
      <c r="D47" s="72"/>
      <c r="E47" s="73"/>
      <c r="F47" s="74"/>
      <c r="G47" s="75" t="n">
        <f aca="false">SUMIFS([0]!t1istw1,[0]!t1paketw1,B47)</f>
        <v>0</v>
      </c>
      <c r="H47" s="74"/>
      <c r="I47" s="75" t="n">
        <f aca="false">SUMIFS(zeit2!t2istw1,zeit2!t2paketw1,B47)</f>
        <v>0</v>
      </c>
      <c r="J47" s="74"/>
      <c r="K47" s="75" t="n">
        <f aca="false">SUMIFS(zeit3!t3istw1,zeit3!t3paketw1,B47)</f>
        <v>0</v>
      </c>
      <c r="L47" s="74"/>
      <c r="M47" s="75" t="n">
        <f aca="false">SUMIFS(zeit4!t4istw1,zeit4!t4paketw1,B47)</f>
        <v>0</v>
      </c>
      <c r="N47" s="74"/>
      <c r="O47" s="75" t="n">
        <f aca="false">SUMIFS(zeit5!t5istw1,zeit5!t5paketw1,B47)</f>
        <v>0</v>
      </c>
      <c r="P47" s="76" t="n">
        <f aca="false">L47+J47+H47+F47+N47</f>
        <v>0</v>
      </c>
      <c r="Q47" s="98" t="n">
        <f aca="false">M47+K47+I47+G47+O47</f>
        <v>0</v>
      </c>
      <c r="R47" s="86"/>
      <c r="S47" s="1"/>
      <c r="T47" s="1"/>
      <c r="U47" s="1"/>
      <c r="V47" s="1"/>
      <c r="W47" s="1"/>
      <c r="X47" s="1"/>
      <c r="Y47" s="1"/>
      <c r="Z47" s="1"/>
      <c r="AA47" s="1"/>
      <c r="AB47" s="1"/>
      <c r="AC47" s="1"/>
      <c r="AD47" s="1"/>
      <c r="AE47" s="1"/>
      <c r="AF47" s="1"/>
    </row>
    <row r="48" customFormat="false" ht="15" hidden="true" customHeight="false" outlineLevel="2" collapsed="false">
      <c r="A48" s="1"/>
      <c r="B48" s="70" t="str">
        <f aca="false">Arbeitspakete!E5</f>
        <v>Funktionale Tests</v>
      </c>
      <c r="C48" s="71"/>
      <c r="D48" s="72"/>
      <c r="E48" s="73"/>
      <c r="F48" s="74"/>
      <c r="G48" s="75" t="n">
        <f aca="false">SUMIFS([0]!t1istw1,[0]!t1paketw1,B48)</f>
        <v>0</v>
      </c>
      <c r="H48" s="74"/>
      <c r="I48" s="75" t="n">
        <f aca="false">SUMIFS(zeit2!t2istw1,zeit2!t2paketw1,B48)</f>
        <v>0</v>
      </c>
      <c r="J48" s="74"/>
      <c r="K48" s="75" t="n">
        <f aca="false">SUMIFS(zeit3!t3istw1,zeit3!t3paketw1,B48)</f>
        <v>0</v>
      </c>
      <c r="L48" s="74"/>
      <c r="M48" s="75" t="n">
        <f aca="false">SUMIFS(zeit4!t4istw1,zeit4!t4paketw1,B48)</f>
        <v>0</v>
      </c>
      <c r="N48" s="74"/>
      <c r="O48" s="75" t="n">
        <f aca="false">SUMIFS(zeit5!t5istw1,zeit5!t5paketw1,B48)</f>
        <v>0</v>
      </c>
      <c r="P48" s="76" t="n">
        <f aca="false">L48+J48+H48+F48+N48</f>
        <v>0</v>
      </c>
      <c r="Q48" s="98" t="n">
        <f aca="false">M48+K48+I48+G48+O48</f>
        <v>0</v>
      </c>
      <c r="R48" s="86"/>
      <c r="S48" s="1"/>
      <c r="T48" s="1"/>
      <c r="U48" s="1"/>
      <c r="V48" s="1"/>
      <c r="W48" s="1"/>
      <c r="X48" s="1"/>
      <c r="Y48" s="1"/>
      <c r="Z48" s="1"/>
      <c r="AA48" s="1"/>
      <c r="AB48" s="1"/>
      <c r="AC48" s="1"/>
      <c r="AD48" s="1"/>
      <c r="AE48" s="1"/>
      <c r="AF48" s="1"/>
    </row>
    <row r="49" customFormat="false" ht="15" hidden="true" customHeight="false" outlineLevel="2" collapsed="false">
      <c r="A49" s="1"/>
      <c r="B49" s="70" t="str">
        <f aca="false">Arbeitspakete!E6</f>
        <v>Integrationstest</v>
      </c>
      <c r="C49" s="71"/>
      <c r="D49" s="72"/>
      <c r="E49" s="73"/>
      <c r="F49" s="74"/>
      <c r="G49" s="75" t="n">
        <f aca="false">SUMIFS([0]!t1istw1,[0]!t1paketw1,B49)</f>
        <v>0</v>
      </c>
      <c r="H49" s="74"/>
      <c r="I49" s="75" t="n">
        <f aca="false">SUMIFS(zeit2!t2istw1,zeit2!t2paketw1,B49)</f>
        <v>0</v>
      </c>
      <c r="J49" s="74"/>
      <c r="K49" s="75" t="n">
        <f aca="false">SUMIFS(zeit3!t3istw1,zeit3!t3paketw1,B49)</f>
        <v>0</v>
      </c>
      <c r="L49" s="74"/>
      <c r="M49" s="75" t="n">
        <f aca="false">SUMIFS(zeit4!t4istw1,zeit4!t4paketw1,B49)</f>
        <v>0</v>
      </c>
      <c r="N49" s="74"/>
      <c r="O49" s="75" t="n">
        <f aca="false">SUMIFS(zeit5!t5istw1,zeit5!t5paketw1,B49)</f>
        <v>0</v>
      </c>
      <c r="P49" s="76" t="n">
        <f aca="false">L49+J49+H49+F49+N49</f>
        <v>0</v>
      </c>
      <c r="Q49" s="98" t="n">
        <f aca="false">M49+K49+I49+G49+O49</f>
        <v>0</v>
      </c>
      <c r="R49" s="1"/>
      <c r="S49" s="1"/>
      <c r="T49" s="1"/>
      <c r="U49" s="1"/>
      <c r="V49" s="1"/>
      <c r="W49" s="1"/>
      <c r="X49" s="1"/>
      <c r="Y49" s="1"/>
      <c r="Z49" s="1"/>
      <c r="AA49" s="1"/>
      <c r="AB49" s="1"/>
      <c r="AC49" s="1"/>
      <c r="AD49" s="1"/>
      <c r="AE49" s="1"/>
      <c r="AF49" s="1"/>
    </row>
    <row r="50" customFormat="false" ht="15" hidden="true" customHeight="false" outlineLevel="2" collapsed="false">
      <c r="A50" s="1"/>
      <c r="B50" s="70" t="str">
        <f aca="false">Arbeitspakete!E7</f>
        <v>Systemtest</v>
      </c>
      <c r="C50" s="71"/>
      <c r="D50" s="72"/>
      <c r="E50" s="73"/>
      <c r="F50" s="74"/>
      <c r="G50" s="75" t="n">
        <f aca="false">SUMIFS([0]!t1istw1,[0]!t1paketw1,B50)</f>
        <v>0</v>
      </c>
      <c r="H50" s="74"/>
      <c r="I50" s="75" t="n">
        <f aca="false">SUMIFS(zeit2!t2istw1,zeit2!t2paketw1,B50)</f>
        <v>0</v>
      </c>
      <c r="J50" s="74"/>
      <c r="K50" s="75" t="n">
        <f aca="false">SUMIFS(zeit3!t3istw1,zeit3!t3paketw1,B50)</f>
        <v>0</v>
      </c>
      <c r="L50" s="74"/>
      <c r="M50" s="75" t="n">
        <f aca="false">SUMIFS(zeit4!t4istw1,zeit4!t4paketw1,B50)</f>
        <v>0</v>
      </c>
      <c r="N50" s="74"/>
      <c r="O50" s="75" t="n">
        <f aca="false">SUMIFS(zeit5!t5istw1,zeit5!t5paketw1,B50)</f>
        <v>0</v>
      </c>
      <c r="P50" s="76" t="n">
        <f aca="false">L50+J50+H50+F50+N50</f>
        <v>0</v>
      </c>
      <c r="Q50" s="98" t="n">
        <f aca="false">M50+K50+I50+G50+O50</f>
        <v>0</v>
      </c>
      <c r="R50" s="1"/>
      <c r="S50" s="1"/>
      <c r="T50" s="1"/>
      <c r="U50" s="1"/>
      <c r="V50" s="1"/>
      <c r="W50" s="1"/>
      <c r="X50" s="1"/>
      <c r="Y50" s="1"/>
      <c r="Z50" s="1"/>
      <c r="AA50" s="1"/>
      <c r="AB50" s="1"/>
      <c r="AC50" s="1"/>
      <c r="AD50" s="1"/>
      <c r="AE50" s="1"/>
      <c r="AF50" s="1"/>
    </row>
    <row r="51" customFormat="false" ht="15" hidden="true" customHeight="false" outlineLevel="2" collapsed="false">
      <c r="A51" s="1"/>
      <c r="B51" s="70" t="str">
        <f aca="false">Arbeitspakete!E8</f>
        <v>Abnahmetest</v>
      </c>
      <c r="C51" s="71"/>
      <c r="D51" s="72"/>
      <c r="E51" s="73"/>
      <c r="F51" s="74"/>
      <c r="G51" s="75" t="n">
        <f aca="false">SUMIFS([0]!t1istw1,[0]!t1paketw1,B51)</f>
        <v>0</v>
      </c>
      <c r="H51" s="74"/>
      <c r="I51" s="75" t="n">
        <f aca="false">SUMIFS(zeit2!t2istw1,zeit2!t2paketw1,B51)</f>
        <v>0</v>
      </c>
      <c r="J51" s="74"/>
      <c r="K51" s="75" t="n">
        <f aca="false">SUMIFS(zeit3!t3istw1,zeit3!t3paketw1,B51)</f>
        <v>0</v>
      </c>
      <c r="L51" s="74"/>
      <c r="M51" s="75" t="n">
        <f aca="false">SUMIFS(zeit4!t4istw1,zeit4!t4paketw1,B51)</f>
        <v>0</v>
      </c>
      <c r="N51" s="74"/>
      <c r="O51" s="75" t="n">
        <f aca="false">SUMIFS(zeit5!t5istw1,zeit5!t5paketw1,B51)</f>
        <v>0</v>
      </c>
      <c r="P51" s="76" t="n">
        <f aca="false">L51+J51+H51+F51+N51</f>
        <v>0</v>
      </c>
      <c r="Q51" s="98" t="n">
        <f aca="false">M51+K51+I51+G51+O51</f>
        <v>0</v>
      </c>
      <c r="R51" s="1"/>
      <c r="S51" s="1"/>
      <c r="T51" s="1"/>
      <c r="U51" s="1"/>
      <c r="V51" s="1"/>
      <c r="W51" s="1"/>
      <c r="X51" s="1"/>
      <c r="Y51" s="1"/>
      <c r="Z51" s="1"/>
      <c r="AA51" s="1"/>
      <c r="AB51" s="1"/>
      <c r="AC51" s="1"/>
      <c r="AD51" s="1"/>
      <c r="AE51" s="1"/>
      <c r="AF51" s="1"/>
    </row>
    <row r="52" customFormat="false" ht="15" hidden="true" customHeight="false" outlineLevel="2" collapsed="false">
      <c r="A52" s="1"/>
      <c r="B52" s="70" t="n">
        <f aca="false">Arbeitspakete!E9</f>
        <v>0</v>
      </c>
      <c r="C52" s="71"/>
      <c r="D52" s="72"/>
      <c r="E52" s="73"/>
      <c r="F52" s="74"/>
      <c r="G52" s="75" t="n">
        <f aca="false">SUMIFS([0]!t1istw1,[0]!t1paketw1,B52)</f>
        <v>0</v>
      </c>
      <c r="H52" s="74"/>
      <c r="I52" s="75" t="n">
        <f aca="false">SUMIFS(zeit2!t2istw1,zeit2!t2paketw1,B52)</f>
        <v>0</v>
      </c>
      <c r="J52" s="74"/>
      <c r="K52" s="75" t="n">
        <f aca="false">SUMIFS(zeit3!t3istw1,zeit3!t3paketw1,B52)</f>
        <v>0</v>
      </c>
      <c r="L52" s="74"/>
      <c r="M52" s="75" t="n">
        <f aca="false">SUMIFS(zeit4!t4istw1,zeit4!t4paketw1,B52)</f>
        <v>0</v>
      </c>
      <c r="N52" s="74"/>
      <c r="O52" s="75" t="n">
        <f aca="false">SUMIFS(zeit5!t5istw1,zeit5!t5paketw1,B52)</f>
        <v>0</v>
      </c>
      <c r="P52" s="76" t="n">
        <f aca="false">L52+J52+H52+F52+N52</f>
        <v>0</v>
      </c>
      <c r="Q52" s="98" t="n">
        <f aca="false">M52+K52+I52+G52+O52</f>
        <v>0</v>
      </c>
      <c r="R52" s="1"/>
      <c r="S52" s="1"/>
      <c r="T52" s="1"/>
      <c r="U52" s="1"/>
      <c r="V52" s="1"/>
      <c r="W52" s="1"/>
      <c r="X52" s="1"/>
      <c r="Y52" s="1"/>
      <c r="Z52" s="1"/>
      <c r="AA52" s="1"/>
      <c r="AB52" s="1"/>
      <c r="AC52" s="1"/>
      <c r="AD52" s="1"/>
      <c r="AE52" s="1"/>
      <c r="AF52" s="1"/>
    </row>
    <row r="53" customFormat="false" ht="15" hidden="true" customHeight="false" outlineLevel="2" collapsed="false">
      <c r="A53" s="1"/>
      <c r="B53" s="70" t="n">
        <f aca="false">Arbeitspakete!E10</f>
        <v>0</v>
      </c>
      <c r="C53" s="71"/>
      <c r="D53" s="72"/>
      <c r="E53" s="73"/>
      <c r="F53" s="74"/>
      <c r="G53" s="75" t="n">
        <f aca="false">SUMIFS([0]!t1istw1,[0]!t1paketw1,B53)</f>
        <v>0</v>
      </c>
      <c r="H53" s="74"/>
      <c r="I53" s="75" t="n">
        <f aca="false">SUMIFS(zeit2!t2istw1,zeit2!t2paketw1,B53)</f>
        <v>0</v>
      </c>
      <c r="J53" s="74"/>
      <c r="K53" s="75" t="n">
        <f aca="false">SUMIFS(zeit3!t3istw1,zeit3!t3paketw1,B53)</f>
        <v>0</v>
      </c>
      <c r="L53" s="74"/>
      <c r="M53" s="75" t="n">
        <f aca="false">SUMIFS(zeit4!t4istw1,zeit4!t4paketw1,B53)</f>
        <v>0</v>
      </c>
      <c r="N53" s="74"/>
      <c r="O53" s="75" t="n">
        <f aca="false">SUMIFS(zeit5!t5istw1,zeit5!t5paketw1,B53)</f>
        <v>0</v>
      </c>
      <c r="P53" s="76" t="n">
        <f aca="false">L53+J53+H53+F53+N53</f>
        <v>0</v>
      </c>
      <c r="Q53" s="98" t="n">
        <f aca="false">M53+K53+I53+G53+O53</f>
        <v>0</v>
      </c>
      <c r="R53" s="1"/>
      <c r="S53" s="1"/>
      <c r="T53" s="1"/>
      <c r="U53" s="1"/>
      <c r="V53" s="1"/>
      <c r="W53" s="1"/>
      <c r="X53" s="1"/>
      <c r="Y53" s="1"/>
      <c r="Z53" s="1"/>
      <c r="AA53" s="1"/>
      <c r="AB53" s="1"/>
      <c r="AC53" s="1"/>
      <c r="AD53" s="1"/>
      <c r="AE53" s="1"/>
      <c r="AF53" s="1"/>
    </row>
    <row r="54" customFormat="false" ht="15" hidden="true" customHeight="false" outlineLevel="2" collapsed="false">
      <c r="A54" s="1"/>
      <c r="B54" s="70" t="n">
        <f aca="false">Arbeitspakete!E11</f>
        <v>0</v>
      </c>
      <c r="C54" s="71"/>
      <c r="D54" s="72"/>
      <c r="E54" s="73"/>
      <c r="F54" s="74"/>
      <c r="G54" s="75" t="n">
        <f aca="false">SUMIFS([0]!t1istw1,[0]!t1paketw1,B54)</f>
        <v>0</v>
      </c>
      <c r="H54" s="74"/>
      <c r="I54" s="75" t="n">
        <f aca="false">SUMIFS(zeit2!t2istw1,zeit2!t2paketw1,B54)</f>
        <v>0</v>
      </c>
      <c r="J54" s="74"/>
      <c r="K54" s="75" t="n">
        <f aca="false">SUMIFS(zeit3!t3istw1,zeit3!t3paketw1,B54)</f>
        <v>0</v>
      </c>
      <c r="L54" s="74"/>
      <c r="M54" s="75" t="n">
        <f aca="false">SUMIFS(zeit4!t4istw1,zeit4!t4paketw1,B54)</f>
        <v>0</v>
      </c>
      <c r="N54" s="74"/>
      <c r="O54" s="75" t="n">
        <f aca="false">SUMIFS(zeit5!t5istw1,zeit5!t5paketw1,B54)</f>
        <v>0</v>
      </c>
      <c r="P54" s="76" t="n">
        <f aca="false">L54+J54+H54+F54+N54</f>
        <v>0</v>
      </c>
      <c r="Q54" s="98" t="n">
        <f aca="false">M54+K54+I54+G54+O54</f>
        <v>0</v>
      </c>
      <c r="R54" s="1"/>
      <c r="S54" s="1"/>
      <c r="T54" s="1"/>
      <c r="U54" s="1"/>
      <c r="V54" s="1"/>
      <c r="W54" s="1"/>
      <c r="X54" s="1"/>
      <c r="Y54" s="1"/>
      <c r="Z54" s="1"/>
      <c r="AA54" s="1"/>
      <c r="AB54" s="1"/>
      <c r="AC54" s="1"/>
      <c r="AD54" s="1"/>
      <c r="AE54" s="1"/>
      <c r="AF54" s="1"/>
    </row>
    <row r="55" customFormat="false" ht="15" hidden="true" customHeight="false" outlineLevel="2" collapsed="false">
      <c r="A55" s="1"/>
      <c r="B55" s="70" t="n">
        <f aca="false">Arbeitspakete!E12</f>
        <v>0</v>
      </c>
      <c r="C55" s="71"/>
      <c r="D55" s="72"/>
      <c r="E55" s="73"/>
      <c r="F55" s="74"/>
      <c r="G55" s="75" t="n">
        <f aca="false">SUMIFS([0]!t1istw1,[0]!t1paketw1,B55)</f>
        <v>0</v>
      </c>
      <c r="H55" s="74"/>
      <c r="I55" s="75" t="n">
        <f aca="false">SUMIFS(zeit2!t2istw1,zeit2!t2paketw1,B55)</f>
        <v>0</v>
      </c>
      <c r="J55" s="74"/>
      <c r="K55" s="75" t="n">
        <f aca="false">SUMIFS(zeit3!t3istw1,zeit3!t3paketw1,B55)</f>
        <v>0</v>
      </c>
      <c r="L55" s="74"/>
      <c r="M55" s="75" t="n">
        <f aca="false">SUMIFS(zeit4!t4istw1,zeit4!t4paketw1,B55)</f>
        <v>0</v>
      </c>
      <c r="N55" s="74"/>
      <c r="O55" s="75" t="n">
        <f aca="false">SUMIFS(zeit5!t5istw1,zeit5!t5paketw1,B55)</f>
        <v>0</v>
      </c>
      <c r="P55" s="76" t="n">
        <f aca="false">L55+J55+H55+F55+N55</f>
        <v>0</v>
      </c>
      <c r="Q55" s="98" t="n">
        <f aca="false">M55+K55+I55+G55+O55</f>
        <v>0</v>
      </c>
      <c r="R55" s="1"/>
      <c r="S55" s="1"/>
      <c r="T55" s="1"/>
      <c r="U55" s="1"/>
      <c r="V55" s="1"/>
      <c r="W55" s="1"/>
      <c r="X55" s="1"/>
      <c r="Y55" s="1"/>
      <c r="Z55" s="1"/>
      <c r="AA55" s="1"/>
      <c r="AB55" s="1"/>
      <c r="AC55" s="1"/>
      <c r="AD55" s="1"/>
      <c r="AE55" s="1"/>
      <c r="AF55" s="1"/>
    </row>
    <row r="56" customFormat="false" ht="15" hidden="true" customHeight="false" outlineLevel="2" collapsed="false">
      <c r="A56" s="1"/>
      <c r="B56" s="70" t="n">
        <f aca="false">Arbeitspakete!E13</f>
        <v>0</v>
      </c>
      <c r="C56" s="71"/>
      <c r="D56" s="72"/>
      <c r="E56" s="73"/>
      <c r="F56" s="74"/>
      <c r="G56" s="75" t="n">
        <f aca="false">SUMIFS([0]!t1istw1,[0]!t1paketw1,B56)</f>
        <v>0</v>
      </c>
      <c r="H56" s="74"/>
      <c r="I56" s="75" t="n">
        <f aca="false">SUMIFS(zeit2!t2istw1,zeit2!t2paketw1,B56)</f>
        <v>0</v>
      </c>
      <c r="J56" s="74"/>
      <c r="K56" s="75" t="n">
        <f aca="false">SUMIFS(zeit3!t3istw1,zeit3!t3paketw1,B56)</f>
        <v>0</v>
      </c>
      <c r="L56" s="74"/>
      <c r="M56" s="75" t="n">
        <f aca="false">SUMIFS(zeit4!t4istw1,zeit4!t4paketw1,B56)</f>
        <v>0</v>
      </c>
      <c r="N56" s="74"/>
      <c r="O56" s="75" t="n">
        <f aca="false">SUMIFS(zeit5!t5istw1,zeit5!t5paketw1,B56)</f>
        <v>0</v>
      </c>
      <c r="P56" s="76" t="n">
        <f aca="false">L56+J56+H56+F56+N56</f>
        <v>0</v>
      </c>
      <c r="Q56" s="98" t="n">
        <f aca="false">M56+K56+I56+G56+O56</f>
        <v>0</v>
      </c>
      <c r="R56" s="1"/>
      <c r="S56" s="1"/>
      <c r="T56" s="1"/>
      <c r="U56" s="1"/>
      <c r="V56" s="1"/>
      <c r="W56" s="1"/>
      <c r="X56" s="1"/>
      <c r="Y56" s="1"/>
      <c r="Z56" s="1"/>
      <c r="AA56" s="1"/>
      <c r="AB56" s="1"/>
      <c r="AC56" s="1"/>
      <c r="AD56" s="1"/>
      <c r="AE56" s="1"/>
      <c r="AF56" s="1"/>
    </row>
    <row r="57" customFormat="false" ht="15" hidden="false" customHeight="false" outlineLevel="1" collapsed="true">
      <c r="A57" s="1"/>
      <c r="B57" s="84" t="s">
        <v>57</v>
      </c>
      <c r="C57" s="78"/>
      <c r="D57" s="79"/>
      <c r="E57" s="80" t="n">
        <f aca="false">D57-F57-H57-J57-L57-N57</f>
        <v>0</v>
      </c>
      <c r="F57" s="81" t="n">
        <f aca="false">SUM(F58:F67)</f>
        <v>0</v>
      </c>
      <c r="G57" s="82" t="n">
        <f aca="false">SUM(G58:G67)</f>
        <v>0</v>
      </c>
      <c r="H57" s="81" t="n">
        <f aca="false">SUM(H58:H67)</f>
        <v>0</v>
      </c>
      <c r="I57" s="82" t="n">
        <f aca="false">SUM(I58:I67)</f>
        <v>0</v>
      </c>
      <c r="J57" s="81" t="n">
        <f aca="false">SUM(J58:J67)</f>
        <v>0</v>
      </c>
      <c r="K57" s="82" t="n">
        <f aca="false">SUM(K58:K67)</f>
        <v>0</v>
      </c>
      <c r="L57" s="81" t="n">
        <f aca="false">SUM(L58:L67)</f>
        <v>0</v>
      </c>
      <c r="M57" s="82" t="n">
        <f aca="false">SUM(M58:M67)</f>
        <v>0</v>
      </c>
      <c r="N57" s="81" t="n">
        <f aca="false">SUM(N58:N67)</f>
        <v>0</v>
      </c>
      <c r="O57" s="82" t="n">
        <f aca="false">SUM(O58:O67)</f>
        <v>0</v>
      </c>
      <c r="P57" s="68" t="n">
        <f aca="false">L57+J57+H57+F57+N57</f>
        <v>0</v>
      </c>
      <c r="Q57" s="67" t="n">
        <f aca="false">M57+K57+I57+G57+O57</f>
        <v>0</v>
      </c>
      <c r="R57" s="1"/>
      <c r="S57" s="1"/>
      <c r="T57" s="1"/>
      <c r="U57" s="1"/>
      <c r="V57" s="1"/>
      <c r="W57" s="1"/>
      <c r="X57" s="1"/>
      <c r="Y57" s="1"/>
      <c r="Z57" s="1"/>
      <c r="AA57" s="1"/>
      <c r="AB57" s="1"/>
      <c r="AC57" s="1"/>
      <c r="AD57" s="1"/>
      <c r="AE57" s="1"/>
      <c r="AF57" s="1"/>
    </row>
    <row r="58" customFormat="false" ht="15" hidden="true" customHeight="false" outlineLevel="2" collapsed="false">
      <c r="A58" s="1"/>
      <c r="B58" s="70" t="str">
        <f aca="false">Arbeitspakete!F4</f>
        <v>Testprotokoll</v>
      </c>
      <c r="C58" s="71"/>
      <c r="D58" s="72"/>
      <c r="E58" s="73"/>
      <c r="F58" s="74"/>
      <c r="G58" s="75" t="n">
        <f aca="false">SUMIFS([0]!t1istw1,[0]!t1paketw1,B58)</f>
        <v>0</v>
      </c>
      <c r="H58" s="74"/>
      <c r="I58" s="75" t="n">
        <f aca="false">SUMIFS(zeit2!t2istw1,zeit2!t2paketw1,B58)</f>
        <v>0</v>
      </c>
      <c r="J58" s="74"/>
      <c r="K58" s="75" t="n">
        <f aca="false">SUMIFS(zeit3!t3istw1,zeit3!t3paketw1,B58)</f>
        <v>0</v>
      </c>
      <c r="L58" s="74"/>
      <c r="M58" s="75" t="n">
        <f aca="false">SUMIFS(zeit4!t4istw1,zeit4!t4paketw1,B58)</f>
        <v>0</v>
      </c>
      <c r="N58" s="74"/>
      <c r="O58" s="75" t="n">
        <f aca="false">SUMIFS(zeit5!t5istw1,zeit5!t5paketw1,B58)</f>
        <v>0</v>
      </c>
      <c r="P58" s="76" t="n">
        <f aca="false">L58+J58+H58+F58+N58</f>
        <v>0</v>
      </c>
      <c r="Q58" s="98" t="n">
        <f aca="false">M58+K58+I58+G58+O58</f>
        <v>0</v>
      </c>
      <c r="R58" s="1"/>
      <c r="S58" s="1"/>
      <c r="T58" s="1"/>
      <c r="U58" s="1"/>
      <c r="V58" s="1"/>
      <c r="W58" s="1"/>
      <c r="X58" s="1"/>
      <c r="Y58" s="1"/>
      <c r="Z58" s="1"/>
      <c r="AA58" s="1"/>
      <c r="AB58" s="1"/>
      <c r="AC58" s="1"/>
      <c r="AD58" s="1"/>
      <c r="AE58" s="1"/>
      <c r="AF58" s="1"/>
    </row>
    <row r="59" customFormat="false" ht="15" hidden="true" customHeight="false" outlineLevel="2" collapsed="false">
      <c r="A59" s="1"/>
      <c r="B59" s="70" t="str">
        <f aca="false">Arbeitspakete!F5</f>
        <v>Codedokumentation</v>
      </c>
      <c r="C59" s="71"/>
      <c r="D59" s="72"/>
      <c r="E59" s="73"/>
      <c r="F59" s="74"/>
      <c r="G59" s="75" t="n">
        <f aca="false">SUMIFS([0]!t1istw1,[0]!t1paketw1,B59)</f>
        <v>0</v>
      </c>
      <c r="H59" s="74"/>
      <c r="I59" s="75" t="n">
        <f aca="false">SUMIFS(zeit2!t2istw1,zeit2!t2paketw1,B59)</f>
        <v>0</v>
      </c>
      <c r="J59" s="74"/>
      <c r="K59" s="75" t="n">
        <f aca="false">SUMIFS(zeit3!t3istw1,zeit3!t3paketw1,B59)</f>
        <v>0</v>
      </c>
      <c r="L59" s="74"/>
      <c r="M59" s="75" t="n">
        <f aca="false">SUMIFS(zeit4!t4istw1,zeit4!t4paketw1,B59)</f>
        <v>0</v>
      </c>
      <c r="N59" s="74"/>
      <c r="O59" s="75" t="n">
        <f aca="false">SUMIFS(zeit5!t5istw1,zeit5!t5paketw1,B59)</f>
        <v>0</v>
      </c>
      <c r="P59" s="76" t="n">
        <f aca="false">L59+J59+H59+F59+N59</f>
        <v>0</v>
      </c>
      <c r="Q59" s="98" t="n">
        <f aca="false">M59+K59+I59+G59+O59</f>
        <v>0</v>
      </c>
      <c r="R59" s="1"/>
      <c r="S59" s="1"/>
      <c r="T59" s="1"/>
      <c r="U59" s="1"/>
      <c r="V59" s="1"/>
      <c r="W59" s="1"/>
      <c r="X59" s="1"/>
      <c r="Y59" s="1"/>
      <c r="Z59" s="1"/>
      <c r="AA59" s="1"/>
      <c r="AB59" s="1"/>
      <c r="AC59" s="1"/>
      <c r="AD59" s="1"/>
      <c r="AE59" s="1"/>
      <c r="AF59" s="1"/>
    </row>
    <row r="60" customFormat="false" ht="15" hidden="true" customHeight="false" outlineLevel="2" collapsed="false">
      <c r="A60" s="1"/>
      <c r="B60" s="70" t="str">
        <f aca="false">Arbeitspakete!F6</f>
        <v>Benutzerdokumentation</v>
      </c>
      <c r="C60" s="71"/>
      <c r="D60" s="72"/>
      <c r="E60" s="73"/>
      <c r="F60" s="74"/>
      <c r="G60" s="75" t="n">
        <f aca="false">SUMIFS([0]!t1istw1,[0]!t1paketw1,B60)</f>
        <v>0</v>
      </c>
      <c r="H60" s="74"/>
      <c r="I60" s="75" t="n">
        <f aca="false">SUMIFS(zeit2!t2istw1,zeit2!t2paketw1,B60)</f>
        <v>0</v>
      </c>
      <c r="J60" s="74"/>
      <c r="K60" s="75" t="n">
        <f aca="false">SUMIFS(zeit3!t3istw1,zeit3!t3paketw1,B60)</f>
        <v>0</v>
      </c>
      <c r="L60" s="74"/>
      <c r="M60" s="75" t="n">
        <f aca="false">SUMIFS(zeit4!t4istw1,zeit4!t4paketw1,B60)</f>
        <v>0</v>
      </c>
      <c r="N60" s="74"/>
      <c r="O60" s="75" t="n">
        <f aca="false">SUMIFS(zeit5!t5istw1,zeit5!t5paketw1,B60)</f>
        <v>0</v>
      </c>
      <c r="P60" s="76" t="n">
        <f aca="false">L60+J60+H60+F60+N60</f>
        <v>0</v>
      </c>
      <c r="Q60" s="98" t="n">
        <f aca="false">M60+K60+I60+G60+O60</f>
        <v>0</v>
      </c>
      <c r="R60" s="1"/>
      <c r="S60" s="1"/>
      <c r="T60" s="1"/>
      <c r="U60" s="1"/>
      <c r="V60" s="1"/>
      <c r="W60" s="1"/>
      <c r="X60" s="1"/>
      <c r="Y60" s="1"/>
      <c r="Z60" s="1"/>
      <c r="AA60" s="1"/>
      <c r="AB60" s="1"/>
      <c r="AC60" s="1"/>
      <c r="AD60" s="1"/>
      <c r="AE60" s="1"/>
      <c r="AF60" s="1"/>
    </row>
    <row r="61" customFormat="false" ht="15" hidden="true" customHeight="false" outlineLevel="2" collapsed="false">
      <c r="A61" s="1"/>
      <c r="B61" s="70" t="str">
        <f aca="false">Arbeitspakete!F7</f>
        <v>Protokoll - Review</v>
      </c>
      <c r="C61" s="71"/>
      <c r="D61" s="72"/>
      <c r="E61" s="73"/>
      <c r="F61" s="74"/>
      <c r="G61" s="75" t="n">
        <f aca="false">SUMIFS([0]!t1istw1,[0]!t1paketw1,B61)</f>
        <v>0</v>
      </c>
      <c r="H61" s="74"/>
      <c r="I61" s="75" t="n">
        <f aca="false">SUMIFS(zeit2!t2istw1,zeit2!t2paketw1,B61)</f>
        <v>0</v>
      </c>
      <c r="J61" s="74"/>
      <c r="K61" s="75" t="n">
        <f aca="false">SUMIFS(zeit3!t3istw1,zeit3!t3paketw1,B61)</f>
        <v>0</v>
      </c>
      <c r="L61" s="74"/>
      <c r="M61" s="75" t="n">
        <f aca="false">SUMIFS(zeit4!t4istw1,zeit4!t4paketw1,B61)</f>
        <v>0</v>
      </c>
      <c r="N61" s="74"/>
      <c r="O61" s="75" t="n">
        <f aca="false">SUMIFS(zeit5!t5istw1,zeit5!t5paketw1,B61)</f>
        <v>0</v>
      </c>
      <c r="P61" s="76" t="n">
        <f aca="false">L61+J61+H61+F61+N61</f>
        <v>0</v>
      </c>
      <c r="Q61" s="98" t="n">
        <f aca="false">M61+K61+I61+G61+O61</f>
        <v>0</v>
      </c>
      <c r="R61" s="1"/>
      <c r="S61" s="1"/>
      <c r="T61" s="1"/>
      <c r="U61" s="1"/>
      <c r="V61" s="1"/>
      <c r="W61" s="1"/>
      <c r="X61" s="1"/>
      <c r="Y61" s="1"/>
      <c r="Z61" s="1"/>
      <c r="AA61" s="1"/>
      <c r="AB61" s="1"/>
      <c r="AC61" s="1"/>
      <c r="AD61" s="1"/>
      <c r="AE61" s="1"/>
      <c r="AF61" s="1"/>
    </row>
    <row r="62" customFormat="false" ht="15" hidden="true" customHeight="false" outlineLevel="2" collapsed="false">
      <c r="A62" s="1"/>
      <c r="B62" s="70" t="n">
        <f aca="false">Arbeitspakete!F8</f>
        <v>0</v>
      </c>
      <c r="C62" s="71"/>
      <c r="D62" s="72"/>
      <c r="E62" s="73"/>
      <c r="F62" s="74"/>
      <c r="G62" s="75" t="n">
        <f aca="false">SUMIFS([0]!t1istw1,[0]!t1paketw1,B62)</f>
        <v>0</v>
      </c>
      <c r="H62" s="74"/>
      <c r="I62" s="75" t="n">
        <f aca="false">SUMIFS(zeit2!t2istw1,zeit2!t2paketw1,B62)</f>
        <v>0</v>
      </c>
      <c r="J62" s="74"/>
      <c r="K62" s="75" t="n">
        <f aca="false">SUMIFS(zeit3!t3istw1,zeit3!t3paketw1,B62)</f>
        <v>0</v>
      </c>
      <c r="L62" s="74"/>
      <c r="M62" s="75" t="n">
        <f aca="false">SUMIFS(zeit4!t4istw1,zeit4!t4paketw1,B62)</f>
        <v>0</v>
      </c>
      <c r="N62" s="74"/>
      <c r="O62" s="75" t="n">
        <f aca="false">SUMIFS(zeit5!t5istw1,zeit5!t5paketw1,B62)</f>
        <v>0</v>
      </c>
      <c r="P62" s="76" t="n">
        <f aca="false">L62+J62+H62+F62+N62</f>
        <v>0</v>
      </c>
      <c r="Q62" s="98" t="n">
        <f aca="false">M62+K62+I62+G62+O62</f>
        <v>0</v>
      </c>
      <c r="R62" s="1"/>
      <c r="S62" s="1"/>
      <c r="T62" s="1"/>
      <c r="U62" s="1"/>
      <c r="V62" s="1"/>
      <c r="W62" s="1"/>
      <c r="X62" s="1"/>
      <c r="Y62" s="1"/>
      <c r="Z62" s="1"/>
      <c r="AA62" s="1"/>
      <c r="AB62" s="1"/>
      <c r="AC62" s="1"/>
      <c r="AD62" s="1"/>
      <c r="AE62" s="1"/>
      <c r="AF62" s="1"/>
    </row>
    <row r="63" customFormat="false" ht="15" hidden="true" customHeight="false" outlineLevel="2" collapsed="false">
      <c r="A63" s="1"/>
      <c r="B63" s="70" t="n">
        <f aca="false">Arbeitspakete!F9</f>
        <v>0</v>
      </c>
      <c r="C63" s="71"/>
      <c r="D63" s="72"/>
      <c r="E63" s="73"/>
      <c r="F63" s="74"/>
      <c r="G63" s="75" t="n">
        <f aca="false">SUMIFS([0]!t1istw1,[0]!t1paketw1,B63)</f>
        <v>0</v>
      </c>
      <c r="H63" s="74"/>
      <c r="I63" s="75" t="n">
        <f aca="false">SUMIFS(zeit2!t2istw1,zeit2!t2paketw1,B63)</f>
        <v>0</v>
      </c>
      <c r="J63" s="74"/>
      <c r="K63" s="75" t="n">
        <f aca="false">SUMIFS(zeit3!t3istw1,zeit3!t3paketw1,B63)</f>
        <v>0</v>
      </c>
      <c r="L63" s="74"/>
      <c r="M63" s="75" t="n">
        <f aca="false">SUMIFS(zeit4!t4istw1,zeit4!t4paketw1,B63)</f>
        <v>0</v>
      </c>
      <c r="N63" s="74"/>
      <c r="O63" s="75" t="n">
        <f aca="false">SUMIFS(zeit5!t5istw1,zeit5!t5paketw1,B63)</f>
        <v>0</v>
      </c>
      <c r="P63" s="76" t="n">
        <f aca="false">L63+J63+H63+F63+N63</f>
        <v>0</v>
      </c>
      <c r="Q63" s="98" t="n">
        <f aca="false">M63+K63+I63+G63+O63</f>
        <v>0</v>
      </c>
      <c r="R63" s="1"/>
      <c r="S63" s="1"/>
      <c r="T63" s="1"/>
      <c r="U63" s="1"/>
      <c r="V63" s="1"/>
      <c r="W63" s="1"/>
      <c r="X63" s="1"/>
      <c r="Y63" s="1"/>
      <c r="Z63" s="1"/>
      <c r="AA63" s="1"/>
      <c r="AB63" s="1"/>
      <c r="AC63" s="1"/>
      <c r="AD63" s="1"/>
      <c r="AE63" s="1"/>
      <c r="AF63" s="1"/>
    </row>
    <row r="64" customFormat="false" ht="15" hidden="true" customHeight="false" outlineLevel="2" collapsed="false">
      <c r="A64" s="1"/>
      <c r="B64" s="70" t="n">
        <f aca="false">Arbeitspakete!F10</f>
        <v>0</v>
      </c>
      <c r="C64" s="71"/>
      <c r="D64" s="72"/>
      <c r="E64" s="73"/>
      <c r="F64" s="74"/>
      <c r="G64" s="75" t="n">
        <f aca="false">SUMIFS([0]!t1istw1,[0]!t1paketw1,B64)</f>
        <v>0</v>
      </c>
      <c r="H64" s="74"/>
      <c r="I64" s="75" t="n">
        <f aca="false">SUMIFS(zeit2!t2istw1,zeit2!t2paketw1,B64)</f>
        <v>0</v>
      </c>
      <c r="J64" s="74"/>
      <c r="K64" s="75" t="n">
        <f aca="false">SUMIFS(zeit3!t3istw1,zeit3!t3paketw1,B64)</f>
        <v>0</v>
      </c>
      <c r="L64" s="74"/>
      <c r="M64" s="75" t="n">
        <f aca="false">SUMIFS(zeit4!t4istw1,zeit4!t4paketw1,B64)</f>
        <v>0</v>
      </c>
      <c r="N64" s="74"/>
      <c r="O64" s="75" t="n">
        <f aca="false">SUMIFS(zeit5!t5istw1,zeit5!t5paketw1,B64)</f>
        <v>0</v>
      </c>
      <c r="P64" s="76" t="n">
        <f aca="false">L64+J64+H64+F64+N64</f>
        <v>0</v>
      </c>
      <c r="Q64" s="98" t="n">
        <f aca="false">M64+K64+I64+G64+O64</f>
        <v>0</v>
      </c>
      <c r="R64" s="1"/>
      <c r="S64" s="1"/>
      <c r="T64" s="1"/>
      <c r="U64" s="1"/>
      <c r="V64" s="1"/>
      <c r="W64" s="1"/>
      <c r="X64" s="1"/>
      <c r="Y64" s="1"/>
      <c r="Z64" s="1"/>
      <c r="AA64" s="1"/>
      <c r="AB64" s="1"/>
      <c r="AC64" s="1"/>
      <c r="AD64" s="1"/>
      <c r="AE64" s="1"/>
      <c r="AF64" s="1"/>
    </row>
    <row r="65" customFormat="false" ht="15" hidden="true" customHeight="false" outlineLevel="2" collapsed="false">
      <c r="A65" s="1"/>
      <c r="B65" s="70" t="n">
        <f aca="false">Arbeitspakete!F11</f>
        <v>0</v>
      </c>
      <c r="C65" s="71"/>
      <c r="D65" s="72"/>
      <c r="E65" s="73"/>
      <c r="F65" s="74"/>
      <c r="G65" s="75" t="n">
        <f aca="false">SUMIFS([0]!t1istw1,[0]!t1paketw1,B65)</f>
        <v>0</v>
      </c>
      <c r="H65" s="74"/>
      <c r="I65" s="75" t="n">
        <f aca="false">SUMIFS(zeit2!t2istw1,zeit2!t2paketw1,B65)</f>
        <v>0</v>
      </c>
      <c r="J65" s="74"/>
      <c r="K65" s="75" t="n">
        <f aca="false">SUMIFS(zeit3!t3istw1,zeit3!t3paketw1,B65)</f>
        <v>0</v>
      </c>
      <c r="L65" s="74"/>
      <c r="M65" s="75" t="n">
        <f aca="false">SUMIFS(zeit4!t4istw1,zeit4!t4paketw1,B65)</f>
        <v>0</v>
      </c>
      <c r="N65" s="74"/>
      <c r="O65" s="75" t="n">
        <f aca="false">SUMIFS(zeit5!t5istw1,zeit5!t5paketw1,B65)</f>
        <v>0</v>
      </c>
      <c r="P65" s="76" t="n">
        <f aca="false">L65+J65+H65+F65+N65</f>
        <v>0</v>
      </c>
      <c r="Q65" s="98" t="n">
        <f aca="false">M65+K65+I65+G65+O65</f>
        <v>0</v>
      </c>
      <c r="R65" s="1"/>
      <c r="S65" s="1"/>
      <c r="T65" s="1"/>
      <c r="U65" s="1"/>
      <c r="V65" s="1"/>
      <c r="W65" s="1"/>
      <c r="X65" s="1"/>
      <c r="Y65" s="1"/>
      <c r="Z65" s="1"/>
      <c r="AA65" s="1"/>
      <c r="AB65" s="1"/>
      <c r="AC65" s="1"/>
      <c r="AD65" s="1"/>
      <c r="AE65" s="1"/>
      <c r="AF65" s="1"/>
    </row>
    <row r="66" customFormat="false" ht="15" hidden="true" customHeight="false" outlineLevel="2" collapsed="false">
      <c r="A66" s="1"/>
      <c r="B66" s="70" t="n">
        <f aca="false">Arbeitspakete!F12</f>
        <v>0</v>
      </c>
      <c r="C66" s="71"/>
      <c r="D66" s="72"/>
      <c r="E66" s="73"/>
      <c r="F66" s="74"/>
      <c r="G66" s="75" t="n">
        <f aca="false">SUMIFS([0]!t1istw1,[0]!t1paketw1,B66)</f>
        <v>0</v>
      </c>
      <c r="H66" s="74"/>
      <c r="I66" s="75" t="n">
        <f aca="false">SUMIFS(zeit2!t2istw1,zeit2!t2paketw1,B66)</f>
        <v>0</v>
      </c>
      <c r="J66" s="74"/>
      <c r="K66" s="75" t="n">
        <f aca="false">SUMIFS(zeit3!t3istw1,zeit3!t3paketw1,B66)</f>
        <v>0</v>
      </c>
      <c r="L66" s="74"/>
      <c r="M66" s="75" t="n">
        <f aca="false">SUMIFS(zeit4!t4istw1,zeit4!t4paketw1,B66)</f>
        <v>0</v>
      </c>
      <c r="N66" s="74"/>
      <c r="O66" s="75" t="n">
        <f aca="false">SUMIFS(zeit5!t5istw1,zeit5!t5paketw1,B66)</f>
        <v>0</v>
      </c>
      <c r="P66" s="76" t="n">
        <f aca="false">L66+J66+H66+F66+N66</f>
        <v>0</v>
      </c>
      <c r="Q66" s="98" t="n">
        <f aca="false">M66+K66+I66+G66+O66</f>
        <v>0</v>
      </c>
      <c r="R66" s="1"/>
      <c r="S66" s="1"/>
      <c r="T66" s="1"/>
      <c r="U66" s="1"/>
      <c r="V66" s="1"/>
      <c r="W66" s="1"/>
      <c r="X66" s="1"/>
      <c r="Y66" s="1"/>
      <c r="Z66" s="1"/>
      <c r="AA66" s="1"/>
      <c r="AB66" s="1"/>
      <c r="AC66" s="1"/>
      <c r="AD66" s="1"/>
      <c r="AE66" s="1"/>
      <c r="AF66" s="1"/>
    </row>
    <row r="67" customFormat="false" ht="15" hidden="true" customHeight="false" outlineLevel="2" collapsed="false">
      <c r="A67" s="1"/>
      <c r="B67" s="70" t="n">
        <f aca="false">Arbeitspakete!F13</f>
        <v>0</v>
      </c>
      <c r="C67" s="71"/>
      <c r="D67" s="72"/>
      <c r="E67" s="73"/>
      <c r="F67" s="74"/>
      <c r="G67" s="75" t="n">
        <f aca="false">SUMIFS([0]!t1istw1,[0]!t1paketw1,B67)</f>
        <v>0</v>
      </c>
      <c r="H67" s="74"/>
      <c r="I67" s="75" t="n">
        <f aca="false">SUMIFS(zeit2!t2istw1,zeit2!t2paketw1,B67)</f>
        <v>0</v>
      </c>
      <c r="J67" s="74"/>
      <c r="K67" s="75" t="n">
        <f aca="false">SUMIFS(zeit3!t3istw1,zeit3!t3paketw1,B67)</f>
        <v>0</v>
      </c>
      <c r="L67" s="74"/>
      <c r="M67" s="75" t="n">
        <f aca="false">SUMIFS(zeit4!t4istw1,zeit4!t4paketw1,B67)</f>
        <v>0</v>
      </c>
      <c r="N67" s="74"/>
      <c r="O67" s="75" t="n">
        <f aca="false">SUMIFS(zeit5!t5istw1,zeit5!t5paketw1,B67)</f>
        <v>0</v>
      </c>
      <c r="P67" s="76" t="n">
        <f aca="false">L67+J67+H67+F67+N67</f>
        <v>0</v>
      </c>
      <c r="Q67" s="98" t="n">
        <f aca="false">M67+K67+I67+G67+O67</f>
        <v>0</v>
      </c>
      <c r="R67" s="1"/>
      <c r="S67" s="1"/>
      <c r="T67" s="1"/>
      <c r="U67" s="1"/>
      <c r="V67" s="1"/>
      <c r="W67" s="1"/>
      <c r="X67" s="1"/>
      <c r="Y67" s="1"/>
      <c r="Z67" s="1"/>
      <c r="AA67" s="1"/>
      <c r="AB67" s="1"/>
      <c r="AC67" s="1"/>
      <c r="AD67" s="1"/>
      <c r="AE67" s="1"/>
      <c r="AF67" s="1"/>
    </row>
    <row r="68" customFormat="false" ht="15" hidden="false" customHeight="false" outlineLevel="1" collapsed="true">
      <c r="A68" s="1"/>
      <c r="B68" s="84" t="s">
        <v>58</v>
      </c>
      <c r="C68" s="78"/>
      <c r="D68" s="79" t="n">
        <v>6</v>
      </c>
      <c r="E68" s="80" t="n">
        <f aca="false">D68-F68-H68-J68-L68-N68</f>
        <v>0</v>
      </c>
      <c r="F68" s="81" t="n">
        <f aca="false">SUM(F69:F78)</f>
        <v>2</v>
      </c>
      <c r="G68" s="82" t="n">
        <f aca="false">SUM(G69:G78)</f>
        <v>0</v>
      </c>
      <c r="H68" s="81" t="n">
        <f aca="false">SUM(H69:H78)</f>
        <v>2</v>
      </c>
      <c r="I68" s="82" t="n">
        <f aca="false">SUM(I69:I78)</f>
        <v>0</v>
      </c>
      <c r="J68" s="81" t="n">
        <f aca="false">SUM(J69:J78)</f>
        <v>1</v>
      </c>
      <c r="K68" s="82" t="n">
        <f aca="false">SUM(K69:K78)</f>
        <v>0</v>
      </c>
      <c r="L68" s="81" t="n">
        <f aca="false">SUM(L69:L78)</f>
        <v>1</v>
      </c>
      <c r="M68" s="82" t="n">
        <f aca="false">SUM(M69:M78)</f>
        <v>0</v>
      </c>
      <c r="N68" s="81" t="n">
        <f aca="false">SUM(N69:N78)</f>
        <v>0</v>
      </c>
      <c r="O68" s="82" t="n">
        <f aca="false">SUM(O69:O78)</f>
        <v>0</v>
      </c>
      <c r="P68" s="68" t="n">
        <f aca="false">L68+J68+H68+F68+N68</f>
        <v>6</v>
      </c>
      <c r="Q68" s="67" t="n">
        <f aca="false">M68+K68+I68+G68+O68</f>
        <v>0</v>
      </c>
      <c r="R68" s="1"/>
      <c r="S68" s="1"/>
      <c r="T68" s="1"/>
      <c r="U68" s="1"/>
      <c r="V68" s="1"/>
      <c r="W68" s="1"/>
      <c r="X68" s="1"/>
      <c r="Y68" s="1"/>
      <c r="Z68" s="1"/>
      <c r="AA68" s="1"/>
      <c r="AB68" s="1"/>
      <c r="AC68" s="1"/>
      <c r="AD68" s="1"/>
      <c r="AE68" s="1"/>
      <c r="AF68" s="1"/>
    </row>
    <row r="69" customFormat="false" ht="15" hidden="true" customHeight="false" outlineLevel="2" collapsed="false">
      <c r="A69" s="1"/>
      <c r="B69" s="70" t="str">
        <f aca="false">Arbeitspakete!G4</f>
        <v>Projektinfrastruktur</v>
      </c>
      <c r="C69" s="71"/>
      <c r="D69" s="72"/>
      <c r="E69" s="73"/>
      <c r="F69" s="74"/>
      <c r="G69" s="75" t="n">
        <f aca="false">SUMIFS([0]!t1istw1,[0]!t1paketw1,B69)</f>
        <v>0</v>
      </c>
      <c r="H69" s="74"/>
      <c r="I69" s="75" t="n">
        <f aca="false">SUMIFS(zeit2!t2istw1,zeit2!t2paketw1,B69)</f>
        <v>0</v>
      </c>
      <c r="J69" s="74"/>
      <c r="K69" s="75" t="n">
        <f aca="false">SUMIFS(zeit3!t3istw1,zeit3!t3paketw1,B69)</f>
        <v>0</v>
      </c>
      <c r="L69" s="74"/>
      <c r="M69" s="75" t="n">
        <f aca="false">SUMIFS(zeit4!t4istw1,zeit4!t4paketw1,B69)</f>
        <v>0</v>
      </c>
      <c r="N69" s="74"/>
      <c r="O69" s="75" t="n">
        <f aca="false">SUMIFS(zeit5!t5istw1,zeit5!t5paketw1,B69)</f>
        <v>0</v>
      </c>
      <c r="P69" s="76" t="n">
        <f aca="false">L69+J69+H69+F69+N69</f>
        <v>0</v>
      </c>
      <c r="Q69" s="98" t="n">
        <f aca="false">M69+K69+I69+G69+O69</f>
        <v>0</v>
      </c>
      <c r="R69" s="1"/>
      <c r="S69" s="1"/>
      <c r="T69" s="1"/>
      <c r="U69" s="1"/>
      <c r="V69" s="1"/>
      <c r="W69" s="1"/>
      <c r="X69" s="1"/>
      <c r="Y69" s="1"/>
      <c r="Z69" s="1"/>
      <c r="AA69" s="1"/>
      <c r="AB69" s="1"/>
      <c r="AC69" s="1"/>
      <c r="AD69" s="1"/>
      <c r="AE69" s="1"/>
      <c r="AF69" s="1"/>
    </row>
    <row r="70" customFormat="false" ht="15" hidden="true" customHeight="false" outlineLevel="2" collapsed="false">
      <c r="A70" s="1"/>
      <c r="B70" s="70" t="str">
        <f aca="false">Arbeitspakete!G5</f>
        <v>Zeitplan</v>
      </c>
      <c r="C70" s="71"/>
      <c r="D70" s="72"/>
      <c r="E70" s="73"/>
      <c r="F70" s="74" t="n">
        <v>1</v>
      </c>
      <c r="G70" s="75" t="n">
        <f aca="false">SUMIFS([0]!t1istw1,[0]!t1paketw1,B70)</f>
        <v>0</v>
      </c>
      <c r="H70" s="74" t="n">
        <v>1</v>
      </c>
      <c r="I70" s="75" t="n">
        <f aca="false">SUMIFS(zeit2!t2istw1,zeit2!t2paketw1,B70)</f>
        <v>0</v>
      </c>
      <c r="J70" s="74"/>
      <c r="K70" s="75" t="n">
        <f aca="false">SUMIFS(zeit3!t3istw1,zeit3!t3paketw1,B70)</f>
        <v>0</v>
      </c>
      <c r="L70" s="74"/>
      <c r="M70" s="75" t="n">
        <f aca="false">SUMIFS(zeit4!t4istw1,zeit4!t4paketw1,B70)</f>
        <v>0</v>
      </c>
      <c r="N70" s="74"/>
      <c r="O70" s="75" t="n">
        <f aca="false">SUMIFS(zeit5!t5istw1,zeit5!t5paketw1,B70)</f>
        <v>0</v>
      </c>
      <c r="P70" s="76" t="n">
        <f aca="false">L70+J70+H70+F70+N70</f>
        <v>2</v>
      </c>
      <c r="Q70" s="98" t="n">
        <f aca="false">M70+K70+I70+G70+O70</f>
        <v>0</v>
      </c>
      <c r="R70" s="1"/>
      <c r="S70" s="1"/>
      <c r="T70" s="1"/>
      <c r="U70" s="1"/>
      <c r="V70" s="1"/>
      <c r="W70" s="1"/>
      <c r="X70" s="1"/>
      <c r="Y70" s="1"/>
      <c r="Z70" s="1"/>
      <c r="AA70" s="1"/>
      <c r="AB70" s="1"/>
      <c r="AC70" s="1"/>
      <c r="AD70" s="1"/>
      <c r="AE70" s="1"/>
      <c r="AF70" s="1"/>
    </row>
    <row r="71" customFormat="false" ht="15" hidden="true" customHeight="false" outlineLevel="2" collapsed="false">
      <c r="A71" s="1"/>
      <c r="B71" s="70" t="str">
        <f aca="false">Arbeitspakete!G6</f>
        <v>Projekt Website </v>
      </c>
      <c r="C71" s="71"/>
      <c r="D71" s="72"/>
      <c r="E71" s="73"/>
      <c r="F71" s="74"/>
      <c r="G71" s="75" t="n">
        <f aca="false">SUMIFS([0]!t1istw1,[0]!t1paketw1,B71)</f>
        <v>0</v>
      </c>
      <c r="H71" s="74"/>
      <c r="I71" s="75" t="n">
        <f aca="false">SUMIFS(zeit2!t2istw1,zeit2!t2paketw1,B71)</f>
        <v>0</v>
      </c>
      <c r="J71" s="74"/>
      <c r="K71" s="75" t="n">
        <f aca="false">SUMIFS(zeit3!t3istw1,zeit3!t3paketw1,B71)</f>
        <v>0</v>
      </c>
      <c r="L71" s="74"/>
      <c r="M71" s="75" t="n">
        <f aca="false">SUMIFS(zeit4!t4istw1,zeit4!t4paketw1,B71)</f>
        <v>0</v>
      </c>
      <c r="N71" s="74"/>
      <c r="O71" s="75" t="n">
        <f aca="false">SUMIFS(zeit5!t5istw1,zeit5!t5paketw1,B71)</f>
        <v>0</v>
      </c>
      <c r="P71" s="76" t="n">
        <f aca="false">L71+J71+H71+F71+N71</f>
        <v>0</v>
      </c>
      <c r="Q71" s="98" t="n">
        <f aca="false">M71+K71+I71+G71+O71</f>
        <v>0</v>
      </c>
      <c r="R71" s="1"/>
      <c r="S71" s="1"/>
      <c r="T71" s="1"/>
      <c r="U71" s="1"/>
      <c r="V71" s="1"/>
      <c r="W71" s="1"/>
      <c r="X71" s="1"/>
      <c r="Y71" s="1"/>
      <c r="Z71" s="1"/>
      <c r="AA71" s="1"/>
      <c r="AB71" s="1"/>
      <c r="AC71" s="1"/>
      <c r="AD71" s="1"/>
      <c r="AE71" s="1"/>
      <c r="AF71" s="1"/>
    </row>
    <row r="72" customFormat="false" ht="15" hidden="true" customHeight="false" outlineLevel="2" collapsed="false">
      <c r="A72" s="1"/>
      <c r="B72" s="70" t="str">
        <f aca="false">Arbeitspakete!G7</f>
        <v>Projektplanung</v>
      </c>
      <c r="C72" s="71"/>
      <c r="D72" s="72"/>
      <c r="E72" s="73"/>
      <c r="F72" s="74" t="n">
        <v>1</v>
      </c>
      <c r="G72" s="75" t="n">
        <f aca="false">SUMIFS([0]!t1istw1,[0]!t1paketw1,B72)</f>
        <v>0</v>
      </c>
      <c r="H72" s="74" t="n">
        <v>1</v>
      </c>
      <c r="I72" s="75" t="n">
        <f aca="false">SUMIFS(zeit2!t2istw1,zeit2!t2paketw1,B72)</f>
        <v>0</v>
      </c>
      <c r="J72" s="74" t="n">
        <v>1</v>
      </c>
      <c r="K72" s="75" t="n">
        <f aca="false">SUMIFS(zeit3!t3istw1,zeit3!t3paketw1,B72)</f>
        <v>0</v>
      </c>
      <c r="L72" s="74" t="n">
        <v>1</v>
      </c>
      <c r="M72" s="75" t="n">
        <f aca="false">SUMIFS(zeit4!t4istw1,zeit4!t4paketw1,B72)</f>
        <v>0</v>
      </c>
      <c r="N72" s="74"/>
      <c r="O72" s="75" t="n">
        <f aca="false">SUMIFS(zeit5!t5istw1,zeit5!t5paketw1,B72)</f>
        <v>0</v>
      </c>
      <c r="P72" s="76" t="n">
        <f aca="false">L72+J72+H72+F72+N72</f>
        <v>4</v>
      </c>
      <c r="Q72" s="98" t="n">
        <f aca="false">M72+K72+I72+G72+O72</f>
        <v>0</v>
      </c>
      <c r="R72" s="1"/>
      <c r="S72" s="1"/>
      <c r="T72" s="1"/>
      <c r="U72" s="1"/>
      <c r="V72" s="1"/>
      <c r="W72" s="1"/>
      <c r="X72" s="1"/>
      <c r="Y72" s="1"/>
      <c r="Z72" s="1"/>
      <c r="AA72" s="1"/>
      <c r="AB72" s="1"/>
      <c r="AC72" s="1"/>
      <c r="AD72" s="1"/>
      <c r="AE72" s="1"/>
      <c r="AF72" s="1"/>
    </row>
    <row r="73" customFormat="false" ht="15" hidden="true" customHeight="false" outlineLevel="2" collapsed="false">
      <c r="A73" s="1"/>
      <c r="B73" s="70" t="str">
        <f aca="false">Arbeitspakete!G8</f>
        <v>Arbeitspaket 5</v>
      </c>
      <c r="C73" s="71"/>
      <c r="D73" s="72"/>
      <c r="E73" s="73"/>
      <c r="F73" s="74"/>
      <c r="G73" s="75" t="n">
        <f aca="false">SUMIFS([0]!t1istw1,[0]!t1paketw1,B73)</f>
        <v>0</v>
      </c>
      <c r="H73" s="74"/>
      <c r="I73" s="75" t="n">
        <f aca="false">SUMIFS(zeit2!t2istw1,zeit2!t2paketw1,B73)</f>
        <v>0</v>
      </c>
      <c r="J73" s="74"/>
      <c r="K73" s="75" t="n">
        <f aca="false">SUMIFS(zeit3!t3istw1,zeit3!t3paketw1,B73)</f>
        <v>0</v>
      </c>
      <c r="L73" s="74"/>
      <c r="M73" s="75" t="n">
        <f aca="false">SUMIFS(zeit4!t4istw1,zeit4!t4paketw1,B73)</f>
        <v>0</v>
      </c>
      <c r="N73" s="74"/>
      <c r="O73" s="75" t="n">
        <f aca="false">SUMIFS(zeit5!t5istw1,zeit5!t5paketw1,B73)</f>
        <v>0</v>
      </c>
      <c r="P73" s="76" t="n">
        <f aca="false">L73+J73+H73+F73+N73</f>
        <v>0</v>
      </c>
      <c r="Q73" s="98" t="n">
        <f aca="false">M73+K73+I73+G73+O73</f>
        <v>0</v>
      </c>
      <c r="R73" s="1"/>
      <c r="S73" s="1"/>
      <c r="T73" s="1"/>
      <c r="U73" s="1"/>
      <c r="V73" s="1"/>
      <c r="W73" s="1"/>
      <c r="X73" s="1"/>
      <c r="Y73" s="1"/>
      <c r="Z73" s="1"/>
      <c r="AA73" s="1"/>
      <c r="AB73" s="1"/>
      <c r="AC73" s="1"/>
      <c r="AD73" s="1"/>
      <c r="AE73" s="1"/>
      <c r="AF73" s="1"/>
    </row>
    <row r="74" customFormat="false" ht="15" hidden="true" customHeight="false" outlineLevel="2" collapsed="false">
      <c r="A74" s="1"/>
      <c r="B74" s="70" t="n">
        <f aca="false">Arbeitspakete!G9</f>
        <v>0</v>
      </c>
      <c r="C74" s="71"/>
      <c r="D74" s="72"/>
      <c r="E74" s="73"/>
      <c r="F74" s="74"/>
      <c r="G74" s="75" t="n">
        <f aca="false">SUMIFS([0]!t1istw1,[0]!t1paketw1,B74)</f>
        <v>0</v>
      </c>
      <c r="H74" s="74"/>
      <c r="I74" s="75" t="n">
        <f aca="false">SUMIFS(zeit2!t2istw1,zeit2!t2paketw1,B74)</f>
        <v>0</v>
      </c>
      <c r="J74" s="74"/>
      <c r="K74" s="75" t="n">
        <f aca="false">SUMIFS(zeit3!t3istw1,zeit3!t3paketw1,B74)</f>
        <v>0</v>
      </c>
      <c r="L74" s="74"/>
      <c r="M74" s="75" t="n">
        <f aca="false">SUMIFS(zeit4!t4istw1,zeit4!t4paketw1,B74)</f>
        <v>0</v>
      </c>
      <c r="N74" s="74"/>
      <c r="O74" s="75" t="n">
        <f aca="false">SUMIFS(zeit5!t5istw1,zeit5!t5paketw1,B74)</f>
        <v>0</v>
      </c>
      <c r="P74" s="76" t="n">
        <f aca="false">L74+J74+H74+F74+N74</f>
        <v>0</v>
      </c>
      <c r="Q74" s="98" t="n">
        <f aca="false">M74+K74+I74+G74+O74</f>
        <v>0</v>
      </c>
      <c r="R74" s="1"/>
      <c r="S74" s="1"/>
      <c r="T74" s="1"/>
      <c r="U74" s="1"/>
      <c r="V74" s="1"/>
      <c r="W74" s="1"/>
      <c r="X74" s="1"/>
      <c r="Y74" s="1"/>
      <c r="Z74" s="1"/>
      <c r="AA74" s="1"/>
      <c r="AB74" s="1"/>
      <c r="AC74" s="1"/>
      <c r="AD74" s="1"/>
      <c r="AE74" s="1"/>
      <c r="AF74" s="1"/>
    </row>
    <row r="75" customFormat="false" ht="15" hidden="true" customHeight="false" outlineLevel="2" collapsed="false">
      <c r="A75" s="1"/>
      <c r="B75" s="70" t="n">
        <f aca="false">Arbeitspakete!G10</f>
        <v>0</v>
      </c>
      <c r="C75" s="71"/>
      <c r="D75" s="72"/>
      <c r="E75" s="73"/>
      <c r="F75" s="74"/>
      <c r="G75" s="75" t="n">
        <f aca="false">SUMIFS([0]!t1istw1,[0]!t1paketw1,B75)</f>
        <v>0</v>
      </c>
      <c r="H75" s="74"/>
      <c r="I75" s="75" t="n">
        <f aca="false">SUMIFS(zeit2!t2istw1,zeit2!t2paketw1,B75)</f>
        <v>0</v>
      </c>
      <c r="J75" s="74"/>
      <c r="K75" s="75" t="n">
        <f aca="false">SUMIFS(zeit3!t3istw1,zeit3!t3paketw1,B75)</f>
        <v>0</v>
      </c>
      <c r="L75" s="74"/>
      <c r="M75" s="75" t="n">
        <f aca="false">SUMIFS(zeit4!t4istw1,zeit4!t4paketw1,B75)</f>
        <v>0</v>
      </c>
      <c r="N75" s="74"/>
      <c r="O75" s="75" t="n">
        <f aca="false">SUMIFS(zeit5!t5istw1,zeit5!t5paketw1,B75)</f>
        <v>0</v>
      </c>
      <c r="P75" s="76" t="n">
        <f aca="false">L75+J75+H75+F75+N75</f>
        <v>0</v>
      </c>
      <c r="Q75" s="98" t="n">
        <f aca="false">M75+K75+I75+G75+O75</f>
        <v>0</v>
      </c>
      <c r="R75" s="1"/>
      <c r="S75" s="1"/>
      <c r="T75" s="1"/>
      <c r="U75" s="1"/>
      <c r="V75" s="1"/>
      <c r="W75" s="1"/>
      <c r="X75" s="1"/>
      <c r="Y75" s="1"/>
      <c r="Z75" s="1"/>
      <c r="AA75" s="1"/>
      <c r="AB75" s="1"/>
      <c r="AC75" s="1"/>
      <c r="AD75" s="1"/>
      <c r="AE75" s="1"/>
      <c r="AF75" s="1"/>
    </row>
    <row r="76" customFormat="false" ht="15" hidden="true" customHeight="false" outlineLevel="2" collapsed="false">
      <c r="A76" s="1"/>
      <c r="B76" s="70" t="n">
        <f aca="false">Arbeitspakete!G11</f>
        <v>0</v>
      </c>
      <c r="C76" s="71"/>
      <c r="D76" s="72"/>
      <c r="E76" s="73"/>
      <c r="F76" s="74"/>
      <c r="G76" s="75" t="n">
        <f aca="false">SUMIFS([0]!t1istw1,[0]!t1paketw1,B76)</f>
        <v>0</v>
      </c>
      <c r="H76" s="74"/>
      <c r="I76" s="75" t="n">
        <f aca="false">SUMIFS(zeit2!t2istw1,zeit2!t2paketw1,B76)</f>
        <v>0</v>
      </c>
      <c r="J76" s="74"/>
      <c r="K76" s="75" t="n">
        <f aca="false">SUMIFS(zeit3!t3istw1,zeit3!t3paketw1,B76)</f>
        <v>0</v>
      </c>
      <c r="L76" s="74"/>
      <c r="M76" s="75" t="n">
        <f aca="false">SUMIFS(zeit4!t4istw1,zeit4!t4paketw1,B76)</f>
        <v>0</v>
      </c>
      <c r="N76" s="74"/>
      <c r="O76" s="75" t="n">
        <f aca="false">SUMIFS(zeit5!t5istw1,zeit5!t5paketw1,B76)</f>
        <v>0</v>
      </c>
      <c r="P76" s="76" t="n">
        <f aca="false">L76+J76+H76+F76+N76</f>
        <v>0</v>
      </c>
      <c r="Q76" s="98" t="n">
        <f aca="false">M76+K76+I76+G76+O76</f>
        <v>0</v>
      </c>
      <c r="R76" s="1"/>
      <c r="S76" s="1"/>
      <c r="T76" s="1"/>
      <c r="U76" s="1"/>
      <c r="V76" s="1"/>
      <c r="W76" s="1"/>
      <c r="X76" s="1"/>
      <c r="Y76" s="1"/>
      <c r="Z76" s="1"/>
      <c r="AA76" s="1"/>
      <c r="AB76" s="1"/>
      <c r="AC76" s="1"/>
      <c r="AD76" s="1"/>
      <c r="AE76" s="1"/>
      <c r="AF76" s="1"/>
    </row>
    <row r="77" customFormat="false" ht="15" hidden="true" customHeight="false" outlineLevel="2" collapsed="false">
      <c r="A77" s="1"/>
      <c r="B77" s="70" t="n">
        <f aca="false">Arbeitspakete!G12</f>
        <v>0</v>
      </c>
      <c r="C77" s="71"/>
      <c r="D77" s="72"/>
      <c r="E77" s="73"/>
      <c r="F77" s="74"/>
      <c r="G77" s="75" t="n">
        <f aca="false">SUMIFS([0]!t1istw1,[0]!t1paketw1,B77)</f>
        <v>0</v>
      </c>
      <c r="H77" s="74"/>
      <c r="I77" s="75" t="n">
        <f aca="false">SUMIFS(zeit2!t2istw1,zeit2!t2paketw1,B77)</f>
        <v>0</v>
      </c>
      <c r="J77" s="74"/>
      <c r="K77" s="75" t="n">
        <f aca="false">SUMIFS(zeit3!t3istw1,zeit3!t3paketw1,B77)</f>
        <v>0</v>
      </c>
      <c r="L77" s="74"/>
      <c r="M77" s="75" t="n">
        <f aca="false">SUMIFS(zeit4!t4istw1,zeit4!t4paketw1,B77)</f>
        <v>0</v>
      </c>
      <c r="N77" s="74"/>
      <c r="O77" s="75" t="n">
        <f aca="false">SUMIFS(zeit5!t5istw1,zeit5!t5paketw1,B77)</f>
        <v>0</v>
      </c>
      <c r="P77" s="76" t="n">
        <f aca="false">L77+J77+H77+F77+N77</f>
        <v>0</v>
      </c>
      <c r="Q77" s="98" t="n">
        <f aca="false">M77+K77+I77+G77+O77</f>
        <v>0</v>
      </c>
      <c r="R77" s="1"/>
      <c r="S77" s="1"/>
      <c r="T77" s="1"/>
      <c r="U77" s="1"/>
      <c r="V77" s="1"/>
      <c r="W77" s="1"/>
      <c r="X77" s="1"/>
      <c r="Y77" s="1"/>
      <c r="Z77" s="1"/>
      <c r="AA77" s="1"/>
      <c r="AB77" s="1"/>
      <c r="AC77" s="1"/>
      <c r="AD77" s="1"/>
      <c r="AE77" s="1"/>
      <c r="AF77" s="1"/>
    </row>
    <row r="78" customFormat="false" ht="15" hidden="true" customHeight="false" outlineLevel="2" collapsed="false">
      <c r="A78" s="1"/>
      <c r="B78" s="70" t="n">
        <f aca="false">Arbeitspakete!G13</f>
        <v>0</v>
      </c>
      <c r="C78" s="71"/>
      <c r="D78" s="72"/>
      <c r="E78" s="73"/>
      <c r="F78" s="74"/>
      <c r="G78" s="75" t="n">
        <f aca="false">SUMIFS([0]!t1istw1,[0]!t1paketw1,B78)</f>
        <v>0</v>
      </c>
      <c r="H78" s="74"/>
      <c r="I78" s="75" t="n">
        <f aca="false">SUMIFS(zeit2!t2istw1,zeit2!t2paketw1,B78)</f>
        <v>0</v>
      </c>
      <c r="J78" s="74"/>
      <c r="K78" s="75" t="n">
        <f aca="false">SUMIFS(zeit3!t3istw1,zeit3!t3paketw1,B78)</f>
        <v>0</v>
      </c>
      <c r="L78" s="74"/>
      <c r="M78" s="75" t="n">
        <f aca="false">SUMIFS(zeit4!t4istw1,zeit4!t4paketw1,B78)</f>
        <v>0</v>
      </c>
      <c r="N78" s="74"/>
      <c r="O78" s="75" t="n">
        <f aca="false">SUMIFS(zeit5!t5istw1,zeit5!t5paketw1,B78)</f>
        <v>0</v>
      </c>
      <c r="P78" s="76" t="n">
        <f aca="false">L78+J78+H78+F78+N78</f>
        <v>0</v>
      </c>
      <c r="Q78" s="98" t="n">
        <f aca="false">M78+K78+I78+G78+O78</f>
        <v>0</v>
      </c>
      <c r="R78" s="1"/>
      <c r="S78" s="1"/>
      <c r="T78" s="1"/>
      <c r="U78" s="1"/>
      <c r="V78" s="1"/>
      <c r="W78" s="1"/>
      <c r="X78" s="1"/>
      <c r="Y78" s="1"/>
      <c r="Z78" s="1"/>
      <c r="AA78" s="1"/>
      <c r="AB78" s="1"/>
      <c r="AC78" s="1"/>
      <c r="AD78" s="1"/>
      <c r="AE78" s="1"/>
      <c r="AF78" s="1"/>
    </row>
    <row r="79" customFormat="false" ht="15" hidden="false" customHeight="false" outlineLevel="1" collapsed="true">
      <c r="A79" s="1"/>
      <c r="B79" s="84" t="s">
        <v>72</v>
      </c>
      <c r="C79" s="78"/>
      <c r="D79" s="79"/>
      <c r="E79" s="80" t="n">
        <f aca="false">D79-F79-H79-J79-L79-N79</f>
        <v>0</v>
      </c>
      <c r="F79" s="81" t="n">
        <f aca="false">SUM(F80:F89)</f>
        <v>0</v>
      </c>
      <c r="G79" s="82" t="n">
        <f aca="false">SUM(G80:G89)</f>
        <v>0</v>
      </c>
      <c r="H79" s="81" t="n">
        <f aca="false">SUM(H80:H89)</f>
        <v>0</v>
      </c>
      <c r="I79" s="82" t="n">
        <f aca="false">SUM(I80:I89)</f>
        <v>0</v>
      </c>
      <c r="J79" s="81" t="n">
        <f aca="false">SUM(J80:J89)</f>
        <v>0</v>
      </c>
      <c r="K79" s="82" t="n">
        <f aca="false">SUM(K80:K89)</f>
        <v>0</v>
      </c>
      <c r="L79" s="81" t="n">
        <f aca="false">SUM(L80:L89)</f>
        <v>0</v>
      </c>
      <c r="M79" s="82" t="n">
        <f aca="false">SUM(M80:M89)</f>
        <v>0</v>
      </c>
      <c r="N79" s="81" t="n">
        <f aca="false">SUM(N80:N89)</f>
        <v>0</v>
      </c>
      <c r="O79" s="82" t="n">
        <f aca="false">SUM(O80:O89)</f>
        <v>0</v>
      </c>
      <c r="P79" s="68" t="n">
        <f aca="false">L79+J79+H79+F79+N79</f>
        <v>0</v>
      </c>
      <c r="Q79" s="67" t="n">
        <f aca="false">M79+K79+I79+G79+O79</f>
        <v>0</v>
      </c>
      <c r="R79" s="1"/>
      <c r="S79" s="1"/>
      <c r="T79" s="1"/>
      <c r="U79" s="1"/>
      <c r="V79" s="1"/>
      <c r="W79" s="1"/>
      <c r="X79" s="1"/>
      <c r="Y79" s="1"/>
      <c r="Z79" s="1"/>
      <c r="AA79" s="1"/>
      <c r="AB79" s="1"/>
      <c r="AC79" s="1"/>
      <c r="AD79" s="1"/>
      <c r="AE79" s="1"/>
      <c r="AF79" s="1"/>
    </row>
    <row r="80" customFormat="false" ht="15" hidden="true" customHeight="false" outlineLevel="2" collapsed="false">
      <c r="A80" s="1"/>
      <c r="B80" s="70" t="str">
        <f aca="false">Arbeitspakete!H4</f>
        <v>Projektwissen</v>
      </c>
      <c r="C80" s="71"/>
      <c r="D80" s="72"/>
      <c r="E80" s="73"/>
      <c r="F80" s="74"/>
      <c r="G80" s="75" t="n">
        <f aca="false">SUMIFS([0]!t1istw1,[0]!t1paketw1,B80)</f>
        <v>0</v>
      </c>
      <c r="H80" s="74"/>
      <c r="I80" s="75" t="n">
        <f aca="false">SUMIFS(zeit2!t2istw1,zeit2!t2paketw1,B80)</f>
        <v>0</v>
      </c>
      <c r="J80" s="74"/>
      <c r="K80" s="75" t="n">
        <f aca="false">SUMIFS(zeit3!t3istw1,zeit3!t3paketw1,B80)</f>
        <v>0</v>
      </c>
      <c r="L80" s="74"/>
      <c r="M80" s="75" t="n">
        <f aca="false">SUMIFS(zeit4!t4istw1,zeit4!t4paketw1,B80)</f>
        <v>0</v>
      </c>
      <c r="N80" s="74"/>
      <c r="O80" s="75" t="n">
        <f aca="false">SUMIFS(zeit5!t5istw1,zeit5!t5paketw1,B80)</f>
        <v>0</v>
      </c>
      <c r="P80" s="76" t="n">
        <f aca="false">L80+J80+H80+F80+N80</f>
        <v>0</v>
      </c>
      <c r="Q80" s="98" t="n">
        <f aca="false">M80+K80+I80+G80+O80</f>
        <v>0</v>
      </c>
      <c r="R80" s="1"/>
      <c r="S80" s="1"/>
      <c r="T80" s="1"/>
      <c r="U80" s="1"/>
      <c r="V80" s="1"/>
      <c r="W80" s="1"/>
      <c r="X80" s="1"/>
      <c r="Y80" s="1"/>
      <c r="Z80" s="1"/>
      <c r="AA80" s="1"/>
      <c r="AB80" s="1"/>
      <c r="AC80" s="1"/>
      <c r="AD80" s="1"/>
      <c r="AE80" s="1"/>
      <c r="AF80" s="1"/>
    </row>
    <row r="81" customFormat="false" ht="15" hidden="true" customHeight="false" outlineLevel="2" collapsed="false">
      <c r="A81" s="1"/>
      <c r="B81" s="70" t="n">
        <f aca="false">Arbeitspakete!H5</f>
        <v>0</v>
      </c>
      <c r="C81" s="71"/>
      <c r="D81" s="72"/>
      <c r="E81" s="73"/>
      <c r="F81" s="74"/>
      <c r="G81" s="75" t="n">
        <f aca="false">SUMIFS([0]!t1istw1,[0]!t1paketw1,B81)</f>
        <v>0</v>
      </c>
      <c r="H81" s="74"/>
      <c r="I81" s="75" t="n">
        <f aca="false">SUMIFS(zeit2!t2istw1,zeit2!t2paketw1,B81)</f>
        <v>0</v>
      </c>
      <c r="J81" s="74"/>
      <c r="K81" s="75" t="n">
        <f aca="false">SUMIFS(zeit3!t3istw1,zeit3!t3paketw1,B81)</f>
        <v>0</v>
      </c>
      <c r="L81" s="74"/>
      <c r="M81" s="75" t="n">
        <f aca="false">SUMIFS(zeit4!t4istw1,zeit4!t4paketw1,B81)</f>
        <v>0</v>
      </c>
      <c r="N81" s="74"/>
      <c r="O81" s="75" t="n">
        <f aca="false">SUMIFS(zeit5!t5istw1,zeit5!t5paketw1,B81)</f>
        <v>0</v>
      </c>
      <c r="P81" s="76" t="n">
        <f aca="false">L81+J81+H81+F81+N81</f>
        <v>0</v>
      </c>
      <c r="Q81" s="98" t="n">
        <f aca="false">M81+K81+I81+G81+O81</f>
        <v>0</v>
      </c>
      <c r="R81" s="1"/>
      <c r="S81" s="1"/>
      <c r="T81" s="1"/>
      <c r="U81" s="1"/>
      <c r="V81" s="1"/>
      <c r="W81" s="1"/>
      <c r="X81" s="1"/>
      <c r="Y81" s="1"/>
      <c r="Z81" s="1"/>
      <c r="AA81" s="1"/>
      <c r="AB81" s="1"/>
      <c r="AC81" s="1"/>
      <c r="AD81" s="1"/>
      <c r="AE81" s="1"/>
      <c r="AF81" s="1"/>
    </row>
    <row r="82" customFormat="false" ht="15" hidden="true" customHeight="false" outlineLevel="2" collapsed="false">
      <c r="A82" s="1"/>
      <c r="B82" s="70" t="n">
        <f aca="false">Arbeitspakete!H6</f>
        <v>0</v>
      </c>
      <c r="C82" s="71"/>
      <c r="D82" s="72"/>
      <c r="E82" s="73"/>
      <c r="F82" s="74"/>
      <c r="G82" s="75" t="n">
        <f aca="false">SUMIFS([0]!t1istw1,[0]!t1paketw1,B82)</f>
        <v>0</v>
      </c>
      <c r="H82" s="74"/>
      <c r="I82" s="75" t="n">
        <f aca="false">SUMIFS(zeit2!t2istw1,zeit2!t2paketw1,B82)</f>
        <v>0</v>
      </c>
      <c r="J82" s="74"/>
      <c r="K82" s="75" t="n">
        <f aca="false">SUMIFS(zeit3!t3istw1,zeit3!t3paketw1,B82)</f>
        <v>0</v>
      </c>
      <c r="L82" s="74"/>
      <c r="M82" s="75" t="n">
        <f aca="false">SUMIFS(zeit4!t4istw1,zeit4!t4paketw1,B82)</f>
        <v>0</v>
      </c>
      <c r="N82" s="74"/>
      <c r="O82" s="75" t="n">
        <f aca="false">SUMIFS(zeit5!t5istw1,zeit5!t5paketw1,B82)</f>
        <v>0</v>
      </c>
      <c r="P82" s="76" t="n">
        <f aca="false">L82+J82+H82+F82+N82</f>
        <v>0</v>
      </c>
      <c r="Q82" s="98" t="n">
        <f aca="false">M82+K82+I82+G82+O82</f>
        <v>0</v>
      </c>
      <c r="R82" s="1"/>
      <c r="S82" s="1"/>
      <c r="T82" s="1"/>
      <c r="U82" s="1"/>
      <c r="V82" s="1"/>
      <c r="W82" s="1"/>
      <c r="X82" s="1"/>
      <c r="Y82" s="1"/>
      <c r="Z82" s="1"/>
      <c r="AA82" s="1"/>
      <c r="AB82" s="1"/>
      <c r="AC82" s="1"/>
      <c r="AD82" s="1"/>
      <c r="AE82" s="1"/>
      <c r="AF82" s="1"/>
    </row>
    <row r="83" customFormat="false" ht="15" hidden="true" customHeight="false" outlineLevel="2" collapsed="false">
      <c r="A83" s="1"/>
      <c r="B83" s="70" t="n">
        <f aca="false">Arbeitspakete!H7</f>
        <v>0</v>
      </c>
      <c r="C83" s="71"/>
      <c r="D83" s="72"/>
      <c r="E83" s="73"/>
      <c r="F83" s="74"/>
      <c r="G83" s="75" t="n">
        <f aca="false">SUMIFS([0]!t1istw1,[0]!t1paketw1,B83)</f>
        <v>0</v>
      </c>
      <c r="H83" s="74"/>
      <c r="I83" s="75" t="n">
        <f aca="false">SUMIFS(zeit2!t2istw1,zeit2!t2paketw1,B83)</f>
        <v>0</v>
      </c>
      <c r="J83" s="74"/>
      <c r="K83" s="75" t="n">
        <f aca="false">SUMIFS(zeit3!t3istw1,zeit3!t3paketw1,B83)</f>
        <v>0</v>
      </c>
      <c r="L83" s="74"/>
      <c r="M83" s="75" t="n">
        <f aca="false">SUMIFS(zeit4!t4istw1,zeit4!t4paketw1,B83)</f>
        <v>0</v>
      </c>
      <c r="N83" s="74"/>
      <c r="O83" s="75" t="n">
        <f aca="false">SUMIFS(zeit5!t5istw1,zeit5!t5paketw1,B83)</f>
        <v>0</v>
      </c>
      <c r="P83" s="76" t="n">
        <f aca="false">L83+J83+H83+F83+N83</f>
        <v>0</v>
      </c>
      <c r="Q83" s="98" t="n">
        <f aca="false">M83+K83+I83+G83+O83</f>
        <v>0</v>
      </c>
      <c r="R83" s="1"/>
      <c r="S83" s="1"/>
      <c r="T83" s="1"/>
      <c r="U83" s="1"/>
      <c r="V83" s="1"/>
      <c r="W83" s="1"/>
      <c r="X83" s="1"/>
      <c r="Y83" s="1"/>
      <c r="Z83" s="1"/>
      <c r="AA83" s="1"/>
      <c r="AB83" s="1"/>
      <c r="AC83" s="1"/>
      <c r="AD83" s="1"/>
      <c r="AE83" s="1"/>
      <c r="AF83" s="1"/>
    </row>
    <row r="84" customFormat="false" ht="15" hidden="true" customHeight="false" outlineLevel="2" collapsed="false">
      <c r="A84" s="1"/>
      <c r="B84" s="70" t="n">
        <f aca="false">Arbeitspakete!H8</f>
        <v>0</v>
      </c>
      <c r="C84" s="71"/>
      <c r="D84" s="72"/>
      <c r="E84" s="73"/>
      <c r="F84" s="74"/>
      <c r="G84" s="75" t="n">
        <f aca="false">SUMIFS([0]!t1istw1,[0]!t1paketw1,B84)</f>
        <v>0</v>
      </c>
      <c r="H84" s="74"/>
      <c r="I84" s="75" t="n">
        <f aca="false">SUMIFS(zeit2!t2istw1,zeit2!t2paketw1,B84)</f>
        <v>0</v>
      </c>
      <c r="J84" s="74"/>
      <c r="K84" s="75" t="n">
        <f aca="false">SUMIFS(zeit3!t3istw1,zeit3!t3paketw1,B84)</f>
        <v>0</v>
      </c>
      <c r="L84" s="74"/>
      <c r="M84" s="75" t="n">
        <f aca="false">SUMIFS(zeit4!t4istw1,zeit4!t4paketw1,B84)</f>
        <v>0</v>
      </c>
      <c r="N84" s="74"/>
      <c r="O84" s="75" t="n">
        <f aca="false">SUMIFS(zeit5!t5istw1,zeit5!t5paketw1,B84)</f>
        <v>0</v>
      </c>
      <c r="P84" s="76" t="n">
        <f aca="false">L84+J84+H84+F84+N84</f>
        <v>0</v>
      </c>
      <c r="Q84" s="98" t="n">
        <f aca="false">M84+K84+I84+G84+O84</f>
        <v>0</v>
      </c>
      <c r="R84" s="1"/>
      <c r="S84" s="1"/>
      <c r="T84" s="1"/>
      <c r="U84" s="1"/>
      <c r="V84" s="1"/>
      <c r="W84" s="1"/>
      <c r="X84" s="1"/>
      <c r="Y84" s="1"/>
      <c r="Z84" s="1"/>
      <c r="AA84" s="1"/>
      <c r="AB84" s="1"/>
      <c r="AC84" s="1"/>
      <c r="AD84" s="1"/>
      <c r="AE84" s="1"/>
      <c r="AF84" s="1"/>
    </row>
    <row r="85" customFormat="false" ht="15" hidden="true" customHeight="false" outlineLevel="2" collapsed="false">
      <c r="A85" s="1"/>
      <c r="B85" s="70" t="n">
        <f aca="false">Arbeitspakete!H9</f>
        <v>0</v>
      </c>
      <c r="C85" s="71"/>
      <c r="D85" s="72"/>
      <c r="E85" s="73"/>
      <c r="F85" s="74"/>
      <c r="G85" s="75" t="n">
        <f aca="false">SUMIFS([0]!t1istw1,[0]!t1paketw1,B85)</f>
        <v>0</v>
      </c>
      <c r="H85" s="74"/>
      <c r="I85" s="75" t="n">
        <f aca="false">SUMIFS(zeit2!t2istw1,zeit2!t2paketw1,B85)</f>
        <v>0</v>
      </c>
      <c r="J85" s="74"/>
      <c r="K85" s="75" t="n">
        <f aca="false">SUMIFS(zeit3!t3istw1,zeit3!t3paketw1,B85)</f>
        <v>0</v>
      </c>
      <c r="L85" s="74"/>
      <c r="M85" s="75" t="n">
        <f aca="false">SUMIFS(zeit4!t4istw1,zeit4!t4paketw1,B85)</f>
        <v>0</v>
      </c>
      <c r="N85" s="74"/>
      <c r="O85" s="75" t="n">
        <f aca="false">SUMIFS(zeit5!t5istw1,zeit5!t5paketw1,B85)</f>
        <v>0</v>
      </c>
      <c r="P85" s="76" t="n">
        <f aca="false">L85+J85+H85+F85+N85</f>
        <v>0</v>
      </c>
      <c r="Q85" s="98" t="n">
        <f aca="false">M85+K85+I85+G85+O85</f>
        <v>0</v>
      </c>
      <c r="R85" s="1"/>
      <c r="S85" s="1"/>
      <c r="T85" s="1"/>
      <c r="U85" s="1"/>
      <c r="V85" s="1"/>
      <c r="W85" s="1"/>
      <c r="X85" s="1"/>
      <c r="Y85" s="1"/>
      <c r="Z85" s="1"/>
      <c r="AA85" s="1"/>
      <c r="AB85" s="1"/>
      <c r="AC85" s="1"/>
      <c r="AD85" s="1"/>
      <c r="AE85" s="1"/>
      <c r="AF85" s="1"/>
    </row>
    <row r="86" customFormat="false" ht="15" hidden="true" customHeight="false" outlineLevel="2" collapsed="false">
      <c r="A86" s="1"/>
      <c r="B86" s="70" t="n">
        <f aca="false">Arbeitspakete!H10</f>
        <v>0</v>
      </c>
      <c r="C86" s="71"/>
      <c r="D86" s="72"/>
      <c r="E86" s="73"/>
      <c r="F86" s="74"/>
      <c r="G86" s="75" t="n">
        <f aca="false">SUMIFS([0]!t1istw1,[0]!t1paketw1,B86)</f>
        <v>0</v>
      </c>
      <c r="H86" s="74"/>
      <c r="I86" s="75" t="n">
        <f aca="false">SUMIFS(zeit2!t2istw1,zeit2!t2paketw1,B86)</f>
        <v>0</v>
      </c>
      <c r="J86" s="74"/>
      <c r="K86" s="75" t="n">
        <f aca="false">SUMIFS(zeit3!t3istw1,zeit3!t3paketw1,B86)</f>
        <v>0</v>
      </c>
      <c r="L86" s="74"/>
      <c r="M86" s="75" t="n">
        <f aca="false">SUMIFS(zeit4!t4istw1,zeit4!t4paketw1,B86)</f>
        <v>0</v>
      </c>
      <c r="N86" s="74"/>
      <c r="O86" s="75" t="n">
        <f aca="false">SUMIFS(zeit5!t5istw1,zeit5!t5paketw1,B86)</f>
        <v>0</v>
      </c>
      <c r="P86" s="76" t="n">
        <f aca="false">L86+J86+H86+F86+N86</f>
        <v>0</v>
      </c>
      <c r="Q86" s="98" t="n">
        <f aca="false">M86+K86+I86+G86+O86</f>
        <v>0</v>
      </c>
      <c r="R86" s="1"/>
      <c r="S86" s="1"/>
      <c r="T86" s="1"/>
      <c r="U86" s="1"/>
      <c r="V86" s="1"/>
      <c r="W86" s="1"/>
      <c r="X86" s="1"/>
      <c r="Y86" s="1"/>
      <c r="Z86" s="1"/>
      <c r="AA86" s="1"/>
      <c r="AB86" s="1"/>
      <c r="AC86" s="1"/>
      <c r="AD86" s="1"/>
      <c r="AE86" s="1"/>
      <c r="AF86" s="1"/>
    </row>
    <row r="87" customFormat="false" ht="15" hidden="true" customHeight="false" outlineLevel="2" collapsed="false">
      <c r="A87" s="1"/>
      <c r="B87" s="70" t="n">
        <f aca="false">Arbeitspakete!H11</f>
        <v>0</v>
      </c>
      <c r="C87" s="71"/>
      <c r="D87" s="72"/>
      <c r="E87" s="73"/>
      <c r="F87" s="74"/>
      <c r="G87" s="75" t="n">
        <f aca="false">SUMIFS([0]!t1istw1,[0]!t1paketw1,B87)</f>
        <v>0</v>
      </c>
      <c r="H87" s="74"/>
      <c r="I87" s="75" t="n">
        <f aca="false">SUMIFS(zeit2!t2istw1,zeit2!t2paketw1,B87)</f>
        <v>0</v>
      </c>
      <c r="J87" s="74"/>
      <c r="K87" s="75" t="n">
        <f aca="false">SUMIFS(zeit3!t3istw1,zeit3!t3paketw1,B87)</f>
        <v>0</v>
      </c>
      <c r="L87" s="74"/>
      <c r="M87" s="75" t="n">
        <f aca="false">SUMIFS(zeit4!t4istw1,zeit4!t4paketw1,B87)</f>
        <v>0</v>
      </c>
      <c r="N87" s="74"/>
      <c r="O87" s="75" t="n">
        <f aca="false">SUMIFS(zeit5!t5istw1,zeit5!t5paketw1,B87)</f>
        <v>0</v>
      </c>
      <c r="P87" s="76" t="n">
        <f aca="false">L87+J87+H87+F87+N87</f>
        <v>0</v>
      </c>
      <c r="Q87" s="98" t="n">
        <f aca="false">M87+K87+I87+G87+O87</f>
        <v>0</v>
      </c>
      <c r="R87" s="1"/>
      <c r="S87" s="1"/>
      <c r="T87" s="1"/>
      <c r="U87" s="1"/>
      <c r="V87" s="1"/>
      <c r="W87" s="1"/>
      <c r="X87" s="1"/>
      <c r="Y87" s="1"/>
      <c r="Z87" s="1"/>
      <c r="AA87" s="1"/>
      <c r="AB87" s="1"/>
      <c r="AC87" s="1"/>
      <c r="AD87" s="1"/>
      <c r="AE87" s="1"/>
      <c r="AF87" s="1"/>
    </row>
    <row r="88" customFormat="false" ht="15" hidden="true" customHeight="false" outlineLevel="2" collapsed="false">
      <c r="A88" s="1"/>
      <c r="B88" s="70" t="n">
        <f aca="false">Arbeitspakete!H12</f>
        <v>0</v>
      </c>
      <c r="C88" s="71"/>
      <c r="D88" s="72"/>
      <c r="E88" s="73"/>
      <c r="F88" s="74"/>
      <c r="G88" s="75" t="n">
        <f aca="false">SUMIFS([0]!t1istw1,[0]!t1paketw1,B88)</f>
        <v>0</v>
      </c>
      <c r="H88" s="74"/>
      <c r="I88" s="75" t="n">
        <f aca="false">SUMIFS(zeit2!t2istw1,zeit2!t2paketw1,B88)</f>
        <v>0</v>
      </c>
      <c r="J88" s="74"/>
      <c r="K88" s="75" t="n">
        <f aca="false">SUMIFS(zeit3!t3istw1,zeit3!t3paketw1,B88)</f>
        <v>0</v>
      </c>
      <c r="L88" s="74"/>
      <c r="M88" s="75" t="n">
        <f aca="false">SUMIFS(zeit4!t4istw1,zeit4!t4paketw1,B88)</f>
        <v>0</v>
      </c>
      <c r="N88" s="74"/>
      <c r="O88" s="75" t="n">
        <f aca="false">SUMIFS(zeit5!t5istw1,zeit5!t5paketw1,B88)</f>
        <v>0</v>
      </c>
      <c r="P88" s="76" t="n">
        <f aca="false">L88+J88+H88+F88+N88</f>
        <v>0</v>
      </c>
      <c r="Q88" s="98" t="n">
        <f aca="false">M88+K88+I88+G88+O88</f>
        <v>0</v>
      </c>
      <c r="R88" s="1"/>
      <c r="S88" s="1"/>
      <c r="T88" s="1"/>
      <c r="U88" s="1"/>
      <c r="V88" s="1"/>
      <c r="W88" s="1"/>
      <c r="X88" s="1"/>
      <c r="Y88" s="1"/>
      <c r="Z88" s="1"/>
      <c r="AA88" s="1"/>
      <c r="AB88" s="1"/>
      <c r="AC88" s="1"/>
      <c r="AD88" s="1"/>
      <c r="AE88" s="1"/>
      <c r="AF88" s="1"/>
    </row>
    <row r="89" customFormat="false" ht="15" hidden="true" customHeight="false" outlineLevel="2" collapsed="false">
      <c r="A89" s="1"/>
      <c r="B89" s="70" t="n">
        <f aca="false">Arbeitspakete!H13</f>
        <v>0</v>
      </c>
      <c r="C89" s="71"/>
      <c r="D89" s="72"/>
      <c r="E89" s="73"/>
      <c r="F89" s="74"/>
      <c r="G89" s="75" t="n">
        <f aca="false">SUMIFS([0]!t1istw1,[0]!t1paketw1,B89)</f>
        <v>0</v>
      </c>
      <c r="H89" s="74"/>
      <c r="I89" s="75" t="n">
        <f aca="false">SUMIFS(zeit2!t2istw1,zeit2!t2paketw1,B89)</f>
        <v>0</v>
      </c>
      <c r="J89" s="74"/>
      <c r="K89" s="75" t="n">
        <f aca="false">SUMIFS(zeit3!t3istw1,zeit3!t3paketw1,B89)</f>
        <v>0</v>
      </c>
      <c r="L89" s="74"/>
      <c r="M89" s="75" t="n">
        <f aca="false">SUMIFS(zeit4!t4istw1,zeit4!t4paketw1,B89)</f>
        <v>0</v>
      </c>
      <c r="N89" s="74"/>
      <c r="O89" s="75" t="n">
        <f aca="false">SUMIFS(zeit5!t5istw1,zeit5!t5paketw1,B89)</f>
        <v>0</v>
      </c>
      <c r="P89" s="76" t="n">
        <f aca="false">L89+J89+H89+F89+N89</f>
        <v>0</v>
      </c>
      <c r="Q89" s="98" t="n">
        <f aca="false">M89+K89+I89+G89+O89</f>
        <v>0</v>
      </c>
      <c r="R89" s="1"/>
      <c r="S89" s="1"/>
      <c r="T89" s="1"/>
      <c r="U89" s="1"/>
      <c r="V89" s="1"/>
      <c r="W89" s="1"/>
      <c r="X89" s="1"/>
      <c r="Y89" s="1"/>
      <c r="Z89" s="1"/>
      <c r="AA89" s="1"/>
      <c r="AB89" s="1"/>
      <c r="AC89" s="1"/>
      <c r="AD89" s="1"/>
      <c r="AE89" s="1"/>
      <c r="AF89" s="1"/>
    </row>
    <row r="90" customFormat="false" ht="15" hidden="false" customHeight="false" outlineLevel="1" collapsed="true">
      <c r="A90" s="1"/>
      <c r="B90" s="84" t="s">
        <v>60</v>
      </c>
      <c r="C90" s="78"/>
      <c r="D90" s="79"/>
      <c r="E90" s="80" t="n">
        <f aca="false">D90-F90-H90-J90-L90-N90</f>
        <v>0</v>
      </c>
      <c r="F90" s="81" t="n">
        <f aca="false">SUM(F91:F100)</f>
        <v>0</v>
      </c>
      <c r="G90" s="82" t="n">
        <f aca="false">SUM(G91:G100)</f>
        <v>0</v>
      </c>
      <c r="H90" s="81" t="n">
        <f aca="false">SUM(H91:H100)</f>
        <v>0</v>
      </c>
      <c r="I90" s="82" t="n">
        <f aca="false">SUM(I91:I100)</f>
        <v>0</v>
      </c>
      <c r="J90" s="81" t="n">
        <f aca="false">SUM(J91:J100)</f>
        <v>0</v>
      </c>
      <c r="K90" s="82" t="n">
        <f aca="false">SUM(K91:K100)</f>
        <v>0</v>
      </c>
      <c r="L90" s="81" t="n">
        <f aca="false">SUM(L91:L100)</f>
        <v>0</v>
      </c>
      <c r="M90" s="82" t="n">
        <f aca="false">SUM(M91:M100)</f>
        <v>0</v>
      </c>
      <c r="N90" s="81" t="n">
        <f aca="false">SUM(N91:N100)</f>
        <v>0</v>
      </c>
      <c r="O90" s="82" t="n">
        <f aca="false">SUM(O91:O100)</f>
        <v>0</v>
      </c>
      <c r="P90" s="68" t="n">
        <f aca="false">L90+J90+H90+F90+N90</f>
        <v>0</v>
      </c>
      <c r="Q90" s="67" t="n">
        <f aca="false">M90+K90+I90+G90+O90</f>
        <v>0</v>
      </c>
      <c r="R90" s="1"/>
      <c r="S90" s="1"/>
      <c r="T90" s="1"/>
      <c r="U90" s="1"/>
      <c r="V90" s="1"/>
      <c r="W90" s="1"/>
      <c r="X90" s="1"/>
      <c r="Y90" s="1"/>
      <c r="Z90" s="1"/>
      <c r="AA90" s="1"/>
      <c r="AB90" s="1"/>
      <c r="AC90" s="1"/>
      <c r="AD90" s="1"/>
      <c r="AE90" s="1"/>
      <c r="AF90" s="1"/>
    </row>
    <row r="91" customFormat="false" ht="15" hidden="true" customHeight="false" outlineLevel="2" collapsed="false">
      <c r="A91" s="1"/>
      <c r="B91" s="70" t="str">
        <f aca="false">Arbeitspakete!I4</f>
        <v>Ergebnisse zusammentragen</v>
      </c>
      <c r="C91" s="71"/>
      <c r="D91" s="72"/>
      <c r="E91" s="73"/>
      <c r="F91" s="74"/>
      <c r="G91" s="75" t="n">
        <f aca="false">SUMIFS([0]!t1istw1,[0]!t1paketw1,B91)</f>
        <v>0</v>
      </c>
      <c r="H91" s="74"/>
      <c r="I91" s="75" t="n">
        <f aca="false">SUMIFS(zeit2!t2istw1,zeit2!t2paketw1,B91)</f>
        <v>0</v>
      </c>
      <c r="J91" s="74"/>
      <c r="K91" s="75" t="n">
        <f aca="false">SUMIFS(zeit3!t3istw1,zeit3!t3paketw1,B91)</f>
        <v>0</v>
      </c>
      <c r="L91" s="74"/>
      <c r="M91" s="75" t="n">
        <f aca="false">SUMIFS(zeit4!t4istw1,zeit4!t4paketw1,B91)</f>
        <v>0</v>
      </c>
      <c r="N91" s="74"/>
      <c r="O91" s="75" t="n">
        <f aca="false">SUMIFS(zeit5!t5istw1,zeit5!t5paketw1,B91)</f>
        <v>0</v>
      </c>
      <c r="P91" s="76" t="n">
        <f aca="false">L91+J91+H91+F91+N91</f>
        <v>0</v>
      </c>
      <c r="Q91" s="98" t="n">
        <f aca="false">M91+K91+I91+G91+O91</f>
        <v>0</v>
      </c>
      <c r="R91" s="1"/>
      <c r="S91" s="1"/>
      <c r="T91" s="1"/>
      <c r="U91" s="1"/>
      <c r="V91" s="1"/>
      <c r="W91" s="1"/>
      <c r="X91" s="1"/>
      <c r="Y91" s="1"/>
      <c r="Z91" s="1"/>
      <c r="AA91" s="1"/>
      <c r="AB91" s="1"/>
      <c r="AC91" s="1"/>
      <c r="AD91" s="1"/>
      <c r="AE91" s="1"/>
      <c r="AF91" s="1"/>
    </row>
    <row r="92" customFormat="false" ht="15" hidden="true" customHeight="false" outlineLevel="2" collapsed="false">
      <c r="A92" s="1"/>
      <c r="B92" s="70" t="str">
        <f aca="false">Arbeitspakete!I5</f>
        <v>Brainstorming</v>
      </c>
      <c r="C92" s="71"/>
      <c r="D92" s="72"/>
      <c r="E92" s="73"/>
      <c r="F92" s="74"/>
      <c r="G92" s="75" t="n">
        <f aca="false">SUMIFS([0]!t1istw1,[0]!t1paketw1,B92)</f>
        <v>0</v>
      </c>
      <c r="H92" s="74"/>
      <c r="I92" s="75" t="n">
        <f aca="false">SUMIFS(zeit2!t2istw1,zeit2!t2paketw1,B92)</f>
        <v>0</v>
      </c>
      <c r="J92" s="74"/>
      <c r="K92" s="75" t="n">
        <f aca="false">SUMIFS(zeit3!t3istw1,zeit3!t3paketw1,B92)</f>
        <v>0</v>
      </c>
      <c r="L92" s="74"/>
      <c r="M92" s="75" t="n">
        <f aca="false">SUMIFS(zeit4!t4istw1,zeit4!t4paketw1,B92)</f>
        <v>0</v>
      </c>
      <c r="N92" s="74"/>
      <c r="O92" s="75" t="n">
        <f aca="false">SUMIFS(zeit5!t5istw1,zeit5!t5paketw1,B92)</f>
        <v>0</v>
      </c>
      <c r="P92" s="76" t="n">
        <f aca="false">L92+J92+H92+F92+N92</f>
        <v>0</v>
      </c>
      <c r="Q92" s="98" t="n">
        <f aca="false">M92+K92+I92+G92+O92</f>
        <v>0</v>
      </c>
      <c r="R92" s="1"/>
      <c r="S92" s="1"/>
      <c r="T92" s="1"/>
      <c r="U92" s="1"/>
      <c r="V92" s="1"/>
      <c r="W92" s="1"/>
      <c r="X92" s="1"/>
      <c r="Y92" s="1"/>
      <c r="Z92" s="1"/>
      <c r="AA92" s="1"/>
      <c r="AB92" s="1"/>
      <c r="AC92" s="1"/>
      <c r="AD92" s="1"/>
      <c r="AE92" s="1"/>
      <c r="AF92" s="1"/>
    </row>
    <row r="93" customFormat="false" ht="15" hidden="true" customHeight="false" outlineLevel="2" collapsed="false">
      <c r="A93" s="1"/>
      <c r="B93" s="70" t="str">
        <f aca="false">Arbeitspakete!I6</f>
        <v>Arbeitspaket 3</v>
      </c>
      <c r="C93" s="71"/>
      <c r="D93" s="72"/>
      <c r="E93" s="73"/>
      <c r="F93" s="74"/>
      <c r="G93" s="75" t="n">
        <f aca="false">SUMIFS([0]!t1istw1,[0]!t1paketw1,B93)</f>
        <v>0</v>
      </c>
      <c r="H93" s="74"/>
      <c r="I93" s="75" t="n">
        <f aca="false">SUMIFS(zeit2!t2istw1,zeit2!t2paketw1,B93)</f>
        <v>0</v>
      </c>
      <c r="J93" s="74"/>
      <c r="K93" s="75" t="n">
        <f aca="false">SUMIFS(zeit3!t3istw1,zeit3!t3paketw1,B93)</f>
        <v>0</v>
      </c>
      <c r="L93" s="74"/>
      <c r="M93" s="75" t="n">
        <f aca="false">SUMIFS(zeit4!t4istw1,zeit4!t4paketw1,B93)</f>
        <v>0</v>
      </c>
      <c r="N93" s="74"/>
      <c r="O93" s="75" t="n">
        <f aca="false">SUMIFS(zeit5!t5istw1,zeit5!t5paketw1,B93)</f>
        <v>0</v>
      </c>
      <c r="P93" s="76" t="n">
        <f aca="false">L93+J93+H93+F93+N93</f>
        <v>0</v>
      </c>
      <c r="Q93" s="98" t="n">
        <f aca="false">M93+K93+I93+G93+O93</f>
        <v>0</v>
      </c>
      <c r="R93" s="1"/>
      <c r="S93" s="1"/>
      <c r="T93" s="1"/>
      <c r="U93" s="1"/>
      <c r="V93" s="1"/>
      <c r="W93" s="1"/>
      <c r="X93" s="1"/>
      <c r="Y93" s="1"/>
      <c r="Z93" s="1"/>
      <c r="AA93" s="1"/>
      <c r="AB93" s="1"/>
      <c r="AC93" s="1"/>
      <c r="AD93" s="1"/>
      <c r="AE93" s="1"/>
      <c r="AF93" s="1"/>
    </row>
    <row r="94" customFormat="false" ht="15" hidden="true" customHeight="false" outlineLevel="2" collapsed="false">
      <c r="A94" s="1"/>
      <c r="B94" s="70" t="str">
        <f aca="false">Arbeitspakete!I7</f>
        <v>Arbeitspaket 4</v>
      </c>
      <c r="C94" s="71"/>
      <c r="D94" s="72"/>
      <c r="E94" s="73"/>
      <c r="F94" s="74"/>
      <c r="G94" s="75" t="n">
        <f aca="false">SUMIFS([0]!t1istw1,[0]!t1paketw1,B94)</f>
        <v>0</v>
      </c>
      <c r="H94" s="74"/>
      <c r="I94" s="75" t="n">
        <f aca="false">SUMIFS(zeit2!t2istw1,zeit2!t2paketw1,B94)</f>
        <v>0</v>
      </c>
      <c r="J94" s="74"/>
      <c r="K94" s="75" t="n">
        <f aca="false">SUMIFS(zeit3!t3istw1,zeit3!t3paketw1,B94)</f>
        <v>0</v>
      </c>
      <c r="L94" s="74"/>
      <c r="M94" s="75" t="n">
        <f aca="false">SUMIFS(zeit4!t4istw1,zeit4!t4paketw1,B94)</f>
        <v>0</v>
      </c>
      <c r="N94" s="74"/>
      <c r="O94" s="75" t="n">
        <f aca="false">SUMIFS(zeit5!t5istw1,zeit5!t5paketw1,B94)</f>
        <v>0</v>
      </c>
      <c r="P94" s="76" t="n">
        <f aca="false">L94+J94+H94+F94+N94</f>
        <v>0</v>
      </c>
      <c r="Q94" s="98" t="n">
        <f aca="false">M94+K94+I94+G94+O94</f>
        <v>0</v>
      </c>
      <c r="R94" s="1"/>
      <c r="S94" s="1"/>
      <c r="T94" s="1"/>
      <c r="U94" s="1"/>
      <c r="V94" s="1"/>
      <c r="W94" s="1"/>
      <c r="X94" s="1"/>
      <c r="Y94" s="1"/>
      <c r="Z94" s="1"/>
      <c r="AA94" s="1"/>
      <c r="AB94" s="1"/>
      <c r="AC94" s="1"/>
      <c r="AD94" s="1"/>
      <c r="AE94" s="1"/>
    </row>
    <row r="95" customFormat="false" ht="15" hidden="true" customHeight="false" outlineLevel="2" collapsed="false">
      <c r="A95" s="1"/>
      <c r="B95" s="70" t="str">
        <f aca="false">Arbeitspakete!I8</f>
        <v>Arbeitspaket 5</v>
      </c>
      <c r="C95" s="71"/>
      <c r="D95" s="72"/>
      <c r="E95" s="73"/>
      <c r="F95" s="74"/>
      <c r="G95" s="75" t="n">
        <f aca="false">SUMIFS([0]!t1istw1,[0]!t1paketw1,B95)</f>
        <v>0</v>
      </c>
      <c r="H95" s="74"/>
      <c r="I95" s="75" t="n">
        <f aca="false">SUMIFS(zeit2!t2istw1,zeit2!t2paketw1,B95)</f>
        <v>0</v>
      </c>
      <c r="J95" s="74"/>
      <c r="K95" s="75" t="n">
        <f aca="false">SUMIFS(zeit3!t3istw1,zeit3!t3paketw1,B95)</f>
        <v>0</v>
      </c>
      <c r="L95" s="74"/>
      <c r="M95" s="75" t="n">
        <f aca="false">SUMIFS(zeit4!t4istw1,zeit4!t4paketw1,B95)</f>
        <v>0</v>
      </c>
      <c r="N95" s="74"/>
      <c r="O95" s="75" t="n">
        <f aca="false">SUMIFS(zeit5!t5istw1,zeit5!t5paketw1,B95)</f>
        <v>0</v>
      </c>
      <c r="P95" s="76" t="n">
        <f aca="false">L95+J95+H95+F95+N95</f>
        <v>0</v>
      </c>
      <c r="Q95" s="98" t="n">
        <f aca="false">M95+K95+I95+G95+O95</f>
        <v>0</v>
      </c>
      <c r="R95" s="1"/>
      <c r="S95" s="1"/>
      <c r="T95" s="1"/>
      <c r="U95" s="1"/>
      <c r="V95" s="1"/>
      <c r="W95" s="1"/>
      <c r="X95" s="1"/>
      <c r="Y95" s="1"/>
      <c r="Z95" s="1"/>
      <c r="AA95" s="1"/>
      <c r="AB95" s="1"/>
      <c r="AC95" s="1"/>
      <c r="AD95" s="1"/>
      <c r="AE95" s="1"/>
    </row>
    <row r="96" customFormat="false" ht="15" hidden="true" customHeight="false" outlineLevel="2" collapsed="false">
      <c r="A96" s="1"/>
      <c r="B96" s="70" t="n">
        <f aca="false">Arbeitspakete!I9</f>
        <v>0</v>
      </c>
      <c r="C96" s="71"/>
      <c r="D96" s="72"/>
      <c r="E96" s="73"/>
      <c r="F96" s="74"/>
      <c r="G96" s="75" t="n">
        <f aca="false">SUMIFS([0]!t1istw1,[0]!t1paketw1,B96)</f>
        <v>0</v>
      </c>
      <c r="H96" s="74"/>
      <c r="I96" s="75" t="n">
        <f aca="false">SUMIFS(zeit2!t2istw1,zeit2!t2paketw1,B96)</f>
        <v>0</v>
      </c>
      <c r="J96" s="74"/>
      <c r="K96" s="75" t="n">
        <f aca="false">SUMIFS(zeit3!t3istw1,zeit3!t3paketw1,B96)</f>
        <v>0</v>
      </c>
      <c r="L96" s="74"/>
      <c r="M96" s="75" t="n">
        <f aca="false">SUMIFS(zeit4!t4istw1,zeit4!t4paketw1,B96)</f>
        <v>0</v>
      </c>
      <c r="N96" s="74"/>
      <c r="O96" s="75" t="n">
        <f aca="false">SUMIFS(zeit5!t5istw1,zeit5!t5paketw1,B96)</f>
        <v>0</v>
      </c>
      <c r="P96" s="76" t="n">
        <f aca="false">L96+J96+H96+F96+N96</f>
        <v>0</v>
      </c>
      <c r="Q96" s="98" t="n">
        <f aca="false">M96+K96+I96+G96+O96</f>
        <v>0</v>
      </c>
      <c r="R96" s="1"/>
      <c r="S96" s="1"/>
      <c r="T96" s="1"/>
      <c r="U96" s="1"/>
      <c r="V96" s="1"/>
      <c r="W96" s="1"/>
      <c r="X96" s="1"/>
      <c r="Y96" s="1"/>
      <c r="Z96" s="1"/>
      <c r="AA96" s="1"/>
      <c r="AB96" s="1"/>
      <c r="AC96" s="1"/>
      <c r="AD96" s="1"/>
      <c r="AE96" s="1"/>
    </row>
    <row r="97" customFormat="false" ht="15" hidden="true" customHeight="false" outlineLevel="2" collapsed="false">
      <c r="A97" s="1"/>
      <c r="B97" s="70" t="n">
        <f aca="false">Arbeitspakete!I10</f>
        <v>0</v>
      </c>
      <c r="C97" s="71"/>
      <c r="D97" s="72"/>
      <c r="E97" s="73"/>
      <c r="F97" s="74"/>
      <c r="G97" s="75" t="n">
        <f aca="false">SUMIFS([0]!t1istw1,[0]!t1paketw1,B97)</f>
        <v>0</v>
      </c>
      <c r="H97" s="74"/>
      <c r="I97" s="75" t="n">
        <f aca="false">SUMIFS(zeit2!t2istw1,zeit2!t2paketw1,B97)</f>
        <v>0</v>
      </c>
      <c r="J97" s="74"/>
      <c r="K97" s="75" t="n">
        <f aca="false">SUMIFS(zeit3!t3istw1,zeit3!t3paketw1,B97)</f>
        <v>0</v>
      </c>
      <c r="L97" s="74"/>
      <c r="M97" s="75" t="n">
        <f aca="false">SUMIFS(zeit4!t4istw1,zeit4!t4paketw1,B97)</f>
        <v>0</v>
      </c>
      <c r="N97" s="74"/>
      <c r="O97" s="75" t="n">
        <f aca="false">SUMIFS(zeit5!t5istw1,zeit5!t5paketw1,B97)</f>
        <v>0</v>
      </c>
      <c r="P97" s="76" t="n">
        <f aca="false">L97+J97+H97+F97+N97</f>
        <v>0</v>
      </c>
      <c r="Q97" s="98" t="n">
        <f aca="false">M97+K97+I97+G97+O97</f>
        <v>0</v>
      </c>
      <c r="R97" s="1"/>
      <c r="S97" s="1"/>
      <c r="T97" s="1"/>
      <c r="U97" s="1"/>
      <c r="V97" s="1"/>
      <c r="W97" s="1"/>
      <c r="X97" s="1"/>
      <c r="Y97" s="1"/>
      <c r="Z97" s="1"/>
      <c r="AA97" s="1"/>
      <c r="AB97" s="1"/>
      <c r="AC97" s="1"/>
      <c r="AD97" s="1"/>
      <c r="AE97" s="1"/>
    </row>
    <row r="98" customFormat="false" ht="15" hidden="true" customHeight="false" outlineLevel="2" collapsed="false">
      <c r="A98" s="1"/>
      <c r="B98" s="70" t="n">
        <f aca="false">Arbeitspakete!I11</f>
        <v>0</v>
      </c>
      <c r="C98" s="71"/>
      <c r="D98" s="72"/>
      <c r="E98" s="73"/>
      <c r="F98" s="74"/>
      <c r="G98" s="75" t="n">
        <f aca="false">SUMIFS([0]!t1istw1,[0]!t1paketw1,B98)</f>
        <v>0</v>
      </c>
      <c r="H98" s="74"/>
      <c r="I98" s="75" t="n">
        <f aca="false">SUMIFS(zeit2!t2istw1,zeit2!t2paketw1,B98)</f>
        <v>0</v>
      </c>
      <c r="J98" s="74"/>
      <c r="K98" s="75" t="n">
        <f aca="false">SUMIFS(zeit3!t3istw1,zeit3!t3paketw1,B98)</f>
        <v>0</v>
      </c>
      <c r="L98" s="74"/>
      <c r="M98" s="75" t="n">
        <f aca="false">SUMIFS(zeit4!t4istw1,zeit4!t4paketw1,B98)</f>
        <v>0</v>
      </c>
      <c r="N98" s="74"/>
      <c r="O98" s="75" t="n">
        <f aca="false">SUMIFS(zeit5!t5istw1,zeit5!t5paketw1,B98)</f>
        <v>0</v>
      </c>
      <c r="P98" s="76" t="n">
        <f aca="false">L98+J98+H98+F98+N98</f>
        <v>0</v>
      </c>
      <c r="Q98" s="98" t="n">
        <f aca="false">M98+K98+I98+G98+O98</f>
        <v>0</v>
      </c>
      <c r="R98" s="1"/>
      <c r="S98" s="1"/>
      <c r="T98" s="1"/>
      <c r="U98" s="1"/>
      <c r="V98" s="1"/>
      <c r="W98" s="1"/>
      <c r="X98" s="1"/>
      <c r="Y98" s="1"/>
      <c r="Z98" s="1"/>
      <c r="AA98" s="1"/>
      <c r="AB98" s="1"/>
      <c r="AC98" s="1"/>
      <c r="AD98" s="1"/>
      <c r="AE98" s="1"/>
    </row>
    <row r="99" customFormat="false" ht="15" hidden="true" customHeight="false" outlineLevel="2" collapsed="false">
      <c r="A99" s="1"/>
      <c r="B99" s="70" t="n">
        <f aca="false">Arbeitspakete!I12</f>
        <v>0</v>
      </c>
      <c r="C99" s="71"/>
      <c r="D99" s="72"/>
      <c r="E99" s="73"/>
      <c r="F99" s="74"/>
      <c r="G99" s="75" t="n">
        <f aca="false">SUMIFS([0]!t1istw1,[0]!t1paketw1,B99)</f>
        <v>0</v>
      </c>
      <c r="H99" s="74"/>
      <c r="I99" s="75" t="n">
        <f aca="false">SUMIFS(zeit2!t2istw1,zeit2!t2paketw1,B99)</f>
        <v>0</v>
      </c>
      <c r="J99" s="74"/>
      <c r="K99" s="75" t="n">
        <f aca="false">SUMIFS(zeit3!t3istw1,zeit3!t3paketw1,B99)</f>
        <v>0</v>
      </c>
      <c r="L99" s="74"/>
      <c r="M99" s="75" t="n">
        <f aca="false">SUMIFS(zeit4!t4istw1,zeit4!t4paketw1,B99)</f>
        <v>0</v>
      </c>
      <c r="N99" s="74"/>
      <c r="O99" s="75" t="n">
        <f aca="false">SUMIFS(zeit5!t5istw1,zeit5!t5paketw1,B99)</f>
        <v>0</v>
      </c>
      <c r="P99" s="76" t="n">
        <f aca="false">L99+J99+H99+F99+N99</f>
        <v>0</v>
      </c>
      <c r="Q99" s="98" t="n">
        <f aca="false">M99+K99+I99+G99+O99</f>
        <v>0</v>
      </c>
      <c r="R99" s="1"/>
      <c r="S99" s="1"/>
      <c r="T99" s="1"/>
      <c r="U99" s="1"/>
      <c r="V99" s="1"/>
      <c r="W99" s="1"/>
      <c r="X99" s="1"/>
      <c r="Y99" s="1"/>
      <c r="Z99" s="1"/>
      <c r="AA99" s="1"/>
      <c r="AB99" s="1"/>
      <c r="AC99" s="1"/>
      <c r="AD99" s="1"/>
      <c r="AE99" s="1"/>
    </row>
    <row r="100" customFormat="false" ht="15" hidden="true" customHeight="false" outlineLevel="2" collapsed="false">
      <c r="A100" s="1"/>
      <c r="B100" s="70" t="n">
        <f aca="false">Arbeitspakete!I13</f>
        <v>0</v>
      </c>
      <c r="C100" s="71"/>
      <c r="D100" s="72"/>
      <c r="E100" s="73"/>
      <c r="F100" s="74"/>
      <c r="G100" s="75" t="n">
        <f aca="false">SUMIFS([0]!t1istw1,[0]!t1paketw1,B100)</f>
        <v>0</v>
      </c>
      <c r="H100" s="74"/>
      <c r="I100" s="75" t="n">
        <f aca="false">SUMIFS(zeit2!t2istw1,zeit2!t2paketw1,B100)</f>
        <v>0</v>
      </c>
      <c r="J100" s="74"/>
      <c r="K100" s="75" t="n">
        <f aca="false">SUMIFS(zeit3!t3istw1,zeit3!t3paketw1,B100)</f>
        <v>0</v>
      </c>
      <c r="L100" s="74"/>
      <c r="M100" s="75" t="n">
        <f aca="false">SUMIFS(zeit4!t4istw1,zeit4!t4paketw1,B100)</f>
        <v>0</v>
      </c>
      <c r="N100" s="74"/>
      <c r="O100" s="75" t="n">
        <f aca="false">SUMIFS(zeit5!t5istw1,zeit5!t5paketw1,B100)</f>
        <v>0</v>
      </c>
      <c r="P100" s="76" t="n">
        <f aca="false">L100+J100+H100+F100+N100</f>
        <v>0</v>
      </c>
      <c r="Q100" s="98" t="n">
        <f aca="false">M100+K100+I100+G100+O100</f>
        <v>0</v>
      </c>
      <c r="R100" s="1"/>
      <c r="S100" s="1"/>
      <c r="T100" s="1"/>
      <c r="U100" s="1"/>
      <c r="V100" s="1"/>
      <c r="W100" s="1"/>
      <c r="X100" s="1"/>
      <c r="Y100" s="1"/>
      <c r="Z100" s="1"/>
      <c r="AA100" s="1"/>
      <c r="AB100" s="1"/>
      <c r="AC100" s="1"/>
      <c r="AD100" s="1"/>
      <c r="AE100" s="1"/>
    </row>
    <row r="101" customFormat="false" ht="15" hidden="false" customHeight="false" outlineLevel="1" collapsed="true">
      <c r="A101" s="1"/>
      <c r="B101" s="84" t="s">
        <v>61</v>
      </c>
      <c r="C101" s="78"/>
      <c r="D101" s="79"/>
      <c r="E101" s="80" t="n">
        <f aca="false">D101-F101-H101-J101-L101-N101</f>
        <v>0</v>
      </c>
      <c r="F101" s="81" t="n">
        <f aca="false">SUM(F102:F111)</f>
        <v>0</v>
      </c>
      <c r="G101" s="82" t="n">
        <f aca="false">SUM(G102:G111)</f>
        <v>0</v>
      </c>
      <c r="H101" s="81" t="n">
        <f aca="false">SUM(H102:H111)</f>
        <v>0</v>
      </c>
      <c r="I101" s="82" t="n">
        <f aca="false">SUM(I102:I111)</f>
        <v>0</v>
      </c>
      <c r="J101" s="80" t="n">
        <f aca="false">SUM(J102:J111)</f>
        <v>0</v>
      </c>
      <c r="K101" s="87" t="n">
        <f aca="false">SUM(K102:K111)</f>
        <v>0</v>
      </c>
      <c r="L101" s="81" t="n">
        <f aca="false">SUM(L102:L111)</f>
        <v>0</v>
      </c>
      <c r="M101" s="82" t="n">
        <f aca="false">SUM(M102:M111)</f>
        <v>0</v>
      </c>
      <c r="N101" s="81" t="n">
        <f aca="false">SUM(N102:N111)</f>
        <v>0</v>
      </c>
      <c r="O101" s="82" t="n">
        <f aca="false">SUM(O102:O111)</f>
        <v>0</v>
      </c>
      <c r="P101" s="68" t="n">
        <f aca="false">L101+J101+H101+F101+N101</f>
        <v>0</v>
      </c>
      <c r="Q101" s="67" t="n">
        <f aca="false">M101+K101+I101+G101+O101</f>
        <v>0</v>
      </c>
      <c r="R101" s="1"/>
      <c r="S101" s="1"/>
      <c r="T101" s="1"/>
      <c r="U101" s="1"/>
      <c r="V101" s="1"/>
      <c r="W101" s="1"/>
      <c r="X101" s="1"/>
      <c r="Y101" s="1"/>
      <c r="Z101" s="1"/>
      <c r="AA101" s="1"/>
      <c r="AB101" s="1"/>
      <c r="AC101" s="1"/>
      <c r="AD101" s="1"/>
      <c r="AE101" s="1"/>
    </row>
    <row r="102" customFormat="false" ht="15" hidden="true" customHeight="false" outlineLevel="2" collapsed="false">
      <c r="A102" s="1"/>
      <c r="B102" s="70" t="str">
        <f aca="false">Arbeitspakete!J4</f>
        <v>Arbeitspaket 1</v>
      </c>
      <c r="C102" s="71"/>
      <c r="D102" s="72"/>
      <c r="E102" s="73"/>
      <c r="F102" s="74"/>
      <c r="G102" s="75" t="n">
        <f aca="false">SUMIFS([0]!t1istw1,[0]!t1paketw1,B102)</f>
        <v>0</v>
      </c>
      <c r="H102" s="74"/>
      <c r="I102" s="75" t="n">
        <f aca="false">SUMIFS(zeit2!t2istw1,zeit2!t2paketw1,B102)</f>
        <v>0</v>
      </c>
      <c r="J102" s="74"/>
      <c r="K102" s="75" t="n">
        <f aca="false">SUMIFS(zeit3!t3istw1,zeit3!t3paketw1,B102)</f>
        <v>0</v>
      </c>
      <c r="L102" s="74"/>
      <c r="M102" s="75" t="n">
        <f aca="false">SUMIFS(zeit4!t4istw1,zeit4!t4paketw1,B102)</f>
        <v>0</v>
      </c>
      <c r="N102" s="74"/>
      <c r="O102" s="75" t="n">
        <f aca="false">SUMIFS(zeit5!t5istw1,zeit5!t5paketw1,B102)</f>
        <v>0</v>
      </c>
      <c r="P102" s="76" t="n">
        <f aca="false">L102+J102+H102+F102+N102</f>
        <v>0</v>
      </c>
      <c r="Q102" s="98" t="n">
        <f aca="false">M102+K102+I102+G102+O102</f>
        <v>0</v>
      </c>
      <c r="R102" s="1"/>
      <c r="S102" s="1"/>
      <c r="T102" s="1"/>
      <c r="U102" s="1"/>
      <c r="V102" s="1"/>
      <c r="W102" s="1"/>
      <c r="X102" s="1"/>
      <c r="Y102" s="1"/>
      <c r="Z102" s="1"/>
      <c r="AA102" s="1"/>
      <c r="AB102" s="1"/>
      <c r="AC102" s="1"/>
      <c r="AD102" s="1"/>
      <c r="AE102" s="1"/>
    </row>
    <row r="103" customFormat="false" ht="15" hidden="true" customHeight="false" outlineLevel="2" collapsed="false">
      <c r="A103" s="1"/>
      <c r="B103" s="70" t="str">
        <f aca="false">Arbeitspakete!J5</f>
        <v>Arbeitspaket 2</v>
      </c>
      <c r="C103" s="71"/>
      <c r="D103" s="72"/>
      <c r="E103" s="73"/>
      <c r="F103" s="74"/>
      <c r="G103" s="75" t="n">
        <f aca="false">SUMIFS([0]!t1istw1,[0]!t1paketw1,B103)</f>
        <v>0</v>
      </c>
      <c r="H103" s="74"/>
      <c r="I103" s="75" t="n">
        <f aca="false">SUMIFS(zeit2!t2istw1,zeit2!t2paketw1,B103)</f>
        <v>0</v>
      </c>
      <c r="J103" s="74"/>
      <c r="K103" s="75" t="n">
        <f aca="false">SUMIFS(zeit3!t3istw1,zeit3!t3paketw1,B103)</f>
        <v>0</v>
      </c>
      <c r="L103" s="74"/>
      <c r="M103" s="75" t="n">
        <f aca="false">SUMIFS(zeit4!t4istw1,zeit4!t4paketw1,B103)</f>
        <v>0</v>
      </c>
      <c r="N103" s="74"/>
      <c r="O103" s="75" t="n">
        <f aca="false">SUMIFS(zeit5!t5istw1,zeit5!t5paketw1,B103)</f>
        <v>0</v>
      </c>
      <c r="P103" s="76" t="n">
        <f aca="false">L103+J103+H103+F103+N103</f>
        <v>0</v>
      </c>
      <c r="Q103" s="98" t="n">
        <f aca="false">M103+K103+I103+G103+O103</f>
        <v>0</v>
      </c>
      <c r="R103" s="1"/>
      <c r="S103" s="1"/>
      <c r="T103" s="1"/>
      <c r="U103" s="1"/>
      <c r="V103" s="1"/>
      <c r="W103" s="1"/>
      <c r="X103" s="1"/>
      <c r="Y103" s="1"/>
      <c r="Z103" s="1"/>
      <c r="AA103" s="1"/>
      <c r="AB103" s="1"/>
      <c r="AC103" s="1"/>
      <c r="AD103" s="1"/>
      <c r="AE103" s="1"/>
    </row>
    <row r="104" customFormat="false" ht="15" hidden="true" customHeight="false" outlineLevel="2" collapsed="false">
      <c r="A104" s="1"/>
      <c r="B104" s="70" t="str">
        <f aca="false">Arbeitspakete!J6</f>
        <v>Arbeitspaket 3</v>
      </c>
      <c r="C104" s="71"/>
      <c r="D104" s="72"/>
      <c r="E104" s="73"/>
      <c r="F104" s="74"/>
      <c r="G104" s="75" t="n">
        <f aca="false">SUMIFS([0]!t1istw1,[0]!t1paketw1,B104)</f>
        <v>0</v>
      </c>
      <c r="H104" s="74"/>
      <c r="I104" s="75" t="n">
        <f aca="false">SUMIFS(zeit2!t2istw1,zeit2!t2paketw1,B104)</f>
        <v>0</v>
      </c>
      <c r="J104" s="74"/>
      <c r="K104" s="75" t="n">
        <f aca="false">SUMIFS(zeit3!t3istw1,zeit3!t3paketw1,B104)</f>
        <v>0</v>
      </c>
      <c r="L104" s="74"/>
      <c r="M104" s="75" t="n">
        <f aca="false">SUMIFS(zeit4!t4istw1,zeit4!t4paketw1,B104)</f>
        <v>0</v>
      </c>
      <c r="N104" s="74"/>
      <c r="O104" s="75" t="n">
        <f aca="false">SUMIFS(zeit5!t5istw1,zeit5!t5paketw1,B104)</f>
        <v>0</v>
      </c>
      <c r="P104" s="76" t="n">
        <f aca="false">L104+J104+H104+F104+N104</f>
        <v>0</v>
      </c>
      <c r="Q104" s="98" t="n">
        <f aca="false">M104+K104+I104+G104+O104</f>
        <v>0</v>
      </c>
      <c r="R104" s="1"/>
      <c r="S104" s="1"/>
      <c r="T104" s="1"/>
      <c r="U104" s="1"/>
      <c r="V104" s="1"/>
      <c r="W104" s="1"/>
      <c r="X104" s="1"/>
      <c r="Y104" s="1"/>
      <c r="Z104" s="1"/>
      <c r="AA104" s="1"/>
      <c r="AB104" s="1"/>
      <c r="AC104" s="1"/>
      <c r="AD104" s="1"/>
      <c r="AE104" s="1"/>
    </row>
    <row r="105" customFormat="false" ht="15" hidden="true" customHeight="false" outlineLevel="2" collapsed="false">
      <c r="A105" s="1"/>
      <c r="B105" s="70" t="str">
        <f aca="false">Arbeitspakete!J7</f>
        <v>Arbeitspaket 4</v>
      </c>
      <c r="C105" s="71"/>
      <c r="D105" s="72"/>
      <c r="E105" s="73"/>
      <c r="F105" s="74"/>
      <c r="G105" s="75" t="n">
        <f aca="false">SUMIFS([0]!t1istw1,[0]!t1paketw1,B105)</f>
        <v>0</v>
      </c>
      <c r="H105" s="74"/>
      <c r="I105" s="75" t="n">
        <f aca="false">SUMIFS(zeit2!t2istw1,zeit2!t2paketw1,B105)</f>
        <v>0</v>
      </c>
      <c r="J105" s="74"/>
      <c r="K105" s="75" t="n">
        <f aca="false">SUMIFS(zeit3!t3istw1,zeit3!t3paketw1,B105)</f>
        <v>0</v>
      </c>
      <c r="L105" s="74"/>
      <c r="M105" s="75" t="n">
        <f aca="false">SUMIFS(zeit4!t4istw1,zeit4!t4paketw1,B105)</f>
        <v>0</v>
      </c>
      <c r="N105" s="74"/>
      <c r="O105" s="75" t="n">
        <f aca="false">SUMIFS(zeit5!t5istw1,zeit5!t5paketw1,B105)</f>
        <v>0</v>
      </c>
      <c r="P105" s="76" t="n">
        <f aca="false">L105+J105+H105+F105+N105</f>
        <v>0</v>
      </c>
      <c r="Q105" s="98" t="n">
        <f aca="false">M105+K105+I105+G105+O105</f>
        <v>0</v>
      </c>
      <c r="R105" s="1"/>
      <c r="S105" s="1"/>
      <c r="T105" s="1"/>
      <c r="U105" s="1"/>
      <c r="V105" s="1"/>
      <c r="W105" s="1"/>
      <c r="X105" s="1"/>
      <c r="Y105" s="1"/>
      <c r="Z105" s="1"/>
      <c r="AA105" s="1"/>
      <c r="AB105" s="1"/>
      <c r="AC105" s="1"/>
      <c r="AD105" s="1"/>
      <c r="AE105" s="1"/>
    </row>
    <row r="106" customFormat="false" ht="15" hidden="true" customHeight="false" outlineLevel="2" collapsed="false">
      <c r="A106" s="1"/>
      <c r="B106" s="70" t="str">
        <f aca="false">Arbeitspakete!J8</f>
        <v>Arbeitspaket 5</v>
      </c>
      <c r="C106" s="71"/>
      <c r="D106" s="72"/>
      <c r="E106" s="73"/>
      <c r="F106" s="74"/>
      <c r="G106" s="75" t="n">
        <f aca="false">SUMIFS([0]!t1istw1,[0]!t1paketw1,B106)</f>
        <v>0</v>
      </c>
      <c r="H106" s="74"/>
      <c r="I106" s="75" t="n">
        <f aca="false">SUMIFS(zeit2!t2istw1,zeit2!t2paketw1,B106)</f>
        <v>0</v>
      </c>
      <c r="J106" s="74"/>
      <c r="K106" s="75" t="n">
        <f aca="false">SUMIFS(zeit3!t3istw1,zeit3!t3paketw1,B106)</f>
        <v>0</v>
      </c>
      <c r="L106" s="74"/>
      <c r="M106" s="75" t="n">
        <f aca="false">SUMIFS(zeit4!t4istw1,zeit4!t4paketw1,B106)</f>
        <v>0</v>
      </c>
      <c r="N106" s="74"/>
      <c r="O106" s="75" t="n">
        <f aca="false">SUMIFS(zeit5!t5istw1,zeit5!t5paketw1,B106)</f>
        <v>0</v>
      </c>
      <c r="P106" s="76" t="n">
        <f aca="false">L106+J106+H106+F106+N106</f>
        <v>0</v>
      </c>
      <c r="Q106" s="98" t="n">
        <f aca="false">M106+K106+I106+G106+O106</f>
        <v>0</v>
      </c>
      <c r="R106" s="1"/>
      <c r="S106" s="1"/>
      <c r="T106" s="1"/>
      <c r="U106" s="1"/>
      <c r="V106" s="1"/>
      <c r="W106" s="1"/>
      <c r="X106" s="1"/>
      <c r="Y106" s="1"/>
      <c r="Z106" s="1"/>
      <c r="AA106" s="1"/>
      <c r="AB106" s="1"/>
      <c r="AC106" s="1"/>
      <c r="AD106" s="1"/>
      <c r="AE106" s="1"/>
    </row>
    <row r="107" customFormat="false" ht="15" hidden="true" customHeight="false" outlineLevel="2" collapsed="false">
      <c r="A107" s="1"/>
      <c r="B107" s="70" t="n">
        <f aca="false">Arbeitspakete!J9</f>
        <v>0</v>
      </c>
      <c r="C107" s="71"/>
      <c r="D107" s="72"/>
      <c r="E107" s="73"/>
      <c r="F107" s="74"/>
      <c r="G107" s="75" t="n">
        <f aca="false">SUMIFS([0]!t1istw1,[0]!t1paketw1,B107)</f>
        <v>0</v>
      </c>
      <c r="H107" s="74"/>
      <c r="I107" s="75" t="n">
        <f aca="false">SUMIFS(zeit2!t2istw1,zeit2!t2paketw1,B107)</f>
        <v>0</v>
      </c>
      <c r="J107" s="74"/>
      <c r="K107" s="75" t="n">
        <f aca="false">SUMIFS(zeit3!t3istw1,zeit3!t3paketw1,B107)</f>
        <v>0</v>
      </c>
      <c r="L107" s="74"/>
      <c r="M107" s="75" t="n">
        <f aca="false">SUMIFS(zeit4!t4istw1,zeit4!t4paketw1,B107)</f>
        <v>0</v>
      </c>
      <c r="N107" s="74"/>
      <c r="O107" s="75" t="n">
        <f aca="false">SUMIFS(zeit5!t5istw1,zeit5!t5paketw1,B107)</f>
        <v>0</v>
      </c>
      <c r="P107" s="76" t="n">
        <f aca="false">L107+J107+H107+F107+N107</f>
        <v>0</v>
      </c>
      <c r="Q107" s="98" t="n">
        <f aca="false">M107+K107+I107+G107+O107</f>
        <v>0</v>
      </c>
      <c r="R107" s="1"/>
      <c r="S107" s="1"/>
      <c r="T107" s="1"/>
      <c r="U107" s="1"/>
      <c r="V107" s="1"/>
      <c r="W107" s="1"/>
      <c r="X107" s="1"/>
      <c r="Y107" s="1"/>
      <c r="Z107" s="1"/>
      <c r="AA107" s="1"/>
      <c r="AB107" s="1"/>
      <c r="AC107" s="1"/>
      <c r="AD107" s="1"/>
      <c r="AE107" s="1"/>
    </row>
    <row r="108" customFormat="false" ht="15" hidden="true" customHeight="false" outlineLevel="2" collapsed="false">
      <c r="A108" s="1"/>
      <c r="B108" s="70" t="n">
        <f aca="false">Arbeitspakete!J10</f>
        <v>0</v>
      </c>
      <c r="C108" s="71"/>
      <c r="D108" s="72"/>
      <c r="E108" s="73"/>
      <c r="F108" s="74"/>
      <c r="G108" s="75" t="n">
        <f aca="false">SUMIFS([0]!t1istw1,[0]!t1paketw1,B108)</f>
        <v>0</v>
      </c>
      <c r="H108" s="74"/>
      <c r="I108" s="75" t="n">
        <f aca="false">SUMIFS(zeit2!t2istw1,zeit2!t2paketw1,B108)</f>
        <v>0</v>
      </c>
      <c r="J108" s="74"/>
      <c r="K108" s="75" t="n">
        <f aca="false">SUMIFS(zeit3!t3istw1,zeit3!t3paketw1,B108)</f>
        <v>0</v>
      </c>
      <c r="L108" s="74"/>
      <c r="M108" s="75" t="n">
        <f aca="false">SUMIFS(zeit4!t4istw1,zeit4!t4paketw1,B108)</f>
        <v>0</v>
      </c>
      <c r="N108" s="74"/>
      <c r="O108" s="75" t="n">
        <f aca="false">SUMIFS(zeit5!t5istw1,zeit5!t5paketw1,B108)</f>
        <v>0</v>
      </c>
      <c r="P108" s="76" t="n">
        <f aca="false">L108+J108+H108+F108+N108</f>
        <v>0</v>
      </c>
      <c r="Q108" s="98" t="n">
        <f aca="false">M108+K108+I108+G108+O108</f>
        <v>0</v>
      </c>
      <c r="R108" s="1"/>
      <c r="S108" s="1"/>
      <c r="T108" s="1"/>
      <c r="U108" s="1"/>
      <c r="V108" s="1"/>
      <c r="W108" s="1"/>
      <c r="X108" s="1"/>
      <c r="Y108" s="1"/>
      <c r="Z108" s="1"/>
      <c r="AA108" s="1"/>
      <c r="AB108" s="1"/>
      <c r="AC108" s="1"/>
      <c r="AD108" s="1"/>
      <c r="AE108" s="1"/>
    </row>
    <row r="109" customFormat="false" ht="15" hidden="true" customHeight="false" outlineLevel="2" collapsed="false">
      <c r="A109" s="1"/>
      <c r="B109" s="70" t="n">
        <f aca="false">Arbeitspakete!J11</f>
        <v>0</v>
      </c>
      <c r="C109" s="71"/>
      <c r="D109" s="72"/>
      <c r="E109" s="73"/>
      <c r="F109" s="74"/>
      <c r="G109" s="75" t="n">
        <f aca="false">SUMIFS([0]!t1istw1,[0]!t1paketw1,B109)</f>
        <v>0</v>
      </c>
      <c r="H109" s="74"/>
      <c r="I109" s="75" t="n">
        <f aca="false">SUMIFS(zeit2!t2istw1,zeit2!t2paketw1,B109)</f>
        <v>0</v>
      </c>
      <c r="J109" s="74"/>
      <c r="K109" s="75" t="n">
        <f aca="false">SUMIFS(zeit3!t3istw1,zeit3!t3paketw1,B109)</f>
        <v>0</v>
      </c>
      <c r="L109" s="74"/>
      <c r="M109" s="75" t="n">
        <f aca="false">SUMIFS(zeit4!t4istw1,zeit4!t4paketw1,B109)</f>
        <v>0</v>
      </c>
      <c r="N109" s="74"/>
      <c r="O109" s="75" t="n">
        <f aca="false">SUMIFS(zeit5!t5istw1,zeit5!t5paketw1,B109)</f>
        <v>0</v>
      </c>
      <c r="P109" s="76" t="n">
        <f aca="false">L109+J109+H109+F109+N109</f>
        <v>0</v>
      </c>
      <c r="Q109" s="98" t="n">
        <f aca="false">M109+K109+I109+G109+O109</f>
        <v>0</v>
      </c>
      <c r="R109" s="1"/>
      <c r="S109" s="1"/>
      <c r="T109" s="1"/>
      <c r="U109" s="1"/>
      <c r="V109" s="1"/>
      <c r="W109" s="1"/>
      <c r="X109" s="1"/>
      <c r="Y109" s="1"/>
      <c r="Z109" s="1"/>
      <c r="AA109" s="1"/>
      <c r="AB109" s="1"/>
      <c r="AC109" s="1"/>
      <c r="AD109" s="1"/>
      <c r="AE109" s="1"/>
    </row>
    <row r="110" customFormat="false" ht="15" hidden="true" customHeight="false" outlineLevel="2" collapsed="false">
      <c r="A110" s="1"/>
      <c r="B110" s="70" t="n">
        <f aca="false">Arbeitspakete!J12</f>
        <v>0</v>
      </c>
      <c r="C110" s="71"/>
      <c r="D110" s="72"/>
      <c r="E110" s="73"/>
      <c r="F110" s="74"/>
      <c r="G110" s="75" t="n">
        <f aca="false">SUMIFS([0]!t1istw1,[0]!t1paketw1,B110)</f>
        <v>0</v>
      </c>
      <c r="H110" s="74"/>
      <c r="I110" s="75" t="n">
        <f aca="false">SUMIFS(zeit2!t2istw1,zeit2!t2paketw1,B110)</f>
        <v>0</v>
      </c>
      <c r="J110" s="74"/>
      <c r="K110" s="75" t="n">
        <f aca="false">SUMIFS(zeit3!t3istw1,zeit3!t3paketw1,B110)</f>
        <v>0</v>
      </c>
      <c r="L110" s="74"/>
      <c r="M110" s="75" t="n">
        <f aca="false">SUMIFS(zeit4!t4istw1,zeit4!t4paketw1,B110)</f>
        <v>0</v>
      </c>
      <c r="N110" s="74"/>
      <c r="O110" s="75" t="n">
        <f aca="false">SUMIFS(zeit5!t5istw1,zeit5!t5paketw1,B110)</f>
        <v>0</v>
      </c>
      <c r="P110" s="76" t="n">
        <f aca="false">L110+J110+H110+F110+N110</f>
        <v>0</v>
      </c>
      <c r="Q110" s="98" t="n">
        <f aca="false">M110+K110+I110+G110+O110</f>
        <v>0</v>
      </c>
      <c r="R110" s="1"/>
      <c r="S110" s="1"/>
      <c r="T110" s="1"/>
      <c r="U110" s="1"/>
      <c r="V110" s="1"/>
      <c r="W110" s="1"/>
      <c r="X110" s="1"/>
      <c r="Y110" s="1"/>
      <c r="Z110" s="1"/>
      <c r="AA110" s="1"/>
      <c r="AB110" s="1"/>
      <c r="AC110" s="1"/>
      <c r="AD110" s="1"/>
      <c r="AE110" s="1"/>
    </row>
    <row r="111" customFormat="false" ht="15" hidden="true" customHeight="false" outlineLevel="2" collapsed="false">
      <c r="A111" s="1"/>
      <c r="B111" s="70" t="n">
        <f aca="false">Arbeitspakete!J13</f>
        <v>0</v>
      </c>
      <c r="C111" s="71"/>
      <c r="D111" s="72"/>
      <c r="E111" s="73"/>
      <c r="F111" s="74"/>
      <c r="G111" s="75" t="n">
        <f aca="false">SUMIFS([0]!t1istw1,[0]!t1paketw1,B111)</f>
        <v>0</v>
      </c>
      <c r="H111" s="74"/>
      <c r="I111" s="75" t="n">
        <f aca="false">SUMIFS(zeit2!t2istw1,zeit2!t2paketw1,B111)</f>
        <v>0</v>
      </c>
      <c r="J111" s="74"/>
      <c r="K111" s="75" t="n">
        <f aca="false">SUMIFS(zeit3!t3istw1,zeit3!t3paketw1,B111)</f>
        <v>0</v>
      </c>
      <c r="L111" s="74"/>
      <c r="M111" s="75" t="n">
        <f aca="false">SUMIFS(zeit4!t4istw1,zeit4!t4paketw1,B111)</f>
        <v>0</v>
      </c>
      <c r="N111" s="74"/>
      <c r="O111" s="75" t="n">
        <f aca="false">SUMIFS(zeit5!t5istw1,zeit5!t5paketw1,B111)</f>
        <v>0</v>
      </c>
      <c r="P111" s="76" t="n">
        <f aca="false">L111+J111+H111+F111+N111</f>
        <v>0</v>
      </c>
      <c r="Q111" s="98" t="n">
        <f aca="false">M111+K111+I111+G111+O111</f>
        <v>0</v>
      </c>
      <c r="R111" s="1"/>
      <c r="S111" s="1"/>
      <c r="T111" s="1"/>
      <c r="U111" s="1"/>
      <c r="V111" s="1"/>
      <c r="W111" s="1"/>
      <c r="X111" s="1"/>
      <c r="Y111" s="1"/>
      <c r="Z111" s="1"/>
      <c r="AA111" s="1"/>
      <c r="AB111" s="1"/>
      <c r="AC111" s="1"/>
      <c r="AD111" s="1"/>
      <c r="AE111" s="1"/>
    </row>
    <row r="112" customFormat="false" ht="15" hidden="false" customHeight="false" outlineLevel="1" collapsed="true">
      <c r="A112" s="1"/>
      <c r="B112" s="54"/>
      <c r="C112" s="54"/>
      <c r="D112" s="88"/>
      <c r="E112" s="88"/>
      <c r="F112" s="88"/>
      <c r="G112" s="89"/>
      <c r="H112" s="88"/>
      <c r="I112" s="89"/>
      <c r="J112" s="88"/>
      <c r="K112" s="89"/>
      <c r="L112" s="88"/>
      <c r="M112" s="89"/>
      <c r="N112" s="88"/>
      <c r="O112" s="89"/>
      <c r="P112" s="89"/>
      <c r="Q112" s="89"/>
      <c r="R112" s="1"/>
      <c r="S112" s="1"/>
      <c r="T112" s="1"/>
      <c r="U112" s="1"/>
      <c r="V112" s="1"/>
      <c r="W112" s="1"/>
      <c r="X112" s="1"/>
      <c r="Y112" s="1"/>
      <c r="Z112" s="1"/>
      <c r="AA112" s="1"/>
      <c r="AB112" s="1"/>
      <c r="AC112" s="1"/>
      <c r="AD112" s="1"/>
      <c r="AE112" s="1"/>
    </row>
    <row r="113" customFormat="false" ht="15" hidden="false" customHeight="false" outlineLevel="1" collapsed="false">
      <c r="A113" s="1"/>
      <c r="B113" s="84" t="s">
        <v>73</v>
      </c>
      <c r="C113" s="78"/>
      <c r="D113" s="90" t="n">
        <f aca="false">SUM(D13:D101)</f>
        <v>10</v>
      </c>
      <c r="E113" s="90" t="n">
        <f aca="false">SUM(E13:E101)</f>
        <v>0</v>
      </c>
      <c r="F113" s="91" t="n">
        <f aca="false">F101+F90+F79+F68+F57+F46+F35+F24+F13</f>
        <v>3</v>
      </c>
      <c r="G113" s="99" t="n">
        <f aca="false">G101+G90+G79+G68+G57+G46+G35+G24+G13</f>
        <v>1</v>
      </c>
      <c r="H113" s="91" t="n">
        <f aca="false">H101+H90+H79+H68+H57+H46+H35+H24+H13</f>
        <v>3</v>
      </c>
      <c r="I113" s="99" t="n">
        <f aca="false">I101+I90+I79+I68+I57+I46+I35+I24+I13</f>
        <v>1</v>
      </c>
      <c r="J113" s="91" t="n">
        <f aca="false">J101+J90+J79+J68+J57+J46+J35+J24+J13</f>
        <v>2</v>
      </c>
      <c r="K113" s="99" t="n">
        <f aca="false">K101+K90+K79+K68+K57+K46+K35+K24+K13</f>
        <v>0</v>
      </c>
      <c r="L113" s="91" t="n">
        <f aca="false">L101+L90+L79+L68+L57+L46+L35+L24+L13</f>
        <v>2</v>
      </c>
      <c r="M113" s="99" t="n">
        <f aca="false">M101+M90+M79+M68+M57+M46+M35+M24+M13</f>
        <v>0</v>
      </c>
      <c r="N113" s="91" t="n">
        <f aca="false">N101+N90+N79+N68+N57+N46+N35+N24+N13</f>
        <v>0</v>
      </c>
      <c r="O113" s="99" t="n">
        <f aca="false">O101+O90+O79+O68+O57+O46+O35+O24+O13</f>
        <v>0</v>
      </c>
      <c r="P113" s="91" t="n">
        <f aca="false">P101+P90+P79+P68+P57+P46+P35+P24+P13</f>
        <v>10</v>
      </c>
      <c r="Q113" s="92" t="n">
        <f aca="false">Q101+Q90+Q79+Q68+Q57+Q46+Q35+Q24+Q13</f>
        <v>2</v>
      </c>
      <c r="R113" s="1"/>
      <c r="S113" s="1"/>
      <c r="T113" s="1"/>
      <c r="U113" s="1"/>
      <c r="V113" s="1"/>
      <c r="W113" s="1"/>
      <c r="X113" s="1"/>
      <c r="Y113" s="1"/>
      <c r="Z113" s="1"/>
      <c r="AA113" s="1"/>
      <c r="AB113" s="1"/>
      <c r="AC113" s="1"/>
      <c r="AD113" s="1"/>
      <c r="AE113" s="1"/>
    </row>
    <row r="114" customFormat="false" ht="15" hidden="false" customHeight="false" outlineLevel="1" collapsed="false">
      <c r="A114" s="1"/>
      <c r="B114" s="1"/>
      <c r="C114" s="1"/>
      <c r="D114" s="1"/>
      <c r="E114" s="1"/>
      <c r="F114" s="1"/>
      <c r="G114" s="34"/>
      <c r="H114" s="1"/>
      <c r="I114" s="34"/>
      <c r="J114" s="1"/>
      <c r="K114" s="34"/>
      <c r="L114" s="1"/>
      <c r="M114" s="34"/>
      <c r="N114" s="1"/>
      <c r="O114" s="34"/>
      <c r="P114" s="34"/>
      <c r="Q114" s="34"/>
      <c r="R114" s="1"/>
      <c r="S114" s="1"/>
      <c r="T114" s="1"/>
      <c r="U114" s="1"/>
      <c r="V114" s="1"/>
      <c r="W114" s="1"/>
      <c r="X114" s="1"/>
      <c r="Y114" s="1"/>
      <c r="Z114" s="1"/>
      <c r="AA114" s="1"/>
      <c r="AB114" s="1"/>
      <c r="AC114" s="1"/>
      <c r="AD114" s="1"/>
      <c r="AE114" s="1"/>
    </row>
    <row r="115" customFormat="false" ht="15" hidden="false" customHeight="false" outlineLevel="1" collapsed="false">
      <c r="A115" s="1"/>
      <c r="B115" s="93" t="s">
        <v>74</v>
      </c>
      <c r="C115" s="93"/>
      <c r="D115" s="93"/>
      <c r="E115" s="93"/>
      <c r="F115" s="93"/>
      <c r="G115" s="93"/>
      <c r="H115" s="93"/>
      <c r="I115" s="93"/>
      <c r="J115" s="93"/>
      <c r="K115" s="93"/>
      <c r="L115" s="93"/>
      <c r="M115" s="93"/>
      <c r="N115" s="93"/>
      <c r="O115" s="93"/>
      <c r="P115" s="93"/>
      <c r="Q115" s="93"/>
      <c r="R115" s="1"/>
      <c r="S115" s="1"/>
      <c r="T115" s="1"/>
      <c r="U115" s="1"/>
      <c r="V115" s="1"/>
      <c r="W115" s="1"/>
      <c r="X115" s="1"/>
      <c r="Y115" s="1"/>
      <c r="Z115" s="1"/>
      <c r="AA115" s="1"/>
      <c r="AB115" s="1"/>
      <c r="AC115" s="1"/>
      <c r="AD115" s="1"/>
      <c r="AE115" s="1"/>
    </row>
    <row r="116" customFormat="false" ht="15" hidden="false" customHeight="true" outlineLevel="1" collapsed="false">
      <c r="A116" s="1"/>
      <c r="B116" s="100" t="s">
        <v>79</v>
      </c>
      <c r="C116" s="100"/>
      <c r="D116" s="100"/>
      <c r="E116" s="100"/>
      <c r="F116" s="100"/>
      <c r="G116" s="100"/>
      <c r="H116" s="100"/>
      <c r="I116" s="100"/>
      <c r="J116" s="100"/>
      <c r="K116" s="100"/>
      <c r="L116" s="100"/>
      <c r="M116" s="100"/>
      <c r="N116" s="100"/>
      <c r="O116" s="100"/>
      <c r="P116" s="100"/>
      <c r="Q116" s="100"/>
      <c r="R116" s="1"/>
      <c r="S116" s="1"/>
      <c r="T116" s="1"/>
      <c r="U116" s="1"/>
      <c r="V116" s="1"/>
      <c r="W116" s="1"/>
      <c r="X116" s="1"/>
      <c r="Y116" s="1"/>
      <c r="Z116" s="1"/>
      <c r="AA116" s="1"/>
      <c r="AB116" s="1"/>
      <c r="AC116" s="1"/>
      <c r="AD116" s="1"/>
      <c r="AE116" s="1"/>
    </row>
    <row r="117" customFormat="false" ht="15" hidden="false" customHeight="false" outlineLevel="1" collapsed="false">
      <c r="A117" s="1"/>
      <c r="B117" s="101" t="s">
        <v>80</v>
      </c>
      <c r="C117" s="101"/>
      <c r="D117" s="101"/>
      <c r="E117" s="101"/>
      <c r="F117" s="101"/>
      <c r="G117" s="101"/>
      <c r="H117" s="101"/>
      <c r="I117" s="101"/>
      <c r="J117" s="101"/>
      <c r="K117" s="101"/>
      <c r="L117" s="101"/>
      <c r="M117" s="101"/>
      <c r="N117" s="101"/>
      <c r="O117" s="101"/>
      <c r="P117" s="101"/>
      <c r="Q117" s="101"/>
      <c r="R117" s="1"/>
      <c r="S117" s="1"/>
      <c r="T117" s="1"/>
      <c r="U117" s="1"/>
      <c r="V117" s="1"/>
      <c r="W117" s="1"/>
      <c r="X117" s="1"/>
      <c r="Y117" s="1"/>
      <c r="Z117" s="1"/>
      <c r="AA117" s="1"/>
      <c r="AB117" s="1"/>
      <c r="AC117" s="1"/>
      <c r="AD117" s="1"/>
      <c r="AE117" s="1"/>
    </row>
    <row r="118" customFormat="false" ht="15" hidden="false" customHeight="false" outlineLevel="1" collapsed="false">
      <c r="A118" s="1"/>
      <c r="B118" s="101" t="s">
        <v>81</v>
      </c>
      <c r="C118" s="101"/>
      <c r="D118" s="101"/>
      <c r="E118" s="101"/>
      <c r="F118" s="101"/>
      <c r="G118" s="101"/>
      <c r="H118" s="101"/>
      <c r="I118" s="101"/>
      <c r="J118" s="101"/>
      <c r="K118" s="101"/>
      <c r="L118" s="101"/>
      <c r="M118" s="101"/>
      <c r="N118" s="101"/>
      <c r="O118" s="101"/>
      <c r="P118" s="101"/>
      <c r="Q118" s="101"/>
      <c r="R118" s="1"/>
      <c r="S118" s="1"/>
      <c r="T118" s="1"/>
      <c r="U118" s="1"/>
      <c r="V118" s="1"/>
      <c r="W118" s="1"/>
      <c r="X118" s="1"/>
      <c r="Y118" s="1"/>
      <c r="Z118" s="1"/>
      <c r="AA118" s="1"/>
      <c r="AB118" s="1"/>
      <c r="AC118" s="1"/>
      <c r="AD118" s="1"/>
      <c r="AE118" s="1"/>
    </row>
    <row r="119" customFormat="false" ht="15" hidden="false" customHeight="false" outlineLevel="1" collapsed="false">
      <c r="A119" s="1"/>
      <c r="B119" s="101"/>
      <c r="C119" s="101"/>
      <c r="D119" s="101"/>
      <c r="E119" s="101"/>
      <c r="F119" s="101"/>
      <c r="G119" s="101"/>
      <c r="H119" s="101"/>
      <c r="I119" s="101"/>
      <c r="J119" s="101"/>
      <c r="K119" s="101"/>
      <c r="L119" s="101"/>
      <c r="M119" s="101"/>
      <c r="N119" s="101"/>
      <c r="O119" s="101"/>
      <c r="P119" s="101"/>
      <c r="Q119" s="101"/>
      <c r="R119" s="1"/>
      <c r="S119" s="1"/>
      <c r="T119" s="1"/>
      <c r="U119" s="1"/>
      <c r="V119" s="1"/>
      <c r="W119" s="1"/>
      <c r="X119" s="1"/>
      <c r="Y119" s="1"/>
      <c r="Z119" s="1"/>
      <c r="AA119" s="1"/>
      <c r="AB119" s="1"/>
      <c r="AC119" s="1"/>
      <c r="AD119" s="1"/>
      <c r="AE119" s="1"/>
    </row>
    <row r="120" customFormat="false" ht="15" hidden="false" customHeight="false" outlineLevel="1" collapsed="false">
      <c r="A120" s="1"/>
      <c r="B120" s="101"/>
      <c r="C120" s="101"/>
      <c r="D120" s="101"/>
      <c r="E120" s="101"/>
      <c r="F120" s="101"/>
      <c r="G120" s="101"/>
      <c r="H120" s="101"/>
      <c r="I120" s="101"/>
      <c r="J120" s="101"/>
      <c r="K120" s="101"/>
      <c r="L120" s="101"/>
      <c r="M120" s="101"/>
      <c r="N120" s="101"/>
      <c r="O120" s="101"/>
      <c r="P120" s="101"/>
      <c r="Q120" s="101"/>
      <c r="R120" s="1"/>
      <c r="S120" s="1"/>
      <c r="T120" s="1"/>
      <c r="U120" s="1"/>
      <c r="V120" s="1"/>
      <c r="W120" s="1"/>
      <c r="X120" s="1"/>
      <c r="Y120" s="1"/>
      <c r="Z120" s="1"/>
      <c r="AA120" s="1"/>
      <c r="AB120" s="1"/>
      <c r="AC120" s="1"/>
      <c r="AD120" s="1"/>
      <c r="AE120" s="1"/>
    </row>
    <row r="121" customFormat="false" ht="15" hidden="false" customHeight="false" outlineLevel="1" collapsed="false">
      <c r="A121" s="1"/>
      <c r="B121" s="101"/>
      <c r="C121" s="101"/>
      <c r="D121" s="101"/>
      <c r="E121" s="101"/>
      <c r="F121" s="101"/>
      <c r="G121" s="101"/>
      <c r="H121" s="101"/>
      <c r="I121" s="101"/>
      <c r="J121" s="101"/>
      <c r="K121" s="101"/>
      <c r="L121" s="101"/>
      <c r="M121" s="101"/>
      <c r="N121" s="101"/>
      <c r="O121" s="101"/>
      <c r="P121" s="101"/>
      <c r="Q121" s="101"/>
      <c r="R121" s="1"/>
      <c r="S121" s="1"/>
      <c r="T121" s="1"/>
      <c r="U121" s="1"/>
      <c r="V121" s="1"/>
      <c r="W121" s="1"/>
      <c r="X121" s="1"/>
      <c r="Y121" s="1"/>
      <c r="Z121" s="1"/>
      <c r="AA121" s="1"/>
      <c r="AB121" s="1"/>
      <c r="AC121" s="1"/>
      <c r="AD121" s="1"/>
      <c r="AE121" s="1"/>
    </row>
    <row r="122" customFormat="false" ht="15" hidden="false" customHeight="false" outlineLevel="1" collapsed="false">
      <c r="A122" s="1"/>
      <c r="B122" s="102"/>
      <c r="C122" s="102"/>
      <c r="D122" s="102"/>
      <c r="E122" s="102"/>
      <c r="F122" s="102"/>
      <c r="G122" s="102"/>
      <c r="H122" s="102"/>
      <c r="I122" s="102"/>
      <c r="J122" s="102"/>
      <c r="K122" s="102"/>
      <c r="L122" s="102"/>
      <c r="M122" s="102"/>
      <c r="N122" s="102"/>
      <c r="O122" s="102"/>
      <c r="P122" s="102"/>
      <c r="Q122" s="102"/>
      <c r="R122" s="1"/>
      <c r="S122" s="1"/>
      <c r="T122" s="1"/>
      <c r="U122" s="1"/>
      <c r="V122" s="1"/>
      <c r="W122" s="1"/>
      <c r="X122" s="1"/>
      <c r="Y122" s="1"/>
      <c r="Z122" s="1"/>
      <c r="AA122" s="1"/>
      <c r="AB122" s="1"/>
      <c r="AC122" s="1"/>
      <c r="AD122" s="1"/>
      <c r="AE122" s="1"/>
    </row>
    <row r="123" customFormat="false" ht="15" hidden="false" customHeight="false" outlineLevel="1" collapsed="false">
      <c r="A123" s="1"/>
      <c r="B123" s="101"/>
      <c r="C123" s="101"/>
      <c r="D123" s="101"/>
      <c r="E123" s="101"/>
      <c r="F123" s="101"/>
      <c r="G123" s="101"/>
      <c r="H123" s="101"/>
      <c r="I123" s="101"/>
      <c r="J123" s="101"/>
      <c r="K123" s="101"/>
      <c r="L123" s="101"/>
      <c r="M123" s="101"/>
      <c r="N123" s="101"/>
      <c r="O123" s="101"/>
      <c r="P123" s="101"/>
      <c r="Q123" s="101"/>
      <c r="R123" s="1"/>
      <c r="S123" s="1"/>
      <c r="T123" s="1"/>
      <c r="U123" s="1"/>
      <c r="V123" s="1"/>
      <c r="W123" s="1"/>
      <c r="X123" s="1"/>
      <c r="Y123" s="1"/>
      <c r="Z123" s="1"/>
      <c r="AA123" s="1"/>
      <c r="AB123" s="1"/>
      <c r="AC123" s="1"/>
      <c r="AD123" s="1"/>
      <c r="AE123" s="1"/>
    </row>
    <row r="124" customFormat="false" ht="15" hidden="false" customHeight="false" outlineLevel="1" collapsed="false">
      <c r="A124" s="1"/>
      <c r="B124" s="101"/>
      <c r="C124" s="101"/>
      <c r="D124" s="101"/>
      <c r="E124" s="101"/>
      <c r="F124" s="101"/>
      <c r="G124" s="101"/>
      <c r="H124" s="101"/>
      <c r="I124" s="101"/>
      <c r="J124" s="101"/>
      <c r="K124" s="101"/>
      <c r="L124" s="101"/>
      <c r="M124" s="101"/>
      <c r="N124" s="101"/>
      <c r="O124" s="101"/>
      <c r="P124" s="101"/>
      <c r="Q124" s="101"/>
      <c r="R124" s="1"/>
      <c r="S124" s="1"/>
      <c r="T124" s="1"/>
      <c r="U124" s="1"/>
      <c r="V124" s="1"/>
      <c r="W124" s="1"/>
      <c r="X124" s="1"/>
      <c r="Y124" s="1"/>
      <c r="Z124" s="1"/>
      <c r="AA124" s="1"/>
      <c r="AB124" s="1"/>
      <c r="AC124" s="1"/>
      <c r="AD124" s="1"/>
      <c r="AE124" s="1"/>
    </row>
    <row r="125" customFormat="false" ht="15" hidden="false" customHeight="false" outlineLevel="1" collapsed="false">
      <c r="A125" s="1"/>
      <c r="B125" s="102"/>
      <c r="C125" s="102"/>
      <c r="D125" s="102"/>
      <c r="E125" s="102"/>
      <c r="F125" s="102"/>
      <c r="G125" s="102"/>
      <c r="H125" s="102"/>
      <c r="I125" s="102"/>
      <c r="J125" s="102"/>
      <c r="K125" s="102"/>
      <c r="L125" s="102"/>
      <c r="M125" s="102"/>
      <c r="N125" s="102"/>
      <c r="O125" s="102"/>
      <c r="P125" s="102"/>
      <c r="Q125" s="102"/>
      <c r="R125" s="1"/>
      <c r="S125" s="1"/>
      <c r="T125" s="1"/>
      <c r="U125" s="1"/>
      <c r="V125" s="1"/>
      <c r="W125" s="1"/>
      <c r="X125" s="1"/>
      <c r="Y125" s="1"/>
      <c r="Z125" s="1"/>
      <c r="AA125" s="1"/>
      <c r="AB125" s="1"/>
      <c r="AC125" s="1"/>
      <c r="AD125" s="1"/>
      <c r="AE125" s="1"/>
    </row>
    <row r="126" customFormat="false" ht="15" hidden="false" customHeight="false" outlineLevel="1" collapsed="false">
      <c r="A126" s="1"/>
      <c r="B126" s="97"/>
      <c r="C126" s="97"/>
      <c r="D126" s="97"/>
      <c r="E126" s="97"/>
      <c r="F126" s="97"/>
      <c r="G126" s="97"/>
      <c r="H126" s="97"/>
      <c r="I126" s="97"/>
      <c r="J126" s="97"/>
      <c r="K126" s="97"/>
      <c r="L126" s="97"/>
      <c r="M126" s="97"/>
      <c r="N126" s="97"/>
      <c r="O126" s="97"/>
      <c r="P126" s="97"/>
      <c r="Q126" s="97"/>
      <c r="R126" s="1"/>
      <c r="S126" s="1"/>
      <c r="T126" s="1"/>
      <c r="U126" s="1"/>
      <c r="V126" s="1"/>
      <c r="W126" s="1"/>
      <c r="X126" s="1"/>
      <c r="Y126" s="1"/>
      <c r="Z126" s="1"/>
      <c r="AA126" s="1"/>
      <c r="AB126" s="1"/>
      <c r="AC126" s="1"/>
      <c r="AD126" s="1"/>
      <c r="AE126" s="1"/>
    </row>
    <row r="127" customFormat="false" ht="15" hidden="false" customHeight="false" outlineLevel="0" collapsed="false">
      <c r="A127" s="1"/>
      <c r="B127" s="1"/>
      <c r="C127" s="1"/>
      <c r="D127" s="1"/>
      <c r="E127" s="1"/>
      <c r="F127" s="1"/>
      <c r="G127" s="34"/>
      <c r="H127" s="1"/>
      <c r="I127" s="34"/>
      <c r="J127" s="1"/>
      <c r="K127" s="34"/>
      <c r="L127" s="1"/>
      <c r="M127" s="34"/>
      <c r="N127" s="1"/>
      <c r="O127" s="34"/>
      <c r="P127" s="34"/>
      <c r="Q127" s="34"/>
      <c r="R127" s="1"/>
      <c r="S127" s="1"/>
      <c r="T127" s="1"/>
      <c r="U127" s="1"/>
      <c r="V127" s="1"/>
      <c r="W127" s="1"/>
      <c r="X127" s="1"/>
      <c r="Y127" s="1"/>
      <c r="Z127" s="1"/>
      <c r="AA127" s="1"/>
      <c r="AB127" s="1"/>
      <c r="AC127" s="1"/>
      <c r="AD127" s="1"/>
      <c r="AE127" s="1"/>
    </row>
    <row r="128" customFormat="false" ht="15" hidden="false" customHeight="false" outlineLevel="0" collapsed="false">
      <c r="A128" s="1"/>
      <c r="B128" s="1"/>
      <c r="C128" s="1"/>
      <c r="D128" s="1"/>
      <c r="E128" s="1"/>
      <c r="F128" s="1"/>
      <c r="G128" s="34"/>
      <c r="H128" s="1"/>
      <c r="I128" s="34"/>
      <c r="J128" s="1"/>
      <c r="K128" s="34"/>
      <c r="L128" s="1"/>
      <c r="M128" s="34"/>
      <c r="N128" s="1"/>
      <c r="O128" s="34"/>
      <c r="P128" s="34"/>
      <c r="Q128" s="34"/>
      <c r="R128" s="1"/>
      <c r="S128" s="1"/>
      <c r="T128" s="1"/>
      <c r="U128" s="1"/>
      <c r="V128" s="1"/>
      <c r="W128" s="1"/>
      <c r="X128" s="1"/>
      <c r="Y128" s="1"/>
      <c r="Z128" s="1"/>
      <c r="AA128" s="1"/>
      <c r="AB128" s="1"/>
      <c r="AC128" s="1"/>
      <c r="AD128" s="1"/>
      <c r="AE128" s="1"/>
    </row>
    <row r="129" customFormat="false" ht="15" hidden="false" customHeight="false" outlineLevel="0" collapsed="false">
      <c r="A129" s="1"/>
      <c r="B129" s="1"/>
      <c r="C129" s="1"/>
      <c r="D129" s="1"/>
      <c r="E129" s="1"/>
      <c r="F129" s="1"/>
      <c r="G129" s="34"/>
      <c r="H129" s="1"/>
      <c r="I129" s="34"/>
      <c r="J129" s="1"/>
      <c r="K129" s="34"/>
      <c r="L129" s="1"/>
      <c r="M129" s="34"/>
      <c r="N129" s="1"/>
      <c r="O129" s="34"/>
      <c r="P129" s="34"/>
      <c r="Q129" s="34"/>
      <c r="R129" s="1"/>
      <c r="S129" s="1"/>
      <c r="T129" s="1"/>
      <c r="U129" s="1"/>
      <c r="V129" s="1"/>
      <c r="W129" s="1"/>
      <c r="X129" s="1"/>
      <c r="Y129" s="1"/>
      <c r="Z129" s="1"/>
      <c r="AA129" s="1"/>
      <c r="AB129" s="1"/>
      <c r="AC129" s="1"/>
      <c r="AD129" s="1"/>
      <c r="AE129" s="1"/>
    </row>
    <row r="130" customFormat="false" ht="15" hidden="false" customHeight="false" outlineLevel="0" collapsed="false">
      <c r="A130" s="1"/>
      <c r="B130" s="51" t="s">
        <v>24</v>
      </c>
      <c r="C130" s="52"/>
      <c r="D130" s="52"/>
      <c r="E130" s="52"/>
      <c r="F130" s="52"/>
      <c r="G130" s="53"/>
      <c r="H130" s="52"/>
      <c r="I130" s="53"/>
      <c r="J130" s="52"/>
      <c r="K130" s="53"/>
      <c r="L130" s="52"/>
      <c r="M130" s="53"/>
      <c r="N130" s="52"/>
      <c r="O130" s="53"/>
      <c r="P130" s="53"/>
      <c r="Q130" s="53"/>
      <c r="R130" s="1"/>
      <c r="S130" s="1"/>
      <c r="T130" s="1"/>
      <c r="U130" s="1"/>
      <c r="V130" s="1"/>
      <c r="W130" s="1"/>
      <c r="X130" s="1"/>
      <c r="Y130" s="1"/>
      <c r="Z130" s="1"/>
      <c r="AA130" s="1"/>
      <c r="AB130" s="1"/>
      <c r="AC130" s="1"/>
      <c r="AD130" s="1"/>
      <c r="AE130" s="1"/>
    </row>
    <row r="131" customFormat="false" ht="15" hidden="false" customHeight="false" outlineLevel="0" collapsed="false">
      <c r="A131" s="1"/>
      <c r="B131" s="51" t="str">
        <f aca="false">Übersicht!C16</f>
        <v>2.4  - 8.4</v>
      </c>
      <c r="C131" s="54"/>
      <c r="D131" s="54"/>
      <c r="E131" s="54"/>
      <c r="F131" s="54"/>
      <c r="G131" s="55"/>
      <c r="H131" s="54"/>
      <c r="I131" s="55"/>
      <c r="J131" s="54"/>
      <c r="K131" s="55"/>
      <c r="L131" s="54"/>
      <c r="M131" s="55"/>
      <c r="N131" s="54"/>
      <c r="O131" s="55"/>
      <c r="P131" s="55"/>
      <c r="Q131" s="55"/>
      <c r="R131" s="1"/>
      <c r="S131" s="1"/>
      <c r="T131" s="1"/>
      <c r="U131" s="1"/>
      <c r="V131" s="1"/>
      <c r="W131" s="1"/>
      <c r="X131" s="1"/>
      <c r="Y131" s="1"/>
      <c r="Z131" s="1"/>
      <c r="AA131" s="1"/>
      <c r="AB131" s="1"/>
      <c r="AC131" s="1"/>
      <c r="AD131" s="1"/>
      <c r="AE131" s="1"/>
    </row>
    <row r="132" customFormat="false" ht="15" hidden="false" customHeight="false" outlineLevel="1" collapsed="false">
      <c r="A132" s="1"/>
      <c r="B132" s="56"/>
      <c r="C132" s="54"/>
      <c r="D132" s="54"/>
      <c r="E132" s="54"/>
      <c r="F132" s="57" t="str">
        <f aca="false">F3</f>
        <v>MZ</v>
      </c>
      <c r="G132" s="57"/>
      <c r="H132" s="57" t="str">
        <f aca="false">H3</f>
        <v>SM</v>
      </c>
      <c r="I132" s="57"/>
      <c r="J132" s="57" t="str">
        <f aca="false">J3</f>
        <v>BB</v>
      </c>
      <c r="K132" s="57"/>
      <c r="L132" s="57" t="str">
        <f aca="false">L3</f>
        <v>NA</v>
      </c>
      <c r="M132" s="57"/>
      <c r="N132" s="57" t="str">
        <f aca="false">N3</f>
        <v>T5</v>
      </c>
      <c r="O132" s="57"/>
      <c r="P132" s="57" t="s">
        <v>69</v>
      </c>
      <c r="Q132" s="57"/>
      <c r="R132" s="1"/>
      <c r="S132" s="1"/>
      <c r="T132" s="1"/>
      <c r="U132" s="1"/>
      <c r="V132" s="1"/>
      <c r="W132" s="1"/>
      <c r="X132" s="1"/>
      <c r="Y132" s="1"/>
      <c r="Z132" s="1"/>
      <c r="AA132" s="1"/>
      <c r="AB132" s="1"/>
      <c r="AC132" s="1"/>
      <c r="AD132" s="1"/>
      <c r="AE132" s="1"/>
    </row>
    <row r="133" customFormat="false" ht="15" hidden="false" customHeight="false" outlineLevel="1" collapsed="false">
      <c r="A133" s="1"/>
      <c r="B133" s="54"/>
      <c r="C133" s="54"/>
      <c r="D133" s="58" t="s">
        <v>63</v>
      </c>
      <c r="E133" s="58" t="s">
        <v>64</v>
      </c>
      <c r="F133" s="59" t="s">
        <v>65</v>
      </c>
      <c r="G133" s="60" t="s">
        <v>66</v>
      </c>
      <c r="H133" s="59" t="s">
        <v>65</v>
      </c>
      <c r="I133" s="60" t="s">
        <v>66</v>
      </c>
      <c r="J133" s="59" t="s">
        <v>65</v>
      </c>
      <c r="K133" s="60" t="s">
        <v>66</v>
      </c>
      <c r="L133" s="59" t="s">
        <v>65</v>
      </c>
      <c r="M133" s="60" t="s">
        <v>66</v>
      </c>
      <c r="N133" s="59" t="s">
        <v>65</v>
      </c>
      <c r="O133" s="60" t="s">
        <v>66</v>
      </c>
      <c r="P133" s="59" t="s">
        <v>65</v>
      </c>
      <c r="Q133" s="60" t="s">
        <v>66</v>
      </c>
      <c r="R133" s="1"/>
      <c r="S133" s="1"/>
      <c r="T133" s="1"/>
      <c r="U133" s="1"/>
      <c r="V133" s="1"/>
      <c r="W133" s="1"/>
      <c r="X133" s="1"/>
      <c r="Y133" s="1"/>
      <c r="Z133" s="1"/>
      <c r="AA133" s="1"/>
      <c r="AB133" s="1"/>
      <c r="AC133" s="1"/>
      <c r="AD133" s="1"/>
      <c r="AE133" s="1"/>
    </row>
    <row r="134" customFormat="false" ht="15" hidden="false" customHeight="false" outlineLevel="1" collapsed="false">
      <c r="A134" s="1"/>
      <c r="B134" s="62" t="s">
        <v>53</v>
      </c>
      <c r="C134" s="63"/>
      <c r="D134" s="64" t="n">
        <v>15</v>
      </c>
      <c r="E134" s="65" t="n">
        <f aca="false">D134-F134-H134-J134-L134-N134</f>
        <v>0</v>
      </c>
      <c r="F134" s="66" t="n">
        <f aca="false">SUM(F135:F144)</f>
        <v>3</v>
      </c>
      <c r="G134" s="67" t="n">
        <f aca="false">SUM(G135:G144)</f>
        <v>2</v>
      </c>
      <c r="H134" s="66" t="n">
        <f aca="false">SUM(H135:H144)</f>
        <v>5</v>
      </c>
      <c r="I134" s="67" t="n">
        <f aca="false">SUM(I135:I144)</f>
        <v>7</v>
      </c>
      <c r="J134" s="66" t="n">
        <f aca="false">SUM(J135:J144)</f>
        <v>3</v>
      </c>
      <c r="K134" s="67" t="n">
        <f aca="false">SUM(K135:K144)</f>
        <v>0</v>
      </c>
      <c r="L134" s="66" t="n">
        <f aca="false">SUM(L135:L144)</f>
        <v>4</v>
      </c>
      <c r="M134" s="67" t="n">
        <f aca="false">SUM(M135:M144)</f>
        <v>2.5</v>
      </c>
      <c r="N134" s="66" t="n">
        <f aca="false">SUM(N135:N144)</f>
        <v>0</v>
      </c>
      <c r="O134" s="67" t="n">
        <f aca="false">SUM(O135:O144)</f>
        <v>0</v>
      </c>
      <c r="P134" s="68" t="n">
        <f aca="false">L134+J134+H134+F134+N134</f>
        <v>15</v>
      </c>
      <c r="Q134" s="67" t="n">
        <f aca="false">M134+K134+I134+G134+O134</f>
        <v>11.5</v>
      </c>
      <c r="R134" s="1"/>
      <c r="S134" s="1"/>
      <c r="T134" s="1"/>
      <c r="U134" s="1"/>
      <c r="V134" s="1"/>
      <c r="W134" s="1"/>
      <c r="X134" s="1"/>
      <c r="Y134" s="1"/>
      <c r="Z134" s="1"/>
      <c r="AA134" s="1"/>
      <c r="AB134" s="1"/>
      <c r="AC134" s="1"/>
      <c r="AD134" s="1"/>
      <c r="AE134" s="1"/>
    </row>
    <row r="135" customFormat="false" ht="15" hidden="true" customHeight="false" outlineLevel="2" collapsed="false">
      <c r="A135" s="1"/>
      <c r="B135" s="70" t="str">
        <f aca="false">B14</f>
        <v>Use Cases - brief</v>
      </c>
      <c r="C135" s="71"/>
      <c r="D135" s="72"/>
      <c r="E135" s="73"/>
      <c r="F135" s="74"/>
      <c r="G135" s="75" t="n">
        <f aca="false">SUMIFS([0]!t1istw2,[0]!t1paketw2,B135)</f>
        <v>0</v>
      </c>
      <c r="H135" s="74"/>
      <c r="I135" s="75" t="n">
        <f aca="false">SUMIFS(zeit2!t2istw2,zeit2!t2paketw2,B135)</f>
        <v>1</v>
      </c>
      <c r="J135" s="74"/>
      <c r="K135" s="75" t="n">
        <f aca="false">SUMIFS(zeit3!t3istw2,zeit3!t3paketw2,B135)</f>
        <v>0</v>
      </c>
      <c r="L135" s="74"/>
      <c r="M135" s="75" t="n">
        <f aca="false">SUMIFS(zeit4!t4istw2,zeit4!t4paketw2,B135)</f>
        <v>0</v>
      </c>
      <c r="N135" s="74"/>
      <c r="O135" s="75" t="n">
        <f aca="false">SUMIFS(zeit5!t5istw2,zeit5!t5paketw2,B135)</f>
        <v>0</v>
      </c>
      <c r="P135" s="76" t="n">
        <f aca="false">L135+J135+H135+F135+N135</f>
        <v>0</v>
      </c>
      <c r="Q135" s="98" t="n">
        <f aca="false">M135+K135+I135+G135+O135</f>
        <v>1</v>
      </c>
      <c r="R135" s="1"/>
      <c r="S135" s="1"/>
      <c r="T135" s="1"/>
      <c r="U135" s="1"/>
      <c r="V135" s="1"/>
      <c r="W135" s="1"/>
      <c r="X135" s="1"/>
      <c r="Y135" s="1"/>
      <c r="Z135" s="1"/>
      <c r="AA135" s="1"/>
      <c r="AB135" s="1"/>
      <c r="AC135" s="1"/>
      <c r="AD135" s="1"/>
      <c r="AE135" s="1"/>
    </row>
    <row r="136" customFormat="false" ht="15" hidden="true" customHeight="false" outlineLevel="2" collapsed="false">
      <c r="A136" s="1"/>
      <c r="B136" s="70" t="str">
        <f aca="false">B15</f>
        <v>Use Cases - fully dressed</v>
      </c>
      <c r="C136" s="71"/>
      <c r="D136" s="72"/>
      <c r="E136" s="73"/>
      <c r="F136" s="74" t="n">
        <v>3</v>
      </c>
      <c r="G136" s="75" t="n">
        <f aca="false">SUMIFS([0]!t1istw2,[0]!t1paketw2,B136)</f>
        <v>2</v>
      </c>
      <c r="H136" s="74" t="n">
        <v>5</v>
      </c>
      <c r="I136" s="75" t="n">
        <f aca="false">SUMIFS(zeit2!t2istw2,zeit2!t2paketw2,B136)</f>
        <v>6</v>
      </c>
      <c r="J136" s="74" t="n">
        <v>3</v>
      </c>
      <c r="K136" s="75" t="n">
        <f aca="false">SUMIFS(zeit3!t3istw2,zeit3!t3paketw2,B136)</f>
        <v>0</v>
      </c>
      <c r="L136" s="74" t="n">
        <v>3</v>
      </c>
      <c r="M136" s="75" t="n">
        <f aca="false">SUMIFS(zeit4!t4istw2,zeit4!t4paketw2,B136)</f>
        <v>2</v>
      </c>
      <c r="N136" s="74"/>
      <c r="O136" s="75" t="n">
        <f aca="false">SUMIFS(zeit5!t5istw2,zeit5!t5paketw2,B136)</f>
        <v>0</v>
      </c>
      <c r="P136" s="76" t="n">
        <f aca="false">L136+J136+H136+F136+N136</f>
        <v>14</v>
      </c>
      <c r="Q136" s="98" t="n">
        <f aca="false">M136+K136+I136+G136+O136</f>
        <v>10</v>
      </c>
      <c r="R136" s="1"/>
      <c r="S136" s="1"/>
      <c r="T136" s="1"/>
      <c r="U136" s="1"/>
      <c r="V136" s="1"/>
      <c r="W136" s="1"/>
      <c r="X136" s="1"/>
      <c r="Y136" s="1"/>
      <c r="Z136" s="1"/>
      <c r="AA136" s="1"/>
      <c r="AB136" s="1"/>
      <c r="AC136" s="1"/>
      <c r="AD136" s="1"/>
      <c r="AE136" s="1"/>
    </row>
    <row r="137" customFormat="false" ht="15" hidden="true" customHeight="false" outlineLevel="2" collapsed="false">
      <c r="A137" s="1"/>
      <c r="B137" s="70" t="str">
        <f aca="false">B16</f>
        <v>Vision</v>
      </c>
      <c r="C137" s="71"/>
      <c r="D137" s="72"/>
      <c r="E137" s="73"/>
      <c r="F137" s="74"/>
      <c r="G137" s="75" t="n">
        <f aca="false">SUMIFS([0]!t1istw2,[0]!t1paketw2,B137)</f>
        <v>0</v>
      </c>
      <c r="H137" s="74"/>
      <c r="I137" s="75" t="n">
        <f aca="false">SUMIFS(zeit2!t2istw2,zeit2!t2paketw2,B137)</f>
        <v>0</v>
      </c>
      <c r="J137" s="74"/>
      <c r="K137" s="75" t="n">
        <f aca="false">SUMIFS(zeit3!t3istw2,zeit3!t3paketw2,B137)</f>
        <v>0</v>
      </c>
      <c r="L137" s="74"/>
      <c r="M137" s="75" t="n">
        <f aca="false">SUMIFS(zeit4!t4istw2,zeit4!t4paketw2,B137)</f>
        <v>0</v>
      </c>
      <c r="N137" s="74"/>
      <c r="O137" s="75" t="n">
        <f aca="false">SUMIFS(zeit5!t5istw2,zeit5!t5paketw2,B137)</f>
        <v>0</v>
      </c>
      <c r="P137" s="76" t="n">
        <f aca="false">L137+J137+H137+F137+N137</f>
        <v>0</v>
      </c>
      <c r="Q137" s="98" t="n">
        <f aca="false">M137+K137+I137+G137+O137</f>
        <v>0</v>
      </c>
      <c r="R137" s="1"/>
      <c r="S137" s="1"/>
      <c r="T137" s="1"/>
      <c r="U137" s="1"/>
      <c r="V137" s="1"/>
      <c r="W137" s="1"/>
      <c r="X137" s="1"/>
      <c r="Y137" s="1"/>
      <c r="Z137" s="1"/>
      <c r="AA137" s="1"/>
      <c r="AB137" s="1"/>
      <c r="AC137" s="1"/>
      <c r="AD137" s="1"/>
      <c r="AE137" s="1"/>
    </row>
    <row r="138" customFormat="false" ht="15" hidden="true" customHeight="false" outlineLevel="2" collapsed="false">
      <c r="A138" s="1"/>
      <c r="B138" s="70" t="str">
        <f aca="false">B17</f>
        <v>Software Requirements Specifications</v>
      </c>
      <c r="C138" s="71"/>
      <c r="D138" s="72"/>
      <c r="E138" s="73"/>
      <c r="F138" s="74"/>
      <c r="G138" s="75" t="n">
        <f aca="false">SUMIFS([0]!t1istw2,[0]!t1paketw2,B138)</f>
        <v>0</v>
      </c>
      <c r="H138" s="74"/>
      <c r="I138" s="75" t="n">
        <f aca="false">SUMIFS(zeit2!t2istw2,zeit2!t2paketw2,B138)</f>
        <v>0</v>
      </c>
      <c r="J138" s="74"/>
      <c r="K138" s="75" t="n">
        <f aca="false">SUMIFS(zeit3!t3istw2,zeit3!t3paketw2,B138)</f>
        <v>0</v>
      </c>
      <c r="L138" s="74"/>
      <c r="M138" s="75" t="n">
        <f aca="false">SUMIFS(zeit4!t4istw2,zeit4!t4paketw2,B138)</f>
        <v>0</v>
      </c>
      <c r="N138" s="74"/>
      <c r="O138" s="75" t="n">
        <f aca="false">SUMIFS(zeit5!t5istw2,zeit5!t5paketw2,B138)</f>
        <v>0</v>
      </c>
      <c r="P138" s="76" t="n">
        <f aca="false">L138+J138+H138+F138+N138</f>
        <v>0</v>
      </c>
      <c r="Q138" s="98" t="n">
        <f aca="false">M138+K138+I138+G138+O138</f>
        <v>0</v>
      </c>
      <c r="R138" s="1"/>
      <c r="S138" s="1"/>
      <c r="T138" s="1"/>
      <c r="U138" s="1"/>
      <c r="V138" s="1"/>
      <c r="W138" s="1"/>
      <c r="X138" s="1"/>
      <c r="Y138" s="1"/>
      <c r="Z138" s="1"/>
      <c r="AA138" s="1"/>
      <c r="AB138" s="1"/>
      <c r="AC138" s="1"/>
      <c r="AD138" s="1"/>
      <c r="AE138" s="1"/>
    </row>
    <row r="139" customFormat="false" ht="15" hidden="true" customHeight="false" outlineLevel="2" collapsed="false">
      <c r="A139" s="1"/>
      <c r="B139" s="70" t="str">
        <f aca="false">B18</f>
        <v>Glossary</v>
      </c>
      <c r="C139" s="71"/>
      <c r="D139" s="72"/>
      <c r="E139" s="73"/>
      <c r="F139" s="74"/>
      <c r="G139" s="75" t="n">
        <f aca="false">SUMIFS([0]!t1istw2,[0]!t1paketw2,B139)</f>
        <v>0</v>
      </c>
      <c r="H139" s="74"/>
      <c r="I139" s="75" t="n">
        <f aca="false">SUMIFS(zeit2!t2istw2,zeit2!t2paketw2,B139)</f>
        <v>0</v>
      </c>
      <c r="J139" s="74"/>
      <c r="K139" s="75" t="n">
        <f aca="false">SUMIFS(zeit3!t3istw2,zeit3!t3paketw2,B139)</f>
        <v>0</v>
      </c>
      <c r="L139" s="74" t="n">
        <v>1</v>
      </c>
      <c r="M139" s="75" t="n">
        <f aca="false">SUMIFS(zeit4!t4istw2,zeit4!t4paketw2,B139)</f>
        <v>0.5</v>
      </c>
      <c r="N139" s="74"/>
      <c r="O139" s="75" t="n">
        <f aca="false">SUMIFS(zeit5!t5istw2,zeit5!t5paketw2,B139)</f>
        <v>0</v>
      </c>
      <c r="P139" s="76" t="n">
        <f aca="false">L139+J139+H139+F139+N139</f>
        <v>1</v>
      </c>
      <c r="Q139" s="98" t="n">
        <f aca="false">M139+K139+I139+G139+O139</f>
        <v>0.5</v>
      </c>
      <c r="R139" s="1"/>
      <c r="S139" s="1"/>
      <c r="T139" s="1"/>
      <c r="U139" s="1"/>
      <c r="V139" s="1"/>
      <c r="W139" s="1"/>
      <c r="X139" s="1"/>
      <c r="Y139" s="1"/>
      <c r="Z139" s="1"/>
      <c r="AA139" s="1"/>
      <c r="AB139" s="1"/>
      <c r="AC139" s="1"/>
      <c r="AD139" s="1"/>
      <c r="AE139" s="1"/>
    </row>
    <row r="140" customFormat="false" ht="15" hidden="true" customHeight="false" outlineLevel="2" collapsed="false">
      <c r="A140" s="1"/>
      <c r="B140" s="70" t="n">
        <f aca="false">B19</f>
        <v>0</v>
      </c>
      <c r="C140" s="71"/>
      <c r="D140" s="72"/>
      <c r="E140" s="73"/>
      <c r="F140" s="74"/>
      <c r="G140" s="75" t="n">
        <f aca="false">SUMIFS([0]!t1istw2,[0]!t1paketw2,B140)</f>
        <v>0</v>
      </c>
      <c r="H140" s="74"/>
      <c r="I140" s="75" t="n">
        <f aca="false">SUMIFS(zeit2!t2istw2,zeit2!t2paketw2,B140)</f>
        <v>0</v>
      </c>
      <c r="J140" s="74"/>
      <c r="K140" s="75" t="n">
        <f aca="false">SUMIFS(zeit3!t3istw2,zeit3!t3paketw2,B140)</f>
        <v>0</v>
      </c>
      <c r="L140" s="74"/>
      <c r="M140" s="75" t="n">
        <f aca="false">SUMIFS(zeit4!t4istw2,zeit4!t4paketw2,B140)</f>
        <v>0</v>
      </c>
      <c r="N140" s="74"/>
      <c r="O140" s="75" t="n">
        <f aca="false">SUMIFS(zeit5!t5istw2,zeit5!t5paketw2,B140)</f>
        <v>0</v>
      </c>
      <c r="P140" s="76" t="n">
        <f aca="false">L140+J140+H140+F140+N140</f>
        <v>0</v>
      </c>
      <c r="Q140" s="98" t="n">
        <f aca="false">M140+K140+I140+G140+O140</f>
        <v>0</v>
      </c>
      <c r="R140" s="1"/>
      <c r="S140" s="1"/>
      <c r="T140" s="1"/>
      <c r="U140" s="1"/>
      <c r="V140" s="1"/>
      <c r="W140" s="1"/>
      <c r="X140" s="1"/>
      <c r="Y140" s="1"/>
      <c r="Z140" s="1"/>
      <c r="AA140" s="1"/>
      <c r="AB140" s="1"/>
      <c r="AC140" s="1"/>
      <c r="AD140" s="1"/>
      <c r="AE140" s="1"/>
    </row>
    <row r="141" customFormat="false" ht="15" hidden="true" customHeight="false" outlineLevel="2" collapsed="false">
      <c r="A141" s="1"/>
      <c r="B141" s="70" t="n">
        <f aca="false">B20</f>
        <v>0</v>
      </c>
      <c r="C141" s="71"/>
      <c r="D141" s="72"/>
      <c r="E141" s="73"/>
      <c r="F141" s="74"/>
      <c r="G141" s="75" t="n">
        <f aca="false">SUMIFS([0]!t1istw2,[0]!t1paketw2,B141)</f>
        <v>0</v>
      </c>
      <c r="H141" s="74"/>
      <c r="I141" s="75" t="n">
        <f aca="false">SUMIFS(zeit2!t2istw2,zeit2!t2paketw2,B141)</f>
        <v>0</v>
      </c>
      <c r="J141" s="74"/>
      <c r="K141" s="75" t="n">
        <f aca="false">SUMIFS(zeit3!t3istw2,zeit3!t3paketw2,B141)</f>
        <v>0</v>
      </c>
      <c r="L141" s="74"/>
      <c r="M141" s="75" t="n">
        <f aca="false">SUMIFS(zeit4!t4istw2,zeit4!t4paketw2,B141)</f>
        <v>0</v>
      </c>
      <c r="N141" s="74"/>
      <c r="O141" s="75" t="n">
        <f aca="false">SUMIFS(zeit5!t5istw2,zeit5!t5paketw2,B141)</f>
        <v>0</v>
      </c>
      <c r="P141" s="76" t="n">
        <f aca="false">L141+J141+H141+F141+N141</f>
        <v>0</v>
      </c>
      <c r="Q141" s="98" t="n">
        <f aca="false">M141+K141+I141+G141+O141</f>
        <v>0</v>
      </c>
      <c r="R141" s="1"/>
      <c r="S141" s="1"/>
      <c r="T141" s="1"/>
      <c r="U141" s="1"/>
      <c r="V141" s="1"/>
      <c r="W141" s="1"/>
      <c r="X141" s="1"/>
      <c r="Y141" s="1"/>
      <c r="Z141" s="1"/>
      <c r="AA141" s="1"/>
      <c r="AB141" s="1"/>
      <c r="AC141" s="1"/>
      <c r="AD141" s="1"/>
      <c r="AE141" s="1"/>
    </row>
    <row r="142" customFormat="false" ht="15" hidden="true" customHeight="false" outlineLevel="2" collapsed="false">
      <c r="A142" s="1"/>
      <c r="B142" s="70" t="n">
        <f aca="false">B21</f>
        <v>0</v>
      </c>
      <c r="C142" s="71"/>
      <c r="D142" s="72"/>
      <c r="E142" s="73"/>
      <c r="F142" s="74"/>
      <c r="G142" s="75" t="n">
        <f aca="false">SUMIFS([0]!t1istw2,[0]!t1paketw2,B142)</f>
        <v>0</v>
      </c>
      <c r="H142" s="74"/>
      <c r="I142" s="75" t="n">
        <f aca="false">SUMIFS(zeit2!t2istw2,zeit2!t2paketw2,B142)</f>
        <v>0</v>
      </c>
      <c r="J142" s="74"/>
      <c r="K142" s="75" t="n">
        <f aca="false">SUMIFS(zeit3!t3istw2,zeit3!t3paketw2,B142)</f>
        <v>0</v>
      </c>
      <c r="L142" s="74"/>
      <c r="M142" s="75" t="n">
        <f aca="false">SUMIFS(zeit4!t4istw2,zeit4!t4paketw2,B142)</f>
        <v>0</v>
      </c>
      <c r="N142" s="74"/>
      <c r="O142" s="75" t="n">
        <f aca="false">SUMIFS(zeit5!t5istw2,zeit5!t5paketw2,B142)</f>
        <v>0</v>
      </c>
      <c r="P142" s="76" t="n">
        <f aca="false">L142+J142+H142+F142+N142</f>
        <v>0</v>
      </c>
      <c r="Q142" s="98" t="n">
        <f aca="false">M142+K142+I142+G142+O142</f>
        <v>0</v>
      </c>
      <c r="R142" s="1"/>
      <c r="S142" s="1"/>
      <c r="T142" s="1"/>
      <c r="U142" s="1"/>
      <c r="V142" s="1"/>
      <c r="W142" s="1"/>
      <c r="X142" s="1"/>
      <c r="Y142" s="1"/>
      <c r="Z142" s="1"/>
      <c r="AA142" s="1"/>
      <c r="AB142" s="1"/>
      <c r="AC142" s="1"/>
      <c r="AD142" s="1"/>
      <c r="AE142" s="1"/>
    </row>
    <row r="143" customFormat="false" ht="15" hidden="true" customHeight="false" outlineLevel="2" collapsed="false">
      <c r="A143" s="1"/>
      <c r="B143" s="70" t="n">
        <f aca="false">B22</f>
        <v>0</v>
      </c>
      <c r="C143" s="71"/>
      <c r="D143" s="72"/>
      <c r="E143" s="73"/>
      <c r="F143" s="74"/>
      <c r="G143" s="75" t="n">
        <f aca="false">SUMIFS([0]!t1istw2,[0]!t1paketw2,B143)</f>
        <v>0</v>
      </c>
      <c r="H143" s="74"/>
      <c r="I143" s="75" t="n">
        <f aca="false">SUMIFS(zeit2!t2istw2,zeit2!t2paketw2,B143)</f>
        <v>0</v>
      </c>
      <c r="J143" s="74"/>
      <c r="K143" s="75" t="n">
        <f aca="false">SUMIFS(zeit3!t3istw2,zeit3!t3paketw2,B143)</f>
        <v>0</v>
      </c>
      <c r="L143" s="74"/>
      <c r="M143" s="75" t="n">
        <f aca="false">SUMIFS(zeit4!t4istw2,zeit4!t4paketw2,B143)</f>
        <v>0</v>
      </c>
      <c r="N143" s="74"/>
      <c r="O143" s="75" t="n">
        <f aca="false">SUMIFS(zeit5!t5istw2,zeit5!t5paketw2,B143)</f>
        <v>0</v>
      </c>
      <c r="P143" s="76" t="n">
        <f aca="false">L143+J143+H143+F143+N143</f>
        <v>0</v>
      </c>
      <c r="Q143" s="98" t="n">
        <f aca="false">M143+K143+I143+G143+O143</f>
        <v>0</v>
      </c>
      <c r="R143" s="1"/>
      <c r="S143" s="1"/>
      <c r="T143" s="1"/>
      <c r="U143" s="1"/>
      <c r="V143" s="1"/>
      <c r="W143" s="1"/>
      <c r="X143" s="1"/>
      <c r="Y143" s="1"/>
      <c r="Z143" s="1"/>
      <c r="AA143" s="1"/>
      <c r="AB143" s="1"/>
      <c r="AC143" s="1"/>
      <c r="AD143" s="1"/>
      <c r="AE143" s="1"/>
    </row>
    <row r="144" customFormat="false" ht="15" hidden="true" customHeight="false" outlineLevel="2" collapsed="false">
      <c r="A144" s="1"/>
      <c r="B144" s="70" t="n">
        <f aca="false">B23</f>
        <v>0</v>
      </c>
      <c r="C144" s="71"/>
      <c r="D144" s="72"/>
      <c r="E144" s="73"/>
      <c r="F144" s="74"/>
      <c r="G144" s="75" t="n">
        <f aca="false">SUMIFS([0]!t1istw2,[0]!t1paketw2,B144)</f>
        <v>0</v>
      </c>
      <c r="H144" s="74"/>
      <c r="I144" s="75" t="n">
        <f aca="false">SUMIFS(zeit2!t2istw2,zeit2!t2paketw2,B144)</f>
        <v>0</v>
      </c>
      <c r="J144" s="74"/>
      <c r="K144" s="75" t="n">
        <f aca="false">SUMIFS(zeit3!t3istw2,zeit3!t3paketw2,B144)</f>
        <v>0</v>
      </c>
      <c r="L144" s="74"/>
      <c r="M144" s="75" t="n">
        <f aca="false">SUMIFS(zeit4!t4istw2,zeit4!t4paketw2,B144)</f>
        <v>0</v>
      </c>
      <c r="N144" s="74"/>
      <c r="O144" s="75" t="n">
        <f aca="false">SUMIFS(zeit5!t5istw2,zeit5!t5paketw2,B144)</f>
        <v>0</v>
      </c>
      <c r="P144" s="76" t="n">
        <f aca="false">L144+J144+H144+F144+N144</f>
        <v>0</v>
      </c>
      <c r="Q144" s="98" t="n">
        <f aca="false">M144+K144+I144+G144+O144</f>
        <v>0</v>
      </c>
      <c r="R144" s="1"/>
      <c r="S144" s="1"/>
      <c r="T144" s="1"/>
      <c r="U144" s="1"/>
      <c r="V144" s="1"/>
      <c r="W144" s="1"/>
      <c r="X144" s="1"/>
      <c r="Y144" s="1"/>
      <c r="Z144" s="1"/>
      <c r="AA144" s="1"/>
      <c r="AB144" s="1"/>
      <c r="AC144" s="1"/>
      <c r="AD144" s="1"/>
      <c r="AE144" s="1"/>
    </row>
    <row r="145" customFormat="false" ht="15" hidden="false" customHeight="false" outlineLevel="1" collapsed="true">
      <c r="A145" s="1"/>
      <c r="B145" s="62" t="s">
        <v>70</v>
      </c>
      <c r="C145" s="78"/>
      <c r="D145" s="79" t="n">
        <v>11</v>
      </c>
      <c r="E145" s="80" t="n">
        <f aca="false">D145-F145-H145-J145-L145-N145</f>
        <v>0</v>
      </c>
      <c r="F145" s="81" t="n">
        <f aca="false">SUM(F146:F155)</f>
        <v>3</v>
      </c>
      <c r="G145" s="82" t="n">
        <f aca="false">SUM(G146:G155)</f>
        <v>3</v>
      </c>
      <c r="H145" s="81" t="n">
        <f aca="false">SUM(H146:H155)</f>
        <v>4</v>
      </c>
      <c r="I145" s="82" t="n">
        <f aca="false">SUM(I146:I155)</f>
        <v>3</v>
      </c>
      <c r="J145" s="81" t="n">
        <f aca="false">SUM(J146:J155)</f>
        <v>2</v>
      </c>
      <c r="K145" s="82" t="n">
        <f aca="false">SUM(K146:K155)</f>
        <v>0</v>
      </c>
      <c r="L145" s="81" t="n">
        <f aca="false">SUM(L146:L155)</f>
        <v>2</v>
      </c>
      <c r="M145" s="82" t="n">
        <f aca="false">SUM(M146:M155)</f>
        <v>2</v>
      </c>
      <c r="N145" s="81" t="n">
        <f aca="false">SUM(N146:N155)</f>
        <v>0</v>
      </c>
      <c r="O145" s="82" t="n">
        <f aca="false">SUM(O146:O155)</f>
        <v>0</v>
      </c>
      <c r="P145" s="68" t="n">
        <f aca="false">L145+J145+H145+F145+N145</f>
        <v>11</v>
      </c>
      <c r="Q145" s="67" t="n">
        <f aca="false">M145+K145+I145+G145+O145</f>
        <v>8</v>
      </c>
      <c r="R145" s="1"/>
      <c r="S145" s="1"/>
      <c r="T145" s="1"/>
      <c r="U145" s="1"/>
      <c r="V145" s="1"/>
      <c r="W145" s="1"/>
      <c r="X145" s="1"/>
      <c r="Y145" s="1"/>
      <c r="Z145" s="1"/>
      <c r="AA145" s="1"/>
      <c r="AB145" s="1"/>
      <c r="AC145" s="1"/>
      <c r="AD145" s="1"/>
      <c r="AE145" s="1"/>
    </row>
    <row r="146" customFormat="false" ht="15" hidden="true" customHeight="false" outlineLevel="2" collapsed="false">
      <c r="A146" s="1"/>
      <c r="B146" s="70" t="str">
        <f aca="false">B25</f>
        <v>Domänenmodell</v>
      </c>
      <c r="C146" s="71"/>
      <c r="D146" s="72"/>
      <c r="E146" s="73"/>
      <c r="F146" s="74" t="n">
        <v>2</v>
      </c>
      <c r="G146" s="98" t="n">
        <f aca="false">SUMIFS([0]!t1istw2,[0]!t1paketw2,B146)</f>
        <v>2</v>
      </c>
      <c r="H146" s="74" t="n">
        <v>2</v>
      </c>
      <c r="I146" s="75" t="n">
        <f aca="false">SUMIFS(zeit2!t2istw2,zeit2!t2paketw2,B146)</f>
        <v>2</v>
      </c>
      <c r="J146" s="74" t="n">
        <v>2</v>
      </c>
      <c r="K146" s="75" t="n">
        <f aca="false">SUMIFS(zeit3!t3istw2,zeit3!t3paketw2,B146)</f>
        <v>0</v>
      </c>
      <c r="L146" s="74" t="n">
        <v>2</v>
      </c>
      <c r="M146" s="75" t="n">
        <f aca="false">SUMIFS(zeit4!t4istw2,zeit4!t4paketw2,B146)</f>
        <v>2</v>
      </c>
      <c r="N146" s="74"/>
      <c r="O146" s="75" t="n">
        <f aca="false">SUMIFS(zeit5!t5istw2,zeit5!t5paketw2,B146)</f>
        <v>0</v>
      </c>
      <c r="P146" s="76" t="n">
        <f aca="false">L146+J146+H146+F146+N146</f>
        <v>8</v>
      </c>
      <c r="Q146" s="98" t="n">
        <f aca="false">M146+K146+I146+G146+O146</f>
        <v>6</v>
      </c>
      <c r="R146" s="1"/>
      <c r="S146" s="1"/>
      <c r="T146" s="1"/>
      <c r="U146" s="1"/>
      <c r="V146" s="1"/>
      <c r="W146" s="1"/>
      <c r="X146" s="1"/>
      <c r="Y146" s="1"/>
      <c r="Z146" s="1"/>
      <c r="AA146" s="1"/>
      <c r="AB146" s="1"/>
      <c r="AC146" s="1"/>
      <c r="AD146" s="1"/>
      <c r="AE146" s="1"/>
    </row>
    <row r="147" customFormat="false" ht="15" hidden="true" customHeight="false" outlineLevel="2" collapsed="false">
      <c r="A147" s="1"/>
      <c r="B147" s="70" t="str">
        <f aca="false">B26</f>
        <v>SSD</v>
      </c>
      <c r="C147" s="71"/>
      <c r="D147" s="72"/>
      <c r="E147" s="73"/>
      <c r="F147" s="74" t="n">
        <v>1</v>
      </c>
      <c r="G147" s="75" t="n">
        <f aca="false">SUMIFS([0]!t1istw2,[0]!t1paketw2,B147)</f>
        <v>1</v>
      </c>
      <c r="H147" s="74" t="n">
        <v>1</v>
      </c>
      <c r="I147" s="75" t="n">
        <f aca="false">SUMIFS(zeit2!t2istw2,zeit2!t2paketw2,B147)</f>
        <v>0</v>
      </c>
      <c r="J147" s="74"/>
      <c r="K147" s="75" t="n">
        <f aca="false">SUMIFS(zeit3!t3istw2,zeit3!t3paketw2,B147)</f>
        <v>0</v>
      </c>
      <c r="L147" s="74"/>
      <c r="M147" s="75" t="n">
        <f aca="false">SUMIFS(zeit4!t4istw2,zeit4!t4paketw2,B147)</f>
        <v>0</v>
      </c>
      <c r="N147" s="74"/>
      <c r="O147" s="75" t="n">
        <f aca="false">SUMIFS(zeit5!t5istw2,zeit5!t5paketw2,B147)</f>
        <v>0</v>
      </c>
      <c r="P147" s="76" t="n">
        <f aca="false">L147+J147+H147+F147+N147</f>
        <v>2</v>
      </c>
      <c r="Q147" s="98" t="n">
        <f aca="false">M147+K147+I147+G147+O147</f>
        <v>1</v>
      </c>
      <c r="R147" s="1"/>
      <c r="S147" s="1"/>
      <c r="T147" s="1"/>
      <c r="U147" s="1"/>
      <c r="V147" s="1"/>
      <c r="W147" s="1"/>
      <c r="X147" s="1"/>
      <c r="Y147" s="1"/>
      <c r="Z147" s="1"/>
      <c r="AA147" s="1"/>
      <c r="AB147" s="1"/>
      <c r="AC147" s="1"/>
      <c r="AD147" s="1"/>
      <c r="AE147" s="1"/>
    </row>
    <row r="148" customFormat="false" ht="15" hidden="true" customHeight="false" outlineLevel="2" collapsed="false">
      <c r="A148" s="1"/>
      <c r="B148" s="70" t="str">
        <f aca="false">B27</f>
        <v>Contract</v>
      </c>
      <c r="C148" s="71"/>
      <c r="D148" s="72"/>
      <c r="E148" s="73"/>
      <c r="F148" s="74"/>
      <c r="G148" s="75" t="n">
        <f aca="false">SUMIFS([0]!t1istw2,[0]!t1paketw2,B148)</f>
        <v>0</v>
      </c>
      <c r="H148" s="74" t="n">
        <v>1</v>
      </c>
      <c r="I148" s="75" t="n">
        <f aca="false">SUMIFS(zeit2!t2istw2,zeit2!t2paketw2,B148)</f>
        <v>1</v>
      </c>
      <c r="J148" s="74"/>
      <c r="K148" s="75" t="n">
        <f aca="false">SUMIFS(zeit3!t3istw2,zeit3!t3paketw2,B148)</f>
        <v>0</v>
      </c>
      <c r="L148" s="74"/>
      <c r="M148" s="75" t="n">
        <f aca="false">SUMIFS(zeit4!t4istw2,zeit4!t4paketw2,B148)</f>
        <v>0</v>
      </c>
      <c r="N148" s="74"/>
      <c r="O148" s="75" t="n">
        <f aca="false">SUMIFS(zeit5!t5istw2,zeit5!t5paketw2,B148)</f>
        <v>0</v>
      </c>
      <c r="P148" s="76" t="n">
        <f aca="false">L148+J148+H148+F148+N148</f>
        <v>1</v>
      </c>
      <c r="Q148" s="98" t="n">
        <f aca="false">M148+K148+I148+G148+O148</f>
        <v>1</v>
      </c>
      <c r="R148" s="1"/>
      <c r="S148" s="1"/>
      <c r="T148" s="1"/>
      <c r="U148" s="1"/>
      <c r="V148" s="1"/>
      <c r="W148" s="1"/>
      <c r="X148" s="1"/>
      <c r="Y148" s="1"/>
      <c r="Z148" s="1"/>
      <c r="AA148" s="1"/>
      <c r="AB148" s="1"/>
      <c r="AC148" s="1"/>
      <c r="AD148" s="1"/>
      <c r="AE148" s="1"/>
    </row>
    <row r="149" customFormat="false" ht="15" hidden="true" customHeight="false" outlineLevel="2" collapsed="false">
      <c r="A149" s="1"/>
      <c r="B149" s="70" t="str">
        <f aca="false">B28</f>
        <v>Klassendiagramm</v>
      </c>
      <c r="C149" s="71"/>
      <c r="D149" s="72"/>
      <c r="E149" s="73"/>
      <c r="F149" s="74"/>
      <c r="G149" s="75" t="n">
        <f aca="false">SUMIFS([0]!t1istw2,[0]!t1paketw2,B149)</f>
        <v>0</v>
      </c>
      <c r="H149" s="74"/>
      <c r="I149" s="75" t="n">
        <f aca="false">SUMIFS(zeit2!t2istw2,zeit2!t2paketw2,B149)</f>
        <v>0</v>
      </c>
      <c r="J149" s="74"/>
      <c r="K149" s="75" t="n">
        <f aca="false">SUMIFS(zeit3!t3istw2,zeit3!t3paketw2,B149)</f>
        <v>0</v>
      </c>
      <c r="L149" s="74"/>
      <c r="M149" s="75" t="n">
        <f aca="false">SUMIFS(zeit4!t4istw2,zeit4!t4paketw2,B149)</f>
        <v>0</v>
      </c>
      <c r="N149" s="74"/>
      <c r="O149" s="75" t="n">
        <f aca="false">SUMIFS(zeit5!t5istw2,zeit5!t5paketw2,B149)</f>
        <v>0</v>
      </c>
      <c r="P149" s="76" t="n">
        <f aca="false">L149+J149+H149+F149+N149</f>
        <v>0</v>
      </c>
      <c r="Q149" s="98" t="n">
        <f aca="false">M149+K149+I149+G149+O149</f>
        <v>0</v>
      </c>
      <c r="R149" s="1"/>
      <c r="S149" s="1"/>
      <c r="T149" s="1"/>
      <c r="U149" s="1"/>
      <c r="V149" s="1"/>
      <c r="W149" s="1"/>
      <c r="X149" s="1"/>
      <c r="Y149" s="1"/>
      <c r="Z149" s="1"/>
      <c r="AA149" s="1"/>
      <c r="AB149" s="1"/>
      <c r="AC149" s="1"/>
      <c r="AD149" s="1"/>
      <c r="AE149" s="1"/>
    </row>
    <row r="150" customFormat="false" ht="15" hidden="true" customHeight="false" outlineLevel="2" collapsed="false">
      <c r="A150" s="1"/>
      <c r="B150" s="70" t="str">
        <f aca="false">B29</f>
        <v>Zustandsdiagramme</v>
      </c>
      <c r="C150" s="71"/>
      <c r="D150" s="72"/>
      <c r="E150" s="73"/>
      <c r="F150" s="74"/>
      <c r="G150" s="75" t="n">
        <f aca="false">SUMIFS([0]!t1istw2,[0]!t1paketw2,B150)</f>
        <v>0</v>
      </c>
      <c r="H150" s="74"/>
      <c r="I150" s="75" t="n">
        <f aca="false">SUMIFS(zeit2!t2istw2,zeit2!t2paketw2,B150)</f>
        <v>0</v>
      </c>
      <c r="J150" s="74"/>
      <c r="K150" s="75" t="n">
        <f aca="false">SUMIFS(zeit3!t3istw2,zeit3!t3paketw2,B150)</f>
        <v>0</v>
      </c>
      <c r="L150" s="74"/>
      <c r="M150" s="75" t="n">
        <f aca="false">SUMIFS(zeit4!t4istw2,zeit4!t4paketw2,B150)</f>
        <v>0</v>
      </c>
      <c r="N150" s="74"/>
      <c r="O150" s="75" t="n">
        <f aca="false">SUMIFS(zeit5!t5istw2,zeit5!t5paketw2,B150)</f>
        <v>0</v>
      </c>
      <c r="P150" s="76" t="n">
        <f aca="false">L150+J150+H150+F150+N150</f>
        <v>0</v>
      </c>
      <c r="Q150" s="98" t="n">
        <f aca="false">M150+K150+I150+G150+O150</f>
        <v>0</v>
      </c>
      <c r="R150" s="1"/>
      <c r="S150" s="1"/>
      <c r="T150" s="1"/>
      <c r="U150" s="1"/>
      <c r="V150" s="1"/>
      <c r="W150" s="1"/>
      <c r="X150" s="1"/>
      <c r="Y150" s="1"/>
      <c r="Z150" s="1"/>
      <c r="AA150" s="1"/>
      <c r="AB150" s="1"/>
      <c r="AC150" s="1"/>
      <c r="AD150" s="1"/>
      <c r="AE150" s="1"/>
    </row>
    <row r="151" customFormat="false" ht="15" hidden="true" customHeight="false" outlineLevel="2" collapsed="false">
      <c r="A151" s="1"/>
      <c r="B151" s="70" t="str">
        <f aca="false">B30</f>
        <v>Architektur</v>
      </c>
      <c r="C151" s="71"/>
      <c r="D151" s="72"/>
      <c r="E151" s="73"/>
      <c r="F151" s="74"/>
      <c r="G151" s="75" t="n">
        <f aca="false">SUMIFS([0]!t1istw2,[0]!t1paketw2,B151)</f>
        <v>0</v>
      </c>
      <c r="H151" s="74"/>
      <c r="I151" s="75" t="n">
        <f aca="false">SUMIFS(zeit2!t2istw2,zeit2!t2paketw2,B151)</f>
        <v>0</v>
      </c>
      <c r="J151" s="74"/>
      <c r="K151" s="75" t="n">
        <f aca="false">SUMIFS(zeit3!t3istw2,zeit3!t3paketw2,B151)</f>
        <v>0</v>
      </c>
      <c r="L151" s="74"/>
      <c r="M151" s="75" t="n">
        <f aca="false">SUMIFS(zeit4!t4istw2,zeit4!t4paketw2,B151)</f>
        <v>0</v>
      </c>
      <c r="N151" s="74"/>
      <c r="O151" s="75" t="n">
        <f aca="false">SUMIFS(zeit5!t5istw2,zeit5!t5paketw2,B151)</f>
        <v>0</v>
      </c>
      <c r="P151" s="76" t="n">
        <f aca="false">L151+J151+H151+F151+N151</f>
        <v>0</v>
      </c>
      <c r="Q151" s="98" t="n">
        <f aca="false">M151+K151+I151+G151+O151</f>
        <v>0</v>
      </c>
      <c r="R151" s="1"/>
      <c r="S151" s="1"/>
      <c r="T151" s="1"/>
      <c r="U151" s="1"/>
      <c r="V151" s="1"/>
      <c r="W151" s="1"/>
      <c r="X151" s="1"/>
      <c r="Y151" s="1"/>
      <c r="Z151" s="1"/>
      <c r="AA151" s="1"/>
      <c r="AB151" s="1"/>
      <c r="AC151" s="1"/>
      <c r="AD151" s="1"/>
      <c r="AE151" s="1"/>
    </row>
    <row r="152" customFormat="false" ht="15" hidden="true" customHeight="false" outlineLevel="2" collapsed="false">
      <c r="A152" s="1"/>
      <c r="B152" s="70" t="str">
        <f aca="false">B31</f>
        <v>Objektorientierter Entwurf</v>
      </c>
      <c r="C152" s="71"/>
      <c r="D152" s="72"/>
      <c r="E152" s="73"/>
      <c r="F152" s="74"/>
      <c r="G152" s="75" t="n">
        <f aca="false">SUMIFS([0]!t1istw2,[0]!t1paketw2,B152)</f>
        <v>0</v>
      </c>
      <c r="H152" s="74"/>
      <c r="I152" s="75" t="n">
        <f aca="false">SUMIFS(zeit2!t2istw2,zeit2!t2paketw2,B152)</f>
        <v>0</v>
      </c>
      <c r="J152" s="74"/>
      <c r="K152" s="75" t="n">
        <f aca="false">SUMIFS(zeit3!t3istw2,zeit3!t3paketw2,B152)</f>
        <v>0</v>
      </c>
      <c r="L152" s="74"/>
      <c r="M152" s="75" t="n">
        <f aca="false">SUMIFS(zeit4!t4istw2,zeit4!t4paketw2,B152)</f>
        <v>0</v>
      </c>
      <c r="N152" s="74"/>
      <c r="O152" s="75" t="n">
        <f aca="false">SUMIFS(zeit5!t5istw2,zeit5!t5paketw2,B152)</f>
        <v>0</v>
      </c>
      <c r="P152" s="76" t="n">
        <f aca="false">L152+J152+H152+F152+N152</f>
        <v>0</v>
      </c>
      <c r="Q152" s="98" t="n">
        <f aca="false">M152+K152+I152+G152+O152</f>
        <v>0</v>
      </c>
      <c r="R152" s="1"/>
      <c r="S152" s="1"/>
      <c r="T152" s="1"/>
      <c r="U152" s="1"/>
      <c r="V152" s="1"/>
      <c r="W152" s="1"/>
      <c r="X152" s="1"/>
      <c r="Y152" s="1"/>
      <c r="Z152" s="1"/>
      <c r="AA152" s="1"/>
      <c r="AB152" s="1"/>
      <c r="AC152" s="1"/>
      <c r="AD152" s="1"/>
      <c r="AE152" s="1"/>
    </row>
    <row r="153" customFormat="false" ht="15" hidden="true" customHeight="false" outlineLevel="2" collapsed="false">
      <c r="A153" s="1"/>
      <c r="B153" s="70" t="n">
        <f aca="false">B32</f>
        <v>0</v>
      </c>
      <c r="C153" s="71"/>
      <c r="D153" s="72"/>
      <c r="E153" s="73"/>
      <c r="F153" s="74"/>
      <c r="G153" s="75" t="n">
        <f aca="false">SUMIFS([0]!t1istw2,[0]!t1paketw2,B153)</f>
        <v>0</v>
      </c>
      <c r="H153" s="74"/>
      <c r="I153" s="75" t="n">
        <f aca="false">SUMIFS(zeit2!t2istw2,zeit2!t2paketw2,B153)</f>
        <v>0</v>
      </c>
      <c r="J153" s="74"/>
      <c r="K153" s="75" t="n">
        <f aca="false">SUMIFS(zeit3!t3istw2,zeit3!t3paketw2,B153)</f>
        <v>0</v>
      </c>
      <c r="L153" s="74"/>
      <c r="M153" s="75" t="n">
        <f aca="false">SUMIFS(zeit4!t4istw2,zeit4!t4paketw2,B153)</f>
        <v>0</v>
      </c>
      <c r="N153" s="74"/>
      <c r="O153" s="75" t="n">
        <f aca="false">SUMIFS(zeit5!t5istw2,zeit5!t5paketw2,B153)</f>
        <v>0</v>
      </c>
      <c r="P153" s="76" t="n">
        <f aca="false">L153+J153+H153+F153+N153</f>
        <v>0</v>
      </c>
      <c r="Q153" s="98" t="n">
        <f aca="false">M153+K153+I153+G153+O153</f>
        <v>0</v>
      </c>
      <c r="R153" s="1"/>
      <c r="S153" s="1"/>
      <c r="T153" s="1"/>
      <c r="U153" s="1"/>
      <c r="V153" s="1"/>
      <c r="W153" s="1"/>
      <c r="X153" s="1"/>
      <c r="Y153" s="1"/>
      <c r="Z153" s="1"/>
      <c r="AA153" s="1"/>
      <c r="AB153" s="1"/>
      <c r="AC153" s="1"/>
      <c r="AD153" s="1"/>
      <c r="AE153" s="1"/>
    </row>
    <row r="154" customFormat="false" ht="15" hidden="true" customHeight="false" outlineLevel="2" collapsed="false">
      <c r="A154" s="1"/>
      <c r="B154" s="70" t="n">
        <f aca="false">B33</f>
        <v>0</v>
      </c>
      <c r="C154" s="71"/>
      <c r="D154" s="72"/>
      <c r="E154" s="73"/>
      <c r="F154" s="74"/>
      <c r="G154" s="75" t="n">
        <f aca="false">SUMIFS([0]!t1istw2,[0]!t1paketw2,B154)</f>
        <v>0</v>
      </c>
      <c r="H154" s="74"/>
      <c r="I154" s="75" t="n">
        <f aca="false">SUMIFS(zeit2!t2istw2,zeit2!t2paketw2,B154)</f>
        <v>0</v>
      </c>
      <c r="J154" s="74"/>
      <c r="K154" s="75" t="n">
        <f aca="false">SUMIFS(zeit3!t3istw2,zeit3!t3paketw2,B154)</f>
        <v>0</v>
      </c>
      <c r="L154" s="74"/>
      <c r="M154" s="75" t="n">
        <f aca="false">SUMIFS(zeit4!t4istw2,zeit4!t4paketw2,B154)</f>
        <v>0</v>
      </c>
      <c r="N154" s="74"/>
      <c r="O154" s="75" t="n">
        <f aca="false">SUMIFS(zeit5!t5istw2,zeit5!t5paketw2,B154)</f>
        <v>0</v>
      </c>
      <c r="P154" s="76" t="n">
        <f aca="false">L154+J154+H154+F154+N154</f>
        <v>0</v>
      </c>
      <c r="Q154" s="98" t="n">
        <f aca="false">M154+K154+I154+G154+O154</f>
        <v>0</v>
      </c>
      <c r="R154" s="1"/>
      <c r="S154" s="1"/>
      <c r="T154" s="1"/>
      <c r="U154" s="1"/>
      <c r="V154" s="1"/>
      <c r="W154" s="1"/>
      <c r="X154" s="1"/>
      <c r="Y154" s="1"/>
      <c r="Z154" s="1"/>
      <c r="AA154" s="1"/>
      <c r="AB154" s="1"/>
      <c r="AC154" s="1"/>
      <c r="AD154" s="1"/>
      <c r="AE154" s="1"/>
    </row>
    <row r="155" customFormat="false" ht="15" hidden="true" customHeight="false" outlineLevel="2" collapsed="false">
      <c r="A155" s="1"/>
      <c r="B155" s="70" t="n">
        <f aca="false">B34</f>
        <v>0</v>
      </c>
      <c r="C155" s="71"/>
      <c r="D155" s="72"/>
      <c r="E155" s="73"/>
      <c r="F155" s="74"/>
      <c r="G155" s="75" t="n">
        <f aca="false">SUMIFS([0]!t1istw2,[0]!t1paketw2,B155)</f>
        <v>0</v>
      </c>
      <c r="H155" s="74"/>
      <c r="I155" s="75" t="n">
        <f aca="false">SUMIFS(zeit2!t2istw2,zeit2!t2paketw2,B155)</f>
        <v>0</v>
      </c>
      <c r="J155" s="74"/>
      <c r="K155" s="75" t="n">
        <f aca="false">SUMIFS(zeit3!t3istw2,zeit3!t3paketw2,B155)</f>
        <v>0</v>
      </c>
      <c r="L155" s="74"/>
      <c r="M155" s="75" t="n">
        <f aca="false">SUMIFS(zeit4!t4istw2,zeit4!t4paketw2,B155)</f>
        <v>0</v>
      </c>
      <c r="N155" s="74"/>
      <c r="O155" s="75" t="n">
        <f aca="false">SUMIFS(zeit5!t5istw2,zeit5!t5paketw2,B155)</f>
        <v>0</v>
      </c>
      <c r="P155" s="76" t="n">
        <f aca="false">L155+J155+H155+F155+N155</f>
        <v>0</v>
      </c>
      <c r="Q155" s="98" t="n">
        <f aca="false">M155+K155+I155+G155+O155</f>
        <v>0</v>
      </c>
      <c r="R155" s="1"/>
      <c r="S155" s="1"/>
      <c r="T155" s="1"/>
      <c r="U155" s="1"/>
      <c r="V155" s="1"/>
      <c r="W155" s="1"/>
      <c r="X155" s="1"/>
      <c r="Y155" s="1"/>
      <c r="Z155" s="1"/>
      <c r="AA155" s="1"/>
      <c r="AB155" s="1"/>
      <c r="AC155" s="1"/>
      <c r="AD155" s="1"/>
      <c r="AE155" s="1"/>
    </row>
    <row r="156" customFormat="false" ht="15" hidden="false" customHeight="false" outlineLevel="1" collapsed="true">
      <c r="A156" s="1"/>
      <c r="B156" s="84" t="s">
        <v>55</v>
      </c>
      <c r="C156" s="78"/>
      <c r="D156" s="79" t="n">
        <v>3</v>
      </c>
      <c r="E156" s="80" t="n">
        <f aca="false">D156-F156-H156-J156-L156-N156</f>
        <v>0</v>
      </c>
      <c r="F156" s="81" t="n">
        <f aca="false">SUM(F157:F166)</f>
        <v>0</v>
      </c>
      <c r="G156" s="82" t="n">
        <f aca="false">SUM(G157:G166)</f>
        <v>0</v>
      </c>
      <c r="H156" s="81" t="n">
        <f aca="false">SUM(H157:H166)</f>
        <v>0</v>
      </c>
      <c r="I156" s="82" t="n">
        <f aca="false">SUM(I157:I166)</f>
        <v>0</v>
      </c>
      <c r="J156" s="81" t="n">
        <f aca="false">SUM(J157:J166)</f>
        <v>0</v>
      </c>
      <c r="K156" s="82" t="n">
        <f aca="false">SUM(K157:K166)</f>
        <v>0</v>
      </c>
      <c r="L156" s="81" t="n">
        <f aca="false">SUM(L157:L166)</f>
        <v>3</v>
      </c>
      <c r="M156" s="82" t="n">
        <f aca="false">SUM(M157:M166)</f>
        <v>3</v>
      </c>
      <c r="N156" s="81" t="n">
        <f aca="false">SUM(N157:N166)</f>
        <v>0</v>
      </c>
      <c r="O156" s="82" t="n">
        <f aca="false">SUM(O157:O166)</f>
        <v>0</v>
      </c>
      <c r="P156" s="68" t="n">
        <f aca="false">L156+J156+H156+F156+N156</f>
        <v>3</v>
      </c>
      <c r="Q156" s="67" t="n">
        <f aca="false">M156+K156+I156+G156+O156</f>
        <v>3</v>
      </c>
      <c r="R156" s="1"/>
      <c r="S156" s="1"/>
      <c r="T156" s="1"/>
      <c r="U156" s="1"/>
      <c r="V156" s="1"/>
      <c r="W156" s="1"/>
      <c r="X156" s="1"/>
      <c r="Y156" s="1"/>
      <c r="Z156" s="1"/>
      <c r="AA156" s="1"/>
      <c r="AB156" s="1"/>
      <c r="AC156" s="1"/>
      <c r="AD156" s="1"/>
      <c r="AE156" s="1"/>
    </row>
    <row r="157" customFormat="false" ht="15" hidden="true" customHeight="false" outlineLevel="2" collapsed="false">
      <c r="A157" s="1"/>
      <c r="B157" s="70" t="str">
        <f aca="false">B36</f>
        <v>Modul 1 - GUI</v>
      </c>
      <c r="C157" s="71"/>
      <c r="D157" s="72"/>
      <c r="E157" s="73"/>
      <c r="F157" s="74"/>
      <c r="G157" s="75" t="n">
        <f aca="false">SUMIFS([0]!t1istw2,[0]!t1paketw2,B157)</f>
        <v>0</v>
      </c>
      <c r="H157" s="74"/>
      <c r="I157" s="75" t="n">
        <f aca="false">SUMIFS(zeit2!t2istw2,zeit2!t2paketw2,B157)</f>
        <v>0</v>
      </c>
      <c r="J157" s="74"/>
      <c r="K157" s="75" t="n">
        <f aca="false">SUMIFS(zeit3!t3istw2,zeit3!t3paketw2,B157)</f>
        <v>0</v>
      </c>
      <c r="L157" s="74" t="n">
        <v>3</v>
      </c>
      <c r="M157" s="75" t="n">
        <f aca="false">SUMIFS(zeit4!t4istw2,zeit4!t4paketw2,B157)</f>
        <v>3</v>
      </c>
      <c r="N157" s="74"/>
      <c r="O157" s="75" t="n">
        <f aca="false">SUMIFS(zeit5!t5istw2,zeit5!t5paketw2,B157)</f>
        <v>0</v>
      </c>
      <c r="P157" s="76" t="n">
        <f aca="false">L157+J157+H157+F157+N157</f>
        <v>3</v>
      </c>
      <c r="Q157" s="98" t="n">
        <f aca="false">M157+K157+I157+G157+O157</f>
        <v>3</v>
      </c>
      <c r="R157" s="1"/>
      <c r="S157" s="1"/>
      <c r="T157" s="1"/>
      <c r="U157" s="1"/>
      <c r="V157" s="1"/>
      <c r="W157" s="1"/>
      <c r="X157" s="1"/>
      <c r="Y157" s="1"/>
      <c r="Z157" s="1"/>
      <c r="AA157" s="1"/>
      <c r="AB157" s="1"/>
      <c r="AC157" s="1"/>
      <c r="AD157" s="1"/>
      <c r="AE157" s="1"/>
    </row>
    <row r="158" customFormat="false" ht="15" hidden="true" customHeight="false" outlineLevel="2" collapsed="false">
      <c r="A158" s="1"/>
      <c r="B158" s="70" t="str">
        <f aca="false">B37</f>
        <v>Modul 2 - WG erstellen</v>
      </c>
      <c r="C158" s="71"/>
      <c r="D158" s="72"/>
      <c r="E158" s="73"/>
      <c r="F158" s="74"/>
      <c r="G158" s="75" t="n">
        <f aca="false">SUMIFS([0]!t1istw2,[0]!t1paketw2,B158)</f>
        <v>0</v>
      </c>
      <c r="H158" s="74"/>
      <c r="I158" s="75" t="n">
        <f aca="false">SUMIFS(zeit2!t2istw2,zeit2!t2paketw2,B158)</f>
        <v>0</v>
      </c>
      <c r="J158" s="74"/>
      <c r="K158" s="75" t="n">
        <f aca="false">SUMIFS(zeit3!t3istw2,zeit3!t3paketw2,B158)</f>
        <v>0</v>
      </c>
      <c r="L158" s="74"/>
      <c r="M158" s="75" t="n">
        <f aca="false">SUMIFS(zeit4!t4istw2,zeit4!t4paketw2,B158)</f>
        <v>0</v>
      </c>
      <c r="N158" s="74"/>
      <c r="O158" s="75" t="n">
        <f aca="false">SUMIFS(zeit5!t5istw2,zeit5!t5paketw2,B158)</f>
        <v>0</v>
      </c>
      <c r="P158" s="76" t="n">
        <f aca="false">L158+J158+H158+F158+N158</f>
        <v>0</v>
      </c>
      <c r="Q158" s="98" t="n">
        <f aca="false">M158+K158+I158+G158+O158</f>
        <v>0</v>
      </c>
      <c r="R158" s="1"/>
      <c r="S158" s="1"/>
      <c r="T158" s="1"/>
      <c r="U158" s="1"/>
      <c r="V158" s="1"/>
      <c r="W158" s="1"/>
      <c r="X158" s="1"/>
      <c r="Y158" s="1"/>
      <c r="Z158" s="1"/>
      <c r="AA158" s="1"/>
      <c r="AB158" s="1"/>
      <c r="AC158" s="1"/>
      <c r="AD158" s="1"/>
      <c r="AE158" s="1"/>
    </row>
    <row r="159" customFormat="false" ht="15" hidden="true" customHeight="false" outlineLevel="2" collapsed="false">
      <c r="A159" s="1"/>
      <c r="B159" s="70" t="str">
        <f aca="false">B38</f>
        <v>Modul 3 - WG konfigurieren</v>
      </c>
      <c r="C159" s="71"/>
      <c r="D159" s="72"/>
      <c r="E159" s="73"/>
      <c r="F159" s="74"/>
      <c r="G159" s="75" t="n">
        <f aca="false">SUMIFS([0]!t1istw2,[0]!t1paketw2,B159)</f>
        <v>0</v>
      </c>
      <c r="H159" s="74"/>
      <c r="I159" s="75" t="n">
        <f aca="false">SUMIFS(zeit2!t2istw2,zeit2!t2paketw2,B159)</f>
        <v>0</v>
      </c>
      <c r="J159" s="74"/>
      <c r="K159" s="75" t="n">
        <f aca="false">SUMIFS(zeit3!t3istw2,zeit3!t3paketw2,B159)</f>
        <v>0</v>
      </c>
      <c r="L159" s="74"/>
      <c r="M159" s="75" t="n">
        <f aca="false">SUMIFS(zeit4!t4istw2,zeit4!t4paketw2,B159)</f>
        <v>0</v>
      </c>
      <c r="N159" s="74"/>
      <c r="O159" s="75" t="n">
        <f aca="false">SUMIFS(zeit5!t5istw2,zeit5!t5paketw2,B159)</f>
        <v>0</v>
      </c>
      <c r="P159" s="76" t="n">
        <f aca="false">L159+J159+H159+F159+N159</f>
        <v>0</v>
      </c>
      <c r="Q159" s="98" t="n">
        <f aca="false">M159+K159+I159+G159+O159</f>
        <v>0</v>
      </c>
      <c r="R159" s="1"/>
      <c r="S159" s="1"/>
      <c r="T159" s="1"/>
      <c r="U159" s="1"/>
      <c r="V159" s="1"/>
      <c r="W159" s="1"/>
      <c r="X159" s="1"/>
      <c r="Y159" s="1"/>
      <c r="Z159" s="1"/>
      <c r="AA159" s="1"/>
      <c r="AB159" s="1"/>
      <c r="AC159" s="1"/>
      <c r="AD159" s="1"/>
      <c r="AE159" s="1"/>
    </row>
    <row r="160" customFormat="false" ht="15" hidden="true" customHeight="false" outlineLevel="2" collapsed="false">
      <c r="A160" s="1"/>
      <c r="B160" s="70" t="str">
        <f aca="false">B39</f>
        <v>Modul 4 - Termine</v>
      </c>
      <c r="C160" s="71"/>
      <c r="D160" s="72"/>
      <c r="E160" s="73"/>
      <c r="F160" s="74"/>
      <c r="G160" s="75" t="n">
        <f aca="false">SUMIFS([0]!t1istw2,[0]!t1paketw2,B160)</f>
        <v>0</v>
      </c>
      <c r="H160" s="74"/>
      <c r="I160" s="75" t="n">
        <f aca="false">SUMIFS(zeit2!t2istw2,zeit2!t2paketw2,B160)</f>
        <v>0</v>
      </c>
      <c r="J160" s="74"/>
      <c r="K160" s="75" t="n">
        <f aca="false">SUMIFS(zeit3!t3istw2,zeit3!t3paketw2,B160)</f>
        <v>0</v>
      </c>
      <c r="L160" s="74"/>
      <c r="M160" s="75" t="n">
        <f aca="false">SUMIFS(zeit4!t4istw2,zeit4!t4paketw2,B160)</f>
        <v>0</v>
      </c>
      <c r="N160" s="74"/>
      <c r="O160" s="75" t="n">
        <f aca="false">SUMIFS(zeit5!t5istw2,zeit5!t5paketw2,B160)</f>
        <v>0</v>
      </c>
      <c r="P160" s="76" t="n">
        <f aca="false">L160+J160+H160+F160+N160</f>
        <v>0</v>
      </c>
      <c r="Q160" s="98" t="n">
        <f aca="false">M160+K160+I160+G160+O160</f>
        <v>0</v>
      </c>
      <c r="R160" s="1"/>
      <c r="S160" s="1"/>
      <c r="T160" s="1"/>
      <c r="U160" s="1"/>
      <c r="V160" s="1"/>
      <c r="W160" s="1"/>
      <c r="X160" s="1"/>
      <c r="Y160" s="1"/>
      <c r="Z160" s="1"/>
      <c r="AA160" s="1"/>
      <c r="AB160" s="1"/>
      <c r="AC160" s="1"/>
      <c r="AD160" s="1"/>
      <c r="AE160" s="1"/>
    </row>
    <row r="161" customFormat="false" ht="15" hidden="true" customHeight="false" outlineLevel="2" collapsed="false">
      <c r="A161" s="1"/>
      <c r="B161" s="70" t="str">
        <f aca="false">B40</f>
        <v>Modul 5 - Putzplan</v>
      </c>
      <c r="C161" s="71"/>
      <c r="D161" s="72"/>
      <c r="E161" s="73"/>
      <c r="F161" s="74"/>
      <c r="G161" s="75" t="n">
        <f aca="false">SUMIFS([0]!t1istw2,[0]!t1paketw2,B161)</f>
        <v>0</v>
      </c>
      <c r="H161" s="74"/>
      <c r="I161" s="75" t="n">
        <f aca="false">SUMIFS(zeit2!t2istw2,zeit2!t2paketw2,B161)</f>
        <v>0</v>
      </c>
      <c r="J161" s="74"/>
      <c r="K161" s="75" t="n">
        <f aca="false">SUMIFS(zeit3!t3istw2,zeit3!t3paketw2,B161)</f>
        <v>0</v>
      </c>
      <c r="L161" s="74"/>
      <c r="M161" s="75" t="n">
        <f aca="false">SUMIFS(zeit4!t4istw2,zeit4!t4paketw2,B161)</f>
        <v>0</v>
      </c>
      <c r="N161" s="74"/>
      <c r="O161" s="75" t="n">
        <f aca="false">SUMIFS(zeit5!t5istw2,zeit5!t5paketw2,B161)</f>
        <v>0</v>
      </c>
      <c r="P161" s="76" t="n">
        <f aca="false">L161+J161+H161+F161+N161</f>
        <v>0</v>
      </c>
      <c r="Q161" s="98" t="n">
        <f aca="false">M161+K161+I161+G161+O161</f>
        <v>0</v>
      </c>
      <c r="R161" s="1"/>
      <c r="S161" s="1"/>
      <c r="T161" s="1"/>
      <c r="U161" s="1"/>
      <c r="V161" s="1"/>
      <c r="W161" s="1"/>
      <c r="X161" s="1"/>
      <c r="Y161" s="1"/>
      <c r="Z161" s="1"/>
      <c r="AA161" s="1"/>
      <c r="AB161" s="1"/>
      <c r="AC161" s="1"/>
      <c r="AD161" s="1"/>
      <c r="AE161" s="1"/>
    </row>
    <row r="162" customFormat="false" ht="15" hidden="true" customHeight="false" outlineLevel="2" collapsed="false">
      <c r="A162" s="1"/>
      <c r="B162" s="70" t="str">
        <f aca="false">B41</f>
        <v>Modul 6 - Einkaufsliste</v>
      </c>
      <c r="C162" s="71"/>
      <c r="D162" s="72"/>
      <c r="E162" s="73"/>
      <c r="F162" s="74"/>
      <c r="G162" s="75" t="n">
        <f aca="false">SUMIFS([0]!t1istw2,[0]!t1paketw2,B162)</f>
        <v>0</v>
      </c>
      <c r="H162" s="74"/>
      <c r="I162" s="75" t="n">
        <f aca="false">SUMIFS(zeit2!t2istw2,zeit2!t2paketw2,B162)</f>
        <v>0</v>
      </c>
      <c r="J162" s="74"/>
      <c r="K162" s="75" t="n">
        <f aca="false">SUMIFS(zeit3!t3istw2,zeit3!t3paketw2,B162)</f>
        <v>0</v>
      </c>
      <c r="L162" s="74"/>
      <c r="M162" s="75" t="n">
        <f aca="false">SUMIFS(zeit4!t4istw2,zeit4!t4paketw2,B162)</f>
        <v>0</v>
      </c>
      <c r="N162" s="74"/>
      <c r="O162" s="75" t="n">
        <f aca="false">SUMIFS(zeit5!t5istw2,zeit5!t5paketw2,B162)</f>
        <v>0</v>
      </c>
      <c r="P162" s="76" t="n">
        <f aca="false">L162+J162+H162+F162+N162</f>
        <v>0</v>
      </c>
      <c r="Q162" s="98" t="n">
        <f aca="false">M162+K162+I162+G162+O162</f>
        <v>0</v>
      </c>
      <c r="R162" s="1"/>
      <c r="S162" s="1"/>
      <c r="T162" s="1"/>
      <c r="U162" s="1"/>
      <c r="V162" s="1"/>
      <c r="W162" s="1"/>
      <c r="X162" s="1"/>
      <c r="Y162" s="1"/>
      <c r="Z162" s="1"/>
      <c r="AA162" s="1"/>
      <c r="AB162" s="1"/>
      <c r="AC162" s="1"/>
      <c r="AD162" s="1"/>
      <c r="AE162" s="1"/>
    </row>
    <row r="163" customFormat="false" ht="15" hidden="true" customHeight="false" outlineLevel="2" collapsed="false">
      <c r="B163" s="70" t="str">
        <f aca="false">B42</f>
        <v>Modul 7 - Anmelden</v>
      </c>
      <c r="C163" s="71"/>
      <c r="D163" s="72"/>
      <c r="E163" s="73"/>
      <c r="F163" s="74"/>
      <c r="G163" s="75" t="n">
        <f aca="false">SUMIFS([0]!t1istw2,[0]!t1paketw2,B163)</f>
        <v>0</v>
      </c>
      <c r="H163" s="74"/>
      <c r="I163" s="75" t="n">
        <f aca="false">SUMIFS(zeit2!t2istw2,zeit2!t2paketw2,B163)</f>
        <v>0</v>
      </c>
      <c r="J163" s="74"/>
      <c r="K163" s="75" t="n">
        <f aca="false">SUMIFS(zeit3!t3istw2,zeit3!t3paketw2,B163)</f>
        <v>0</v>
      </c>
      <c r="L163" s="74"/>
      <c r="M163" s="75" t="n">
        <f aca="false">SUMIFS(zeit4!t4istw2,zeit4!t4paketw2,B163)</f>
        <v>0</v>
      </c>
      <c r="N163" s="74"/>
      <c r="O163" s="75" t="n">
        <f aca="false">SUMIFS(zeit5!t5istw2,zeit5!t5paketw2,B163)</f>
        <v>0</v>
      </c>
      <c r="P163" s="76" t="n">
        <f aca="false">L163+J163+H163+F163+N163</f>
        <v>0</v>
      </c>
      <c r="Q163" s="98" t="n">
        <f aca="false">M163+K163+I163+G163+O163</f>
        <v>0</v>
      </c>
      <c r="R163" s="1"/>
      <c r="S163" s="1"/>
      <c r="T163" s="1"/>
      <c r="U163" s="1"/>
      <c r="V163" s="1"/>
      <c r="W163" s="1"/>
      <c r="X163" s="1"/>
      <c r="Y163" s="1"/>
      <c r="Z163" s="1"/>
      <c r="AA163" s="1"/>
      <c r="AB163" s="1"/>
      <c r="AC163" s="1"/>
      <c r="AD163" s="1"/>
      <c r="AE163" s="1"/>
    </row>
    <row r="164" customFormat="false" ht="15" hidden="true" customHeight="false" outlineLevel="2" collapsed="false">
      <c r="B164" s="70" t="str">
        <f aca="false">B43</f>
        <v>Modul 8 - Status setzen</v>
      </c>
      <c r="C164" s="71"/>
      <c r="D164" s="72"/>
      <c r="E164" s="73"/>
      <c r="F164" s="74"/>
      <c r="G164" s="75" t="n">
        <f aca="false">SUMIFS([0]!t1istw2,[0]!t1paketw2,B164)</f>
        <v>0</v>
      </c>
      <c r="H164" s="74"/>
      <c r="I164" s="75" t="n">
        <f aca="false">SUMIFS(zeit2!t2istw2,zeit2!t2paketw2,B164)</f>
        <v>0</v>
      </c>
      <c r="J164" s="74"/>
      <c r="K164" s="75" t="n">
        <f aca="false">SUMIFS(zeit3!t3istw2,zeit3!t3paketw2,B164)</f>
        <v>0</v>
      </c>
      <c r="L164" s="74"/>
      <c r="M164" s="75" t="n">
        <f aca="false">SUMIFS(zeit4!t4istw2,zeit4!t4paketw2,B164)</f>
        <v>0</v>
      </c>
      <c r="N164" s="74"/>
      <c r="O164" s="75" t="n">
        <f aca="false">SUMIFS(zeit5!t5istw2,zeit5!t5paketw2,B164)</f>
        <v>0</v>
      </c>
      <c r="P164" s="76" t="n">
        <f aca="false">L164+J164+H164+F164+N164</f>
        <v>0</v>
      </c>
      <c r="Q164" s="98" t="n">
        <f aca="false">M164+K164+I164+G164+O164</f>
        <v>0</v>
      </c>
      <c r="R164" s="1"/>
      <c r="S164" s="1"/>
      <c r="T164" s="1"/>
      <c r="U164" s="1"/>
      <c r="V164" s="1"/>
      <c r="W164" s="1"/>
      <c r="X164" s="1"/>
      <c r="Y164" s="1"/>
      <c r="Z164" s="1"/>
      <c r="AA164" s="1"/>
      <c r="AB164" s="1"/>
      <c r="AC164" s="1"/>
      <c r="AD164" s="1"/>
      <c r="AE164" s="1"/>
    </row>
    <row r="165" customFormat="false" ht="15" hidden="true" customHeight="false" outlineLevel="2" collapsed="false">
      <c r="B165" s="70" t="n">
        <f aca="false">B44</f>
        <v>0</v>
      </c>
      <c r="C165" s="71"/>
      <c r="D165" s="72"/>
      <c r="E165" s="73"/>
      <c r="F165" s="74"/>
      <c r="G165" s="75" t="n">
        <f aca="false">SUMIFS([0]!t1istw2,[0]!t1paketw2,B165)</f>
        <v>0</v>
      </c>
      <c r="H165" s="74"/>
      <c r="I165" s="75" t="n">
        <f aca="false">SUMIFS(zeit2!t2istw2,zeit2!t2paketw2,B165)</f>
        <v>0</v>
      </c>
      <c r="J165" s="74"/>
      <c r="K165" s="75" t="n">
        <f aca="false">SUMIFS(zeit3!t3istw2,zeit3!t3paketw2,B165)</f>
        <v>0</v>
      </c>
      <c r="L165" s="74"/>
      <c r="M165" s="75" t="n">
        <f aca="false">SUMIFS(zeit4!t4istw2,zeit4!t4paketw2,B165)</f>
        <v>0</v>
      </c>
      <c r="N165" s="74"/>
      <c r="O165" s="75" t="n">
        <f aca="false">SUMIFS(zeit5!t5istw2,zeit5!t5paketw2,B165)</f>
        <v>0</v>
      </c>
      <c r="P165" s="76" t="n">
        <f aca="false">L165+J165+H165+F165+N165</f>
        <v>0</v>
      </c>
      <c r="Q165" s="98" t="n">
        <f aca="false">M165+K165+I165+G165+O165</f>
        <v>0</v>
      </c>
      <c r="R165" s="1"/>
      <c r="S165" s="1"/>
      <c r="T165" s="1"/>
      <c r="U165" s="1"/>
      <c r="V165" s="1"/>
      <c r="W165" s="1"/>
      <c r="X165" s="1"/>
      <c r="Y165" s="1"/>
      <c r="Z165" s="1"/>
      <c r="AA165" s="1"/>
      <c r="AB165" s="1"/>
      <c r="AC165" s="1"/>
      <c r="AD165" s="1"/>
      <c r="AE165" s="1"/>
    </row>
    <row r="166" customFormat="false" ht="15" hidden="true" customHeight="false" outlineLevel="2" collapsed="false">
      <c r="B166" s="70" t="n">
        <f aca="false">B45</f>
        <v>0</v>
      </c>
      <c r="C166" s="71"/>
      <c r="D166" s="72"/>
      <c r="E166" s="73"/>
      <c r="F166" s="74"/>
      <c r="G166" s="75" t="n">
        <f aca="false">SUMIFS([0]!t1istw2,[0]!t1paketw2,B166)</f>
        <v>0</v>
      </c>
      <c r="H166" s="74"/>
      <c r="I166" s="75" t="n">
        <f aca="false">SUMIFS(zeit2!t2istw2,zeit2!t2paketw2,B166)</f>
        <v>0</v>
      </c>
      <c r="J166" s="74"/>
      <c r="K166" s="75" t="n">
        <f aca="false">SUMIFS(zeit3!t3istw2,zeit3!t3paketw2,B166)</f>
        <v>0</v>
      </c>
      <c r="L166" s="74"/>
      <c r="M166" s="75" t="n">
        <f aca="false">SUMIFS(zeit4!t4istw2,zeit4!t4paketw2,B166)</f>
        <v>0</v>
      </c>
      <c r="N166" s="74"/>
      <c r="O166" s="75" t="n">
        <f aca="false">SUMIFS(zeit5!t5istw2,zeit5!t5paketw2,B166)</f>
        <v>0</v>
      </c>
      <c r="P166" s="76" t="n">
        <f aca="false">L166+J166+H166+F166+N166</f>
        <v>0</v>
      </c>
      <c r="Q166" s="98" t="n">
        <f aca="false">M166+K166+I166+G166+O166</f>
        <v>0</v>
      </c>
      <c r="R166" s="1"/>
      <c r="S166" s="1"/>
      <c r="T166" s="1"/>
      <c r="U166" s="1"/>
      <c r="V166" s="1"/>
      <c r="W166" s="1"/>
      <c r="X166" s="1"/>
      <c r="Y166" s="1"/>
      <c r="Z166" s="1"/>
      <c r="AA166" s="1"/>
      <c r="AB166" s="1"/>
      <c r="AC166" s="1"/>
      <c r="AD166" s="1"/>
      <c r="AE166" s="1"/>
    </row>
    <row r="167" customFormat="false" ht="15" hidden="false" customHeight="false" outlineLevel="1" collapsed="true">
      <c r="B167" s="84" t="s">
        <v>71</v>
      </c>
      <c r="C167" s="78"/>
      <c r="D167" s="79"/>
      <c r="E167" s="80" t="n">
        <f aca="false">D167-F167-H167-J167-L167-N167</f>
        <v>0</v>
      </c>
      <c r="F167" s="81" t="n">
        <f aca="false">SUM(F168:F177)</f>
        <v>0</v>
      </c>
      <c r="G167" s="82" t="n">
        <f aca="false">SUM(G168:G177)</f>
        <v>0</v>
      </c>
      <c r="H167" s="81" t="n">
        <f aca="false">SUM(H168:H177)</f>
        <v>0</v>
      </c>
      <c r="I167" s="82" t="n">
        <f aca="false">SUM(I168:I177)</f>
        <v>0</v>
      </c>
      <c r="J167" s="81" t="n">
        <f aca="false">SUM(J168:J177)</f>
        <v>0</v>
      </c>
      <c r="K167" s="82" t="n">
        <f aca="false">SUM(K168:K177)</f>
        <v>0</v>
      </c>
      <c r="L167" s="81" t="n">
        <f aca="false">SUM(L168:L177)</f>
        <v>0</v>
      </c>
      <c r="M167" s="82" t="n">
        <f aca="false">SUM(M168:M177)</f>
        <v>0</v>
      </c>
      <c r="N167" s="81" t="n">
        <f aca="false">SUM(N168:N177)</f>
        <v>0</v>
      </c>
      <c r="O167" s="82" t="n">
        <f aca="false">SUM(O168:O177)</f>
        <v>0</v>
      </c>
      <c r="P167" s="68" t="n">
        <f aca="false">L167+J167+H167+F167+N167</f>
        <v>0</v>
      </c>
      <c r="Q167" s="67" t="n">
        <f aca="false">M167+K167+I167+G167+O167</f>
        <v>0</v>
      </c>
      <c r="R167" s="1"/>
      <c r="S167" s="1"/>
      <c r="T167" s="1"/>
      <c r="U167" s="1"/>
      <c r="V167" s="1"/>
      <c r="W167" s="1"/>
      <c r="X167" s="1"/>
      <c r="Y167" s="1"/>
      <c r="Z167" s="1"/>
      <c r="AA167" s="1"/>
      <c r="AB167" s="1"/>
      <c r="AC167" s="1"/>
      <c r="AD167" s="1"/>
      <c r="AE167" s="1"/>
    </row>
    <row r="168" customFormat="false" ht="15" hidden="true" customHeight="false" outlineLevel="2" collapsed="false">
      <c r="B168" s="70" t="str">
        <f aca="false">B47</f>
        <v>Unit Tests</v>
      </c>
      <c r="C168" s="71"/>
      <c r="D168" s="72"/>
      <c r="E168" s="73"/>
      <c r="F168" s="74"/>
      <c r="G168" s="75" t="n">
        <f aca="false">SUMIFS([0]!t1istw2,[0]!t1paketw2,B168)</f>
        <v>0</v>
      </c>
      <c r="H168" s="74"/>
      <c r="I168" s="75" t="n">
        <f aca="false">SUMIFS(zeit2!t2istw2,zeit2!t2paketw2,B168)</f>
        <v>0</v>
      </c>
      <c r="J168" s="74"/>
      <c r="K168" s="75" t="n">
        <f aca="false">SUMIFS(zeit3!t3istw2,zeit3!t3paketw2,B168)</f>
        <v>0</v>
      </c>
      <c r="L168" s="74"/>
      <c r="M168" s="75" t="n">
        <f aca="false">SUMIFS(zeit4!t4istw2,zeit4!t4paketw2,B168)</f>
        <v>0</v>
      </c>
      <c r="N168" s="74"/>
      <c r="O168" s="75" t="n">
        <f aca="false">SUMIFS(zeit5!t5istw2,zeit5!t5paketw2,B168)</f>
        <v>0</v>
      </c>
      <c r="P168" s="76" t="n">
        <f aca="false">L168+J168+H168+F168+N168</f>
        <v>0</v>
      </c>
      <c r="Q168" s="98" t="n">
        <f aca="false">M168+K168+I168+G168+O168</f>
        <v>0</v>
      </c>
      <c r="R168" s="1"/>
      <c r="S168" s="1"/>
      <c r="T168" s="1"/>
      <c r="U168" s="1"/>
      <c r="V168" s="1"/>
      <c r="W168" s="1"/>
      <c r="X168" s="1"/>
      <c r="Y168" s="1"/>
      <c r="Z168" s="1"/>
      <c r="AA168" s="1"/>
      <c r="AB168" s="1"/>
      <c r="AC168" s="1"/>
      <c r="AD168" s="1"/>
      <c r="AE168" s="1"/>
    </row>
    <row r="169" customFormat="false" ht="15" hidden="true" customHeight="false" outlineLevel="2" collapsed="false">
      <c r="B169" s="70" t="str">
        <f aca="false">B48</f>
        <v>Funktionale Tests</v>
      </c>
      <c r="C169" s="71"/>
      <c r="D169" s="72"/>
      <c r="E169" s="73"/>
      <c r="F169" s="74"/>
      <c r="G169" s="75" t="n">
        <f aca="false">SUMIFS([0]!t1istw2,[0]!t1paketw2,B169)</f>
        <v>0</v>
      </c>
      <c r="H169" s="74"/>
      <c r="I169" s="75" t="n">
        <f aca="false">SUMIFS(zeit2!t2istw2,zeit2!t2paketw2,B169)</f>
        <v>0</v>
      </c>
      <c r="J169" s="74"/>
      <c r="K169" s="75" t="n">
        <f aca="false">SUMIFS(zeit3!t3istw2,zeit3!t3paketw2,B169)</f>
        <v>0</v>
      </c>
      <c r="L169" s="74"/>
      <c r="M169" s="75" t="n">
        <f aca="false">SUMIFS(zeit4!t4istw2,zeit4!t4paketw2,B169)</f>
        <v>0</v>
      </c>
      <c r="N169" s="74"/>
      <c r="O169" s="75" t="n">
        <f aca="false">SUMIFS(zeit5!t5istw2,zeit5!t5paketw2,B169)</f>
        <v>0</v>
      </c>
      <c r="P169" s="76" t="n">
        <f aca="false">L169+J169+H169+F169+N169</f>
        <v>0</v>
      </c>
      <c r="Q169" s="98" t="n">
        <f aca="false">M169+K169+I169+G169+O169</f>
        <v>0</v>
      </c>
      <c r="R169" s="1"/>
      <c r="S169" s="1"/>
      <c r="T169" s="1"/>
      <c r="U169" s="1"/>
      <c r="V169" s="1"/>
      <c r="W169" s="1"/>
      <c r="X169" s="1"/>
      <c r="Y169" s="1"/>
      <c r="Z169" s="1"/>
      <c r="AA169" s="1"/>
      <c r="AB169" s="1"/>
      <c r="AC169" s="1"/>
      <c r="AD169" s="1"/>
      <c r="AE169" s="1"/>
    </row>
    <row r="170" customFormat="false" ht="15" hidden="true" customHeight="false" outlineLevel="2" collapsed="false">
      <c r="B170" s="70" t="str">
        <f aca="false">B49</f>
        <v>Integrationstest</v>
      </c>
      <c r="C170" s="71"/>
      <c r="D170" s="72"/>
      <c r="E170" s="73"/>
      <c r="F170" s="74"/>
      <c r="G170" s="75" t="n">
        <f aca="false">SUMIFS([0]!t1istw2,[0]!t1paketw2,B170)</f>
        <v>0</v>
      </c>
      <c r="H170" s="74"/>
      <c r="I170" s="75" t="n">
        <f aca="false">SUMIFS(zeit2!t2istw2,zeit2!t2paketw2,B170)</f>
        <v>0</v>
      </c>
      <c r="J170" s="74"/>
      <c r="K170" s="75" t="n">
        <f aca="false">SUMIFS(zeit3!t3istw2,zeit3!t3paketw2,B170)</f>
        <v>0</v>
      </c>
      <c r="L170" s="74"/>
      <c r="M170" s="75" t="n">
        <f aca="false">SUMIFS(zeit4!t4istw2,zeit4!t4paketw2,B170)</f>
        <v>0</v>
      </c>
      <c r="N170" s="74"/>
      <c r="O170" s="75" t="n">
        <f aca="false">SUMIFS(zeit5!t5istw2,zeit5!t5paketw2,B170)</f>
        <v>0</v>
      </c>
      <c r="P170" s="76" t="n">
        <f aca="false">L170+J170+H170+F170+N170</f>
        <v>0</v>
      </c>
      <c r="Q170" s="98" t="n">
        <f aca="false">M170+K170+I170+G170+O170</f>
        <v>0</v>
      </c>
      <c r="R170" s="1"/>
      <c r="S170" s="1"/>
      <c r="T170" s="1"/>
      <c r="U170" s="1"/>
      <c r="V170" s="1"/>
      <c r="W170" s="1"/>
      <c r="X170" s="1"/>
      <c r="Y170" s="1"/>
      <c r="Z170" s="1"/>
      <c r="AA170" s="1"/>
      <c r="AB170" s="1"/>
      <c r="AC170" s="1"/>
      <c r="AD170" s="1"/>
      <c r="AE170" s="1"/>
    </row>
    <row r="171" customFormat="false" ht="15" hidden="true" customHeight="false" outlineLevel="2" collapsed="false">
      <c r="B171" s="70" t="str">
        <f aca="false">B50</f>
        <v>Systemtest</v>
      </c>
      <c r="C171" s="71"/>
      <c r="D171" s="72"/>
      <c r="E171" s="73"/>
      <c r="F171" s="74"/>
      <c r="G171" s="75" t="n">
        <f aca="false">SUMIFS([0]!t1istw2,[0]!t1paketw2,B171)</f>
        <v>0</v>
      </c>
      <c r="H171" s="74"/>
      <c r="I171" s="75" t="n">
        <f aca="false">SUMIFS(zeit2!t2istw2,zeit2!t2paketw2,B171)</f>
        <v>0</v>
      </c>
      <c r="J171" s="74"/>
      <c r="K171" s="75" t="n">
        <f aca="false">SUMIFS(zeit3!t3istw2,zeit3!t3paketw2,B171)</f>
        <v>0</v>
      </c>
      <c r="L171" s="74"/>
      <c r="M171" s="75" t="n">
        <f aca="false">SUMIFS(zeit4!t4istw2,zeit4!t4paketw2,B171)</f>
        <v>0</v>
      </c>
      <c r="N171" s="74"/>
      <c r="O171" s="75" t="n">
        <f aca="false">SUMIFS(zeit5!t5istw2,zeit5!t5paketw2,B171)</f>
        <v>0</v>
      </c>
      <c r="P171" s="76" t="n">
        <f aca="false">L171+J171+H171+F171+N171</f>
        <v>0</v>
      </c>
      <c r="Q171" s="98" t="n">
        <f aca="false">M171+K171+I171+G171+O171</f>
        <v>0</v>
      </c>
      <c r="R171" s="1"/>
      <c r="S171" s="1"/>
      <c r="T171" s="1"/>
      <c r="U171" s="1"/>
      <c r="V171" s="1"/>
      <c r="W171" s="1"/>
      <c r="X171" s="1"/>
      <c r="Y171" s="1"/>
      <c r="Z171" s="1"/>
      <c r="AA171" s="1"/>
      <c r="AB171" s="1"/>
      <c r="AC171" s="1"/>
      <c r="AD171" s="1"/>
      <c r="AE171" s="1"/>
    </row>
    <row r="172" customFormat="false" ht="15" hidden="true" customHeight="false" outlineLevel="2" collapsed="false">
      <c r="B172" s="70" t="str">
        <f aca="false">B51</f>
        <v>Abnahmetest</v>
      </c>
      <c r="C172" s="71"/>
      <c r="D172" s="72"/>
      <c r="E172" s="73"/>
      <c r="F172" s="74"/>
      <c r="G172" s="75" t="n">
        <f aca="false">SUMIFS([0]!t1istw2,[0]!t1paketw2,B172)</f>
        <v>0</v>
      </c>
      <c r="H172" s="74"/>
      <c r="I172" s="75" t="n">
        <f aca="false">SUMIFS(zeit2!t2istw2,zeit2!t2paketw2,B172)</f>
        <v>0</v>
      </c>
      <c r="J172" s="74"/>
      <c r="K172" s="75" t="n">
        <f aca="false">SUMIFS(zeit3!t3istw2,zeit3!t3paketw2,B172)</f>
        <v>0</v>
      </c>
      <c r="L172" s="74"/>
      <c r="M172" s="75" t="n">
        <f aca="false">SUMIFS(zeit4!t4istw2,zeit4!t4paketw2,B172)</f>
        <v>0</v>
      </c>
      <c r="N172" s="74"/>
      <c r="O172" s="75" t="n">
        <f aca="false">SUMIFS(zeit5!t5istw2,zeit5!t5paketw2,B172)</f>
        <v>0</v>
      </c>
      <c r="P172" s="76" t="n">
        <f aca="false">L172+J172+H172+F172+N172</f>
        <v>0</v>
      </c>
      <c r="Q172" s="98" t="n">
        <f aca="false">M172+K172+I172+G172+O172</f>
        <v>0</v>
      </c>
      <c r="R172" s="1"/>
      <c r="S172" s="1"/>
      <c r="T172" s="1"/>
      <c r="U172" s="1"/>
      <c r="V172" s="1"/>
      <c r="W172" s="1"/>
      <c r="X172" s="1"/>
      <c r="Y172" s="1"/>
      <c r="Z172" s="1"/>
      <c r="AA172" s="1"/>
      <c r="AB172" s="1"/>
      <c r="AC172" s="1"/>
      <c r="AD172" s="1"/>
      <c r="AE172" s="1"/>
    </row>
    <row r="173" customFormat="false" ht="15" hidden="true" customHeight="false" outlineLevel="2" collapsed="false">
      <c r="B173" s="70" t="n">
        <f aca="false">B52</f>
        <v>0</v>
      </c>
      <c r="C173" s="71"/>
      <c r="D173" s="72"/>
      <c r="E173" s="73"/>
      <c r="F173" s="74"/>
      <c r="G173" s="75" t="n">
        <f aca="false">SUMIFS([0]!t1istw2,[0]!t1paketw2,B173)</f>
        <v>0</v>
      </c>
      <c r="H173" s="74"/>
      <c r="I173" s="75" t="n">
        <f aca="false">SUMIFS(zeit2!t2istw2,zeit2!t2paketw2,B173)</f>
        <v>0</v>
      </c>
      <c r="J173" s="74"/>
      <c r="K173" s="75" t="n">
        <f aca="false">SUMIFS(zeit3!t3istw2,zeit3!t3paketw2,B173)</f>
        <v>0</v>
      </c>
      <c r="L173" s="74"/>
      <c r="M173" s="75" t="n">
        <f aca="false">SUMIFS(zeit4!t4istw2,zeit4!t4paketw2,B173)</f>
        <v>0</v>
      </c>
      <c r="N173" s="74"/>
      <c r="O173" s="75" t="n">
        <f aca="false">SUMIFS(zeit5!t5istw2,zeit5!t5paketw2,B173)</f>
        <v>0</v>
      </c>
      <c r="P173" s="76" t="n">
        <f aca="false">L173+J173+H173+F173+N173</f>
        <v>0</v>
      </c>
      <c r="Q173" s="98" t="n">
        <f aca="false">M173+K173+I173+G173+O173</f>
        <v>0</v>
      </c>
      <c r="R173" s="1"/>
      <c r="S173" s="1"/>
      <c r="T173" s="1"/>
      <c r="U173" s="1"/>
      <c r="V173" s="1"/>
      <c r="W173" s="1"/>
      <c r="X173" s="1"/>
      <c r="Y173" s="1"/>
      <c r="Z173" s="1"/>
      <c r="AA173" s="1"/>
      <c r="AB173" s="1"/>
      <c r="AC173" s="1"/>
      <c r="AD173" s="1"/>
      <c r="AE173" s="1"/>
    </row>
    <row r="174" customFormat="false" ht="15" hidden="true" customHeight="false" outlineLevel="2" collapsed="false">
      <c r="B174" s="70" t="n">
        <f aca="false">B53</f>
        <v>0</v>
      </c>
      <c r="C174" s="71"/>
      <c r="D174" s="72"/>
      <c r="E174" s="73"/>
      <c r="F174" s="74"/>
      <c r="G174" s="75" t="n">
        <f aca="false">SUMIFS([0]!t1istw2,[0]!t1paketw2,B174)</f>
        <v>0</v>
      </c>
      <c r="H174" s="74"/>
      <c r="I174" s="75" t="n">
        <f aca="false">SUMIFS(zeit2!t2istw2,zeit2!t2paketw2,B174)</f>
        <v>0</v>
      </c>
      <c r="J174" s="74"/>
      <c r="K174" s="75" t="n">
        <f aca="false">SUMIFS(zeit3!t3istw2,zeit3!t3paketw2,B174)</f>
        <v>0</v>
      </c>
      <c r="L174" s="74"/>
      <c r="M174" s="75" t="n">
        <f aca="false">SUMIFS(zeit4!t4istw2,zeit4!t4paketw2,B174)</f>
        <v>0</v>
      </c>
      <c r="N174" s="74"/>
      <c r="O174" s="75" t="n">
        <f aca="false">SUMIFS(zeit5!t5istw2,zeit5!t5paketw2,B174)</f>
        <v>0</v>
      </c>
      <c r="P174" s="76" t="n">
        <f aca="false">L174+J174+H174+F174+N174</f>
        <v>0</v>
      </c>
      <c r="Q174" s="98" t="n">
        <f aca="false">M174+K174+I174+G174+O174</f>
        <v>0</v>
      </c>
      <c r="R174" s="1"/>
      <c r="S174" s="1"/>
      <c r="T174" s="1"/>
      <c r="U174" s="1"/>
      <c r="V174" s="1"/>
      <c r="W174" s="1"/>
      <c r="X174" s="1"/>
      <c r="Y174" s="1"/>
      <c r="Z174" s="1"/>
      <c r="AA174" s="1"/>
      <c r="AB174" s="1"/>
      <c r="AC174" s="1"/>
      <c r="AD174" s="1"/>
      <c r="AE174" s="1"/>
    </row>
    <row r="175" customFormat="false" ht="15" hidden="true" customHeight="false" outlineLevel="2" collapsed="false">
      <c r="B175" s="70" t="n">
        <f aca="false">B54</f>
        <v>0</v>
      </c>
      <c r="C175" s="71"/>
      <c r="D175" s="72"/>
      <c r="E175" s="73"/>
      <c r="F175" s="74"/>
      <c r="G175" s="75" t="n">
        <f aca="false">SUMIFS([0]!t1istw2,[0]!t1paketw2,B175)</f>
        <v>0</v>
      </c>
      <c r="H175" s="74"/>
      <c r="I175" s="75" t="n">
        <f aca="false">SUMIFS(zeit2!t2istw2,zeit2!t2paketw2,B175)</f>
        <v>0</v>
      </c>
      <c r="J175" s="74"/>
      <c r="K175" s="75" t="n">
        <f aca="false">SUMIFS(zeit3!t3istw2,zeit3!t3paketw2,B175)</f>
        <v>0</v>
      </c>
      <c r="L175" s="74"/>
      <c r="M175" s="75" t="n">
        <f aca="false">SUMIFS(zeit4!t4istw2,zeit4!t4paketw2,B175)</f>
        <v>0</v>
      </c>
      <c r="N175" s="74"/>
      <c r="O175" s="75" t="n">
        <f aca="false">SUMIFS(zeit5!t5istw2,zeit5!t5paketw2,B175)</f>
        <v>0</v>
      </c>
      <c r="P175" s="76" t="n">
        <f aca="false">L175+J175+H175+F175+N175</f>
        <v>0</v>
      </c>
      <c r="Q175" s="98" t="n">
        <f aca="false">M175+K175+I175+G175+O175</f>
        <v>0</v>
      </c>
      <c r="R175" s="1"/>
      <c r="S175" s="1"/>
      <c r="T175" s="1"/>
      <c r="U175" s="1"/>
      <c r="V175" s="1"/>
      <c r="W175" s="1"/>
      <c r="X175" s="1"/>
      <c r="Y175" s="1"/>
      <c r="Z175" s="1"/>
      <c r="AA175" s="1"/>
      <c r="AB175" s="1"/>
      <c r="AC175" s="1"/>
      <c r="AD175" s="1"/>
      <c r="AE175" s="1"/>
    </row>
    <row r="176" customFormat="false" ht="15" hidden="true" customHeight="false" outlineLevel="2" collapsed="false">
      <c r="B176" s="70" t="n">
        <f aca="false">B55</f>
        <v>0</v>
      </c>
      <c r="C176" s="71"/>
      <c r="D176" s="72"/>
      <c r="E176" s="73"/>
      <c r="F176" s="74"/>
      <c r="G176" s="75" t="n">
        <f aca="false">SUMIFS([0]!t1istw2,[0]!t1paketw2,B176)</f>
        <v>0</v>
      </c>
      <c r="H176" s="74"/>
      <c r="I176" s="75" t="n">
        <f aca="false">SUMIFS(zeit2!t2istw2,zeit2!t2paketw2,B176)</f>
        <v>0</v>
      </c>
      <c r="J176" s="74"/>
      <c r="K176" s="75" t="n">
        <f aca="false">SUMIFS(zeit3!t3istw2,zeit3!t3paketw2,B176)</f>
        <v>0</v>
      </c>
      <c r="L176" s="74"/>
      <c r="M176" s="75" t="n">
        <f aca="false">SUMIFS(zeit4!t4istw2,zeit4!t4paketw2,B176)</f>
        <v>0</v>
      </c>
      <c r="N176" s="74"/>
      <c r="O176" s="75" t="n">
        <f aca="false">SUMIFS(zeit5!t5istw2,zeit5!t5paketw2,B176)</f>
        <v>0</v>
      </c>
      <c r="P176" s="76" t="n">
        <f aca="false">L176+J176+H176+F176+N176</f>
        <v>0</v>
      </c>
      <c r="Q176" s="98" t="n">
        <f aca="false">M176+K176+I176+G176+O176</f>
        <v>0</v>
      </c>
      <c r="R176" s="1"/>
      <c r="S176" s="1"/>
      <c r="T176" s="1"/>
      <c r="U176" s="1"/>
      <c r="V176" s="1"/>
      <c r="W176" s="1"/>
      <c r="X176" s="1"/>
      <c r="Y176" s="1"/>
      <c r="Z176" s="1"/>
      <c r="AA176" s="1"/>
      <c r="AB176" s="1"/>
      <c r="AC176" s="1"/>
      <c r="AD176" s="1"/>
      <c r="AE176" s="1"/>
    </row>
    <row r="177" customFormat="false" ht="15" hidden="true" customHeight="false" outlineLevel="2" collapsed="false">
      <c r="B177" s="70" t="n">
        <f aca="false">B56</f>
        <v>0</v>
      </c>
      <c r="C177" s="71"/>
      <c r="D177" s="72"/>
      <c r="E177" s="73"/>
      <c r="F177" s="74"/>
      <c r="G177" s="75" t="n">
        <f aca="false">SUMIFS([0]!t1istw2,[0]!t1paketw2,B177)</f>
        <v>0</v>
      </c>
      <c r="H177" s="74"/>
      <c r="I177" s="75" t="n">
        <f aca="false">SUMIFS(zeit2!t2istw2,zeit2!t2paketw2,B177)</f>
        <v>0</v>
      </c>
      <c r="J177" s="74"/>
      <c r="K177" s="75" t="n">
        <f aca="false">SUMIFS(zeit3!t3istw2,zeit3!t3paketw2,B177)</f>
        <v>0</v>
      </c>
      <c r="L177" s="74"/>
      <c r="M177" s="75" t="n">
        <f aca="false">SUMIFS(zeit4!t4istw2,zeit4!t4paketw2,B177)</f>
        <v>0</v>
      </c>
      <c r="N177" s="74"/>
      <c r="O177" s="75" t="n">
        <f aca="false">SUMIFS(zeit5!t5istw2,zeit5!t5paketw2,B177)</f>
        <v>0</v>
      </c>
      <c r="P177" s="76" t="n">
        <f aca="false">L177+J177+H177+F177+N177</f>
        <v>0</v>
      </c>
      <c r="Q177" s="98" t="n">
        <f aca="false">M177+K177+I177+G177+O177</f>
        <v>0</v>
      </c>
      <c r="R177" s="1"/>
      <c r="S177" s="1"/>
      <c r="T177" s="1"/>
      <c r="U177" s="1"/>
      <c r="V177" s="1"/>
      <c r="W177" s="1"/>
      <c r="X177" s="1"/>
      <c r="Y177" s="1"/>
      <c r="Z177" s="1"/>
      <c r="AA177" s="1"/>
      <c r="AB177" s="1"/>
      <c r="AC177" s="1"/>
      <c r="AD177" s="1"/>
      <c r="AE177" s="1"/>
    </row>
    <row r="178" customFormat="false" ht="15" hidden="false" customHeight="false" outlineLevel="1" collapsed="true">
      <c r="A178" s="1"/>
      <c r="B178" s="84" t="s">
        <v>57</v>
      </c>
      <c r="C178" s="78"/>
      <c r="D178" s="79"/>
      <c r="E178" s="80" t="n">
        <f aca="false">D178-F178-H178-J178-L178-N178</f>
        <v>0</v>
      </c>
      <c r="F178" s="81" t="n">
        <f aca="false">SUM(F179:F188)</f>
        <v>0</v>
      </c>
      <c r="G178" s="82" t="n">
        <f aca="false">SUM(G179:G188)</f>
        <v>0</v>
      </c>
      <c r="H178" s="81" t="n">
        <f aca="false">SUM(H179:H188)</f>
        <v>0</v>
      </c>
      <c r="I178" s="82" t="n">
        <f aca="false">SUM(I179:I188)</f>
        <v>0</v>
      </c>
      <c r="J178" s="81" t="n">
        <f aca="false">SUM(J179:J188)</f>
        <v>0</v>
      </c>
      <c r="K178" s="82" t="n">
        <f aca="false">SUM(K179:K188)</f>
        <v>0</v>
      </c>
      <c r="L178" s="81" t="n">
        <f aca="false">SUM(L179:L188)</f>
        <v>0</v>
      </c>
      <c r="M178" s="82" t="n">
        <f aca="false">SUM(M179:M188)</f>
        <v>0</v>
      </c>
      <c r="N178" s="81" t="n">
        <f aca="false">SUM(N179:N188)</f>
        <v>0</v>
      </c>
      <c r="O178" s="82" t="n">
        <f aca="false">SUM(O179:O188)</f>
        <v>0</v>
      </c>
      <c r="P178" s="68" t="n">
        <f aca="false">L178+J178+H178+F178+N178</f>
        <v>0</v>
      </c>
      <c r="Q178" s="67" t="n">
        <f aca="false">M178+K178+I178+G178+O178</f>
        <v>0</v>
      </c>
      <c r="R178" s="1"/>
      <c r="S178" s="1"/>
      <c r="T178" s="1"/>
      <c r="U178" s="1"/>
      <c r="V178" s="1"/>
      <c r="W178" s="1"/>
      <c r="X178" s="1"/>
      <c r="Y178" s="1"/>
      <c r="Z178" s="1"/>
      <c r="AA178" s="1"/>
      <c r="AB178" s="1"/>
      <c r="AC178" s="1"/>
      <c r="AD178" s="1"/>
      <c r="AE178" s="1"/>
    </row>
    <row r="179" customFormat="false" ht="15" hidden="false" customHeight="false" outlineLevel="2" collapsed="false">
      <c r="A179" s="1"/>
      <c r="B179" s="70" t="str">
        <f aca="false">B58</f>
        <v>Testprotokoll</v>
      </c>
      <c r="C179" s="71"/>
      <c r="D179" s="72"/>
      <c r="E179" s="73"/>
      <c r="F179" s="74"/>
      <c r="G179" s="75" t="n">
        <f aca="false">SUMIFS([0]!t1istw2,[0]!t1paketw2,B179)</f>
        <v>0</v>
      </c>
      <c r="H179" s="74"/>
      <c r="I179" s="75" t="n">
        <f aca="false">SUMIFS(zeit2!t2istw2,zeit2!t2paketw2,B179)</f>
        <v>0</v>
      </c>
      <c r="J179" s="74"/>
      <c r="K179" s="75" t="n">
        <f aca="false">SUMIFS(zeit3!t3istw2,zeit3!t3paketw2,B179)</f>
        <v>0</v>
      </c>
      <c r="L179" s="74"/>
      <c r="M179" s="75" t="n">
        <f aca="false">SUMIFS(zeit4!t4istw2,zeit4!t4paketw2,B179)</f>
        <v>0</v>
      </c>
      <c r="N179" s="74"/>
      <c r="O179" s="75" t="n">
        <f aca="false">SUMIFS(zeit5!t5istw2,zeit5!t5paketw2,B179)</f>
        <v>0</v>
      </c>
      <c r="P179" s="76" t="n">
        <f aca="false">L179+J179+H179+F179+N179</f>
        <v>0</v>
      </c>
      <c r="Q179" s="98" t="n">
        <f aca="false">M179+K179+I179+G179+O179</f>
        <v>0</v>
      </c>
      <c r="R179" s="1"/>
      <c r="S179" s="1"/>
      <c r="T179" s="1"/>
      <c r="U179" s="1"/>
      <c r="V179" s="1"/>
      <c r="W179" s="1"/>
      <c r="X179" s="1"/>
      <c r="Y179" s="1"/>
      <c r="Z179" s="1"/>
      <c r="AA179" s="1"/>
      <c r="AB179" s="1"/>
      <c r="AC179" s="1"/>
      <c r="AD179" s="1"/>
      <c r="AE179" s="1"/>
    </row>
    <row r="180" customFormat="false" ht="15" hidden="false" customHeight="false" outlineLevel="2" collapsed="false">
      <c r="A180" s="1"/>
      <c r="B180" s="70" t="str">
        <f aca="false">B59</f>
        <v>Codedokumentation</v>
      </c>
      <c r="C180" s="71"/>
      <c r="D180" s="72"/>
      <c r="E180" s="73"/>
      <c r="F180" s="74"/>
      <c r="G180" s="75" t="n">
        <f aca="false">SUMIFS([0]!t1istw2,[0]!t1paketw2,B180)</f>
        <v>0</v>
      </c>
      <c r="H180" s="74"/>
      <c r="I180" s="75" t="n">
        <f aca="false">SUMIFS(zeit2!t2istw2,zeit2!t2paketw2,B180)</f>
        <v>0</v>
      </c>
      <c r="J180" s="74"/>
      <c r="K180" s="75" t="n">
        <f aca="false">SUMIFS(zeit3!t3istw2,zeit3!t3paketw2,B180)</f>
        <v>0</v>
      </c>
      <c r="L180" s="74"/>
      <c r="M180" s="75" t="n">
        <f aca="false">SUMIFS(zeit4!t4istw2,zeit4!t4paketw2,B180)</f>
        <v>0</v>
      </c>
      <c r="N180" s="74"/>
      <c r="O180" s="75" t="n">
        <f aca="false">SUMIFS(zeit5!t5istw2,zeit5!t5paketw2,B180)</f>
        <v>0</v>
      </c>
      <c r="P180" s="76" t="n">
        <f aca="false">L180+J180+H180+F180+N180</f>
        <v>0</v>
      </c>
      <c r="Q180" s="98" t="n">
        <f aca="false">M180+K180+I180+G180+O180</f>
        <v>0</v>
      </c>
      <c r="R180" s="1"/>
      <c r="S180" s="1"/>
      <c r="T180" s="1"/>
      <c r="U180" s="1"/>
      <c r="V180" s="1"/>
      <c r="W180" s="1"/>
      <c r="X180" s="1"/>
      <c r="Y180" s="1"/>
      <c r="Z180" s="1"/>
      <c r="AA180" s="1"/>
      <c r="AB180" s="1"/>
      <c r="AC180" s="1"/>
      <c r="AD180" s="1"/>
      <c r="AE180" s="1"/>
    </row>
    <row r="181" customFormat="false" ht="15" hidden="false" customHeight="false" outlineLevel="2" collapsed="false">
      <c r="A181" s="1"/>
      <c r="B181" s="70" t="str">
        <f aca="false">B60</f>
        <v>Benutzerdokumentation</v>
      </c>
      <c r="C181" s="71"/>
      <c r="D181" s="72"/>
      <c r="E181" s="73"/>
      <c r="F181" s="74"/>
      <c r="G181" s="75" t="n">
        <f aca="false">SUMIFS([0]!t1istw2,[0]!t1paketw2,B181)</f>
        <v>0</v>
      </c>
      <c r="H181" s="74"/>
      <c r="I181" s="75" t="n">
        <f aca="false">SUMIFS(zeit2!t2istw2,zeit2!t2paketw2,B181)</f>
        <v>0</v>
      </c>
      <c r="J181" s="74"/>
      <c r="K181" s="75" t="n">
        <f aca="false">SUMIFS(zeit3!t3istw2,zeit3!t3paketw2,B181)</f>
        <v>0</v>
      </c>
      <c r="L181" s="74"/>
      <c r="M181" s="75" t="n">
        <f aca="false">SUMIFS(zeit4!t4istw2,zeit4!t4paketw2,B181)</f>
        <v>0</v>
      </c>
      <c r="N181" s="74"/>
      <c r="O181" s="75" t="n">
        <f aca="false">SUMIFS(zeit5!t5istw2,zeit5!t5paketw2,B181)</f>
        <v>0</v>
      </c>
      <c r="P181" s="76" t="n">
        <f aca="false">L181+J181+H181+F181+N181</f>
        <v>0</v>
      </c>
      <c r="Q181" s="98" t="n">
        <f aca="false">M181+K181+I181+G181+O181</f>
        <v>0</v>
      </c>
      <c r="R181" s="1"/>
      <c r="S181" s="1"/>
      <c r="T181" s="1"/>
      <c r="U181" s="1"/>
      <c r="V181" s="1"/>
      <c r="W181" s="1"/>
      <c r="X181" s="1"/>
      <c r="Y181" s="1"/>
      <c r="Z181" s="1"/>
      <c r="AA181" s="1"/>
      <c r="AB181" s="1"/>
      <c r="AC181" s="1"/>
      <c r="AD181" s="1"/>
      <c r="AE181" s="1"/>
    </row>
    <row r="182" customFormat="false" ht="15" hidden="false" customHeight="false" outlineLevel="2" collapsed="false">
      <c r="A182" s="1"/>
      <c r="B182" s="70" t="str">
        <f aca="false">B61</f>
        <v>Protokoll - Review</v>
      </c>
      <c r="C182" s="71"/>
      <c r="D182" s="72"/>
      <c r="E182" s="73"/>
      <c r="F182" s="74"/>
      <c r="G182" s="75" t="n">
        <f aca="false">SUMIFS([0]!t1istw2,[0]!t1paketw2,B182)</f>
        <v>0</v>
      </c>
      <c r="H182" s="74"/>
      <c r="I182" s="75" t="n">
        <f aca="false">SUMIFS(zeit2!t2istw2,zeit2!t2paketw2,B182)</f>
        <v>0</v>
      </c>
      <c r="J182" s="74"/>
      <c r="K182" s="75" t="n">
        <f aca="false">SUMIFS(zeit3!t3istw2,zeit3!t3paketw2,B182)</f>
        <v>0</v>
      </c>
      <c r="L182" s="74"/>
      <c r="M182" s="75" t="n">
        <f aca="false">SUMIFS(zeit4!t4istw2,zeit4!t4paketw2,B182)</f>
        <v>0</v>
      </c>
      <c r="N182" s="74"/>
      <c r="O182" s="75" t="n">
        <f aca="false">SUMIFS(zeit5!t5istw2,zeit5!t5paketw2,B182)</f>
        <v>0</v>
      </c>
      <c r="P182" s="76" t="n">
        <f aca="false">L182+J182+H182+F182+N182</f>
        <v>0</v>
      </c>
      <c r="Q182" s="98" t="n">
        <f aca="false">M182+K182+I182+G182+O182</f>
        <v>0</v>
      </c>
      <c r="R182" s="1"/>
      <c r="S182" s="1"/>
      <c r="T182" s="1"/>
      <c r="U182" s="1"/>
      <c r="V182" s="1"/>
      <c r="W182" s="1"/>
      <c r="X182" s="1"/>
      <c r="Y182" s="1"/>
      <c r="Z182" s="1"/>
      <c r="AA182" s="1"/>
      <c r="AB182" s="1"/>
      <c r="AC182" s="1"/>
      <c r="AD182" s="1"/>
      <c r="AE182" s="1"/>
    </row>
    <row r="183" customFormat="false" ht="15" hidden="false" customHeight="false" outlineLevel="2" collapsed="false">
      <c r="A183" s="1"/>
      <c r="B183" s="70" t="n">
        <f aca="false">B62</f>
        <v>0</v>
      </c>
      <c r="C183" s="71"/>
      <c r="D183" s="72"/>
      <c r="E183" s="73"/>
      <c r="F183" s="74"/>
      <c r="G183" s="75" t="n">
        <f aca="false">SUMIFS([0]!t1istw2,[0]!t1paketw2,B183)</f>
        <v>0</v>
      </c>
      <c r="H183" s="74"/>
      <c r="I183" s="75" t="n">
        <f aca="false">SUMIFS(zeit2!t2istw2,zeit2!t2paketw2,B183)</f>
        <v>0</v>
      </c>
      <c r="J183" s="74"/>
      <c r="K183" s="75" t="n">
        <f aca="false">SUMIFS(zeit3!t3istw2,zeit3!t3paketw2,B183)</f>
        <v>0</v>
      </c>
      <c r="L183" s="74"/>
      <c r="M183" s="75" t="n">
        <f aca="false">SUMIFS(zeit4!t4istw2,zeit4!t4paketw2,B183)</f>
        <v>0</v>
      </c>
      <c r="N183" s="74"/>
      <c r="O183" s="75" t="n">
        <f aca="false">SUMIFS(zeit5!t5istw2,zeit5!t5paketw2,B183)</f>
        <v>0</v>
      </c>
      <c r="P183" s="76" t="n">
        <f aca="false">L183+J183+H183+F183+N183</f>
        <v>0</v>
      </c>
      <c r="Q183" s="98" t="n">
        <f aca="false">M183+K183+I183+G183+O183</f>
        <v>0</v>
      </c>
      <c r="R183" s="1"/>
      <c r="S183" s="1"/>
      <c r="T183" s="1"/>
      <c r="U183" s="1"/>
      <c r="V183" s="1"/>
      <c r="W183" s="1"/>
      <c r="X183" s="1"/>
      <c r="Y183" s="1"/>
      <c r="Z183" s="1"/>
      <c r="AA183" s="1"/>
      <c r="AB183" s="1"/>
      <c r="AC183" s="1"/>
      <c r="AD183" s="1"/>
      <c r="AE183" s="1"/>
    </row>
    <row r="184" customFormat="false" ht="15" hidden="false" customHeight="false" outlineLevel="2" collapsed="false">
      <c r="A184" s="1"/>
      <c r="B184" s="70" t="n">
        <f aca="false">B63</f>
        <v>0</v>
      </c>
      <c r="C184" s="71"/>
      <c r="D184" s="72"/>
      <c r="E184" s="73"/>
      <c r="F184" s="74"/>
      <c r="G184" s="75" t="n">
        <f aca="false">SUMIFS([0]!t1istw2,[0]!t1paketw2,B184)</f>
        <v>0</v>
      </c>
      <c r="H184" s="74"/>
      <c r="I184" s="75" t="n">
        <f aca="false">SUMIFS(zeit2!t2istw2,zeit2!t2paketw2,B184)</f>
        <v>0</v>
      </c>
      <c r="J184" s="74"/>
      <c r="K184" s="75" t="n">
        <f aca="false">SUMIFS(zeit3!t3istw2,zeit3!t3paketw2,B184)</f>
        <v>0</v>
      </c>
      <c r="L184" s="74"/>
      <c r="M184" s="75" t="n">
        <f aca="false">SUMIFS(zeit4!t4istw2,zeit4!t4paketw2,B184)</f>
        <v>0</v>
      </c>
      <c r="N184" s="74"/>
      <c r="O184" s="75" t="n">
        <f aca="false">SUMIFS(zeit5!t5istw2,zeit5!t5paketw2,B184)</f>
        <v>0</v>
      </c>
      <c r="P184" s="76" t="n">
        <f aca="false">L184+J184+H184+F184+N184</f>
        <v>0</v>
      </c>
      <c r="Q184" s="98" t="n">
        <f aca="false">M184+K184+I184+G184+O184</f>
        <v>0</v>
      </c>
      <c r="R184" s="1"/>
      <c r="S184" s="1"/>
      <c r="T184" s="1"/>
      <c r="U184" s="1"/>
      <c r="V184" s="1"/>
      <c r="W184" s="1"/>
      <c r="X184" s="1"/>
      <c r="Y184" s="1"/>
      <c r="Z184" s="1"/>
      <c r="AA184" s="1"/>
      <c r="AB184" s="1"/>
      <c r="AC184" s="1"/>
      <c r="AD184" s="1"/>
      <c r="AE184" s="1"/>
    </row>
    <row r="185" customFormat="false" ht="15" hidden="false" customHeight="false" outlineLevel="2" collapsed="false">
      <c r="A185" s="1"/>
      <c r="B185" s="70" t="n">
        <f aca="false">B64</f>
        <v>0</v>
      </c>
      <c r="C185" s="71"/>
      <c r="D185" s="72"/>
      <c r="E185" s="73"/>
      <c r="F185" s="74"/>
      <c r="G185" s="75" t="n">
        <f aca="false">SUMIFS([0]!t1istw2,[0]!t1paketw2,B185)</f>
        <v>0</v>
      </c>
      <c r="H185" s="74"/>
      <c r="I185" s="75" t="n">
        <f aca="false">SUMIFS(zeit2!t2istw2,zeit2!t2paketw2,B185)</f>
        <v>0</v>
      </c>
      <c r="J185" s="74"/>
      <c r="K185" s="75" t="n">
        <f aca="false">SUMIFS(zeit3!t3istw2,zeit3!t3paketw2,B185)</f>
        <v>0</v>
      </c>
      <c r="L185" s="74"/>
      <c r="M185" s="75" t="n">
        <f aca="false">SUMIFS(zeit4!t4istw2,zeit4!t4paketw2,B185)</f>
        <v>0</v>
      </c>
      <c r="N185" s="74"/>
      <c r="O185" s="75" t="n">
        <f aca="false">SUMIFS(zeit5!t5istw2,zeit5!t5paketw2,B185)</f>
        <v>0</v>
      </c>
      <c r="P185" s="76" t="n">
        <f aca="false">L185+J185+H185+F185+N185</f>
        <v>0</v>
      </c>
      <c r="Q185" s="98" t="n">
        <f aca="false">M185+K185+I185+G185+O185</f>
        <v>0</v>
      </c>
      <c r="R185" s="1"/>
      <c r="S185" s="1"/>
      <c r="T185" s="1"/>
      <c r="U185" s="1"/>
      <c r="V185" s="1"/>
      <c r="W185" s="1"/>
      <c r="X185" s="1"/>
      <c r="Y185" s="1"/>
      <c r="Z185" s="1"/>
      <c r="AA185" s="1"/>
      <c r="AB185" s="1"/>
      <c r="AC185" s="1"/>
      <c r="AD185" s="1"/>
      <c r="AE185" s="1"/>
    </row>
    <row r="186" customFormat="false" ht="15" hidden="false" customHeight="false" outlineLevel="2" collapsed="false">
      <c r="A186" s="1"/>
      <c r="B186" s="70" t="n">
        <f aca="false">B65</f>
        <v>0</v>
      </c>
      <c r="C186" s="71"/>
      <c r="D186" s="72"/>
      <c r="E186" s="73"/>
      <c r="F186" s="74"/>
      <c r="G186" s="75" t="n">
        <f aca="false">SUMIFS([0]!t1istw2,[0]!t1paketw2,B186)</f>
        <v>0</v>
      </c>
      <c r="H186" s="74"/>
      <c r="I186" s="75" t="n">
        <f aca="false">SUMIFS(zeit2!t2istw2,zeit2!t2paketw2,B186)</f>
        <v>0</v>
      </c>
      <c r="J186" s="74"/>
      <c r="K186" s="75" t="n">
        <f aca="false">SUMIFS(zeit3!t3istw2,zeit3!t3paketw2,B186)</f>
        <v>0</v>
      </c>
      <c r="L186" s="74"/>
      <c r="M186" s="75" t="n">
        <f aca="false">SUMIFS(zeit4!t4istw2,zeit4!t4paketw2,B186)</f>
        <v>0</v>
      </c>
      <c r="N186" s="74"/>
      <c r="O186" s="75" t="n">
        <f aca="false">SUMIFS(zeit5!t5istw2,zeit5!t5paketw2,B186)</f>
        <v>0</v>
      </c>
      <c r="P186" s="76" t="n">
        <f aca="false">L186+J186+H186+F186+N186</f>
        <v>0</v>
      </c>
      <c r="Q186" s="98" t="n">
        <f aca="false">M186+K186+I186+G186+O186</f>
        <v>0</v>
      </c>
      <c r="R186" s="1"/>
      <c r="S186" s="1"/>
      <c r="T186" s="1"/>
      <c r="U186" s="1"/>
      <c r="V186" s="1"/>
      <c r="W186" s="1"/>
      <c r="X186" s="1"/>
      <c r="Y186" s="1"/>
      <c r="Z186" s="1"/>
      <c r="AA186" s="1"/>
      <c r="AB186" s="1"/>
      <c r="AC186" s="1"/>
      <c r="AD186" s="1"/>
      <c r="AE186" s="1"/>
    </row>
    <row r="187" customFormat="false" ht="15" hidden="false" customHeight="false" outlineLevel="2" collapsed="false">
      <c r="A187" s="1"/>
      <c r="B187" s="70" t="n">
        <f aca="false">B66</f>
        <v>0</v>
      </c>
      <c r="C187" s="71"/>
      <c r="D187" s="72"/>
      <c r="E187" s="73"/>
      <c r="F187" s="74"/>
      <c r="G187" s="75" t="n">
        <f aca="false">SUMIFS([0]!t1istw2,[0]!t1paketw2,B187)</f>
        <v>0</v>
      </c>
      <c r="H187" s="74"/>
      <c r="I187" s="75" t="n">
        <f aca="false">SUMIFS(zeit2!t2istw2,zeit2!t2paketw2,B187)</f>
        <v>0</v>
      </c>
      <c r="J187" s="74"/>
      <c r="K187" s="75" t="n">
        <f aca="false">SUMIFS(zeit3!t3istw2,zeit3!t3paketw2,B187)</f>
        <v>0</v>
      </c>
      <c r="L187" s="74"/>
      <c r="M187" s="75" t="n">
        <f aca="false">SUMIFS(zeit4!t4istw2,zeit4!t4paketw2,B187)</f>
        <v>0</v>
      </c>
      <c r="N187" s="74"/>
      <c r="O187" s="75" t="n">
        <f aca="false">SUMIFS(zeit5!t5istw2,zeit5!t5paketw2,B187)</f>
        <v>0</v>
      </c>
      <c r="P187" s="76" t="n">
        <f aca="false">L187+J187+H187+F187+N187</f>
        <v>0</v>
      </c>
      <c r="Q187" s="98" t="n">
        <f aca="false">M187+K187+I187+G187+O187</f>
        <v>0</v>
      </c>
      <c r="R187" s="1"/>
      <c r="S187" s="1"/>
      <c r="T187" s="1"/>
      <c r="U187" s="1"/>
      <c r="V187" s="1"/>
      <c r="W187" s="1"/>
      <c r="X187" s="1"/>
      <c r="Y187" s="1"/>
      <c r="Z187" s="1"/>
      <c r="AA187" s="1"/>
      <c r="AB187" s="1"/>
      <c r="AC187" s="1"/>
      <c r="AD187" s="1"/>
      <c r="AE187" s="1"/>
    </row>
    <row r="188" customFormat="false" ht="15" hidden="false" customHeight="false" outlineLevel="2" collapsed="false">
      <c r="A188" s="1"/>
      <c r="B188" s="70" t="n">
        <f aca="false">B67</f>
        <v>0</v>
      </c>
      <c r="C188" s="71"/>
      <c r="D188" s="72"/>
      <c r="E188" s="73"/>
      <c r="F188" s="74"/>
      <c r="G188" s="75" t="n">
        <f aca="false">SUMIFS([0]!t1istw2,[0]!t1paketw2,B188)</f>
        <v>0</v>
      </c>
      <c r="H188" s="74"/>
      <c r="I188" s="75" t="n">
        <f aca="false">SUMIFS(zeit2!t2istw2,zeit2!t2paketw2,B188)</f>
        <v>0</v>
      </c>
      <c r="J188" s="74"/>
      <c r="K188" s="75" t="n">
        <f aca="false">SUMIFS(zeit3!t3istw2,zeit3!t3paketw2,B188)</f>
        <v>0</v>
      </c>
      <c r="L188" s="74"/>
      <c r="M188" s="75" t="n">
        <f aca="false">SUMIFS(zeit4!t4istw2,zeit4!t4paketw2,B188)</f>
        <v>0</v>
      </c>
      <c r="N188" s="74"/>
      <c r="O188" s="75" t="n">
        <f aca="false">SUMIFS(zeit5!t5istw2,zeit5!t5paketw2,B188)</f>
        <v>0</v>
      </c>
      <c r="P188" s="76" t="n">
        <f aca="false">L188+J188+H188+F188+N188</f>
        <v>0</v>
      </c>
      <c r="Q188" s="98" t="n">
        <f aca="false">M188+K188+I188+G188+O188</f>
        <v>0</v>
      </c>
      <c r="R188" s="1"/>
      <c r="S188" s="1"/>
      <c r="T188" s="1"/>
      <c r="U188" s="1"/>
      <c r="V188" s="1"/>
      <c r="W188" s="1"/>
      <c r="X188" s="1"/>
      <c r="Y188" s="1"/>
      <c r="Z188" s="1"/>
      <c r="AA188" s="1"/>
      <c r="AB188" s="1"/>
      <c r="AC188" s="1"/>
      <c r="AD188" s="1"/>
      <c r="AE188" s="1"/>
    </row>
    <row r="189" customFormat="false" ht="15" hidden="false" customHeight="false" outlineLevel="1" collapsed="false">
      <c r="A189" s="1"/>
      <c r="B189" s="84" t="s">
        <v>58</v>
      </c>
      <c r="C189" s="78"/>
      <c r="D189" s="79" t="n">
        <v>16</v>
      </c>
      <c r="E189" s="80" t="n">
        <f aca="false">D189-F189-H189-J189-L189-N189</f>
        <v>0</v>
      </c>
      <c r="F189" s="81" t="n">
        <f aca="false">SUM(F190:F199)</f>
        <v>6</v>
      </c>
      <c r="G189" s="82" t="n">
        <f aca="false">SUM(G190:G199)</f>
        <v>7</v>
      </c>
      <c r="H189" s="81" t="n">
        <f aca="false">SUM(H190:H199)</f>
        <v>1</v>
      </c>
      <c r="I189" s="82" t="n">
        <f aca="false">SUM(I190:I199)</f>
        <v>0</v>
      </c>
      <c r="J189" s="81" t="n">
        <f aca="false">SUM(J190:J199)</f>
        <v>4</v>
      </c>
      <c r="K189" s="82" t="n">
        <f aca="false">SUM(K190:K199)</f>
        <v>0</v>
      </c>
      <c r="L189" s="81" t="n">
        <f aca="false">SUM(L190:L199)</f>
        <v>5</v>
      </c>
      <c r="M189" s="82" t="n">
        <f aca="false">SUM(M190:M199)</f>
        <v>4.5</v>
      </c>
      <c r="N189" s="81" t="n">
        <f aca="false">SUM(N190:N199)</f>
        <v>0</v>
      </c>
      <c r="O189" s="82" t="n">
        <f aca="false">SUM(O190:O199)</f>
        <v>0</v>
      </c>
      <c r="P189" s="68" t="n">
        <f aca="false">L189+J189+H189+F189+N189</f>
        <v>16</v>
      </c>
      <c r="Q189" s="67" t="n">
        <f aca="false">M189+K189+I189+G189+O189</f>
        <v>11.5</v>
      </c>
      <c r="R189" s="1"/>
      <c r="S189" s="1"/>
      <c r="T189" s="1"/>
      <c r="U189" s="1"/>
      <c r="V189" s="1"/>
      <c r="W189" s="1"/>
      <c r="X189" s="1"/>
      <c r="Y189" s="1"/>
      <c r="Z189" s="1"/>
      <c r="AA189" s="1"/>
      <c r="AB189" s="1"/>
      <c r="AC189" s="1"/>
      <c r="AD189" s="1"/>
      <c r="AE189" s="1"/>
    </row>
    <row r="190" customFormat="false" ht="15" hidden="false" customHeight="false" outlineLevel="2" collapsed="false">
      <c r="A190" s="1"/>
      <c r="B190" s="70" t="str">
        <f aca="false">B69</f>
        <v>Projektinfrastruktur</v>
      </c>
      <c r="C190" s="71"/>
      <c r="D190" s="72"/>
      <c r="E190" s="73"/>
      <c r="F190" s="74"/>
      <c r="G190" s="75" t="n">
        <f aca="false">SUMIFS([0]!t1istw2,[0]!t1paketw2,B190)</f>
        <v>0</v>
      </c>
      <c r="H190" s="74"/>
      <c r="I190" s="75" t="n">
        <f aca="false">SUMIFS(zeit2!t2istw2,zeit2!t2paketw2,B190)</f>
        <v>0</v>
      </c>
      <c r="J190" s="74" t="n">
        <v>4</v>
      </c>
      <c r="K190" s="75" t="n">
        <f aca="false">SUMIFS(zeit3!t3istw2,zeit3!t3paketw2,B190)</f>
        <v>0</v>
      </c>
      <c r="L190" s="74" t="n">
        <v>2</v>
      </c>
      <c r="M190" s="75" t="n">
        <f aca="false">SUMIFS(zeit4!t4istw2,zeit4!t4paketw2,B190)</f>
        <v>2</v>
      </c>
      <c r="N190" s="74"/>
      <c r="O190" s="75" t="n">
        <f aca="false">SUMIFS(zeit5!t5istw2,zeit5!t5paketw2,B190)</f>
        <v>0</v>
      </c>
      <c r="P190" s="76" t="n">
        <f aca="false">L190+J190+H190+F190+N190</f>
        <v>6</v>
      </c>
      <c r="Q190" s="98" t="n">
        <f aca="false">M190+K190+I190+G190+O190</f>
        <v>2</v>
      </c>
      <c r="R190" s="1"/>
      <c r="S190" s="1"/>
      <c r="T190" s="1"/>
      <c r="U190" s="1"/>
      <c r="V190" s="1"/>
      <c r="W190" s="1"/>
      <c r="X190" s="1"/>
      <c r="Y190" s="1"/>
      <c r="Z190" s="1"/>
      <c r="AA190" s="1"/>
      <c r="AB190" s="1"/>
      <c r="AC190" s="1"/>
      <c r="AD190" s="1"/>
      <c r="AE190" s="1"/>
    </row>
    <row r="191" customFormat="false" ht="15" hidden="false" customHeight="false" outlineLevel="2" collapsed="false">
      <c r="A191" s="1"/>
      <c r="B191" s="70" t="str">
        <f aca="false">B70</f>
        <v>Zeitplan</v>
      </c>
      <c r="C191" s="71"/>
      <c r="D191" s="72"/>
      <c r="E191" s="73"/>
      <c r="F191" s="74" t="n">
        <v>5</v>
      </c>
      <c r="G191" s="75" t="n">
        <f aca="false">SUMIFS([0]!t1istw2,[0]!t1paketw2,B191)</f>
        <v>7</v>
      </c>
      <c r="H191" s="74"/>
      <c r="I191" s="75" t="n">
        <f aca="false">SUMIFS(zeit2!t2istw2,zeit2!t2paketw2,B191)</f>
        <v>0</v>
      </c>
      <c r="J191" s="74"/>
      <c r="K191" s="75" t="n">
        <f aca="false">SUMIFS(zeit3!t3istw2,zeit3!t3paketw2,B191)</f>
        <v>0</v>
      </c>
      <c r="L191" s="74"/>
      <c r="M191" s="75" t="n">
        <f aca="false">SUMIFS(zeit4!t4istw2,zeit4!t4paketw2,B191)</f>
        <v>0</v>
      </c>
      <c r="N191" s="74"/>
      <c r="O191" s="75" t="n">
        <f aca="false">SUMIFS(zeit5!t5istw2,zeit5!t5paketw2,B191)</f>
        <v>0</v>
      </c>
      <c r="P191" s="76" t="n">
        <f aca="false">L191+J191+H191+F191+N191</f>
        <v>5</v>
      </c>
      <c r="Q191" s="98" t="n">
        <f aca="false">M191+K191+I191+G191+O191</f>
        <v>7</v>
      </c>
      <c r="R191" s="1"/>
      <c r="S191" s="1"/>
      <c r="T191" s="1"/>
      <c r="U191" s="1"/>
      <c r="V191" s="1"/>
      <c r="W191" s="1"/>
      <c r="X191" s="1"/>
      <c r="Y191" s="1"/>
      <c r="Z191" s="1"/>
      <c r="AA191" s="1"/>
      <c r="AB191" s="1"/>
      <c r="AC191" s="1"/>
      <c r="AD191" s="1"/>
      <c r="AE191" s="1"/>
    </row>
    <row r="192" customFormat="false" ht="15" hidden="false" customHeight="false" outlineLevel="2" collapsed="false">
      <c r="A192" s="1"/>
      <c r="B192" s="70" t="str">
        <f aca="false">B71</f>
        <v>Projekt Website </v>
      </c>
      <c r="C192" s="71"/>
      <c r="D192" s="72"/>
      <c r="E192" s="73"/>
      <c r="F192" s="74"/>
      <c r="G192" s="75" t="n">
        <f aca="false">SUMIFS([0]!t1istw2,[0]!t1paketw2,B192)</f>
        <v>0</v>
      </c>
      <c r="H192" s="74"/>
      <c r="I192" s="75" t="n">
        <f aca="false">SUMIFS(zeit2!t2istw2,zeit2!t2paketw2,B192)</f>
        <v>0</v>
      </c>
      <c r="J192" s="74"/>
      <c r="K192" s="75" t="n">
        <f aca="false">SUMIFS(zeit3!t3istw2,zeit3!t3paketw2,B192)</f>
        <v>0</v>
      </c>
      <c r="L192" s="74"/>
      <c r="M192" s="75" t="n">
        <f aca="false">SUMIFS(zeit4!t4istw2,zeit4!t4paketw2,B192)</f>
        <v>0</v>
      </c>
      <c r="N192" s="74"/>
      <c r="O192" s="75" t="n">
        <f aca="false">SUMIFS(zeit5!t5istw2,zeit5!t5paketw2,B192)</f>
        <v>0</v>
      </c>
      <c r="P192" s="76" t="n">
        <f aca="false">L192+J192+H192+F192+N192</f>
        <v>0</v>
      </c>
      <c r="Q192" s="98" t="n">
        <f aca="false">M192+K192+I192+G192+O192</f>
        <v>0</v>
      </c>
      <c r="R192" s="1"/>
      <c r="S192" s="1"/>
      <c r="T192" s="1"/>
      <c r="U192" s="1"/>
      <c r="V192" s="1"/>
      <c r="W192" s="1"/>
      <c r="X192" s="1"/>
      <c r="Y192" s="1"/>
      <c r="Z192" s="1"/>
      <c r="AA192" s="1"/>
      <c r="AB192" s="1"/>
      <c r="AC192" s="1"/>
      <c r="AD192" s="1"/>
      <c r="AE192" s="1"/>
    </row>
    <row r="193" customFormat="false" ht="15" hidden="false" customHeight="false" outlineLevel="2" collapsed="false">
      <c r="A193" s="1"/>
      <c r="B193" s="70" t="str">
        <f aca="false">B72</f>
        <v>Projektplanung</v>
      </c>
      <c r="C193" s="71"/>
      <c r="D193" s="72"/>
      <c r="E193" s="73"/>
      <c r="F193" s="74" t="n">
        <v>1</v>
      </c>
      <c r="G193" s="75" t="n">
        <f aca="false">SUMIFS([0]!t1istw2,[0]!t1paketw2,B193)</f>
        <v>0</v>
      </c>
      <c r="H193" s="74" t="n">
        <v>1</v>
      </c>
      <c r="I193" s="75" t="n">
        <f aca="false">SUMIFS(zeit2!t2istw2,zeit2!t2paketw2,B193)</f>
        <v>0</v>
      </c>
      <c r="J193" s="74"/>
      <c r="K193" s="75" t="n">
        <f aca="false">SUMIFS(zeit3!t3istw2,zeit3!t3paketw2,B193)</f>
        <v>0</v>
      </c>
      <c r="L193" s="74" t="n">
        <v>3</v>
      </c>
      <c r="M193" s="75" t="n">
        <f aca="false">SUMIFS(zeit4!t4istw2,zeit4!t4paketw2,B193)</f>
        <v>2.5</v>
      </c>
      <c r="N193" s="74"/>
      <c r="O193" s="75" t="n">
        <f aca="false">SUMIFS(zeit5!t5istw2,zeit5!t5paketw2,B193)</f>
        <v>0</v>
      </c>
      <c r="P193" s="76" t="n">
        <f aca="false">L193+J193+H193+F193+N193</f>
        <v>5</v>
      </c>
      <c r="Q193" s="98" t="n">
        <f aca="false">M193+K193+I193+G193+O193</f>
        <v>2.5</v>
      </c>
      <c r="R193" s="1"/>
      <c r="S193" s="1"/>
      <c r="T193" s="1"/>
      <c r="U193" s="1"/>
      <c r="V193" s="1"/>
      <c r="W193" s="1"/>
      <c r="X193" s="1"/>
      <c r="Y193" s="1"/>
      <c r="Z193" s="1"/>
      <c r="AA193" s="1"/>
      <c r="AB193" s="1"/>
      <c r="AC193" s="1"/>
      <c r="AD193" s="1"/>
      <c r="AE193" s="1"/>
    </row>
    <row r="194" customFormat="false" ht="15" hidden="false" customHeight="false" outlineLevel="2" collapsed="false">
      <c r="A194" s="1"/>
      <c r="B194" s="70" t="str">
        <f aca="false">B73</f>
        <v>Arbeitspaket 5</v>
      </c>
      <c r="C194" s="71"/>
      <c r="D194" s="72"/>
      <c r="E194" s="73"/>
      <c r="F194" s="74"/>
      <c r="G194" s="75" t="n">
        <f aca="false">SUMIFS([0]!t1istw2,[0]!t1paketw2,B194)</f>
        <v>0</v>
      </c>
      <c r="H194" s="74"/>
      <c r="I194" s="75" t="n">
        <f aca="false">SUMIFS(zeit2!t2istw2,zeit2!t2paketw2,B194)</f>
        <v>0</v>
      </c>
      <c r="J194" s="74"/>
      <c r="K194" s="75" t="n">
        <f aca="false">SUMIFS(zeit3!t3istw2,zeit3!t3paketw2,B194)</f>
        <v>0</v>
      </c>
      <c r="L194" s="74"/>
      <c r="M194" s="75" t="n">
        <f aca="false">SUMIFS(zeit4!t4istw2,zeit4!t4paketw2,B194)</f>
        <v>0</v>
      </c>
      <c r="N194" s="74"/>
      <c r="O194" s="75" t="n">
        <f aca="false">SUMIFS(zeit5!t5istw2,zeit5!t5paketw2,B194)</f>
        <v>0</v>
      </c>
      <c r="P194" s="76" t="n">
        <f aca="false">L194+J194+H194+F194+N194</f>
        <v>0</v>
      </c>
      <c r="Q194" s="98" t="n">
        <f aca="false">M194+K194+I194+G194+O194</f>
        <v>0</v>
      </c>
      <c r="R194" s="1"/>
      <c r="S194" s="1"/>
      <c r="T194" s="1"/>
      <c r="U194" s="1"/>
      <c r="V194" s="1"/>
      <c r="W194" s="1"/>
      <c r="X194" s="1"/>
      <c r="Y194" s="1"/>
      <c r="Z194" s="1"/>
      <c r="AA194" s="1"/>
      <c r="AB194" s="1"/>
      <c r="AC194" s="1"/>
      <c r="AD194" s="1"/>
      <c r="AE194" s="1"/>
    </row>
    <row r="195" customFormat="false" ht="15" hidden="false" customHeight="false" outlineLevel="2" collapsed="false">
      <c r="A195" s="1"/>
      <c r="B195" s="70" t="n">
        <f aca="false">B74</f>
        <v>0</v>
      </c>
      <c r="C195" s="71"/>
      <c r="D195" s="72"/>
      <c r="E195" s="73"/>
      <c r="F195" s="74"/>
      <c r="G195" s="75" t="n">
        <f aca="false">SUMIFS([0]!t1istw2,[0]!t1paketw2,B195)</f>
        <v>0</v>
      </c>
      <c r="H195" s="74"/>
      <c r="I195" s="75" t="n">
        <f aca="false">SUMIFS(zeit2!t2istw2,zeit2!t2paketw2,B195)</f>
        <v>0</v>
      </c>
      <c r="J195" s="74"/>
      <c r="K195" s="75" t="n">
        <f aca="false">SUMIFS(zeit3!t3istw2,zeit3!t3paketw2,B195)</f>
        <v>0</v>
      </c>
      <c r="L195" s="74"/>
      <c r="M195" s="75" t="n">
        <f aca="false">SUMIFS(zeit4!t4istw2,zeit4!t4paketw2,B195)</f>
        <v>0</v>
      </c>
      <c r="N195" s="74"/>
      <c r="O195" s="75" t="n">
        <f aca="false">SUMIFS(zeit5!t5istw2,zeit5!t5paketw2,B195)</f>
        <v>0</v>
      </c>
      <c r="P195" s="76" t="n">
        <f aca="false">L195+J195+H195+F195+N195</f>
        <v>0</v>
      </c>
      <c r="Q195" s="98" t="n">
        <f aca="false">M195+K195+I195+G195+O195</f>
        <v>0</v>
      </c>
      <c r="R195" s="1"/>
      <c r="S195" s="1"/>
      <c r="T195" s="1"/>
      <c r="U195" s="1"/>
      <c r="V195" s="1"/>
      <c r="W195" s="1"/>
      <c r="X195" s="1"/>
      <c r="Y195" s="1"/>
      <c r="Z195" s="1"/>
      <c r="AA195" s="1"/>
      <c r="AB195" s="1"/>
      <c r="AC195" s="1"/>
      <c r="AD195" s="1"/>
      <c r="AE195" s="1"/>
    </row>
    <row r="196" customFormat="false" ht="15" hidden="false" customHeight="false" outlineLevel="2" collapsed="false">
      <c r="A196" s="1"/>
      <c r="B196" s="70" t="n">
        <f aca="false">B75</f>
        <v>0</v>
      </c>
      <c r="C196" s="71"/>
      <c r="D196" s="72"/>
      <c r="E196" s="73"/>
      <c r="F196" s="74"/>
      <c r="G196" s="75" t="n">
        <f aca="false">SUMIFS([0]!t1istw2,[0]!t1paketw2,B196)</f>
        <v>0</v>
      </c>
      <c r="H196" s="74"/>
      <c r="I196" s="75" t="n">
        <f aca="false">SUMIFS(zeit2!t2istw2,zeit2!t2paketw2,B196)</f>
        <v>0</v>
      </c>
      <c r="J196" s="74"/>
      <c r="K196" s="75" t="n">
        <f aca="false">SUMIFS(zeit3!t3istw2,zeit3!t3paketw2,B196)</f>
        <v>0</v>
      </c>
      <c r="L196" s="74"/>
      <c r="M196" s="75" t="n">
        <f aca="false">SUMIFS(zeit4!t4istw2,zeit4!t4paketw2,B196)</f>
        <v>0</v>
      </c>
      <c r="N196" s="74"/>
      <c r="O196" s="75" t="n">
        <f aca="false">SUMIFS(zeit5!t5istw2,zeit5!t5paketw2,B196)</f>
        <v>0</v>
      </c>
      <c r="P196" s="76" t="n">
        <f aca="false">L196+J196+H196+F196+N196</f>
        <v>0</v>
      </c>
      <c r="Q196" s="98" t="n">
        <f aca="false">M196+K196+I196+G196+O196</f>
        <v>0</v>
      </c>
      <c r="R196" s="1"/>
      <c r="S196" s="1"/>
      <c r="T196" s="1"/>
      <c r="U196" s="1"/>
      <c r="V196" s="1"/>
      <c r="W196" s="1"/>
      <c r="X196" s="1"/>
      <c r="Y196" s="1"/>
      <c r="Z196" s="1"/>
      <c r="AA196" s="1"/>
      <c r="AB196" s="1"/>
      <c r="AC196" s="1"/>
      <c r="AD196" s="1"/>
      <c r="AE196" s="1"/>
    </row>
    <row r="197" customFormat="false" ht="15" hidden="false" customHeight="false" outlineLevel="2" collapsed="false">
      <c r="A197" s="1"/>
      <c r="B197" s="70" t="n">
        <f aca="false">B76</f>
        <v>0</v>
      </c>
      <c r="C197" s="71"/>
      <c r="D197" s="72"/>
      <c r="E197" s="73"/>
      <c r="F197" s="74"/>
      <c r="G197" s="75" t="n">
        <f aca="false">SUMIFS([0]!t1istw2,[0]!t1paketw2,B197)</f>
        <v>0</v>
      </c>
      <c r="H197" s="74"/>
      <c r="I197" s="75" t="n">
        <f aca="false">SUMIFS(zeit2!t2istw2,zeit2!t2paketw2,B197)</f>
        <v>0</v>
      </c>
      <c r="J197" s="74"/>
      <c r="K197" s="75" t="n">
        <f aca="false">SUMIFS(zeit3!t3istw2,zeit3!t3paketw2,B197)</f>
        <v>0</v>
      </c>
      <c r="L197" s="74"/>
      <c r="M197" s="75" t="n">
        <f aca="false">SUMIFS(zeit4!t4istw2,zeit4!t4paketw2,B197)</f>
        <v>0</v>
      </c>
      <c r="N197" s="74"/>
      <c r="O197" s="75" t="n">
        <f aca="false">SUMIFS(zeit5!t5istw2,zeit5!t5paketw2,B197)</f>
        <v>0</v>
      </c>
      <c r="P197" s="76" t="n">
        <f aca="false">L197+J197+H197+F197+N197</f>
        <v>0</v>
      </c>
      <c r="Q197" s="98" t="n">
        <f aca="false">M197+K197+I197+G197+O197</f>
        <v>0</v>
      </c>
      <c r="R197" s="1"/>
      <c r="S197" s="1"/>
      <c r="T197" s="1"/>
      <c r="U197" s="1"/>
      <c r="V197" s="1"/>
      <c r="W197" s="1"/>
      <c r="X197" s="1"/>
      <c r="Y197" s="1"/>
      <c r="Z197" s="1"/>
      <c r="AA197" s="1"/>
      <c r="AB197" s="1"/>
      <c r="AC197" s="1"/>
      <c r="AD197" s="1"/>
      <c r="AE197" s="1"/>
    </row>
    <row r="198" customFormat="false" ht="15" hidden="false" customHeight="false" outlineLevel="2" collapsed="false">
      <c r="A198" s="1"/>
      <c r="B198" s="70" t="n">
        <f aca="false">B77</f>
        <v>0</v>
      </c>
      <c r="C198" s="71"/>
      <c r="D198" s="72"/>
      <c r="E198" s="73"/>
      <c r="F198" s="74"/>
      <c r="G198" s="75" t="n">
        <f aca="false">SUMIFS([0]!t1istw2,[0]!t1paketw2,B198)</f>
        <v>0</v>
      </c>
      <c r="H198" s="74"/>
      <c r="I198" s="75" t="n">
        <f aca="false">SUMIFS(zeit2!t2istw2,zeit2!t2paketw2,B198)</f>
        <v>0</v>
      </c>
      <c r="J198" s="74"/>
      <c r="K198" s="75" t="n">
        <f aca="false">SUMIFS(zeit3!t3istw2,zeit3!t3paketw2,B198)</f>
        <v>0</v>
      </c>
      <c r="L198" s="74"/>
      <c r="M198" s="75" t="n">
        <f aca="false">SUMIFS(zeit4!t4istw2,zeit4!t4paketw2,B198)</f>
        <v>0</v>
      </c>
      <c r="N198" s="74"/>
      <c r="O198" s="75" t="n">
        <f aca="false">SUMIFS(zeit5!t5istw2,zeit5!t5paketw2,B198)</f>
        <v>0</v>
      </c>
      <c r="P198" s="76" t="n">
        <f aca="false">L198+J198+H198+F198+N198</f>
        <v>0</v>
      </c>
      <c r="Q198" s="98" t="n">
        <f aca="false">M198+K198+I198+G198+O198</f>
        <v>0</v>
      </c>
      <c r="R198" s="1"/>
      <c r="S198" s="1"/>
      <c r="T198" s="1"/>
      <c r="U198" s="1"/>
      <c r="V198" s="1"/>
      <c r="W198" s="1"/>
      <c r="X198" s="1"/>
      <c r="Y198" s="1"/>
      <c r="Z198" s="1"/>
      <c r="AA198" s="1"/>
      <c r="AB198" s="1"/>
      <c r="AC198" s="1"/>
      <c r="AD198" s="1"/>
      <c r="AE198" s="1"/>
    </row>
    <row r="199" customFormat="false" ht="15" hidden="false" customHeight="false" outlineLevel="2" collapsed="false">
      <c r="A199" s="1"/>
      <c r="B199" s="70" t="n">
        <f aca="false">B78</f>
        <v>0</v>
      </c>
      <c r="C199" s="71"/>
      <c r="D199" s="72"/>
      <c r="E199" s="73"/>
      <c r="F199" s="74"/>
      <c r="G199" s="75" t="n">
        <f aca="false">SUMIFS([0]!t1istw2,[0]!t1paketw2,B199)</f>
        <v>0</v>
      </c>
      <c r="H199" s="74"/>
      <c r="I199" s="75" t="n">
        <f aca="false">SUMIFS(zeit2!t2istw2,zeit2!t2paketw2,B199)</f>
        <v>0</v>
      </c>
      <c r="J199" s="74"/>
      <c r="K199" s="75" t="n">
        <f aca="false">SUMIFS(zeit3!t3istw2,zeit3!t3paketw2,B199)</f>
        <v>0</v>
      </c>
      <c r="L199" s="74"/>
      <c r="M199" s="75" t="n">
        <f aca="false">SUMIFS(zeit4!t4istw2,zeit4!t4paketw2,B199)</f>
        <v>0</v>
      </c>
      <c r="N199" s="74"/>
      <c r="O199" s="75" t="n">
        <f aca="false">SUMIFS(zeit5!t5istw2,zeit5!t5paketw2,B199)</f>
        <v>0</v>
      </c>
      <c r="P199" s="76" t="n">
        <f aca="false">L199+J199+H199+F199+N199</f>
        <v>0</v>
      </c>
      <c r="Q199" s="98" t="n">
        <f aca="false">M199+K199+I199+G199+O199</f>
        <v>0</v>
      </c>
      <c r="R199" s="1"/>
      <c r="S199" s="1"/>
      <c r="T199" s="1"/>
      <c r="U199" s="1"/>
      <c r="V199" s="1"/>
      <c r="W199" s="1"/>
      <c r="X199" s="1"/>
      <c r="Y199" s="1"/>
      <c r="Z199" s="1"/>
      <c r="AA199" s="1"/>
      <c r="AB199" s="1"/>
      <c r="AC199" s="1"/>
      <c r="AD199" s="1"/>
      <c r="AE199" s="1"/>
    </row>
    <row r="200" customFormat="false" ht="15" hidden="false" customHeight="false" outlineLevel="1" collapsed="false">
      <c r="A200" s="1"/>
      <c r="B200" s="84" t="s">
        <v>72</v>
      </c>
      <c r="C200" s="78"/>
      <c r="D200" s="79" t="n">
        <v>8</v>
      </c>
      <c r="E200" s="80" t="n">
        <f aca="false">D200-F200-H200-J200-L200-N200</f>
        <v>0</v>
      </c>
      <c r="F200" s="81" t="n">
        <f aca="false">SUM(F201:F210)</f>
        <v>2</v>
      </c>
      <c r="G200" s="82" t="n">
        <f aca="false">SUM(G201:G210)</f>
        <v>0</v>
      </c>
      <c r="H200" s="81" t="n">
        <f aca="false">SUM(H201:H210)</f>
        <v>2</v>
      </c>
      <c r="I200" s="82" t="n">
        <f aca="false">SUM(I201:I210)</f>
        <v>0</v>
      </c>
      <c r="J200" s="81" t="n">
        <f aca="false">SUM(J201:J210)</f>
        <v>2</v>
      </c>
      <c r="K200" s="82" t="n">
        <f aca="false">SUM(K201:K210)</f>
        <v>0</v>
      </c>
      <c r="L200" s="81" t="n">
        <f aca="false">SUM(L201:L210)</f>
        <v>2</v>
      </c>
      <c r="M200" s="82" t="n">
        <f aca="false">SUM(M201:M210)</f>
        <v>0</v>
      </c>
      <c r="N200" s="81" t="n">
        <f aca="false">SUM(N201:N210)</f>
        <v>0</v>
      </c>
      <c r="O200" s="82" t="n">
        <f aca="false">SUM(O201:O210)</f>
        <v>0</v>
      </c>
      <c r="P200" s="68" t="n">
        <f aca="false">L200+J200+H200+F200+N200</f>
        <v>8</v>
      </c>
      <c r="Q200" s="67" t="n">
        <f aca="false">M200+K200+I200+G200+O200</f>
        <v>0</v>
      </c>
      <c r="R200" s="1"/>
      <c r="S200" s="1"/>
      <c r="T200" s="1"/>
      <c r="U200" s="1"/>
      <c r="V200" s="1"/>
      <c r="W200" s="1"/>
      <c r="X200" s="1"/>
      <c r="Y200" s="1"/>
      <c r="Z200" s="1"/>
      <c r="AA200" s="1"/>
      <c r="AB200" s="1"/>
      <c r="AC200" s="1"/>
      <c r="AD200" s="1"/>
      <c r="AE200" s="1"/>
    </row>
    <row r="201" customFormat="false" ht="15" hidden="false" customHeight="false" outlineLevel="2" collapsed="false">
      <c r="A201" s="1"/>
      <c r="B201" s="70" t="str">
        <f aca="false">B80</f>
        <v>Projektwissen</v>
      </c>
      <c r="C201" s="71"/>
      <c r="D201" s="72"/>
      <c r="E201" s="73"/>
      <c r="F201" s="74" t="n">
        <v>2</v>
      </c>
      <c r="G201" s="75" t="n">
        <f aca="false">SUMIFS([0]!t1istw2,[0]!t1paketw2,B201)</f>
        <v>0</v>
      </c>
      <c r="H201" s="74" t="n">
        <v>2</v>
      </c>
      <c r="I201" s="75" t="n">
        <f aca="false">SUMIFS(zeit2!t2istw2,zeit2!t2paketw2,B201)</f>
        <v>0</v>
      </c>
      <c r="J201" s="74" t="n">
        <v>2</v>
      </c>
      <c r="K201" s="75" t="n">
        <f aca="false">SUMIFS(zeit3!t3istw2,zeit3!t3paketw2,B201)</f>
        <v>0</v>
      </c>
      <c r="L201" s="74" t="n">
        <v>2</v>
      </c>
      <c r="M201" s="75" t="n">
        <f aca="false">SUMIFS(zeit4!t4istw2,zeit4!t4paketw2,B201)</f>
        <v>0</v>
      </c>
      <c r="N201" s="74"/>
      <c r="O201" s="75" t="n">
        <f aca="false">SUMIFS(zeit5!t5istw2,zeit5!t5paketw2,B201)</f>
        <v>0</v>
      </c>
      <c r="P201" s="76" t="n">
        <f aca="false">L201+J201+H201+F201+N201</f>
        <v>8</v>
      </c>
      <c r="Q201" s="98" t="n">
        <f aca="false">M201+K201+I201+G201+O201</f>
        <v>0</v>
      </c>
      <c r="R201" s="1"/>
      <c r="S201" s="1"/>
      <c r="T201" s="1"/>
      <c r="U201" s="1"/>
      <c r="V201" s="1"/>
      <c r="W201" s="1"/>
      <c r="X201" s="1"/>
      <c r="Y201" s="1"/>
      <c r="Z201" s="1"/>
      <c r="AA201" s="1"/>
      <c r="AB201" s="1"/>
      <c r="AC201" s="1"/>
      <c r="AD201" s="1"/>
      <c r="AE201" s="1"/>
    </row>
    <row r="202" customFormat="false" ht="15" hidden="false" customHeight="false" outlineLevel="2" collapsed="false">
      <c r="A202" s="1"/>
      <c r="B202" s="70" t="n">
        <f aca="false">B81</f>
        <v>0</v>
      </c>
      <c r="C202" s="71"/>
      <c r="D202" s="72"/>
      <c r="E202" s="73"/>
      <c r="F202" s="74"/>
      <c r="G202" s="75" t="n">
        <f aca="false">SUMIFS([0]!t1istw2,[0]!t1paketw2,B202)</f>
        <v>0</v>
      </c>
      <c r="H202" s="74"/>
      <c r="I202" s="75" t="n">
        <f aca="false">SUMIFS(zeit2!t2istw2,zeit2!t2paketw2,B202)</f>
        <v>0</v>
      </c>
      <c r="J202" s="74"/>
      <c r="K202" s="75" t="n">
        <f aca="false">SUMIFS(zeit3!t3istw2,zeit3!t3paketw2,B202)</f>
        <v>0</v>
      </c>
      <c r="L202" s="74"/>
      <c r="M202" s="75" t="n">
        <f aca="false">SUMIFS(zeit4!t4istw2,zeit4!t4paketw2,B202)</f>
        <v>0</v>
      </c>
      <c r="N202" s="74"/>
      <c r="O202" s="75" t="n">
        <f aca="false">SUMIFS(zeit5!t5istw2,zeit5!t5paketw2,B202)</f>
        <v>0</v>
      </c>
      <c r="P202" s="76" t="n">
        <f aca="false">L202+J202+H202+F202+N202</f>
        <v>0</v>
      </c>
      <c r="Q202" s="98" t="n">
        <f aca="false">M202+K202+I202+G202+O202</f>
        <v>0</v>
      </c>
      <c r="R202" s="1"/>
      <c r="S202" s="1"/>
      <c r="T202" s="1"/>
      <c r="U202" s="1"/>
      <c r="V202" s="1"/>
      <c r="W202" s="1"/>
      <c r="X202" s="1"/>
      <c r="Y202" s="1"/>
      <c r="Z202" s="1"/>
      <c r="AA202" s="1"/>
      <c r="AB202" s="1"/>
      <c r="AC202" s="1"/>
      <c r="AD202" s="1"/>
      <c r="AE202" s="1"/>
    </row>
    <row r="203" customFormat="false" ht="15" hidden="false" customHeight="false" outlineLevel="2" collapsed="false">
      <c r="A203" s="1"/>
      <c r="B203" s="70" t="n">
        <f aca="false">B82</f>
        <v>0</v>
      </c>
      <c r="C203" s="71"/>
      <c r="D203" s="72"/>
      <c r="E203" s="73"/>
      <c r="F203" s="74"/>
      <c r="G203" s="75" t="n">
        <f aca="false">SUMIFS([0]!t1istw2,[0]!t1paketw2,B203)</f>
        <v>0</v>
      </c>
      <c r="H203" s="74"/>
      <c r="I203" s="75" t="n">
        <f aca="false">SUMIFS(zeit2!t2istw2,zeit2!t2paketw2,B203)</f>
        <v>0</v>
      </c>
      <c r="J203" s="74"/>
      <c r="K203" s="75" t="n">
        <f aca="false">SUMIFS(zeit3!t3istw2,zeit3!t3paketw2,B203)</f>
        <v>0</v>
      </c>
      <c r="L203" s="74"/>
      <c r="M203" s="75" t="n">
        <f aca="false">SUMIFS(zeit4!t4istw2,zeit4!t4paketw2,B203)</f>
        <v>0</v>
      </c>
      <c r="N203" s="74"/>
      <c r="O203" s="75" t="n">
        <f aca="false">SUMIFS(zeit5!t5istw2,zeit5!t5paketw2,B203)</f>
        <v>0</v>
      </c>
      <c r="P203" s="76" t="n">
        <f aca="false">L203+J203+H203+F203+N203</f>
        <v>0</v>
      </c>
      <c r="Q203" s="98" t="n">
        <f aca="false">M203+K203+I203+G203+O203</f>
        <v>0</v>
      </c>
      <c r="R203" s="1"/>
      <c r="S203" s="1"/>
      <c r="T203" s="1"/>
      <c r="U203" s="1"/>
      <c r="V203" s="1"/>
      <c r="W203" s="1"/>
      <c r="X203" s="1"/>
      <c r="Y203" s="1"/>
      <c r="Z203" s="1"/>
      <c r="AA203" s="1"/>
      <c r="AB203" s="1"/>
      <c r="AC203" s="1"/>
      <c r="AD203" s="1"/>
      <c r="AE203" s="1"/>
    </row>
    <row r="204" customFormat="false" ht="15" hidden="false" customHeight="false" outlineLevel="2" collapsed="false">
      <c r="A204" s="1"/>
      <c r="B204" s="70" t="n">
        <f aca="false">B83</f>
        <v>0</v>
      </c>
      <c r="C204" s="71"/>
      <c r="D204" s="72"/>
      <c r="E204" s="73"/>
      <c r="F204" s="74"/>
      <c r="G204" s="75" t="n">
        <f aca="false">SUMIFS([0]!t1istw2,[0]!t1paketw2,B204)</f>
        <v>0</v>
      </c>
      <c r="H204" s="74"/>
      <c r="I204" s="75" t="n">
        <f aca="false">SUMIFS(zeit2!t2istw2,zeit2!t2paketw2,B204)</f>
        <v>0</v>
      </c>
      <c r="J204" s="74"/>
      <c r="K204" s="75" t="n">
        <f aca="false">SUMIFS(zeit3!t3istw2,zeit3!t3paketw2,B204)</f>
        <v>0</v>
      </c>
      <c r="L204" s="74"/>
      <c r="M204" s="75" t="n">
        <f aca="false">SUMIFS(zeit4!t4istw2,zeit4!t4paketw2,B204)</f>
        <v>0</v>
      </c>
      <c r="N204" s="74"/>
      <c r="O204" s="75" t="n">
        <f aca="false">SUMIFS(zeit5!t5istw2,zeit5!t5paketw2,B204)</f>
        <v>0</v>
      </c>
      <c r="P204" s="76" t="n">
        <f aca="false">L204+J204+H204+F204+N204</f>
        <v>0</v>
      </c>
      <c r="Q204" s="98" t="n">
        <f aca="false">M204+K204+I204+G204+O204</f>
        <v>0</v>
      </c>
      <c r="R204" s="1"/>
      <c r="S204" s="1"/>
      <c r="T204" s="1"/>
      <c r="U204" s="1"/>
      <c r="V204" s="1"/>
      <c r="W204" s="1"/>
      <c r="X204" s="1"/>
      <c r="Y204" s="1"/>
      <c r="Z204" s="1"/>
      <c r="AA204" s="1"/>
      <c r="AB204" s="1"/>
      <c r="AC204" s="1"/>
      <c r="AD204" s="1"/>
      <c r="AE204" s="1"/>
    </row>
    <row r="205" customFormat="false" ht="15" hidden="false" customHeight="false" outlineLevel="2" collapsed="false">
      <c r="A205" s="1"/>
      <c r="B205" s="70" t="n">
        <f aca="false">B84</f>
        <v>0</v>
      </c>
      <c r="C205" s="71"/>
      <c r="D205" s="72"/>
      <c r="E205" s="73"/>
      <c r="F205" s="74"/>
      <c r="G205" s="75" t="n">
        <f aca="false">SUMIFS([0]!t1istw2,[0]!t1paketw2,B205)</f>
        <v>0</v>
      </c>
      <c r="H205" s="74"/>
      <c r="I205" s="75" t="n">
        <f aca="false">SUMIFS(zeit2!t2istw2,zeit2!t2paketw2,B205)</f>
        <v>0</v>
      </c>
      <c r="J205" s="74"/>
      <c r="K205" s="75" t="n">
        <f aca="false">SUMIFS(zeit3!t3istw2,zeit3!t3paketw2,B205)</f>
        <v>0</v>
      </c>
      <c r="L205" s="74"/>
      <c r="M205" s="75" t="n">
        <f aca="false">SUMIFS(zeit4!t4istw2,zeit4!t4paketw2,B205)</f>
        <v>0</v>
      </c>
      <c r="N205" s="74"/>
      <c r="O205" s="75" t="n">
        <f aca="false">SUMIFS(zeit5!t5istw2,zeit5!t5paketw2,B205)</f>
        <v>0</v>
      </c>
      <c r="P205" s="76" t="n">
        <f aca="false">L205+J205+H205+F205+N205</f>
        <v>0</v>
      </c>
      <c r="Q205" s="98" t="n">
        <f aca="false">M205+K205+I205+G205+O205</f>
        <v>0</v>
      </c>
      <c r="R205" s="1"/>
      <c r="S205" s="1"/>
      <c r="T205" s="1"/>
      <c r="U205" s="1"/>
      <c r="V205" s="1"/>
      <c r="W205" s="1"/>
      <c r="X205" s="1"/>
      <c r="Y205" s="1"/>
      <c r="Z205" s="1"/>
      <c r="AA205" s="1"/>
      <c r="AB205" s="1"/>
      <c r="AC205" s="1"/>
      <c r="AD205" s="1"/>
      <c r="AE205" s="1"/>
    </row>
    <row r="206" customFormat="false" ht="15" hidden="false" customHeight="false" outlineLevel="2" collapsed="false">
      <c r="A206" s="1"/>
      <c r="B206" s="70" t="n">
        <f aca="false">B85</f>
        <v>0</v>
      </c>
      <c r="C206" s="71"/>
      <c r="D206" s="72"/>
      <c r="E206" s="73"/>
      <c r="F206" s="74"/>
      <c r="G206" s="75" t="n">
        <f aca="false">SUMIFS([0]!t1istw2,[0]!t1paketw2,B206)</f>
        <v>0</v>
      </c>
      <c r="H206" s="74"/>
      <c r="I206" s="75" t="n">
        <f aca="false">SUMIFS(zeit2!t2istw2,zeit2!t2paketw2,B206)</f>
        <v>0</v>
      </c>
      <c r="J206" s="74"/>
      <c r="K206" s="75" t="n">
        <f aca="false">SUMIFS(zeit3!t3istw2,zeit3!t3paketw2,B206)</f>
        <v>0</v>
      </c>
      <c r="L206" s="74"/>
      <c r="M206" s="75" t="n">
        <f aca="false">SUMIFS(zeit4!t4istw2,zeit4!t4paketw2,B206)</f>
        <v>0</v>
      </c>
      <c r="N206" s="74"/>
      <c r="O206" s="75" t="n">
        <f aca="false">SUMIFS(zeit5!t5istw2,zeit5!t5paketw2,B206)</f>
        <v>0</v>
      </c>
      <c r="P206" s="76" t="n">
        <f aca="false">L206+J206+H206+F206+N206</f>
        <v>0</v>
      </c>
      <c r="Q206" s="98" t="n">
        <f aca="false">M206+K206+I206+G206+O206</f>
        <v>0</v>
      </c>
      <c r="R206" s="1"/>
      <c r="S206" s="1"/>
      <c r="T206" s="1"/>
      <c r="U206" s="1"/>
      <c r="V206" s="1"/>
      <c r="W206" s="1"/>
      <c r="X206" s="1"/>
      <c r="Y206" s="1"/>
      <c r="Z206" s="1"/>
      <c r="AA206" s="1"/>
      <c r="AB206" s="1"/>
      <c r="AC206" s="1"/>
      <c r="AD206" s="1"/>
      <c r="AE206" s="1"/>
    </row>
    <row r="207" customFormat="false" ht="15" hidden="false" customHeight="false" outlineLevel="2" collapsed="false">
      <c r="A207" s="1"/>
      <c r="B207" s="70" t="n">
        <f aca="false">B86</f>
        <v>0</v>
      </c>
      <c r="C207" s="71"/>
      <c r="D207" s="72"/>
      <c r="E207" s="73"/>
      <c r="F207" s="74"/>
      <c r="G207" s="75" t="n">
        <f aca="false">SUMIFS([0]!t1istw2,[0]!t1paketw2,B207)</f>
        <v>0</v>
      </c>
      <c r="H207" s="74"/>
      <c r="I207" s="75" t="n">
        <f aca="false">SUMIFS(zeit2!t2istw2,zeit2!t2paketw2,B207)</f>
        <v>0</v>
      </c>
      <c r="J207" s="74"/>
      <c r="K207" s="75" t="n">
        <f aca="false">SUMIFS(zeit3!t3istw2,zeit3!t3paketw2,B207)</f>
        <v>0</v>
      </c>
      <c r="L207" s="74"/>
      <c r="M207" s="75" t="n">
        <f aca="false">SUMIFS(zeit4!t4istw2,zeit4!t4paketw2,B207)</f>
        <v>0</v>
      </c>
      <c r="N207" s="74"/>
      <c r="O207" s="75" t="n">
        <f aca="false">SUMIFS(zeit5!t5istw2,zeit5!t5paketw2,B207)</f>
        <v>0</v>
      </c>
      <c r="P207" s="76" t="n">
        <f aca="false">L207+J207+H207+F207+N207</f>
        <v>0</v>
      </c>
      <c r="Q207" s="98" t="n">
        <f aca="false">M207+K207+I207+G207+O207</f>
        <v>0</v>
      </c>
      <c r="R207" s="1"/>
      <c r="S207" s="1"/>
      <c r="T207" s="1"/>
      <c r="U207" s="1"/>
      <c r="V207" s="1"/>
      <c r="W207" s="1"/>
      <c r="X207" s="1"/>
      <c r="Y207" s="1"/>
      <c r="Z207" s="1"/>
      <c r="AA207" s="1"/>
      <c r="AB207" s="1"/>
      <c r="AC207" s="1"/>
      <c r="AD207" s="1"/>
      <c r="AE207" s="1"/>
    </row>
    <row r="208" customFormat="false" ht="15" hidden="false" customHeight="false" outlineLevel="2" collapsed="false">
      <c r="A208" s="1"/>
      <c r="B208" s="70" t="n">
        <f aca="false">B87</f>
        <v>0</v>
      </c>
      <c r="C208" s="71"/>
      <c r="D208" s="72"/>
      <c r="E208" s="73"/>
      <c r="F208" s="74"/>
      <c r="G208" s="75" t="n">
        <f aca="false">SUMIFS([0]!t1istw2,[0]!t1paketw2,B208)</f>
        <v>0</v>
      </c>
      <c r="H208" s="74"/>
      <c r="I208" s="75" t="n">
        <f aca="false">SUMIFS(zeit2!t2istw2,zeit2!t2paketw2,B208)</f>
        <v>0</v>
      </c>
      <c r="J208" s="74"/>
      <c r="K208" s="75" t="n">
        <f aca="false">SUMIFS(zeit3!t3istw2,zeit3!t3paketw2,B208)</f>
        <v>0</v>
      </c>
      <c r="L208" s="74"/>
      <c r="M208" s="75" t="n">
        <f aca="false">SUMIFS(zeit4!t4istw2,zeit4!t4paketw2,B208)</f>
        <v>0</v>
      </c>
      <c r="N208" s="74"/>
      <c r="O208" s="75" t="n">
        <f aca="false">SUMIFS(zeit5!t5istw2,zeit5!t5paketw2,B208)</f>
        <v>0</v>
      </c>
      <c r="P208" s="76" t="n">
        <f aca="false">L208+J208+H208+F208+N208</f>
        <v>0</v>
      </c>
      <c r="Q208" s="98" t="n">
        <f aca="false">M208+K208+I208+G208+O208</f>
        <v>0</v>
      </c>
      <c r="R208" s="1"/>
      <c r="S208" s="1"/>
      <c r="T208" s="1"/>
      <c r="U208" s="1"/>
      <c r="V208" s="1"/>
      <c r="W208" s="1"/>
      <c r="X208" s="1"/>
      <c r="Y208" s="1"/>
      <c r="Z208" s="1"/>
      <c r="AA208" s="1"/>
      <c r="AB208" s="1"/>
      <c r="AC208" s="1"/>
      <c r="AD208" s="1"/>
      <c r="AE208" s="1"/>
    </row>
    <row r="209" customFormat="false" ht="15" hidden="false" customHeight="false" outlineLevel="2" collapsed="false">
      <c r="A209" s="1"/>
      <c r="B209" s="70" t="n">
        <f aca="false">B88</f>
        <v>0</v>
      </c>
      <c r="C209" s="71"/>
      <c r="D209" s="72"/>
      <c r="E209" s="73"/>
      <c r="F209" s="74"/>
      <c r="G209" s="75" t="n">
        <f aca="false">SUMIFS([0]!t1istw2,[0]!t1paketw2,B209)</f>
        <v>0</v>
      </c>
      <c r="H209" s="74"/>
      <c r="I209" s="75" t="n">
        <f aca="false">SUMIFS(zeit2!t2istw2,zeit2!t2paketw2,B209)</f>
        <v>0</v>
      </c>
      <c r="J209" s="74"/>
      <c r="K209" s="75" t="n">
        <f aca="false">SUMIFS(zeit3!t3istw2,zeit3!t3paketw2,B209)</f>
        <v>0</v>
      </c>
      <c r="L209" s="74"/>
      <c r="M209" s="75" t="n">
        <f aca="false">SUMIFS(zeit4!t4istw2,zeit4!t4paketw2,B209)</f>
        <v>0</v>
      </c>
      <c r="N209" s="74"/>
      <c r="O209" s="75" t="n">
        <f aca="false">SUMIFS(zeit5!t5istw2,zeit5!t5paketw2,B209)</f>
        <v>0</v>
      </c>
      <c r="P209" s="76" t="n">
        <f aca="false">L209+J209+H209+F209+N209</f>
        <v>0</v>
      </c>
      <c r="Q209" s="98" t="n">
        <f aca="false">M209+K209+I209+G209+O209</f>
        <v>0</v>
      </c>
      <c r="R209" s="1"/>
      <c r="S209" s="1"/>
      <c r="T209" s="1"/>
      <c r="U209" s="1"/>
      <c r="V209" s="1"/>
      <c r="W209" s="1"/>
      <c r="X209" s="1"/>
      <c r="Y209" s="1"/>
      <c r="Z209" s="1"/>
      <c r="AA209" s="1"/>
      <c r="AB209" s="1"/>
      <c r="AC209" s="1"/>
      <c r="AD209" s="1"/>
      <c r="AE209" s="1"/>
    </row>
    <row r="210" customFormat="false" ht="15" hidden="false" customHeight="false" outlineLevel="2" collapsed="false">
      <c r="A210" s="1"/>
      <c r="B210" s="70" t="n">
        <f aca="false">B89</f>
        <v>0</v>
      </c>
      <c r="C210" s="71"/>
      <c r="D210" s="72"/>
      <c r="E210" s="73"/>
      <c r="F210" s="74"/>
      <c r="G210" s="75" t="n">
        <f aca="false">SUMIFS([0]!t1istw2,[0]!t1paketw2,B210)</f>
        <v>0</v>
      </c>
      <c r="H210" s="74"/>
      <c r="I210" s="75" t="n">
        <f aca="false">SUMIFS(zeit2!t2istw2,zeit2!t2paketw2,B210)</f>
        <v>0</v>
      </c>
      <c r="J210" s="74"/>
      <c r="K210" s="75" t="n">
        <f aca="false">SUMIFS(zeit3!t3istw2,zeit3!t3paketw2,B210)</f>
        <v>0</v>
      </c>
      <c r="L210" s="74"/>
      <c r="M210" s="75" t="n">
        <f aca="false">SUMIFS(zeit4!t4istw2,zeit4!t4paketw2,B210)</f>
        <v>0</v>
      </c>
      <c r="N210" s="74"/>
      <c r="O210" s="75" t="n">
        <f aca="false">SUMIFS(zeit5!t5istw2,zeit5!t5paketw2,B210)</f>
        <v>0</v>
      </c>
      <c r="P210" s="76" t="n">
        <f aca="false">L210+J210+H210+F210+N210</f>
        <v>0</v>
      </c>
      <c r="Q210" s="98" t="n">
        <f aca="false">M210+K210+I210+G210+O210</f>
        <v>0</v>
      </c>
      <c r="R210" s="1"/>
      <c r="S210" s="1"/>
      <c r="T210" s="1"/>
      <c r="U210" s="1"/>
      <c r="V210" s="1"/>
      <c r="W210" s="1"/>
      <c r="X210" s="1"/>
      <c r="Y210" s="1"/>
      <c r="Z210" s="1"/>
      <c r="AA210" s="1"/>
      <c r="AB210" s="1"/>
      <c r="AC210" s="1"/>
      <c r="AD210" s="1"/>
      <c r="AE210" s="1"/>
    </row>
    <row r="211" customFormat="false" ht="15" hidden="false" customHeight="false" outlineLevel="1" collapsed="false">
      <c r="A211" s="1"/>
      <c r="B211" s="84" t="s">
        <v>60</v>
      </c>
      <c r="C211" s="78"/>
      <c r="D211" s="79" t="n">
        <v>8</v>
      </c>
      <c r="E211" s="80" t="n">
        <f aca="false">D211-F211-H211-J211-L211-N211</f>
        <v>0</v>
      </c>
      <c r="F211" s="81" t="n">
        <f aca="false">SUM(F212:F221)</f>
        <v>2</v>
      </c>
      <c r="G211" s="82" t="n">
        <f aca="false">SUM(G212:G221)</f>
        <v>2</v>
      </c>
      <c r="H211" s="81" t="n">
        <f aca="false">SUM(H212:H221)</f>
        <v>2</v>
      </c>
      <c r="I211" s="82" t="n">
        <f aca="false">SUM(I212:I221)</f>
        <v>2</v>
      </c>
      <c r="J211" s="81" t="n">
        <f aca="false">SUM(J212:J221)</f>
        <v>2</v>
      </c>
      <c r="K211" s="82" t="n">
        <f aca="false">SUM(K212:K221)</f>
        <v>0</v>
      </c>
      <c r="L211" s="81" t="n">
        <f aca="false">SUM(L212:L221)</f>
        <v>2</v>
      </c>
      <c r="M211" s="82" t="n">
        <f aca="false">SUM(M212:M221)</f>
        <v>2</v>
      </c>
      <c r="N211" s="81" t="n">
        <f aca="false">SUM(N212:N221)</f>
        <v>0</v>
      </c>
      <c r="O211" s="82" t="n">
        <f aca="false">SUM(O212:O221)</f>
        <v>0</v>
      </c>
      <c r="P211" s="68" t="n">
        <f aca="false">L211+J211+H211+F211+N211</f>
        <v>8</v>
      </c>
      <c r="Q211" s="67" t="n">
        <f aca="false">M211+K211+I211+G211+O211</f>
        <v>6</v>
      </c>
      <c r="R211" s="1"/>
      <c r="S211" s="1"/>
      <c r="T211" s="1"/>
      <c r="U211" s="1"/>
      <c r="V211" s="1"/>
      <c r="W211" s="1"/>
      <c r="X211" s="1"/>
      <c r="Y211" s="1"/>
      <c r="Z211" s="1"/>
      <c r="AA211" s="1"/>
      <c r="AB211" s="1"/>
      <c r="AC211" s="1"/>
      <c r="AD211" s="1"/>
      <c r="AE211" s="1"/>
    </row>
    <row r="212" customFormat="false" ht="15" hidden="false" customHeight="false" outlineLevel="2" collapsed="false">
      <c r="A212" s="1"/>
      <c r="B212" s="70" t="str">
        <f aca="false">B91</f>
        <v>Ergebnisse zusammentragen</v>
      </c>
      <c r="C212" s="71"/>
      <c r="D212" s="72"/>
      <c r="E212" s="73"/>
      <c r="F212" s="74" t="n">
        <v>2</v>
      </c>
      <c r="G212" s="75" t="n">
        <f aca="false">SUMIFS([0]!t1istw2,[0]!t1paketw2,B212)</f>
        <v>2</v>
      </c>
      <c r="H212" s="74" t="n">
        <v>2</v>
      </c>
      <c r="I212" s="75" t="n">
        <f aca="false">SUMIFS(zeit2!t2istw2,zeit2!t2paketw2,B212)</f>
        <v>2</v>
      </c>
      <c r="J212" s="74" t="n">
        <v>2</v>
      </c>
      <c r="K212" s="75" t="n">
        <f aca="false">SUMIFS(zeit3!t3istw2,zeit3!t3paketw2,B212)</f>
        <v>0</v>
      </c>
      <c r="L212" s="74" t="n">
        <v>2</v>
      </c>
      <c r="M212" s="75" t="n">
        <f aca="false">SUMIFS(zeit4!t4istw2,zeit4!t4paketw2,B212)</f>
        <v>2</v>
      </c>
      <c r="N212" s="74"/>
      <c r="O212" s="75" t="n">
        <f aca="false">SUMIFS(zeit5!t5istw2,zeit5!t5paketw2,B212)</f>
        <v>0</v>
      </c>
      <c r="P212" s="76" t="n">
        <f aca="false">L212+J212+H212+F212+N212</f>
        <v>8</v>
      </c>
      <c r="Q212" s="98" t="n">
        <f aca="false">M212+K212+I212+G212+O212</f>
        <v>6</v>
      </c>
      <c r="R212" s="1"/>
      <c r="S212" s="1"/>
      <c r="T212" s="1"/>
      <c r="U212" s="1"/>
      <c r="V212" s="1"/>
      <c r="W212" s="1"/>
      <c r="X212" s="1"/>
      <c r="Y212" s="1"/>
      <c r="Z212" s="1"/>
      <c r="AA212" s="1"/>
      <c r="AB212" s="1"/>
      <c r="AC212" s="1"/>
      <c r="AD212" s="1"/>
      <c r="AE212" s="1"/>
    </row>
    <row r="213" customFormat="false" ht="15" hidden="false" customHeight="false" outlineLevel="2" collapsed="false">
      <c r="A213" s="1"/>
      <c r="B213" s="70" t="str">
        <f aca="false">B92</f>
        <v>Brainstorming</v>
      </c>
      <c r="C213" s="71"/>
      <c r="D213" s="72"/>
      <c r="E213" s="73"/>
      <c r="F213" s="74"/>
      <c r="G213" s="75" t="n">
        <f aca="false">SUMIFS([0]!t1istw2,[0]!t1paketw2,B213)</f>
        <v>0</v>
      </c>
      <c r="H213" s="74"/>
      <c r="I213" s="75" t="n">
        <f aca="false">SUMIFS(zeit2!t2istw2,zeit2!t2paketw2,B213)</f>
        <v>0</v>
      </c>
      <c r="J213" s="74"/>
      <c r="K213" s="75" t="n">
        <f aca="false">SUMIFS(zeit3!t3istw2,zeit3!t3paketw2,B213)</f>
        <v>0</v>
      </c>
      <c r="L213" s="74"/>
      <c r="M213" s="75" t="n">
        <f aca="false">SUMIFS(zeit4!t4istw2,zeit4!t4paketw2,B213)</f>
        <v>0</v>
      </c>
      <c r="N213" s="74"/>
      <c r="O213" s="75" t="n">
        <f aca="false">SUMIFS(zeit5!t5istw2,zeit5!t5paketw2,B213)</f>
        <v>0</v>
      </c>
      <c r="P213" s="76" t="n">
        <f aca="false">L213+J213+H213+F213+N213</f>
        <v>0</v>
      </c>
      <c r="Q213" s="98" t="n">
        <f aca="false">M213+K213+I213+G213+O213</f>
        <v>0</v>
      </c>
      <c r="R213" s="1"/>
      <c r="S213" s="1"/>
      <c r="T213" s="1"/>
      <c r="U213" s="1"/>
      <c r="V213" s="1"/>
      <c r="W213" s="1"/>
      <c r="X213" s="1"/>
      <c r="Y213" s="1"/>
      <c r="Z213" s="1"/>
      <c r="AA213" s="1"/>
      <c r="AB213" s="1"/>
      <c r="AC213" s="1"/>
      <c r="AD213" s="1"/>
      <c r="AE213" s="1"/>
    </row>
    <row r="214" customFormat="false" ht="15" hidden="false" customHeight="false" outlineLevel="2" collapsed="false">
      <c r="A214" s="1"/>
      <c r="B214" s="70" t="str">
        <f aca="false">B93</f>
        <v>Arbeitspaket 3</v>
      </c>
      <c r="C214" s="71"/>
      <c r="D214" s="72"/>
      <c r="E214" s="73"/>
      <c r="F214" s="74"/>
      <c r="G214" s="75" t="n">
        <f aca="false">SUMIFS([0]!t1istw2,[0]!t1paketw2,B214)</f>
        <v>0</v>
      </c>
      <c r="H214" s="74"/>
      <c r="I214" s="75" t="n">
        <f aca="false">SUMIFS(zeit2!t2istw2,zeit2!t2paketw2,B214)</f>
        <v>0</v>
      </c>
      <c r="J214" s="74"/>
      <c r="K214" s="75" t="n">
        <f aca="false">SUMIFS(zeit3!t3istw2,zeit3!t3paketw2,B214)</f>
        <v>0</v>
      </c>
      <c r="L214" s="74"/>
      <c r="M214" s="75" t="n">
        <f aca="false">SUMIFS(zeit4!t4istw2,zeit4!t4paketw2,B214)</f>
        <v>0</v>
      </c>
      <c r="N214" s="74"/>
      <c r="O214" s="75" t="n">
        <f aca="false">SUMIFS(zeit5!t5istw2,zeit5!t5paketw2,B214)</f>
        <v>0</v>
      </c>
      <c r="P214" s="76" t="n">
        <f aca="false">L214+J214+H214+F214+N214</f>
        <v>0</v>
      </c>
      <c r="Q214" s="98" t="n">
        <f aca="false">M214+K214+I214+G214+O214</f>
        <v>0</v>
      </c>
      <c r="R214" s="1"/>
      <c r="S214" s="1"/>
      <c r="T214" s="1"/>
      <c r="U214" s="1"/>
      <c r="V214" s="1"/>
      <c r="W214" s="1"/>
      <c r="X214" s="1"/>
      <c r="Y214" s="1"/>
      <c r="Z214" s="1"/>
      <c r="AA214" s="1"/>
      <c r="AB214" s="1"/>
      <c r="AC214" s="1"/>
      <c r="AD214" s="1"/>
      <c r="AE214" s="1"/>
    </row>
    <row r="215" customFormat="false" ht="15" hidden="false" customHeight="false" outlineLevel="2" collapsed="false">
      <c r="A215" s="1"/>
      <c r="B215" s="70" t="str">
        <f aca="false">B94</f>
        <v>Arbeitspaket 4</v>
      </c>
      <c r="C215" s="71"/>
      <c r="D215" s="72"/>
      <c r="E215" s="73"/>
      <c r="F215" s="74"/>
      <c r="G215" s="75" t="n">
        <f aca="false">SUMIFS([0]!t1istw2,[0]!t1paketw2,B215)</f>
        <v>0</v>
      </c>
      <c r="H215" s="74"/>
      <c r="I215" s="75" t="n">
        <f aca="false">SUMIFS(zeit2!t2istw2,zeit2!t2paketw2,B215)</f>
        <v>0</v>
      </c>
      <c r="J215" s="74"/>
      <c r="K215" s="75" t="n">
        <f aca="false">SUMIFS(zeit3!t3istw2,zeit3!t3paketw2,B215)</f>
        <v>0</v>
      </c>
      <c r="L215" s="74"/>
      <c r="M215" s="75" t="n">
        <f aca="false">SUMIFS(zeit4!t4istw2,zeit4!t4paketw2,B215)</f>
        <v>0</v>
      </c>
      <c r="N215" s="74"/>
      <c r="O215" s="75" t="n">
        <f aca="false">SUMIFS(zeit5!t5istw2,zeit5!t5paketw2,B215)</f>
        <v>0</v>
      </c>
      <c r="P215" s="76" t="n">
        <f aca="false">L215+J215+H215+F215+N215</f>
        <v>0</v>
      </c>
      <c r="Q215" s="98" t="n">
        <f aca="false">M215+K215+I215+G215+O215</f>
        <v>0</v>
      </c>
      <c r="R215" s="1"/>
      <c r="S215" s="1"/>
      <c r="T215" s="1"/>
      <c r="U215" s="1"/>
      <c r="V215" s="1"/>
      <c r="W215" s="1"/>
      <c r="X215" s="1"/>
      <c r="Y215" s="1"/>
      <c r="Z215" s="1"/>
      <c r="AA215" s="1"/>
      <c r="AB215" s="1"/>
      <c r="AC215" s="1"/>
      <c r="AD215" s="1"/>
      <c r="AE215" s="1"/>
    </row>
    <row r="216" customFormat="false" ht="15" hidden="false" customHeight="false" outlineLevel="2" collapsed="false">
      <c r="A216" s="1"/>
      <c r="B216" s="70" t="str">
        <f aca="false">B95</f>
        <v>Arbeitspaket 5</v>
      </c>
      <c r="C216" s="71"/>
      <c r="D216" s="72"/>
      <c r="E216" s="73"/>
      <c r="F216" s="74"/>
      <c r="G216" s="75" t="n">
        <f aca="false">SUMIFS([0]!t1istw2,[0]!t1paketw2,B216)</f>
        <v>0</v>
      </c>
      <c r="H216" s="74"/>
      <c r="I216" s="75" t="n">
        <f aca="false">SUMIFS(zeit2!t2istw2,zeit2!t2paketw2,B216)</f>
        <v>0</v>
      </c>
      <c r="J216" s="74"/>
      <c r="K216" s="75" t="n">
        <f aca="false">SUMIFS(zeit3!t3istw2,zeit3!t3paketw2,B216)</f>
        <v>0</v>
      </c>
      <c r="L216" s="74"/>
      <c r="M216" s="75" t="n">
        <f aca="false">SUMIFS(zeit4!t4istw2,zeit4!t4paketw2,B216)</f>
        <v>0</v>
      </c>
      <c r="N216" s="74"/>
      <c r="O216" s="75" t="n">
        <f aca="false">SUMIFS(zeit5!t5istw2,zeit5!t5paketw2,B216)</f>
        <v>0</v>
      </c>
      <c r="P216" s="76" t="n">
        <f aca="false">L216+J216+H216+F216+N216</f>
        <v>0</v>
      </c>
      <c r="Q216" s="98" t="n">
        <f aca="false">M216+K216+I216+G216+O216</f>
        <v>0</v>
      </c>
      <c r="R216" s="1"/>
      <c r="S216" s="1"/>
      <c r="T216" s="1"/>
      <c r="U216" s="1"/>
      <c r="V216" s="1"/>
      <c r="W216" s="1"/>
      <c r="X216" s="1"/>
      <c r="Y216" s="1"/>
      <c r="Z216" s="1"/>
      <c r="AA216" s="1"/>
      <c r="AB216" s="1"/>
      <c r="AC216" s="1"/>
      <c r="AD216" s="1"/>
      <c r="AE216" s="1"/>
    </row>
    <row r="217" customFormat="false" ht="15" hidden="false" customHeight="false" outlineLevel="2" collapsed="false">
      <c r="A217" s="1"/>
      <c r="B217" s="70" t="n">
        <f aca="false">B96</f>
        <v>0</v>
      </c>
      <c r="C217" s="71"/>
      <c r="D217" s="72"/>
      <c r="E217" s="73"/>
      <c r="F217" s="74"/>
      <c r="G217" s="75" t="n">
        <f aca="false">SUMIFS([0]!t1istw2,[0]!t1paketw2,B217)</f>
        <v>0</v>
      </c>
      <c r="H217" s="74"/>
      <c r="I217" s="75" t="n">
        <f aca="false">SUMIFS(zeit2!t2istw2,zeit2!t2paketw2,B217)</f>
        <v>0</v>
      </c>
      <c r="J217" s="74"/>
      <c r="K217" s="75" t="n">
        <f aca="false">SUMIFS(zeit3!t3istw2,zeit3!t3paketw2,B217)</f>
        <v>0</v>
      </c>
      <c r="L217" s="74"/>
      <c r="M217" s="75" t="n">
        <f aca="false">SUMIFS(zeit4!t4istw2,zeit4!t4paketw2,B217)</f>
        <v>0</v>
      </c>
      <c r="N217" s="74"/>
      <c r="O217" s="75" t="n">
        <f aca="false">SUMIFS(zeit5!t5istw2,zeit5!t5paketw2,B217)</f>
        <v>0</v>
      </c>
      <c r="P217" s="76" t="n">
        <f aca="false">L217+J217+H217+F217+N217</f>
        <v>0</v>
      </c>
      <c r="Q217" s="98" t="n">
        <f aca="false">M217+K217+I217+G217+O217</f>
        <v>0</v>
      </c>
      <c r="R217" s="1"/>
      <c r="S217" s="1"/>
      <c r="T217" s="1"/>
      <c r="U217" s="1"/>
      <c r="V217" s="1"/>
      <c r="W217" s="1"/>
      <c r="X217" s="1"/>
      <c r="Y217" s="1"/>
      <c r="Z217" s="1"/>
      <c r="AA217" s="1"/>
      <c r="AB217" s="1"/>
      <c r="AC217" s="1"/>
      <c r="AD217" s="1"/>
      <c r="AE217" s="1"/>
    </row>
    <row r="218" customFormat="false" ht="15" hidden="false" customHeight="false" outlineLevel="2" collapsed="false">
      <c r="A218" s="1"/>
      <c r="B218" s="70" t="n">
        <f aca="false">B97</f>
        <v>0</v>
      </c>
      <c r="C218" s="71"/>
      <c r="D218" s="72"/>
      <c r="E218" s="73"/>
      <c r="F218" s="74"/>
      <c r="G218" s="75" t="n">
        <f aca="false">SUMIFS([0]!t1istw2,[0]!t1paketw2,B218)</f>
        <v>0</v>
      </c>
      <c r="H218" s="74"/>
      <c r="I218" s="75" t="n">
        <f aca="false">SUMIFS(zeit2!t2istw2,zeit2!t2paketw2,B218)</f>
        <v>0</v>
      </c>
      <c r="J218" s="74"/>
      <c r="K218" s="75" t="n">
        <f aca="false">SUMIFS(zeit3!t3istw2,zeit3!t3paketw2,B218)</f>
        <v>0</v>
      </c>
      <c r="L218" s="74"/>
      <c r="M218" s="75" t="n">
        <f aca="false">SUMIFS(zeit4!t4istw2,zeit4!t4paketw2,B218)</f>
        <v>0</v>
      </c>
      <c r="N218" s="74"/>
      <c r="O218" s="75" t="n">
        <f aca="false">SUMIFS(zeit5!t5istw2,zeit5!t5paketw2,B218)</f>
        <v>0</v>
      </c>
      <c r="P218" s="76" t="n">
        <f aca="false">L218+J218+H218+F218+N218</f>
        <v>0</v>
      </c>
      <c r="Q218" s="98" t="n">
        <f aca="false">M218+K218+I218+G218+O218</f>
        <v>0</v>
      </c>
      <c r="R218" s="1"/>
      <c r="S218" s="1"/>
      <c r="T218" s="1"/>
      <c r="U218" s="1"/>
      <c r="V218" s="1"/>
      <c r="W218" s="1"/>
      <c r="X218" s="1"/>
      <c r="Y218" s="1"/>
      <c r="Z218" s="1"/>
      <c r="AA218" s="1"/>
      <c r="AB218" s="1"/>
      <c r="AC218" s="1"/>
      <c r="AD218" s="1"/>
      <c r="AE218" s="1"/>
    </row>
    <row r="219" customFormat="false" ht="15" hidden="false" customHeight="false" outlineLevel="2" collapsed="false">
      <c r="A219" s="1"/>
      <c r="B219" s="70" t="n">
        <f aca="false">B98</f>
        <v>0</v>
      </c>
      <c r="C219" s="71"/>
      <c r="D219" s="72"/>
      <c r="E219" s="73"/>
      <c r="F219" s="74"/>
      <c r="G219" s="75" t="n">
        <f aca="false">SUMIFS([0]!t1istw2,[0]!t1paketw2,B219)</f>
        <v>0</v>
      </c>
      <c r="H219" s="74"/>
      <c r="I219" s="75" t="n">
        <f aca="false">SUMIFS(zeit2!t2istw2,zeit2!t2paketw2,B219)</f>
        <v>0</v>
      </c>
      <c r="J219" s="74"/>
      <c r="K219" s="75" t="n">
        <f aca="false">SUMIFS(zeit3!t3istw2,zeit3!t3paketw2,B219)</f>
        <v>0</v>
      </c>
      <c r="L219" s="74"/>
      <c r="M219" s="75" t="n">
        <f aca="false">SUMIFS(zeit4!t4istw2,zeit4!t4paketw2,B219)</f>
        <v>0</v>
      </c>
      <c r="N219" s="74"/>
      <c r="O219" s="75" t="n">
        <f aca="false">SUMIFS(zeit5!t5istw2,zeit5!t5paketw2,B219)</f>
        <v>0</v>
      </c>
      <c r="P219" s="76" t="n">
        <f aca="false">L219+J219+H219+F219+N219</f>
        <v>0</v>
      </c>
      <c r="Q219" s="98" t="n">
        <f aca="false">M219+K219+I219+G219+O219</f>
        <v>0</v>
      </c>
      <c r="R219" s="1"/>
      <c r="S219" s="1"/>
      <c r="T219" s="1"/>
      <c r="U219" s="1"/>
      <c r="V219" s="1"/>
      <c r="W219" s="1"/>
      <c r="X219" s="1"/>
      <c r="Y219" s="1"/>
      <c r="Z219" s="1"/>
      <c r="AA219" s="1"/>
      <c r="AB219" s="1"/>
      <c r="AC219" s="1"/>
      <c r="AD219" s="1"/>
      <c r="AE219" s="1"/>
    </row>
    <row r="220" customFormat="false" ht="15" hidden="false" customHeight="false" outlineLevel="2" collapsed="false">
      <c r="A220" s="1"/>
      <c r="B220" s="70" t="n">
        <f aca="false">B99</f>
        <v>0</v>
      </c>
      <c r="C220" s="71"/>
      <c r="D220" s="72"/>
      <c r="E220" s="73"/>
      <c r="F220" s="74"/>
      <c r="G220" s="75" t="n">
        <f aca="false">SUMIFS([0]!t1istw2,[0]!t1paketw2,B220)</f>
        <v>0</v>
      </c>
      <c r="H220" s="74"/>
      <c r="I220" s="75" t="n">
        <f aca="false">SUMIFS(zeit2!t2istw2,zeit2!t2paketw2,B220)</f>
        <v>0</v>
      </c>
      <c r="J220" s="74"/>
      <c r="K220" s="75" t="n">
        <f aca="false">SUMIFS(zeit3!t3istw2,zeit3!t3paketw2,B220)</f>
        <v>0</v>
      </c>
      <c r="L220" s="74"/>
      <c r="M220" s="75" t="n">
        <f aca="false">SUMIFS(zeit4!t4istw2,zeit4!t4paketw2,B220)</f>
        <v>0</v>
      </c>
      <c r="N220" s="74"/>
      <c r="O220" s="75" t="n">
        <f aca="false">SUMIFS(zeit5!t5istw2,zeit5!t5paketw2,B220)</f>
        <v>0</v>
      </c>
      <c r="P220" s="76" t="n">
        <f aca="false">L220+J220+H220+F220+N220</f>
        <v>0</v>
      </c>
      <c r="Q220" s="98" t="n">
        <f aca="false">M220+K220+I220+G220+O220</f>
        <v>0</v>
      </c>
      <c r="R220" s="1"/>
      <c r="S220" s="1"/>
      <c r="T220" s="1"/>
      <c r="U220" s="1"/>
      <c r="V220" s="1"/>
      <c r="W220" s="1"/>
      <c r="X220" s="1"/>
      <c r="Y220" s="1"/>
      <c r="Z220" s="1"/>
      <c r="AA220" s="1"/>
      <c r="AB220" s="1"/>
      <c r="AC220" s="1"/>
      <c r="AD220" s="1"/>
      <c r="AE220" s="1"/>
    </row>
    <row r="221" customFormat="false" ht="15" hidden="false" customHeight="false" outlineLevel="2" collapsed="false">
      <c r="A221" s="1"/>
      <c r="B221" s="70" t="n">
        <f aca="false">B100</f>
        <v>0</v>
      </c>
      <c r="C221" s="71"/>
      <c r="D221" s="72"/>
      <c r="E221" s="73"/>
      <c r="F221" s="74"/>
      <c r="G221" s="75" t="n">
        <f aca="false">SUMIFS([0]!t1istw2,[0]!t1paketw2,B221)</f>
        <v>0</v>
      </c>
      <c r="H221" s="74"/>
      <c r="I221" s="75" t="n">
        <f aca="false">SUMIFS(zeit2!t2istw2,zeit2!t2paketw2,B221)</f>
        <v>0</v>
      </c>
      <c r="J221" s="74"/>
      <c r="K221" s="75" t="n">
        <f aca="false">SUMIFS(zeit3!t3istw2,zeit3!t3paketw2,B221)</f>
        <v>0</v>
      </c>
      <c r="L221" s="74"/>
      <c r="M221" s="75" t="n">
        <f aca="false">SUMIFS(zeit4!t4istw2,zeit4!t4paketw2,B221)</f>
        <v>0</v>
      </c>
      <c r="N221" s="74"/>
      <c r="O221" s="75" t="n">
        <f aca="false">SUMIFS(zeit5!t5istw2,zeit5!t5paketw2,B221)</f>
        <v>0</v>
      </c>
      <c r="P221" s="76" t="n">
        <f aca="false">L221+J221+H221+F221+N221</f>
        <v>0</v>
      </c>
      <c r="Q221" s="98" t="n">
        <f aca="false">M221+K221+I221+G221+O221</f>
        <v>0</v>
      </c>
      <c r="R221" s="1"/>
      <c r="S221" s="1"/>
      <c r="T221" s="1"/>
      <c r="U221" s="1"/>
      <c r="V221" s="1"/>
      <c r="W221" s="1"/>
      <c r="X221" s="1"/>
      <c r="Y221" s="1"/>
      <c r="Z221" s="1"/>
      <c r="AA221" s="1"/>
      <c r="AB221" s="1"/>
      <c r="AC221" s="1"/>
      <c r="AD221" s="1"/>
      <c r="AE221" s="1"/>
    </row>
    <row r="222" customFormat="false" ht="15" hidden="false" customHeight="false" outlineLevel="1" collapsed="false">
      <c r="A222" s="1"/>
      <c r="B222" s="84" t="s">
        <v>61</v>
      </c>
      <c r="C222" s="78"/>
      <c r="D222" s="79"/>
      <c r="E222" s="80" t="n">
        <f aca="false">D222-F222-H222-J222-L222-N222</f>
        <v>0</v>
      </c>
      <c r="F222" s="81" t="n">
        <f aca="false">SUM(F223:F232)</f>
        <v>0</v>
      </c>
      <c r="G222" s="82" t="n">
        <f aca="false">SUM(G223:G232)</f>
        <v>0</v>
      </c>
      <c r="H222" s="81" t="n">
        <f aca="false">SUM(H223:H232)</f>
        <v>0</v>
      </c>
      <c r="I222" s="82" t="n">
        <f aca="false">SUM(I223:I232)</f>
        <v>0</v>
      </c>
      <c r="J222" s="80" t="n">
        <f aca="false">SUM(J223:J232)</f>
        <v>0</v>
      </c>
      <c r="K222" s="87" t="n">
        <f aca="false">SUM(K223:K232)</f>
        <v>0</v>
      </c>
      <c r="L222" s="81" t="n">
        <f aca="false">SUM(L223:L232)</f>
        <v>0</v>
      </c>
      <c r="M222" s="82" t="n">
        <f aca="false">SUM(M223:M232)</f>
        <v>0</v>
      </c>
      <c r="N222" s="81" t="n">
        <f aca="false">SUM(N223:N232)</f>
        <v>0</v>
      </c>
      <c r="O222" s="82" t="n">
        <f aca="false">SUM(O223:O232)</f>
        <v>0</v>
      </c>
      <c r="P222" s="68" t="n">
        <f aca="false">L222+J222+H222+F222+N222</f>
        <v>0</v>
      </c>
      <c r="Q222" s="67" t="n">
        <f aca="false">M222+K222+I222+G222+O222</f>
        <v>0</v>
      </c>
      <c r="R222" s="1"/>
      <c r="S222" s="1"/>
      <c r="T222" s="1"/>
      <c r="U222" s="1"/>
      <c r="V222" s="1"/>
      <c r="W222" s="1"/>
      <c r="X222" s="1"/>
      <c r="Y222" s="1"/>
      <c r="Z222" s="1"/>
      <c r="AA222" s="1"/>
      <c r="AB222" s="1"/>
      <c r="AC222" s="1"/>
      <c r="AD222" s="1"/>
      <c r="AE222" s="1"/>
    </row>
    <row r="223" customFormat="false" ht="15" hidden="true" customHeight="false" outlineLevel="2" collapsed="false">
      <c r="A223" s="1"/>
      <c r="B223" s="70" t="str">
        <f aca="false">B102</f>
        <v>Arbeitspaket 1</v>
      </c>
      <c r="C223" s="71"/>
      <c r="D223" s="72"/>
      <c r="E223" s="73"/>
      <c r="F223" s="74"/>
      <c r="G223" s="75" t="n">
        <f aca="false">SUMIFS([0]!t1istw2,[0]!t1paketw2,B223)</f>
        <v>0</v>
      </c>
      <c r="H223" s="74"/>
      <c r="I223" s="75" t="n">
        <f aca="false">SUMIFS(zeit2!t2istw2,zeit2!t2paketw2,B223)</f>
        <v>0</v>
      </c>
      <c r="J223" s="74"/>
      <c r="K223" s="75" t="n">
        <f aca="false">SUMIFS(zeit3!t3istw2,zeit3!t3paketw2,B223)</f>
        <v>0</v>
      </c>
      <c r="L223" s="74"/>
      <c r="M223" s="75" t="n">
        <f aca="false">SUMIFS(zeit4!t4istw2,zeit4!t4paketw2,B223)</f>
        <v>0</v>
      </c>
      <c r="N223" s="74"/>
      <c r="O223" s="75" t="n">
        <f aca="false">SUMIFS(zeit5!t5istw2,zeit5!t5paketw2,B223)</f>
        <v>0</v>
      </c>
      <c r="P223" s="76" t="n">
        <f aca="false">L223+J223+H223+F223+N223</f>
        <v>0</v>
      </c>
      <c r="Q223" s="98" t="n">
        <f aca="false">M223+K223+I223+G223+O223</f>
        <v>0</v>
      </c>
      <c r="R223" s="1"/>
      <c r="S223" s="1"/>
      <c r="T223" s="1"/>
      <c r="U223" s="1"/>
      <c r="V223" s="1"/>
      <c r="W223" s="1"/>
      <c r="X223" s="1"/>
      <c r="Y223" s="1"/>
      <c r="Z223" s="1"/>
      <c r="AA223" s="1"/>
      <c r="AB223" s="1"/>
      <c r="AC223" s="1"/>
      <c r="AD223" s="1"/>
      <c r="AE223" s="1"/>
    </row>
    <row r="224" customFormat="false" ht="15" hidden="true" customHeight="false" outlineLevel="2" collapsed="false">
      <c r="A224" s="1"/>
      <c r="B224" s="70" t="str">
        <f aca="false">B103</f>
        <v>Arbeitspaket 2</v>
      </c>
      <c r="C224" s="71"/>
      <c r="D224" s="72"/>
      <c r="E224" s="73"/>
      <c r="F224" s="74"/>
      <c r="G224" s="75" t="n">
        <f aca="false">SUMIFS([0]!t1istw2,[0]!t1paketw2,B224)</f>
        <v>0</v>
      </c>
      <c r="H224" s="74"/>
      <c r="I224" s="75" t="n">
        <f aca="false">SUMIFS(zeit2!t2istw2,zeit2!t2paketw2,B224)</f>
        <v>0</v>
      </c>
      <c r="J224" s="74"/>
      <c r="K224" s="75" t="n">
        <f aca="false">SUMIFS(zeit3!t3istw2,zeit3!t3paketw2,B224)</f>
        <v>0</v>
      </c>
      <c r="L224" s="74"/>
      <c r="M224" s="75" t="n">
        <f aca="false">SUMIFS(zeit4!t4istw2,zeit4!t4paketw2,B224)</f>
        <v>0</v>
      </c>
      <c r="N224" s="74"/>
      <c r="O224" s="75" t="n">
        <f aca="false">SUMIFS(zeit5!t5istw2,zeit5!t5paketw2,B224)</f>
        <v>0</v>
      </c>
      <c r="P224" s="76" t="n">
        <f aca="false">L224+J224+H224+F224+N224</f>
        <v>0</v>
      </c>
      <c r="Q224" s="98" t="n">
        <f aca="false">M224+K224+I224+G224+O224</f>
        <v>0</v>
      </c>
      <c r="R224" s="1"/>
      <c r="S224" s="1"/>
      <c r="T224" s="1"/>
      <c r="U224" s="1"/>
      <c r="V224" s="1"/>
      <c r="W224" s="1"/>
      <c r="X224" s="1"/>
      <c r="Y224" s="1"/>
      <c r="Z224" s="1"/>
      <c r="AA224" s="1"/>
      <c r="AB224" s="1"/>
      <c r="AC224" s="1"/>
      <c r="AD224" s="1"/>
      <c r="AE224" s="1"/>
    </row>
    <row r="225" customFormat="false" ht="15" hidden="true" customHeight="false" outlineLevel="2" collapsed="false">
      <c r="A225" s="1"/>
      <c r="B225" s="70" t="str">
        <f aca="false">B104</f>
        <v>Arbeitspaket 3</v>
      </c>
      <c r="C225" s="71"/>
      <c r="D225" s="72"/>
      <c r="E225" s="73"/>
      <c r="F225" s="74"/>
      <c r="G225" s="75" t="n">
        <f aca="false">SUMIFS([0]!t1istw2,[0]!t1paketw2,B225)</f>
        <v>0</v>
      </c>
      <c r="H225" s="74"/>
      <c r="I225" s="75" t="n">
        <f aca="false">SUMIFS(zeit2!t2istw2,zeit2!t2paketw2,B225)</f>
        <v>0</v>
      </c>
      <c r="J225" s="74"/>
      <c r="K225" s="75" t="n">
        <f aca="false">SUMIFS(zeit3!t3istw2,zeit3!t3paketw2,B225)</f>
        <v>0</v>
      </c>
      <c r="L225" s="74"/>
      <c r="M225" s="75" t="n">
        <f aca="false">SUMIFS(zeit4!t4istw2,zeit4!t4paketw2,B225)</f>
        <v>0</v>
      </c>
      <c r="N225" s="74"/>
      <c r="O225" s="75" t="n">
        <f aca="false">SUMIFS(zeit5!t5istw2,zeit5!t5paketw2,B225)</f>
        <v>0</v>
      </c>
      <c r="P225" s="76" t="n">
        <f aca="false">L225+J225+H225+F225+N225</f>
        <v>0</v>
      </c>
      <c r="Q225" s="98" t="n">
        <f aca="false">M225+K225+I225+G225+O225</f>
        <v>0</v>
      </c>
      <c r="R225" s="1"/>
      <c r="S225" s="1"/>
      <c r="T225" s="1"/>
      <c r="U225" s="1"/>
      <c r="V225" s="1"/>
      <c r="W225" s="1"/>
      <c r="X225" s="1"/>
      <c r="Y225" s="1"/>
      <c r="Z225" s="1"/>
      <c r="AA225" s="1"/>
      <c r="AB225" s="1"/>
      <c r="AC225" s="1"/>
      <c r="AD225" s="1"/>
      <c r="AE225" s="1"/>
    </row>
    <row r="226" customFormat="false" ht="15" hidden="true" customHeight="false" outlineLevel="2" collapsed="false">
      <c r="A226" s="1"/>
      <c r="B226" s="70" t="str">
        <f aca="false">B105</f>
        <v>Arbeitspaket 4</v>
      </c>
      <c r="C226" s="71"/>
      <c r="D226" s="72"/>
      <c r="E226" s="73"/>
      <c r="F226" s="74"/>
      <c r="G226" s="75" t="n">
        <f aca="false">SUMIFS([0]!t1istw2,[0]!t1paketw2,B226)</f>
        <v>0</v>
      </c>
      <c r="H226" s="74"/>
      <c r="I226" s="75" t="n">
        <f aca="false">SUMIFS(zeit2!t2istw2,zeit2!t2paketw2,B226)</f>
        <v>0</v>
      </c>
      <c r="J226" s="74"/>
      <c r="K226" s="75" t="n">
        <f aca="false">SUMIFS(zeit3!t3istw2,zeit3!t3paketw2,B226)</f>
        <v>0</v>
      </c>
      <c r="L226" s="74"/>
      <c r="M226" s="75" t="n">
        <f aca="false">SUMIFS(zeit4!t4istw2,zeit4!t4paketw2,B226)</f>
        <v>0</v>
      </c>
      <c r="N226" s="74"/>
      <c r="O226" s="75" t="n">
        <f aca="false">SUMIFS(zeit5!t5istw2,zeit5!t5paketw2,B226)</f>
        <v>0</v>
      </c>
      <c r="P226" s="76" t="n">
        <f aca="false">L226+J226+H226+F226+N226</f>
        <v>0</v>
      </c>
      <c r="Q226" s="98" t="n">
        <f aca="false">M226+K226+I226+G226+O226</f>
        <v>0</v>
      </c>
      <c r="R226" s="1"/>
      <c r="S226" s="1"/>
      <c r="T226" s="1"/>
      <c r="U226" s="1"/>
      <c r="V226" s="1"/>
      <c r="W226" s="1"/>
      <c r="X226" s="1"/>
      <c r="Y226" s="1"/>
      <c r="Z226" s="1"/>
      <c r="AA226" s="1"/>
      <c r="AB226" s="1"/>
      <c r="AC226" s="1"/>
      <c r="AD226" s="1"/>
      <c r="AE226" s="1"/>
    </row>
    <row r="227" customFormat="false" ht="15" hidden="true" customHeight="false" outlineLevel="2" collapsed="false">
      <c r="A227" s="1"/>
      <c r="B227" s="70" t="str">
        <f aca="false">B106</f>
        <v>Arbeitspaket 5</v>
      </c>
      <c r="C227" s="71"/>
      <c r="D227" s="72"/>
      <c r="E227" s="73"/>
      <c r="F227" s="74"/>
      <c r="G227" s="75" t="n">
        <f aca="false">SUMIFS([0]!t1istw2,[0]!t1paketw2,B227)</f>
        <v>0</v>
      </c>
      <c r="H227" s="74"/>
      <c r="I227" s="75" t="n">
        <f aca="false">SUMIFS(zeit2!t2istw2,zeit2!t2paketw2,B227)</f>
        <v>0</v>
      </c>
      <c r="J227" s="74"/>
      <c r="K227" s="75" t="n">
        <f aca="false">SUMIFS(zeit3!t3istw2,zeit3!t3paketw2,B227)</f>
        <v>0</v>
      </c>
      <c r="L227" s="74"/>
      <c r="M227" s="75" t="n">
        <f aca="false">SUMIFS(zeit4!t4istw2,zeit4!t4paketw2,B227)</f>
        <v>0</v>
      </c>
      <c r="N227" s="74"/>
      <c r="O227" s="75" t="n">
        <f aca="false">SUMIFS(zeit5!t5istw2,zeit5!t5paketw2,B227)</f>
        <v>0</v>
      </c>
      <c r="P227" s="76" t="n">
        <f aca="false">L227+J227+H227+F227+N227</f>
        <v>0</v>
      </c>
      <c r="Q227" s="98" t="n">
        <f aca="false">M227+K227+I227+G227+O227</f>
        <v>0</v>
      </c>
      <c r="R227" s="1"/>
      <c r="S227" s="1"/>
      <c r="T227" s="1"/>
      <c r="U227" s="1"/>
      <c r="V227" s="1"/>
      <c r="W227" s="1"/>
      <c r="X227" s="1"/>
      <c r="Y227" s="1"/>
      <c r="Z227" s="1"/>
      <c r="AA227" s="1"/>
      <c r="AB227" s="1"/>
      <c r="AC227" s="1"/>
      <c r="AD227" s="1"/>
      <c r="AE227" s="1"/>
    </row>
    <row r="228" customFormat="false" ht="15" hidden="true" customHeight="false" outlineLevel="2" collapsed="false">
      <c r="A228" s="1"/>
      <c r="B228" s="70" t="n">
        <f aca="false">B107</f>
        <v>0</v>
      </c>
      <c r="C228" s="71"/>
      <c r="D228" s="72"/>
      <c r="E228" s="73"/>
      <c r="F228" s="74"/>
      <c r="G228" s="75" t="n">
        <f aca="false">SUMIFS([0]!t1istw2,[0]!t1paketw2,B228)</f>
        <v>0</v>
      </c>
      <c r="H228" s="74"/>
      <c r="I228" s="75" t="n">
        <f aca="false">SUMIFS(zeit2!t2istw2,zeit2!t2paketw2,B228)</f>
        <v>0</v>
      </c>
      <c r="J228" s="74"/>
      <c r="K228" s="75" t="n">
        <f aca="false">SUMIFS(zeit3!t3istw2,zeit3!t3paketw2,B228)</f>
        <v>0</v>
      </c>
      <c r="L228" s="74"/>
      <c r="M228" s="75" t="n">
        <f aca="false">SUMIFS(zeit4!t4istw2,zeit4!t4paketw2,B228)</f>
        <v>0</v>
      </c>
      <c r="N228" s="74"/>
      <c r="O228" s="75" t="n">
        <f aca="false">SUMIFS(zeit5!t5istw2,zeit5!t5paketw2,B228)</f>
        <v>0</v>
      </c>
      <c r="P228" s="76" t="n">
        <f aca="false">L228+J228+H228+F228+N228</f>
        <v>0</v>
      </c>
      <c r="Q228" s="98" t="n">
        <f aca="false">M228+K228+I228+G228+O228</f>
        <v>0</v>
      </c>
      <c r="R228" s="1"/>
      <c r="S228" s="1"/>
      <c r="T228" s="1"/>
      <c r="U228" s="1"/>
      <c r="V228" s="1"/>
      <c r="W228" s="1"/>
      <c r="X228" s="1"/>
      <c r="Y228" s="1"/>
      <c r="Z228" s="1"/>
      <c r="AA228" s="1"/>
      <c r="AB228" s="1"/>
      <c r="AC228" s="1"/>
      <c r="AD228" s="1"/>
      <c r="AE228" s="1"/>
    </row>
    <row r="229" customFormat="false" ht="15" hidden="true" customHeight="false" outlineLevel="2" collapsed="false">
      <c r="A229" s="1"/>
      <c r="B229" s="70" t="n">
        <f aca="false">B108</f>
        <v>0</v>
      </c>
      <c r="C229" s="71"/>
      <c r="D229" s="72"/>
      <c r="E229" s="73"/>
      <c r="F229" s="74"/>
      <c r="G229" s="75" t="n">
        <f aca="false">SUMIFS([0]!t1istw2,[0]!t1paketw2,B229)</f>
        <v>0</v>
      </c>
      <c r="H229" s="74"/>
      <c r="I229" s="75" t="n">
        <f aca="false">SUMIFS(zeit2!t2istw2,zeit2!t2paketw2,B229)</f>
        <v>0</v>
      </c>
      <c r="J229" s="74"/>
      <c r="K229" s="75" t="n">
        <f aca="false">SUMIFS(zeit3!t3istw2,zeit3!t3paketw2,B229)</f>
        <v>0</v>
      </c>
      <c r="L229" s="74"/>
      <c r="M229" s="75" t="n">
        <f aca="false">SUMIFS(zeit4!t4istw2,zeit4!t4paketw2,B229)</f>
        <v>0</v>
      </c>
      <c r="N229" s="74"/>
      <c r="O229" s="75" t="n">
        <f aca="false">SUMIFS(zeit5!t5istw2,zeit5!t5paketw2,B229)</f>
        <v>0</v>
      </c>
      <c r="P229" s="76" t="n">
        <f aca="false">L229+J229+H229+F229+N229</f>
        <v>0</v>
      </c>
      <c r="Q229" s="98" t="n">
        <f aca="false">M229+K229+I229+G229+O229</f>
        <v>0</v>
      </c>
      <c r="R229" s="1"/>
      <c r="S229" s="1"/>
      <c r="T229" s="1"/>
      <c r="U229" s="1"/>
      <c r="V229" s="1"/>
      <c r="W229" s="1"/>
      <c r="X229" s="1"/>
      <c r="Y229" s="1"/>
      <c r="Z229" s="1"/>
      <c r="AA229" s="1"/>
      <c r="AB229" s="1"/>
      <c r="AC229" s="1"/>
      <c r="AD229" s="1"/>
      <c r="AE229" s="1"/>
    </row>
    <row r="230" customFormat="false" ht="15" hidden="true" customHeight="false" outlineLevel="2" collapsed="false">
      <c r="A230" s="1"/>
      <c r="B230" s="70" t="n">
        <f aca="false">B109</f>
        <v>0</v>
      </c>
      <c r="C230" s="71"/>
      <c r="D230" s="72"/>
      <c r="E230" s="73"/>
      <c r="F230" s="74"/>
      <c r="G230" s="75" t="n">
        <f aca="false">SUMIFS([0]!t1istw2,[0]!t1paketw2,B230)</f>
        <v>0</v>
      </c>
      <c r="H230" s="74"/>
      <c r="I230" s="75" t="n">
        <f aca="false">SUMIFS(zeit2!t2istw2,zeit2!t2paketw2,B230)</f>
        <v>0</v>
      </c>
      <c r="J230" s="74"/>
      <c r="K230" s="75" t="n">
        <f aca="false">SUMIFS(zeit3!t3istw2,zeit3!t3paketw2,B230)</f>
        <v>0</v>
      </c>
      <c r="L230" s="74"/>
      <c r="M230" s="75" t="n">
        <f aca="false">SUMIFS(zeit4!t4istw2,zeit4!t4paketw2,B230)</f>
        <v>0</v>
      </c>
      <c r="N230" s="74"/>
      <c r="O230" s="75" t="n">
        <f aca="false">SUMIFS(zeit5!t5istw2,zeit5!t5paketw2,B230)</f>
        <v>0</v>
      </c>
      <c r="P230" s="76" t="n">
        <f aca="false">L230+J230+H230+F230+N230</f>
        <v>0</v>
      </c>
      <c r="Q230" s="98" t="n">
        <f aca="false">M230+K230+I230+G230+O230</f>
        <v>0</v>
      </c>
      <c r="R230" s="1"/>
      <c r="S230" s="1"/>
      <c r="T230" s="1"/>
      <c r="U230" s="1"/>
      <c r="V230" s="1"/>
      <c r="W230" s="1"/>
      <c r="X230" s="1"/>
      <c r="Y230" s="1"/>
      <c r="Z230" s="1"/>
      <c r="AA230" s="1"/>
      <c r="AB230" s="1"/>
      <c r="AC230" s="1"/>
      <c r="AD230" s="1"/>
      <c r="AE230" s="1"/>
    </row>
    <row r="231" customFormat="false" ht="15" hidden="true" customHeight="false" outlineLevel="2" collapsed="false">
      <c r="A231" s="1"/>
      <c r="B231" s="70" t="n">
        <f aca="false">B110</f>
        <v>0</v>
      </c>
      <c r="C231" s="71"/>
      <c r="D231" s="72"/>
      <c r="E231" s="73"/>
      <c r="F231" s="74"/>
      <c r="G231" s="75" t="n">
        <f aca="false">SUMIFS([0]!t1istw2,[0]!t1paketw2,B231)</f>
        <v>0</v>
      </c>
      <c r="H231" s="74"/>
      <c r="I231" s="75" t="n">
        <f aca="false">SUMIFS(zeit2!t2istw2,zeit2!t2paketw2,B231)</f>
        <v>0</v>
      </c>
      <c r="J231" s="74"/>
      <c r="K231" s="75" t="n">
        <f aca="false">SUMIFS(zeit3!t3istw2,zeit3!t3paketw2,B231)</f>
        <v>0</v>
      </c>
      <c r="L231" s="74"/>
      <c r="M231" s="75" t="n">
        <f aca="false">SUMIFS(zeit4!t4istw2,zeit4!t4paketw2,B231)</f>
        <v>0</v>
      </c>
      <c r="N231" s="74"/>
      <c r="O231" s="75" t="n">
        <f aca="false">SUMIFS(zeit5!t5istw2,zeit5!t5paketw2,B231)</f>
        <v>0</v>
      </c>
      <c r="P231" s="76" t="n">
        <f aca="false">L231+J231+H231+F231+N231</f>
        <v>0</v>
      </c>
      <c r="Q231" s="98" t="n">
        <f aca="false">M231+K231+I231+G231+O231</f>
        <v>0</v>
      </c>
      <c r="R231" s="1"/>
      <c r="S231" s="1"/>
      <c r="T231" s="1"/>
      <c r="U231" s="1"/>
      <c r="V231" s="1"/>
      <c r="W231" s="1"/>
      <c r="X231" s="1"/>
      <c r="Y231" s="1"/>
      <c r="Z231" s="1"/>
      <c r="AA231" s="1"/>
      <c r="AB231" s="1"/>
      <c r="AC231" s="1"/>
      <c r="AD231" s="1"/>
      <c r="AE231" s="1"/>
    </row>
    <row r="232" customFormat="false" ht="15" hidden="true" customHeight="false" outlineLevel="2" collapsed="false">
      <c r="A232" s="1"/>
      <c r="B232" s="70" t="n">
        <f aca="false">B111</f>
        <v>0</v>
      </c>
      <c r="C232" s="71"/>
      <c r="D232" s="72"/>
      <c r="E232" s="73"/>
      <c r="F232" s="74"/>
      <c r="G232" s="75" t="n">
        <f aca="false">SUMIFS([0]!t1istw2,[0]!t1paketw2,B232)</f>
        <v>0</v>
      </c>
      <c r="H232" s="74"/>
      <c r="I232" s="75" t="n">
        <f aca="false">SUMIFS(zeit2!t2istw2,zeit2!t2paketw2,B232)</f>
        <v>0</v>
      </c>
      <c r="J232" s="74"/>
      <c r="K232" s="75" t="n">
        <f aca="false">SUMIFS(zeit3!t3istw2,zeit3!t3paketw2,B232)</f>
        <v>0</v>
      </c>
      <c r="L232" s="74"/>
      <c r="M232" s="75" t="n">
        <f aca="false">SUMIFS(zeit4!t4istw2,zeit4!t4paketw2,B232)</f>
        <v>0</v>
      </c>
      <c r="N232" s="74"/>
      <c r="O232" s="75" t="n">
        <f aca="false">SUMIFS(zeit5!t5istw2,zeit5!t5paketw2,B232)</f>
        <v>0</v>
      </c>
      <c r="P232" s="76" t="n">
        <f aca="false">L232+J232+H232+F232+N232</f>
        <v>0</v>
      </c>
      <c r="Q232" s="98" t="n">
        <f aca="false">M232+K232+I232+G232+O232</f>
        <v>0</v>
      </c>
      <c r="R232" s="1"/>
      <c r="S232" s="1"/>
      <c r="T232" s="1"/>
      <c r="U232" s="1"/>
      <c r="V232" s="1"/>
      <c r="W232" s="1"/>
      <c r="X232" s="1"/>
      <c r="Y232" s="1"/>
      <c r="Z232" s="1"/>
      <c r="AA232" s="1"/>
      <c r="AB232" s="1"/>
      <c r="AC232" s="1"/>
      <c r="AD232" s="1"/>
      <c r="AE232" s="1"/>
    </row>
    <row r="233" customFormat="false" ht="15" hidden="false" customHeight="false" outlineLevel="1" collapsed="true">
      <c r="A233" s="1"/>
      <c r="B233" s="54"/>
      <c r="C233" s="54"/>
      <c r="D233" s="88"/>
      <c r="E233" s="88"/>
      <c r="F233" s="88"/>
      <c r="G233" s="89"/>
      <c r="H233" s="88"/>
      <c r="I233" s="89"/>
      <c r="J233" s="88"/>
      <c r="K233" s="89"/>
      <c r="L233" s="88"/>
      <c r="M233" s="89"/>
      <c r="N233" s="88"/>
      <c r="O233" s="89"/>
      <c r="P233" s="89"/>
      <c r="Q233" s="89"/>
      <c r="R233" s="1"/>
      <c r="S233" s="1"/>
      <c r="T233" s="1"/>
      <c r="U233" s="1"/>
      <c r="V233" s="1"/>
      <c r="W233" s="1"/>
      <c r="X233" s="1"/>
      <c r="Y233" s="1"/>
      <c r="Z233" s="1"/>
      <c r="AA233" s="1"/>
      <c r="AB233" s="1"/>
      <c r="AC233" s="1"/>
      <c r="AD233" s="1"/>
      <c r="AE233" s="1"/>
    </row>
    <row r="234" customFormat="false" ht="15" hidden="false" customHeight="false" outlineLevel="1" collapsed="false">
      <c r="A234" s="1"/>
      <c r="B234" s="84" t="s">
        <v>73</v>
      </c>
      <c r="C234" s="78"/>
      <c r="D234" s="90" t="n">
        <f aca="false">SUM(D134:D222)</f>
        <v>61</v>
      </c>
      <c r="E234" s="90" t="n">
        <f aca="false">SUM(E134:E222)</f>
        <v>0</v>
      </c>
      <c r="F234" s="91" t="n">
        <f aca="false">F222+F211+F200+F189+F178+F167+F156+F145+F134</f>
        <v>16</v>
      </c>
      <c r="G234" s="99" t="n">
        <f aca="false">G222+G211+G200+G189+G178+G167+G156+G145+G134</f>
        <v>14</v>
      </c>
      <c r="H234" s="91" t="n">
        <f aca="false">H222+H211+H200+H189+H178+H167+H156+H145+H134</f>
        <v>14</v>
      </c>
      <c r="I234" s="99" t="n">
        <f aca="false">I222+I211+I200+I189+I178+I167+I156+I145+I134</f>
        <v>12</v>
      </c>
      <c r="J234" s="91" t="n">
        <f aca="false">J222+J211+J200+J189+J178+J167+J156+J145+J134</f>
        <v>13</v>
      </c>
      <c r="K234" s="99" t="n">
        <f aca="false">K222+K211+K200+K189+K178+K167+K156+K145+K134</f>
        <v>0</v>
      </c>
      <c r="L234" s="91" t="n">
        <f aca="false">L222+L211+L200+L189+L178+L167+L156+L145+L134</f>
        <v>18</v>
      </c>
      <c r="M234" s="99" t="n">
        <f aca="false">M222+M211+M200+M189+M178+M167+M156+M145+M134</f>
        <v>14</v>
      </c>
      <c r="N234" s="91" t="n">
        <f aca="false">N222+N211+N200+N189+N178+N167+N156+N145+N134</f>
        <v>0</v>
      </c>
      <c r="O234" s="99" t="n">
        <f aca="false">O222+O211+O200+O189+O178+O167+O156+O145+O134</f>
        <v>0</v>
      </c>
      <c r="P234" s="91" t="n">
        <f aca="false">P222+P211+P200+P189+P178+P167+P156+P145+P134</f>
        <v>61</v>
      </c>
      <c r="Q234" s="92" t="n">
        <f aca="false">Q222+Q211+Q200+Q189+Q178+Q167+Q156+Q145+Q134</f>
        <v>40</v>
      </c>
      <c r="R234" s="1"/>
      <c r="S234" s="1"/>
      <c r="T234" s="1"/>
      <c r="U234" s="1"/>
      <c r="V234" s="1"/>
      <c r="W234" s="1"/>
      <c r="X234" s="1"/>
      <c r="Y234" s="1"/>
      <c r="Z234" s="1"/>
      <c r="AA234" s="1"/>
      <c r="AB234" s="1"/>
      <c r="AC234" s="1"/>
      <c r="AD234" s="1"/>
      <c r="AE234" s="1"/>
    </row>
    <row r="235" customFormat="false" ht="15" hidden="false" customHeight="false" outlineLevel="1" collapsed="false">
      <c r="A235" s="1"/>
      <c r="B235" s="1"/>
      <c r="C235" s="1"/>
      <c r="D235" s="1"/>
      <c r="E235" s="1"/>
      <c r="F235" s="1"/>
      <c r="G235" s="34"/>
      <c r="H235" s="1"/>
      <c r="I235" s="34"/>
      <c r="J235" s="1"/>
      <c r="K235" s="34"/>
      <c r="L235" s="1"/>
      <c r="M235" s="34"/>
      <c r="N235" s="1"/>
      <c r="O235" s="34"/>
      <c r="P235" s="34"/>
      <c r="Q235" s="34"/>
      <c r="R235" s="1"/>
      <c r="S235" s="1"/>
      <c r="T235" s="1"/>
      <c r="U235" s="1"/>
      <c r="V235" s="1"/>
      <c r="W235" s="1"/>
      <c r="X235" s="1"/>
      <c r="Y235" s="1"/>
      <c r="Z235" s="1"/>
      <c r="AA235" s="1"/>
      <c r="AB235" s="1"/>
      <c r="AC235" s="1"/>
      <c r="AD235" s="1"/>
      <c r="AE235" s="1"/>
    </row>
    <row r="236" customFormat="false" ht="15" hidden="false" customHeight="false" outlineLevel="1" collapsed="false">
      <c r="A236" s="1"/>
      <c r="B236" s="93" t="s">
        <v>74</v>
      </c>
      <c r="C236" s="93"/>
      <c r="D236" s="93"/>
      <c r="E236" s="93"/>
      <c r="F236" s="93"/>
      <c r="G236" s="93"/>
      <c r="H236" s="93"/>
      <c r="I236" s="93"/>
      <c r="J236" s="93"/>
      <c r="K236" s="93"/>
      <c r="L236" s="93"/>
      <c r="M236" s="93"/>
      <c r="N236" s="93"/>
      <c r="O236" s="93"/>
      <c r="P236" s="93"/>
      <c r="Q236" s="93"/>
      <c r="R236" s="1"/>
      <c r="S236" s="1"/>
      <c r="T236" s="1"/>
      <c r="U236" s="1"/>
      <c r="V236" s="1"/>
      <c r="W236" s="1"/>
      <c r="X236" s="1"/>
      <c r="Y236" s="1"/>
      <c r="Z236" s="1"/>
      <c r="AA236" s="1"/>
      <c r="AB236" s="1"/>
      <c r="AC236" s="1"/>
      <c r="AD236" s="1"/>
      <c r="AE236" s="1"/>
    </row>
    <row r="237" customFormat="false" ht="15" hidden="false" customHeight="true" outlineLevel="1" collapsed="false">
      <c r="A237" s="1"/>
      <c r="B237" s="103" t="s">
        <v>82</v>
      </c>
      <c r="C237" s="103"/>
      <c r="D237" s="103"/>
      <c r="E237" s="103"/>
      <c r="F237" s="103"/>
      <c r="G237" s="103"/>
      <c r="H237" s="103"/>
      <c r="I237" s="103"/>
      <c r="J237" s="103"/>
      <c r="K237" s="103"/>
      <c r="L237" s="103"/>
      <c r="M237" s="103"/>
      <c r="N237" s="103"/>
      <c r="O237" s="103"/>
      <c r="P237" s="103"/>
      <c r="Q237" s="103"/>
      <c r="R237" s="1"/>
      <c r="S237" s="1"/>
      <c r="T237" s="1"/>
      <c r="U237" s="1"/>
      <c r="V237" s="1"/>
      <c r="W237" s="1"/>
      <c r="X237" s="1"/>
      <c r="Y237" s="1"/>
      <c r="Z237" s="1"/>
      <c r="AA237" s="1"/>
      <c r="AB237" s="1"/>
      <c r="AC237" s="1"/>
      <c r="AD237" s="1"/>
      <c r="AE237" s="1"/>
    </row>
    <row r="238" customFormat="false" ht="15" hidden="false" customHeight="false" outlineLevel="1" collapsed="false">
      <c r="A238" s="1"/>
      <c r="B238" s="101" t="s">
        <v>83</v>
      </c>
      <c r="C238" s="101"/>
      <c r="D238" s="101"/>
      <c r="E238" s="101"/>
      <c r="F238" s="101"/>
      <c r="G238" s="101"/>
      <c r="H238" s="101"/>
      <c r="I238" s="101"/>
      <c r="J238" s="101"/>
      <c r="K238" s="101"/>
      <c r="L238" s="101"/>
      <c r="M238" s="101"/>
      <c r="N238" s="101"/>
      <c r="O238" s="101"/>
      <c r="P238" s="101"/>
      <c r="Q238" s="101"/>
      <c r="R238" s="1"/>
      <c r="S238" s="1"/>
      <c r="T238" s="1"/>
      <c r="U238" s="1"/>
      <c r="V238" s="1"/>
      <c r="W238" s="1"/>
      <c r="X238" s="1"/>
      <c r="Y238" s="1"/>
      <c r="Z238" s="1"/>
      <c r="AA238" s="1"/>
      <c r="AB238" s="1"/>
      <c r="AC238" s="1"/>
      <c r="AD238" s="1"/>
      <c r="AE238" s="1"/>
    </row>
    <row r="239" customFormat="false" ht="15" hidden="false" customHeight="false" outlineLevel="1" collapsed="false">
      <c r="A239" s="1"/>
      <c r="B239" s="101" t="s">
        <v>84</v>
      </c>
      <c r="C239" s="101"/>
      <c r="D239" s="101"/>
      <c r="E239" s="101"/>
      <c r="F239" s="101"/>
      <c r="G239" s="101"/>
      <c r="H239" s="101"/>
      <c r="I239" s="101"/>
      <c r="J239" s="101"/>
      <c r="K239" s="101"/>
      <c r="L239" s="101"/>
      <c r="M239" s="101"/>
      <c r="N239" s="101"/>
      <c r="O239" s="101"/>
      <c r="P239" s="101"/>
      <c r="Q239" s="101"/>
      <c r="R239" s="1"/>
      <c r="S239" s="1"/>
      <c r="T239" s="1"/>
      <c r="U239" s="1"/>
      <c r="V239" s="1"/>
      <c r="W239" s="1"/>
      <c r="X239" s="1"/>
      <c r="Y239" s="1"/>
      <c r="Z239" s="1"/>
      <c r="AA239" s="1"/>
      <c r="AB239" s="1"/>
      <c r="AC239" s="1"/>
      <c r="AD239" s="1"/>
      <c r="AE239" s="1"/>
    </row>
    <row r="240" customFormat="false" ht="15" hidden="false" customHeight="false" outlineLevel="1" collapsed="false">
      <c r="A240" s="1"/>
      <c r="B240" s="101" t="s">
        <v>85</v>
      </c>
      <c r="C240" s="101"/>
      <c r="D240" s="101"/>
      <c r="E240" s="101"/>
      <c r="F240" s="101"/>
      <c r="G240" s="101"/>
      <c r="H240" s="101"/>
      <c r="I240" s="101"/>
      <c r="J240" s="101"/>
      <c r="K240" s="101"/>
      <c r="L240" s="101"/>
      <c r="M240" s="101"/>
      <c r="N240" s="101"/>
      <c r="O240" s="101"/>
      <c r="P240" s="101"/>
      <c r="Q240" s="101"/>
      <c r="R240" s="1"/>
      <c r="S240" s="1"/>
      <c r="T240" s="1"/>
      <c r="U240" s="1"/>
      <c r="V240" s="1"/>
      <c r="W240" s="1"/>
      <c r="X240" s="1"/>
      <c r="Y240" s="1"/>
      <c r="Z240" s="1"/>
      <c r="AA240" s="1"/>
      <c r="AB240" s="1"/>
      <c r="AC240" s="1"/>
      <c r="AD240" s="1"/>
      <c r="AE240" s="1"/>
    </row>
    <row r="241" customFormat="false" ht="15" hidden="false" customHeight="false" outlineLevel="1" collapsed="false">
      <c r="A241" s="1"/>
      <c r="B241" s="101" t="s">
        <v>86</v>
      </c>
      <c r="C241" s="101"/>
      <c r="D241" s="101"/>
      <c r="E241" s="101"/>
      <c r="F241" s="101"/>
      <c r="G241" s="101"/>
      <c r="H241" s="101"/>
      <c r="I241" s="101"/>
      <c r="J241" s="101"/>
      <c r="K241" s="101"/>
      <c r="L241" s="101"/>
      <c r="M241" s="101"/>
      <c r="N241" s="101"/>
      <c r="O241" s="101"/>
      <c r="P241" s="101"/>
      <c r="Q241" s="101"/>
      <c r="R241" s="1"/>
      <c r="S241" s="1"/>
      <c r="T241" s="1"/>
      <c r="U241" s="1"/>
      <c r="V241" s="1"/>
      <c r="W241" s="1"/>
      <c r="X241" s="1"/>
      <c r="Y241" s="1"/>
      <c r="Z241" s="1"/>
      <c r="AA241" s="1"/>
      <c r="AB241" s="1"/>
      <c r="AC241" s="1"/>
      <c r="AD241" s="1"/>
      <c r="AE241" s="1"/>
    </row>
    <row r="242" customFormat="false" ht="15" hidden="false" customHeight="false" outlineLevel="1" collapsed="false">
      <c r="A242" s="1"/>
      <c r="B242" s="101" t="s">
        <v>87</v>
      </c>
      <c r="C242" s="101"/>
      <c r="D242" s="101"/>
      <c r="E242" s="101"/>
      <c r="F242" s="101"/>
      <c r="G242" s="101"/>
      <c r="H242" s="101"/>
      <c r="I242" s="101"/>
      <c r="J242" s="101"/>
      <c r="K242" s="101"/>
      <c r="L242" s="101"/>
      <c r="M242" s="101"/>
      <c r="N242" s="101"/>
      <c r="O242" s="101"/>
      <c r="P242" s="101"/>
      <c r="Q242" s="101"/>
      <c r="R242" s="1"/>
      <c r="S242" s="1"/>
      <c r="T242" s="1"/>
      <c r="U242" s="1"/>
      <c r="V242" s="1"/>
      <c r="W242" s="1"/>
      <c r="X242" s="1"/>
      <c r="Y242" s="1"/>
      <c r="Z242" s="1"/>
      <c r="AA242" s="1"/>
      <c r="AB242" s="1"/>
      <c r="AC242" s="1"/>
      <c r="AD242" s="1"/>
      <c r="AE242" s="1"/>
    </row>
    <row r="243" customFormat="false" ht="15" hidden="false" customHeight="false" outlineLevel="1" collapsed="false">
      <c r="A243" s="1"/>
      <c r="B243" s="101" t="s">
        <v>88</v>
      </c>
      <c r="C243" s="101"/>
      <c r="D243" s="101"/>
      <c r="E243" s="101"/>
      <c r="F243" s="101"/>
      <c r="G243" s="101"/>
      <c r="H243" s="101"/>
      <c r="I243" s="101"/>
      <c r="J243" s="101"/>
      <c r="K243" s="101"/>
      <c r="L243" s="101"/>
      <c r="M243" s="101"/>
      <c r="N243" s="101"/>
      <c r="O243" s="101"/>
      <c r="P243" s="101"/>
      <c r="Q243" s="101"/>
      <c r="R243" s="1"/>
      <c r="S243" s="1"/>
      <c r="T243" s="1"/>
      <c r="U243" s="1"/>
      <c r="V243" s="1"/>
      <c r="W243" s="1"/>
      <c r="X243" s="1"/>
      <c r="Y243" s="1"/>
      <c r="Z243" s="1"/>
      <c r="AA243" s="1"/>
      <c r="AB243" s="1"/>
      <c r="AC243" s="1"/>
      <c r="AD243" s="1"/>
      <c r="AE243" s="1"/>
    </row>
    <row r="244" customFormat="false" ht="15" hidden="false" customHeight="false" outlineLevel="1" collapsed="false">
      <c r="A244" s="1"/>
      <c r="B244" s="101"/>
      <c r="C244" s="101"/>
      <c r="D244" s="101"/>
      <c r="E244" s="101"/>
      <c r="F244" s="101"/>
      <c r="G244" s="101"/>
      <c r="H244" s="101"/>
      <c r="I244" s="101"/>
      <c r="J244" s="101"/>
      <c r="K244" s="101"/>
      <c r="L244" s="101"/>
      <c r="M244" s="101"/>
      <c r="N244" s="101"/>
      <c r="O244" s="101"/>
      <c r="P244" s="101"/>
      <c r="Q244" s="101"/>
      <c r="R244" s="1"/>
      <c r="S244" s="1"/>
      <c r="T244" s="1"/>
      <c r="U244" s="1"/>
      <c r="V244" s="1"/>
      <c r="W244" s="1"/>
      <c r="X244" s="1"/>
      <c r="Y244" s="1"/>
      <c r="Z244" s="1"/>
      <c r="AA244" s="1"/>
      <c r="AB244" s="1"/>
      <c r="AC244" s="1"/>
      <c r="AD244" s="1"/>
      <c r="AE244" s="1"/>
    </row>
    <row r="245" customFormat="false" ht="15" hidden="false" customHeight="false" outlineLevel="1" collapsed="false">
      <c r="A245" s="1"/>
      <c r="B245" s="101"/>
      <c r="C245" s="101"/>
      <c r="D245" s="101"/>
      <c r="E245" s="101"/>
      <c r="F245" s="101"/>
      <c r="G245" s="101"/>
      <c r="H245" s="101"/>
      <c r="I245" s="101"/>
      <c r="J245" s="101"/>
      <c r="K245" s="101"/>
      <c r="L245" s="101"/>
      <c r="M245" s="101"/>
      <c r="N245" s="101"/>
      <c r="O245" s="101"/>
      <c r="P245" s="101"/>
      <c r="Q245" s="101"/>
      <c r="R245" s="1"/>
      <c r="S245" s="1"/>
      <c r="T245" s="1"/>
      <c r="U245" s="1"/>
      <c r="V245" s="1"/>
      <c r="W245" s="1"/>
      <c r="X245" s="1"/>
      <c r="Y245" s="1"/>
      <c r="Z245" s="1"/>
      <c r="AA245" s="1"/>
      <c r="AB245" s="1"/>
      <c r="AC245" s="1"/>
      <c r="AD245" s="1"/>
      <c r="AE245" s="1"/>
    </row>
    <row r="246" customFormat="false" ht="15" hidden="false" customHeight="false" outlineLevel="1" collapsed="false">
      <c r="A246" s="1"/>
      <c r="B246" s="102"/>
      <c r="C246" s="102"/>
      <c r="D246" s="102"/>
      <c r="E246" s="102"/>
      <c r="F246" s="102"/>
      <c r="G246" s="102"/>
      <c r="H246" s="102"/>
      <c r="I246" s="102"/>
      <c r="J246" s="102"/>
      <c r="K246" s="102"/>
      <c r="L246" s="102"/>
      <c r="M246" s="102"/>
      <c r="N246" s="102"/>
      <c r="O246" s="102"/>
      <c r="P246" s="102"/>
      <c r="Q246" s="102"/>
      <c r="R246" s="1"/>
      <c r="S246" s="1"/>
      <c r="T246" s="1"/>
      <c r="U246" s="1"/>
      <c r="V246" s="1"/>
      <c r="W246" s="1"/>
      <c r="X246" s="1"/>
      <c r="Y246" s="1"/>
      <c r="Z246" s="1"/>
      <c r="AA246" s="1"/>
      <c r="AB246" s="1"/>
      <c r="AC246" s="1"/>
      <c r="AD246" s="1"/>
      <c r="AE246" s="1"/>
    </row>
    <row r="247" customFormat="false" ht="15" hidden="false" customHeight="false" outlineLevel="1" collapsed="false">
      <c r="A247" s="1"/>
      <c r="B247" s="97"/>
      <c r="C247" s="97"/>
      <c r="D247" s="97"/>
      <c r="E247" s="97"/>
      <c r="F247" s="97"/>
      <c r="G247" s="97"/>
      <c r="H247" s="97"/>
      <c r="I247" s="97"/>
      <c r="J247" s="97"/>
      <c r="K247" s="97"/>
      <c r="L247" s="97"/>
      <c r="M247" s="97"/>
      <c r="N247" s="97"/>
      <c r="O247" s="97"/>
      <c r="P247" s="97"/>
      <c r="Q247" s="97"/>
      <c r="R247" s="1"/>
      <c r="S247" s="1"/>
      <c r="T247" s="1"/>
      <c r="U247" s="1"/>
      <c r="V247" s="1"/>
      <c r="W247" s="1"/>
      <c r="X247" s="1"/>
      <c r="Y247" s="1"/>
      <c r="Z247" s="1"/>
      <c r="AA247" s="1"/>
      <c r="AB247" s="1"/>
      <c r="AC247" s="1"/>
      <c r="AD247" s="1"/>
      <c r="AE247" s="1"/>
    </row>
    <row r="248" customFormat="false" ht="15" hidden="false" customHeight="false" outlineLevel="0" collapsed="false">
      <c r="A248" s="1"/>
      <c r="B248" s="1"/>
      <c r="C248" s="1"/>
      <c r="D248" s="1"/>
      <c r="E248" s="1"/>
      <c r="F248" s="1"/>
      <c r="G248" s="34"/>
      <c r="H248" s="1"/>
      <c r="I248" s="34"/>
      <c r="J248" s="1"/>
      <c r="K248" s="34"/>
      <c r="L248" s="1"/>
      <c r="M248" s="34"/>
      <c r="N248" s="1"/>
      <c r="O248" s="34"/>
      <c r="P248" s="34"/>
      <c r="Q248" s="34"/>
      <c r="R248" s="1"/>
      <c r="S248" s="1"/>
      <c r="T248" s="1"/>
      <c r="U248" s="1"/>
      <c r="V248" s="1"/>
      <c r="W248" s="1"/>
      <c r="X248" s="1"/>
      <c r="Y248" s="1"/>
      <c r="Z248" s="1"/>
      <c r="AA248" s="1"/>
      <c r="AB248" s="1"/>
      <c r="AC248" s="1"/>
      <c r="AD248" s="1"/>
      <c r="AE248" s="1"/>
    </row>
    <row r="249" customFormat="false" ht="15" hidden="false" customHeight="false" outlineLevel="0" collapsed="false">
      <c r="A249" s="1"/>
      <c r="B249" s="1"/>
      <c r="C249" s="1"/>
      <c r="D249" s="1"/>
      <c r="E249" s="1"/>
      <c r="F249" s="1"/>
      <c r="G249" s="34"/>
      <c r="H249" s="1"/>
      <c r="I249" s="34"/>
      <c r="J249" s="1"/>
      <c r="K249" s="34"/>
      <c r="L249" s="1"/>
      <c r="M249" s="34"/>
      <c r="N249" s="1"/>
      <c r="O249" s="34"/>
      <c r="P249" s="34"/>
      <c r="Q249" s="34"/>
      <c r="R249" s="1"/>
      <c r="S249" s="1"/>
      <c r="T249" s="1"/>
      <c r="U249" s="1"/>
      <c r="V249" s="1"/>
      <c r="W249" s="1"/>
      <c r="X249" s="1"/>
      <c r="Y249" s="1"/>
      <c r="Z249" s="1"/>
      <c r="AA249" s="1"/>
      <c r="AB249" s="1"/>
      <c r="AC249" s="1"/>
      <c r="AD249" s="1"/>
      <c r="AE249" s="1"/>
    </row>
    <row r="250" customFormat="false" ht="15" hidden="false" customHeight="false" outlineLevel="0" collapsed="false">
      <c r="A250" s="1"/>
      <c r="B250" s="1"/>
      <c r="C250" s="1"/>
      <c r="D250" s="1"/>
      <c r="E250" s="1"/>
      <c r="F250" s="1"/>
      <c r="G250" s="34"/>
      <c r="H250" s="1"/>
      <c r="I250" s="34"/>
      <c r="J250" s="1"/>
      <c r="K250" s="34"/>
      <c r="L250" s="1"/>
      <c r="M250" s="34"/>
      <c r="N250" s="1"/>
      <c r="O250" s="34"/>
      <c r="P250" s="34"/>
      <c r="Q250" s="34"/>
      <c r="R250" s="1"/>
      <c r="S250" s="1"/>
      <c r="T250" s="1"/>
      <c r="U250" s="1"/>
      <c r="V250" s="1"/>
      <c r="W250" s="1"/>
      <c r="X250" s="1"/>
      <c r="Y250" s="1"/>
      <c r="Z250" s="1"/>
      <c r="AA250" s="1"/>
      <c r="AB250" s="1"/>
      <c r="AC250" s="1"/>
      <c r="AD250" s="1"/>
      <c r="AE250" s="1"/>
    </row>
    <row r="251" customFormat="false" ht="15" hidden="false" customHeight="false" outlineLevel="0" collapsed="false">
      <c r="A251" s="1"/>
      <c r="B251" s="1"/>
      <c r="C251" s="1"/>
      <c r="D251" s="1"/>
      <c r="E251" s="1"/>
      <c r="F251" s="1"/>
      <c r="G251" s="34"/>
      <c r="H251" s="1"/>
      <c r="I251" s="34"/>
      <c r="J251" s="1"/>
      <c r="K251" s="34"/>
      <c r="L251" s="1"/>
      <c r="M251" s="34"/>
      <c r="N251" s="1"/>
      <c r="O251" s="34"/>
      <c r="P251" s="34"/>
      <c r="Q251" s="34"/>
      <c r="R251" s="1"/>
      <c r="S251" s="1"/>
      <c r="T251" s="1"/>
      <c r="U251" s="1"/>
      <c r="V251" s="1"/>
      <c r="W251" s="1"/>
      <c r="X251" s="1"/>
      <c r="Y251" s="1"/>
      <c r="Z251" s="1"/>
      <c r="AA251" s="1"/>
      <c r="AB251" s="1"/>
      <c r="AC251" s="1"/>
      <c r="AD251" s="1"/>
      <c r="AE251" s="1"/>
    </row>
    <row r="252" customFormat="false" ht="15" hidden="false" customHeight="false" outlineLevel="0" collapsed="false">
      <c r="A252" s="1"/>
      <c r="B252" s="1"/>
      <c r="C252" s="1"/>
      <c r="D252" s="1"/>
      <c r="E252" s="1"/>
      <c r="F252" s="1"/>
      <c r="G252" s="34"/>
      <c r="H252" s="1"/>
      <c r="I252" s="34"/>
      <c r="J252" s="1"/>
      <c r="K252" s="34"/>
      <c r="L252" s="1"/>
      <c r="M252" s="34"/>
      <c r="N252" s="1"/>
      <c r="O252" s="34"/>
      <c r="P252" s="34"/>
      <c r="Q252" s="34"/>
      <c r="R252" s="1"/>
      <c r="S252" s="1"/>
      <c r="T252" s="1"/>
      <c r="U252" s="1"/>
      <c r="V252" s="1"/>
      <c r="W252" s="1"/>
      <c r="X252" s="1"/>
      <c r="Y252" s="1"/>
      <c r="Z252" s="1"/>
      <c r="AA252" s="1"/>
      <c r="AB252" s="1"/>
    </row>
    <row r="253" customFormat="false" ht="15" hidden="false" customHeight="false" outlineLevel="0" collapsed="false">
      <c r="A253" s="1"/>
      <c r="B253" s="1"/>
      <c r="C253" s="1"/>
      <c r="D253" s="1"/>
      <c r="E253" s="1"/>
      <c r="F253" s="1"/>
      <c r="G253" s="34"/>
      <c r="H253" s="1"/>
      <c r="I253" s="34"/>
      <c r="J253" s="1"/>
      <c r="K253" s="34"/>
      <c r="L253" s="1"/>
      <c r="M253" s="34"/>
      <c r="N253" s="1"/>
      <c r="O253" s="34"/>
      <c r="P253" s="34"/>
      <c r="Q253" s="34"/>
      <c r="R253" s="1"/>
      <c r="S253" s="1"/>
      <c r="T253" s="1"/>
      <c r="U253" s="1"/>
      <c r="V253" s="1"/>
      <c r="W253" s="1"/>
      <c r="X253" s="1"/>
      <c r="Y253" s="1"/>
      <c r="Z253" s="1"/>
      <c r="AA253" s="1"/>
      <c r="AB253" s="1"/>
    </row>
    <row r="254" customFormat="false" ht="15" hidden="false" customHeight="false" outlineLevel="0" collapsed="false">
      <c r="A254" s="1"/>
      <c r="B254" s="1"/>
      <c r="C254" s="1"/>
      <c r="D254" s="1"/>
      <c r="E254" s="1"/>
      <c r="F254" s="1"/>
      <c r="G254" s="34"/>
      <c r="H254" s="1"/>
      <c r="I254" s="34"/>
      <c r="J254" s="1"/>
      <c r="K254" s="34"/>
      <c r="L254" s="1"/>
      <c r="M254" s="34"/>
      <c r="N254" s="1"/>
      <c r="O254" s="34"/>
      <c r="P254" s="34"/>
      <c r="Q254" s="34"/>
      <c r="R254" s="1"/>
      <c r="S254" s="1"/>
      <c r="T254" s="1"/>
      <c r="U254" s="1"/>
      <c r="V254" s="1"/>
      <c r="W254" s="1"/>
      <c r="X254" s="1"/>
      <c r="Y254" s="1"/>
      <c r="Z254" s="1"/>
      <c r="AA254" s="1"/>
      <c r="AB254" s="1"/>
    </row>
    <row r="255" customFormat="false" ht="15" hidden="false" customHeight="false" outlineLevel="0" collapsed="false">
      <c r="A255" s="1"/>
      <c r="B255" s="1"/>
      <c r="C255" s="1"/>
      <c r="D255" s="1"/>
      <c r="E255" s="1"/>
      <c r="F255" s="1"/>
      <c r="G255" s="34"/>
      <c r="H255" s="1"/>
      <c r="I255" s="34"/>
      <c r="J255" s="1"/>
      <c r="K255" s="34"/>
      <c r="L255" s="1"/>
      <c r="M255" s="34"/>
      <c r="N255" s="1"/>
      <c r="O255" s="34"/>
      <c r="P255" s="34"/>
      <c r="Q255" s="34"/>
      <c r="R255" s="1"/>
      <c r="S255" s="1"/>
      <c r="T255" s="1"/>
      <c r="U255" s="1"/>
      <c r="V255" s="1"/>
      <c r="W255" s="1"/>
      <c r="X255" s="1"/>
      <c r="Y255" s="1"/>
      <c r="Z255" s="1"/>
      <c r="AA255" s="1"/>
      <c r="AB255" s="1"/>
    </row>
    <row r="256" customFormat="false" ht="15" hidden="false" customHeight="false" outlineLevel="0" collapsed="false">
      <c r="A256" s="1"/>
      <c r="B256" s="1"/>
      <c r="C256" s="1"/>
      <c r="D256" s="1"/>
      <c r="E256" s="1"/>
      <c r="F256" s="1"/>
      <c r="G256" s="34"/>
      <c r="H256" s="1"/>
      <c r="I256" s="34"/>
      <c r="J256" s="1"/>
      <c r="K256" s="34"/>
      <c r="L256" s="1"/>
      <c r="M256" s="34"/>
      <c r="N256" s="1"/>
      <c r="O256" s="34"/>
      <c r="P256" s="34"/>
      <c r="Q256" s="34"/>
      <c r="R256" s="1"/>
      <c r="S256" s="1"/>
      <c r="T256" s="1"/>
      <c r="U256" s="1"/>
      <c r="V256" s="1"/>
      <c r="W256" s="1"/>
      <c r="X256" s="1"/>
      <c r="Y256" s="1"/>
      <c r="Z256" s="1"/>
      <c r="AA256" s="1"/>
      <c r="AB256" s="1"/>
    </row>
    <row r="257" customFormat="false" ht="15" hidden="false" customHeight="false" outlineLevel="0" collapsed="false">
      <c r="A257" s="1"/>
      <c r="B257" s="1"/>
      <c r="C257" s="1"/>
      <c r="D257" s="1"/>
      <c r="E257" s="1"/>
      <c r="F257" s="1"/>
      <c r="G257" s="34"/>
      <c r="H257" s="1"/>
      <c r="I257" s="34"/>
      <c r="J257" s="1"/>
      <c r="K257" s="34"/>
      <c r="L257" s="1"/>
      <c r="M257" s="34"/>
      <c r="N257" s="1"/>
      <c r="O257" s="34"/>
      <c r="P257" s="34"/>
      <c r="Q257" s="34"/>
      <c r="R257" s="1"/>
      <c r="S257" s="1"/>
      <c r="T257" s="1"/>
      <c r="U257" s="1"/>
      <c r="V257" s="1"/>
      <c r="W257" s="1"/>
      <c r="X257" s="1"/>
      <c r="Y257" s="1"/>
      <c r="Z257" s="1"/>
      <c r="AA257" s="1"/>
      <c r="AB257" s="1"/>
    </row>
    <row r="258" customFormat="false" ht="15" hidden="false" customHeight="false" outlineLevel="0" collapsed="false">
      <c r="A258" s="1"/>
      <c r="B258" s="1"/>
      <c r="C258" s="1"/>
      <c r="D258" s="1"/>
      <c r="E258" s="1"/>
      <c r="F258" s="1"/>
      <c r="G258" s="34"/>
      <c r="H258" s="1"/>
      <c r="I258" s="34"/>
      <c r="J258" s="1"/>
      <c r="K258" s="34"/>
      <c r="L258" s="1"/>
      <c r="M258" s="34"/>
      <c r="N258" s="1"/>
      <c r="O258" s="34"/>
      <c r="P258" s="34"/>
      <c r="Q258" s="34"/>
      <c r="R258" s="1"/>
      <c r="S258" s="1"/>
      <c r="T258" s="1"/>
      <c r="U258" s="1"/>
      <c r="V258" s="1"/>
      <c r="W258" s="1"/>
      <c r="X258" s="1"/>
      <c r="Y258" s="1"/>
      <c r="Z258" s="1"/>
      <c r="AA258" s="1"/>
      <c r="AB258" s="1"/>
    </row>
    <row r="259" customFormat="false" ht="15" hidden="false" customHeight="false" outlineLevel="0" collapsed="false">
      <c r="A259" s="1"/>
      <c r="B259" s="1"/>
      <c r="C259" s="1"/>
      <c r="D259" s="1"/>
      <c r="E259" s="1"/>
      <c r="F259" s="1"/>
      <c r="G259" s="34"/>
      <c r="H259" s="1"/>
      <c r="I259" s="34"/>
      <c r="J259" s="1"/>
      <c r="K259" s="34"/>
      <c r="L259" s="1"/>
      <c r="M259" s="34"/>
      <c r="N259" s="1"/>
      <c r="O259" s="34"/>
      <c r="P259" s="34"/>
      <c r="Q259" s="34"/>
      <c r="R259" s="1"/>
      <c r="S259" s="1"/>
      <c r="T259" s="1"/>
      <c r="U259" s="1"/>
      <c r="V259" s="1"/>
      <c r="W259" s="1"/>
      <c r="X259" s="1"/>
      <c r="Y259" s="1"/>
      <c r="Z259" s="1"/>
      <c r="AA259" s="1"/>
      <c r="AB259" s="1"/>
    </row>
    <row r="260" customFormat="false" ht="15" hidden="false" customHeight="false" outlineLevel="0" collapsed="false">
      <c r="A260" s="1"/>
      <c r="B260" s="1"/>
      <c r="C260" s="1"/>
      <c r="D260" s="1"/>
      <c r="E260" s="1"/>
      <c r="F260" s="1"/>
      <c r="G260" s="34"/>
      <c r="H260" s="1"/>
      <c r="I260" s="34"/>
      <c r="J260" s="1"/>
      <c r="K260" s="34"/>
      <c r="L260" s="1"/>
      <c r="M260" s="34"/>
      <c r="N260" s="1"/>
      <c r="O260" s="34"/>
      <c r="P260" s="34"/>
      <c r="Q260" s="34"/>
      <c r="R260" s="1"/>
      <c r="S260" s="1"/>
      <c r="T260" s="1"/>
      <c r="U260" s="1"/>
      <c r="V260" s="1"/>
      <c r="W260" s="1"/>
      <c r="X260" s="1"/>
      <c r="Y260" s="1"/>
      <c r="Z260" s="1"/>
      <c r="AA260" s="1"/>
      <c r="AB260" s="1"/>
      <c r="AC260" s="1"/>
    </row>
    <row r="261" customFormat="false" ht="15" hidden="false" customHeight="false" outlineLevel="0" collapsed="false">
      <c r="A261" s="1"/>
      <c r="B261" s="1"/>
      <c r="C261" s="1"/>
      <c r="D261" s="1"/>
      <c r="E261" s="1"/>
      <c r="F261" s="1"/>
      <c r="G261" s="34"/>
      <c r="H261" s="1"/>
      <c r="I261" s="34"/>
      <c r="J261" s="1"/>
      <c r="K261" s="34"/>
      <c r="L261" s="1"/>
      <c r="M261" s="34"/>
      <c r="N261" s="1"/>
      <c r="O261" s="34"/>
      <c r="P261" s="34"/>
      <c r="Q261" s="34"/>
      <c r="R261" s="1"/>
      <c r="S261" s="1"/>
      <c r="T261" s="1"/>
      <c r="U261" s="1"/>
      <c r="V261" s="1"/>
      <c r="W261" s="1"/>
      <c r="X261" s="1"/>
      <c r="Y261" s="1"/>
      <c r="Z261" s="1"/>
      <c r="AA261" s="1"/>
      <c r="AB261" s="1"/>
      <c r="AC261" s="1"/>
    </row>
    <row r="262" customFormat="false" ht="15" hidden="false" customHeight="false" outlineLevel="0" collapsed="false">
      <c r="A262" s="1"/>
      <c r="B262" s="1"/>
      <c r="C262" s="1"/>
      <c r="D262" s="1"/>
      <c r="E262" s="1"/>
      <c r="F262" s="1"/>
      <c r="G262" s="34"/>
      <c r="H262" s="1"/>
      <c r="I262" s="34"/>
      <c r="J262" s="1"/>
      <c r="K262" s="34"/>
      <c r="L262" s="1"/>
      <c r="M262" s="34"/>
      <c r="N262" s="1"/>
      <c r="O262" s="34"/>
      <c r="P262" s="34"/>
      <c r="Q262" s="34"/>
      <c r="R262" s="1"/>
      <c r="S262" s="1"/>
      <c r="T262" s="1"/>
      <c r="U262" s="1"/>
      <c r="V262" s="1"/>
      <c r="W262" s="1"/>
      <c r="X262" s="1"/>
      <c r="Y262" s="1"/>
      <c r="Z262" s="1"/>
      <c r="AA262" s="1"/>
      <c r="AB262" s="1"/>
      <c r="AC262" s="1"/>
    </row>
    <row r="263" customFormat="false" ht="15" hidden="false" customHeight="false" outlineLevel="0" collapsed="false">
      <c r="A263" s="1"/>
      <c r="B263" s="1"/>
      <c r="C263" s="1"/>
      <c r="D263" s="1"/>
      <c r="E263" s="1"/>
      <c r="F263" s="1"/>
      <c r="G263" s="34"/>
      <c r="H263" s="1"/>
      <c r="I263" s="34"/>
      <c r="J263" s="1"/>
      <c r="K263" s="34"/>
      <c r="L263" s="1"/>
      <c r="M263" s="34"/>
      <c r="N263" s="1"/>
      <c r="O263" s="34"/>
      <c r="P263" s="34"/>
      <c r="Q263" s="34"/>
      <c r="R263" s="1"/>
      <c r="S263" s="1"/>
      <c r="T263" s="1"/>
      <c r="U263" s="1"/>
      <c r="V263" s="1"/>
      <c r="W263" s="1"/>
      <c r="X263" s="1"/>
      <c r="Y263" s="1"/>
      <c r="Z263" s="1"/>
      <c r="AA263" s="1"/>
      <c r="AB263" s="1"/>
      <c r="AC263" s="1"/>
    </row>
    <row r="264" customFormat="false" ht="15" hidden="false" customHeight="false" outlineLevel="0" collapsed="false">
      <c r="A264" s="1"/>
      <c r="B264" s="1"/>
      <c r="C264" s="1"/>
      <c r="D264" s="1"/>
      <c r="E264" s="1"/>
      <c r="F264" s="1"/>
      <c r="G264" s="34"/>
      <c r="H264" s="1"/>
      <c r="I264" s="34"/>
      <c r="J264" s="1"/>
      <c r="K264" s="34"/>
      <c r="L264" s="1"/>
      <c r="M264" s="34"/>
      <c r="N264" s="1"/>
      <c r="O264" s="34"/>
      <c r="P264" s="34"/>
      <c r="Q264" s="34"/>
      <c r="R264" s="1"/>
      <c r="S264" s="1"/>
      <c r="T264" s="1"/>
      <c r="U264" s="1"/>
      <c r="V264" s="1"/>
      <c r="W264" s="1"/>
      <c r="X264" s="1"/>
      <c r="Y264" s="1"/>
      <c r="Z264" s="1"/>
      <c r="AA264" s="1"/>
      <c r="AB264" s="1"/>
      <c r="AC264" s="1"/>
    </row>
    <row r="265" customFormat="false" ht="15" hidden="false" customHeight="false" outlineLevel="0" collapsed="false">
      <c r="A265" s="1"/>
      <c r="B265" s="1"/>
      <c r="C265" s="1"/>
      <c r="D265" s="1"/>
      <c r="E265" s="1"/>
      <c r="F265" s="1"/>
      <c r="G265" s="34"/>
      <c r="H265" s="1"/>
      <c r="I265" s="34"/>
      <c r="J265" s="1"/>
      <c r="K265" s="34"/>
      <c r="L265" s="1"/>
      <c r="M265" s="34"/>
      <c r="N265" s="1"/>
      <c r="O265" s="34"/>
      <c r="P265" s="34"/>
      <c r="Q265" s="34"/>
      <c r="R265" s="1"/>
      <c r="S265" s="1"/>
      <c r="T265" s="1"/>
      <c r="U265" s="1"/>
      <c r="V265" s="1"/>
      <c r="W265" s="1"/>
      <c r="X265" s="1"/>
      <c r="Y265" s="1"/>
      <c r="Z265" s="1"/>
      <c r="AA265" s="1"/>
      <c r="AB265" s="1"/>
      <c r="AC265" s="1"/>
    </row>
    <row r="266" customFormat="false" ht="15" hidden="false" customHeight="false" outlineLevel="0" collapsed="false">
      <c r="A266" s="1"/>
      <c r="B266" s="1"/>
      <c r="C266" s="1"/>
      <c r="D266" s="1"/>
      <c r="E266" s="1"/>
      <c r="F266" s="1"/>
      <c r="G266" s="34"/>
      <c r="H266" s="1"/>
      <c r="I266" s="34"/>
      <c r="J266" s="1"/>
      <c r="K266" s="34"/>
      <c r="L266" s="1"/>
      <c r="M266" s="34"/>
      <c r="N266" s="1"/>
      <c r="O266" s="34"/>
      <c r="P266" s="34"/>
      <c r="Q266" s="34"/>
      <c r="R266" s="1"/>
      <c r="S266" s="1"/>
      <c r="T266" s="1"/>
      <c r="U266" s="1"/>
      <c r="V266" s="1"/>
      <c r="W266" s="1"/>
      <c r="X266" s="1"/>
      <c r="Y266" s="1"/>
      <c r="Z266" s="1"/>
      <c r="AA266" s="1"/>
      <c r="AB266" s="1"/>
      <c r="AC266" s="1"/>
    </row>
    <row r="267" customFormat="false" ht="15" hidden="false" customHeight="false" outlineLevel="0" collapsed="false">
      <c r="A267" s="1"/>
      <c r="B267" s="1"/>
      <c r="C267" s="1"/>
      <c r="D267" s="1"/>
      <c r="E267" s="1"/>
      <c r="F267" s="1"/>
      <c r="G267" s="34"/>
      <c r="H267" s="1"/>
      <c r="I267" s="34"/>
      <c r="J267" s="1"/>
      <c r="K267" s="34"/>
      <c r="L267" s="1"/>
      <c r="M267" s="34"/>
      <c r="N267" s="1"/>
      <c r="O267" s="34"/>
      <c r="P267" s="34"/>
      <c r="Q267" s="34"/>
      <c r="R267" s="1"/>
      <c r="S267" s="1"/>
      <c r="T267" s="1"/>
      <c r="U267" s="1"/>
      <c r="V267" s="1"/>
      <c r="W267" s="1"/>
      <c r="X267" s="1"/>
      <c r="Y267" s="1"/>
      <c r="Z267" s="1"/>
      <c r="AA267" s="1"/>
      <c r="AB267" s="1"/>
      <c r="AC267" s="1"/>
    </row>
    <row r="268" customFormat="false" ht="15" hidden="false" customHeight="false" outlineLevel="0" collapsed="false">
      <c r="A268" s="1"/>
      <c r="B268" s="1"/>
      <c r="C268" s="1"/>
      <c r="D268" s="1"/>
      <c r="E268" s="1"/>
      <c r="F268" s="1"/>
      <c r="G268" s="34"/>
      <c r="H268" s="1"/>
      <c r="I268" s="34"/>
      <c r="J268" s="1"/>
      <c r="K268" s="34"/>
      <c r="L268" s="1"/>
      <c r="M268" s="34"/>
      <c r="N268" s="1"/>
      <c r="O268" s="34"/>
      <c r="P268" s="34"/>
      <c r="Q268" s="34"/>
      <c r="R268" s="1"/>
      <c r="S268" s="1"/>
      <c r="T268" s="1"/>
      <c r="U268" s="1"/>
      <c r="V268" s="1"/>
      <c r="W268" s="1"/>
      <c r="X268" s="1"/>
      <c r="Y268" s="1"/>
      <c r="Z268" s="1"/>
      <c r="AA268" s="1"/>
      <c r="AB268" s="1"/>
      <c r="AC268" s="1"/>
    </row>
    <row r="269" customFormat="false" ht="15" hidden="false" customHeight="false" outlineLevel="0" collapsed="false">
      <c r="A269" s="1"/>
      <c r="B269" s="1"/>
      <c r="C269" s="1"/>
      <c r="D269" s="1"/>
      <c r="E269" s="1"/>
      <c r="F269" s="1"/>
      <c r="G269" s="34"/>
      <c r="H269" s="1"/>
      <c r="I269" s="34"/>
      <c r="J269" s="1"/>
      <c r="K269" s="34"/>
      <c r="L269" s="1"/>
      <c r="M269" s="34"/>
      <c r="N269" s="1"/>
      <c r="O269" s="34"/>
      <c r="P269" s="34"/>
      <c r="Q269" s="34"/>
      <c r="R269" s="1"/>
      <c r="S269" s="1"/>
      <c r="T269" s="1"/>
      <c r="U269" s="1"/>
      <c r="V269" s="1"/>
      <c r="W269" s="1"/>
      <c r="X269" s="1"/>
      <c r="Y269" s="1"/>
      <c r="Z269" s="1"/>
      <c r="AA269" s="1"/>
      <c r="AB269" s="1"/>
      <c r="AC269" s="1"/>
    </row>
    <row r="270" customFormat="false" ht="15" hidden="false" customHeight="false" outlineLevel="0" collapsed="false">
      <c r="A270" s="1"/>
      <c r="B270" s="1"/>
      <c r="C270" s="1"/>
      <c r="D270" s="1"/>
      <c r="E270" s="1"/>
      <c r="F270" s="1"/>
      <c r="G270" s="34"/>
      <c r="H270" s="1"/>
      <c r="I270" s="34"/>
      <c r="J270" s="1"/>
      <c r="K270" s="34"/>
      <c r="L270" s="1"/>
      <c r="M270" s="34"/>
      <c r="N270" s="1"/>
      <c r="O270" s="34"/>
      <c r="P270" s="34"/>
      <c r="Q270" s="34"/>
      <c r="R270" s="1"/>
      <c r="S270" s="1"/>
      <c r="T270" s="1"/>
      <c r="U270" s="1"/>
      <c r="V270" s="1"/>
      <c r="W270" s="1"/>
      <c r="X270" s="1"/>
      <c r="Y270" s="1"/>
      <c r="Z270" s="1"/>
      <c r="AA270" s="1"/>
      <c r="AB270" s="1"/>
      <c r="AC270" s="1"/>
    </row>
    <row r="271" customFormat="false" ht="15" hidden="false" customHeight="false" outlineLevel="0" collapsed="false">
      <c r="A271" s="1"/>
      <c r="B271" s="1"/>
      <c r="C271" s="1"/>
      <c r="D271" s="1"/>
      <c r="E271" s="1"/>
      <c r="F271" s="1"/>
      <c r="G271" s="34"/>
      <c r="H271" s="1"/>
      <c r="I271" s="34"/>
      <c r="J271" s="1"/>
      <c r="K271" s="34"/>
      <c r="L271" s="1"/>
      <c r="M271" s="34"/>
      <c r="N271" s="1"/>
      <c r="O271" s="34"/>
      <c r="P271" s="34"/>
      <c r="Q271" s="34"/>
      <c r="R271" s="1"/>
      <c r="S271" s="1"/>
      <c r="T271" s="1"/>
      <c r="U271" s="1"/>
      <c r="V271" s="1"/>
      <c r="W271" s="1"/>
      <c r="X271" s="1"/>
      <c r="Y271" s="1"/>
      <c r="Z271" s="1"/>
      <c r="AA271" s="1"/>
      <c r="AB271" s="1"/>
      <c r="AC271" s="1"/>
    </row>
    <row r="272" customFormat="false" ht="15" hidden="false" customHeight="false" outlineLevel="0" collapsed="false">
      <c r="A272" s="1"/>
      <c r="B272" s="1"/>
      <c r="C272" s="1"/>
      <c r="D272" s="1"/>
      <c r="E272" s="1"/>
      <c r="F272" s="1"/>
      <c r="G272" s="34"/>
      <c r="H272" s="1"/>
      <c r="I272" s="34"/>
      <c r="J272" s="1"/>
      <c r="K272" s="34"/>
      <c r="L272" s="1"/>
      <c r="M272" s="34"/>
      <c r="N272" s="1"/>
      <c r="O272" s="34"/>
      <c r="P272" s="34"/>
      <c r="Q272" s="34"/>
      <c r="R272" s="1"/>
      <c r="S272" s="1"/>
      <c r="T272" s="1"/>
      <c r="U272" s="1"/>
      <c r="V272" s="1"/>
      <c r="W272" s="1"/>
      <c r="X272" s="1"/>
      <c r="Y272" s="1"/>
      <c r="Z272" s="1"/>
      <c r="AA272" s="1"/>
      <c r="AB272" s="1"/>
      <c r="AC272" s="1"/>
    </row>
    <row r="273" customFormat="false" ht="15" hidden="false" customHeight="false" outlineLevel="0" collapsed="false">
      <c r="A273" s="1"/>
      <c r="B273" s="1"/>
      <c r="C273" s="1"/>
      <c r="D273" s="1"/>
      <c r="E273" s="1"/>
      <c r="F273" s="1"/>
      <c r="G273" s="34"/>
      <c r="H273" s="1"/>
      <c r="I273" s="34"/>
      <c r="J273" s="1"/>
      <c r="K273" s="34"/>
      <c r="L273" s="1"/>
      <c r="M273" s="34"/>
      <c r="N273" s="1"/>
      <c r="O273" s="34"/>
      <c r="P273" s="34"/>
      <c r="Q273" s="34"/>
      <c r="R273" s="1"/>
      <c r="S273" s="1"/>
      <c r="T273" s="1"/>
      <c r="U273" s="1"/>
      <c r="V273" s="1"/>
      <c r="W273" s="1"/>
      <c r="X273" s="1"/>
      <c r="Y273" s="1"/>
      <c r="Z273" s="1"/>
      <c r="AA273" s="1"/>
      <c r="AB273" s="1"/>
      <c r="AC273" s="1"/>
    </row>
    <row r="274" customFormat="false" ht="15" hidden="false" customHeight="false" outlineLevel="0" collapsed="false">
      <c r="A274" s="1"/>
      <c r="B274" s="1"/>
      <c r="C274" s="1"/>
      <c r="D274" s="1"/>
      <c r="E274" s="1"/>
      <c r="F274" s="1"/>
      <c r="G274" s="34"/>
      <c r="H274" s="1"/>
      <c r="I274" s="34"/>
      <c r="J274" s="1"/>
      <c r="K274" s="34"/>
      <c r="L274" s="1"/>
      <c r="M274" s="34"/>
      <c r="N274" s="1"/>
      <c r="O274" s="34"/>
      <c r="P274" s="34"/>
      <c r="Q274" s="34"/>
      <c r="R274" s="1"/>
      <c r="S274" s="1"/>
      <c r="T274" s="1"/>
      <c r="U274" s="1"/>
      <c r="V274" s="1"/>
      <c r="W274" s="1"/>
      <c r="X274" s="1"/>
      <c r="Y274" s="1"/>
      <c r="Z274" s="1"/>
      <c r="AA274" s="1"/>
      <c r="AB274" s="1"/>
      <c r="AC274" s="1"/>
    </row>
    <row r="275" customFormat="false" ht="15" hidden="false" customHeight="false" outlineLevel="0" collapsed="false">
      <c r="A275" s="1"/>
      <c r="B275" s="1"/>
      <c r="C275" s="1"/>
      <c r="D275" s="1"/>
      <c r="E275" s="1"/>
      <c r="F275" s="1"/>
      <c r="G275" s="34"/>
      <c r="H275" s="1"/>
      <c r="I275" s="34"/>
      <c r="J275" s="1"/>
      <c r="K275" s="34"/>
      <c r="L275" s="1"/>
      <c r="M275" s="34"/>
      <c r="N275" s="1"/>
      <c r="O275" s="34"/>
      <c r="P275" s="34"/>
      <c r="Q275" s="34"/>
      <c r="R275" s="1"/>
      <c r="S275" s="1"/>
      <c r="T275" s="1"/>
      <c r="U275" s="1"/>
      <c r="V275" s="1"/>
      <c r="W275" s="1"/>
      <c r="X275" s="1"/>
      <c r="Y275" s="1"/>
      <c r="Z275" s="1"/>
      <c r="AA275" s="1"/>
      <c r="AB275" s="1"/>
      <c r="AC275" s="1"/>
    </row>
    <row r="276" customFormat="false" ht="15" hidden="false" customHeight="false" outlineLevel="0" collapsed="false">
      <c r="A276" s="1"/>
      <c r="B276" s="1"/>
      <c r="C276" s="1"/>
      <c r="D276" s="1"/>
      <c r="E276" s="1"/>
      <c r="F276" s="1"/>
      <c r="G276" s="34"/>
      <c r="H276" s="1"/>
      <c r="I276" s="34"/>
      <c r="J276" s="1"/>
      <c r="K276" s="34"/>
      <c r="L276" s="1"/>
      <c r="M276" s="34"/>
      <c r="N276" s="1"/>
      <c r="O276" s="34"/>
      <c r="P276" s="34"/>
      <c r="Q276" s="34"/>
      <c r="R276" s="1"/>
      <c r="S276" s="1"/>
      <c r="T276" s="1"/>
      <c r="U276" s="1"/>
      <c r="V276" s="1"/>
      <c r="W276" s="1"/>
      <c r="X276" s="1"/>
      <c r="Y276" s="1"/>
      <c r="Z276" s="1"/>
      <c r="AA276" s="1"/>
      <c r="AB276" s="1"/>
      <c r="AC276" s="1"/>
    </row>
    <row r="277" customFormat="false" ht="15" hidden="false" customHeight="false" outlineLevel="0" collapsed="false">
      <c r="A277" s="1"/>
      <c r="B277" s="1"/>
      <c r="C277" s="1"/>
      <c r="D277" s="1"/>
      <c r="E277" s="1"/>
      <c r="F277" s="1"/>
      <c r="G277" s="34"/>
      <c r="H277" s="1"/>
      <c r="I277" s="34"/>
      <c r="J277" s="1"/>
      <c r="K277" s="34"/>
      <c r="L277" s="1"/>
      <c r="M277" s="34"/>
      <c r="N277" s="1"/>
      <c r="O277" s="34"/>
      <c r="P277" s="34"/>
      <c r="Q277" s="34"/>
      <c r="R277" s="1"/>
      <c r="S277" s="1"/>
      <c r="T277" s="1"/>
      <c r="U277" s="1"/>
      <c r="V277" s="1"/>
      <c r="W277" s="1"/>
      <c r="X277" s="1"/>
      <c r="Y277" s="1"/>
      <c r="Z277" s="1"/>
      <c r="AA277" s="1"/>
      <c r="AB277" s="1"/>
      <c r="AC277" s="1"/>
    </row>
    <row r="278" customFormat="false" ht="15" hidden="false" customHeight="false" outlineLevel="0" collapsed="false">
      <c r="A278" s="1"/>
      <c r="B278" s="1"/>
      <c r="C278" s="1"/>
      <c r="D278" s="1"/>
      <c r="E278" s="1"/>
      <c r="F278" s="1"/>
      <c r="G278" s="34"/>
      <c r="H278" s="1"/>
      <c r="I278" s="34"/>
      <c r="J278" s="1"/>
      <c r="K278" s="34"/>
      <c r="L278" s="1"/>
      <c r="M278" s="34"/>
      <c r="N278" s="1"/>
      <c r="O278" s="34"/>
      <c r="P278" s="34"/>
      <c r="Q278" s="34"/>
      <c r="R278" s="1"/>
      <c r="S278" s="1"/>
      <c r="T278" s="1"/>
      <c r="U278" s="1"/>
      <c r="V278" s="1"/>
      <c r="W278" s="1"/>
      <c r="X278" s="1"/>
      <c r="Y278" s="1"/>
      <c r="Z278" s="1"/>
      <c r="AA278" s="1"/>
      <c r="AB278" s="1"/>
      <c r="AC278" s="1"/>
    </row>
    <row r="279" customFormat="false" ht="15" hidden="false" customHeight="false" outlineLevel="0" collapsed="false">
      <c r="A279" s="1"/>
      <c r="B279" s="1"/>
      <c r="C279" s="1"/>
      <c r="D279" s="1"/>
      <c r="E279" s="1"/>
      <c r="F279" s="1"/>
      <c r="G279" s="34"/>
      <c r="H279" s="1"/>
      <c r="I279" s="34"/>
      <c r="J279" s="1"/>
      <c r="K279" s="34"/>
      <c r="L279" s="1"/>
      <c r="M279" s="34"/>
      <c r="N279" s="1"/>
      <c r="O279" s="34"/>
      <c r="P279" s="34"/>
      <c r="Q279" s="34"/>
      <c r="R279" s="1"/>
      <c r="S279" s="1"/>
      <c r="T279" s="1"/>
      <c r="U279" s="1"/>
      <c r="V279" s="1"/>
      <c r="W279" s="1"/>
      <c r="X279" s="1"/>
      <c r="Y279" s="1"/>
      <c r="Z279" s="1"/>
      <c r="AA279" s="1"/>
      <c r="AB279" s="1"/>
      <c r="AC279" s="1"/>
    </row>
    <row r="280" customFormat="false" ht="15" hidden="false" customHeight="false" outlineLevel="0" collapsed="false">
      <c r="A280" s="1"/>
      <c r="B280" s="1"/>
      <c r="C280" s="1"/>
      <c r="D280" s="1"/>
      <c r="E280" s="1"/>
      <c r="F280" s="1"/>
      <c r="G280" s="34"/>
      <c r="H280" s="1"/>
      <c r="I280" s="34"/>
      <c r="J280" s="1"/>
      <c r="K280" s="34"/>
      <c r="L280" s="1"/>
      <c r="M280" s="34"/>
      <c r="N280" s="1"/>
      <c r="O280" s="34"/>
      <c r="P280" s="34"/>
      <c r="Q280" s="34"/>
      <c r="R280" s="1"/>
      <c r="S280" s="1"/>
      <c r="T280" s="1"/>
      <c r="U280" s="1"/>
      <c r="V280" s="1"/>
      <c r="W280" s="1"/>
      <c r="X280" s="1"/>
      <c r="Y280" s="1"/>
      <c r="Z280" s="1"/>
      <c r="AA280" s="1"/>
      <c r="AB280" s="1"/>
      <c r="AC280" s="1"/>
    </row>
    <row r="281" customFormat="false" ht="15" hidden="false" customHeight="false" outlineLevel="0" collapsed="false">
      <c r="A281" s="1"/>
      <c r="B281" s="1"/>
      <c r="C281" s="1"/>
      <c r="D281" s="1"/>
      <c r="E281" s="1"/>
      <c r="F281" s="1"/>
      <c r="G281" s="34"/>
      <c r="H281" s="1"/>
      <c r="I281" s="34"/>
      <c r="J281" s="1"/>
      <c r="K281" s="34"/>
      <c r="L281" s="1"/>
      <c r="M281" s="34"/>
      <c r="N281" s="1"/>
      <c r="O281" s="34"/>
      <c r="P281" s="34"/>
      <c r="Q281" s="34"/>
      <c r="R281" s="1"/>
      <c r="S281" s="1"/>
      <c r="T281" s="1"/>
      <c r="U281" s="1"/>
      <c r="V281" s="1"/>
      <c r="W281" s="1"/>
      <c r="X281" s="1"/>
      <c r="Y281" s="1"/>
      <c r="Z281" s="1"/>
      <c r="AA281" s="1"/>
      <c r="AB281" s="1"/>
      <c r="AC281" s="1"/>
    </row>
    <row r="282" customFormat="false" ht="15" hidden="false" customHeight="false" outlineLevel="0" collapsed="false">
      <c r="A282" s="1"/>
      <c r="B282" s="1"/>
      <c r="C282" s="1"/>
      <c r="D282" s="1"/>
      <c r="E282" s="1"/>
      <c r="F282" s="1"/>
      <c r="G282" s="34"/>
      <c r="H282" s="1"/>
      <c r="I282" s="34"/>
      <c r="J282" s="1"/>
      <c r="K282" s="34"/>
      <c r="L282" s="1"/>
      <c r="M282" s="34"/>
      <c r="N282" s="1"/>
      <c r="O282" s="34"/>
      <c r="P282" s="34"/>
      <c r="Q282" s="34"/>
      <c r="R282" s="1"/>
      <c r="S282" s="1"/>
      <c r="T282" s="1"/>
      <c r="U282" s="1"/>
      <c r="V282" s="1"/>
      <c r="W282" s="1"/>
      <c r="X282" s="1"/>
      <c r="Y282" s="1"/>
      <c r="Z282" s="1"/>
      <c r="AA282" s="1"/>
      <c r="AB282" s="1"/>
      <c r="AC282" s="1"/>
    </row>
    <row r="283" customFormat="false" ht="15" hidden="false" customHeight="false" outlineLevel="0" collapsed="false">
      <c r="A283" s="1"/>
      <c r="B283" s="1"/>
      <c r="C283" s="1"/>
      <c r="D283" s="1"/>
      <c r="E283" s="1"/>
      <c r="F283" s="1"/>
      <c r="G283" s="34"/>
      <c r="H283" s="1"/>
      <c r="I283" s="34"/>
      <c r="J283" s="1"/>
      <c r="K283" s="34"/>
      <c r="L283" s="1"/>
      <c r="M283" s="34"/>
      <c r="N283" s="1"/>
      <c r="O283" s="34"/>
      <c r="P283" s="34"/>
      <c r="Q283" s="34"/>
      <c r="R283" s="1"/>
      <c r="S283" s="1"/>
      <c r="T283" s="1"/>
      <c r="U283" s="1"/>
      <c r="V283" s="1"/>
      <c r="W283" s="1"/>
      <c r="X283" s="1"/>
      <c r="Y283" s="1"/>
      <c r="Z283" s="1"/>
      <c r="AA283" s="1"/>
      <c r="AB283" s="1"/>
      <c r="AC283" s="1"/>
    </row>
    <row r="284" customFormat="false" ht="15" hidden="false" customHeight="false" outlineLevel="0" collapsed="false">
      <c r="A284" s="1"/>
      <c r="B284" s="1"/>
      <c r="C284" s="1"/>
      <c r="D284" s="1"/>
      <c r="E284" s="1"/>
      <c r="F284" s="1"/>
      <c r="G284" s="34"/>
      <c r="H284" s="1"/>
      <c r="I284" s="34"/>
      <c r="J284" s="1"/>
      <c r="K284" s="34"/>
      <c r="L284" s="1"/>
      <c r="M284" s="34"/>
      <c r="N284" s="1"/>
      <c r="O284" s="34"/>
      <c r="P284" s="34"/>
      <c r="Q284" s="34"/>
      <c r="R284" s="1"/>
      <c r="S284" s="1"/>
      <c r="T284" s="1"/>
      <c r="U284" s="1"/>
      <c r="V284" s="1"/>
      <c r="W284" s="1"/>
      <c r="X284" s="1"/>
      <c r="Y284" s="1"/>
      <c r="Z284" s="1"/>
      <c r="AA284" s="1"/>
      <c r="AB284" s="1"/>
      <c r="AC284" s="1"/>
    </row>
    <row r="285" customFormat="false" ht="15" hidden="false" customHeight="false" outlineLevel="0" collapsed="false">
      <c r="A285" s="1"/>
      <c r="B285" s="1"/>
      <c r="C285" s="1"/>
      <c r="D285" s="1"/>
      <c r="E285" s="1"/>
      <c r="F285" s="1"/>
      <c r="G285" s="34"/>
      <c r="H285" s="1"/>
      <c r="I285" s="34"/>
      <c r="J285" s="1"/>
      <c r="K285" s="34"/>
      <c r="L285" s="1"/>
      <c r="M285" s="34"/>
      <c r="N285" s="1"/>
      <c r="O285" s="34"/>
      <c r="P285" s="34"/>
      <c r="Q285" s="34"/>
      <c r="R285" s="1"/>
      <c r="S285" s="1"/>
      <c r="T285" s="1"/>
      <c r="U285" s="1"/>
      <c r="V285" s="1"/>
      <c r="W285" s="1"/>
      <c r="X285" s="1"/>
      <c r="Y285" s="1"/>
      <c r="Z285" s="1"/>
      <c r="AA285" s="1"/>
      <c r="AB285" s="1"/>
      <c r="AC285" s="1"/>
    </row>
    <row r="286" customFormat="false" ht="15" hidden="false" customHeight="false" outlineLevel="0" collapsed="false">
      <c r="A286" s="1"/>
      <c r="B286" s="1"/>
      <c r="C286" s="1"/>
      <c r="D286" s="1"/>
      <c r="E286" s="1"/>
      <c r="F286" s="1"/>
      <c r="G286" s="34"/>
      <c r="H286" s="1"/>
      <c r="I286" s="34"/>
      <c r="J286" s="1"/>
      <c r="K286" s="34"/>
      <c r="L286" s="1"/>
      <c r="M286" s="34"/>
      <c r="N286" s="1"/>
      <c r="O286" s="34"/>
      <c r="P286" s="34"/>
      <c r="Q286" s="34"/>
      <c r="R286" s="1"/>
      <c r="S286" s="1"/>
      <c r="T286" s="1"/>
      <c r="U286" s="1"/>
      <c r="V286" s="1"/>
      <c r="W286" s="1"/>
      <c r="X286" s="1"/>
      <c r="Y286" s="1"/>
      <c r="Z286" s="1"/>
      <c r="AA286" s="1"/>
      <c r="AB286" s="1"/>
      <c r="AC286" s="1"/>
    </row>
    <row r="287" customFormat="false" ht="15" hidden="false" customHeight="false" outlineLevel="0" collapsed="false">
      <c r="A287" s="1"/>
      <c r="B287" s="1"/>
      <c r="C287" s="1"/>
      <c r="D287" s="1"/>
      <c r="E287" s="1"/>
      <c r="F287" s="1"/>
      <c r="G287" s="34"/>
      <c r="H287" s="1"/>
      <c r="I287" s="34"/>
      <c r="J287" s="1"/>
      <c r="K287" s="34"/>
      <c r="L287" s="1"/>
      <c r="M287" s="34"/>
      <c r="N287" s="1"/>
      <c r="O287" s="34"/>
      <c r="P287" s="34"/>
      <c r="Q287" s="34"/>
      <c r="R287" s="1"/>
      <c r="S287" s="1"/>
      <c r="T287" s="1"/>
      <c r="U287" s="1"/>
      <c r="V287" s="1"/>
      <c r="W287" s="1"/>
      <c r="X287" s="1"/>
      <c r="Y287" s="1"/>
      <c r="Z287" s="1"/>
      <c r="AA287" s="1"/>
      <c r="AB287" s="1"/>
      <c r="AC287" s="1"/>
    </row>
    <row r="288" customFormat="false" ht="15" hidden="false" customHeight="false" outlineLevel="0" collapsed="false">
      <c r="A288" s="1"/>
      <c r="B288" s="1"/>
      <c r="C288" s="1"/>
      <c r="D288" s="1"/>
      <c r="E288" s="1"/>
      <c r="F288" s="1"/>
      <c r="G288" s="34"/>
      <c r="H288" s="1"/>
      <c r="I288" s="34"/>
      <c r="J288" s="1"/>
      <c r="K288" s="34"/>
      <c r="L288" s="1"/>
      <c r="M288" s="34"/>
      <c r="N288" s="1"/>
      <c r="O288" s="34"/>
      <c r="P288" s="34"/>
      <c r="Q288" s="34"/>
      <c r="R288" s="1"/>
      <c r="S288" s="1"/>
      <c r="T288" s="1"/>
      <c r="U288" s="1"/>
      <c r="V288" s="1"/>
      <c r="W288" s="1"/>
      <c r="X288" s="1"/>
      <c r="Y288" s="1"/>
      <c r="Z288" s="1"/>
      <c r="AA288" s="1"/>
      <c r="AB288" s="1"/>
      <c r="AC288" s="1"/>
    </row>
    <row r="289" customFormat="false" ht="15" hidden="false" customHeight="false" outlineLevel="0" collapsed="false">
      <c r="A289" s="1"/>
      <c r="B289" s="1"/>
      <c r="C289" s="1"/>
      <c r="D289" s="1"/>
      <c r="E289" s="1"/>
      <c r="F289" s="1"/>
      <c r="G289" s="34"/>
      <c r="H289" s="1"/>
      <c r="I289" s="34"/>
      <c r="J289" s="1"/>
      <c r="K289" s="34"/>
      <c r="L289" s="1"/>
      <c r="M289" s="34"/>
      <c r="N289" s="1"/>
      <c r="O289" s="34"/>
      <c r="P289" s="34"/>
      <c r="Q289" s="34"/>
      <c r="R289" s="1"/>
      <c r="S289" s="1"/>
      <c r="T289" s="1"/>
      <c r="U289" s="1"/>
      <c r="V289" s="1"/>
      <c r="W289" s="1"/>
      <c r="X289" s="1"/>
      <c r="Y289" s="1"/>
      <c r="Z289" s="1"/>
      <c r="AA289" s="1"/>
      <c r="AB289" s="1"/>
      <c r="AC289" s="1"/>
    </row>
    <row r="290" customFormat="false" ht="15" hidden="false" customHeight="false" outlineLevel="0" collapsed="false">
      <c r="A290" s="1"/>
      <c r="B290" s="1"/>
      <c r="C290" s="1"/>
      <c r="D290" s="1"/>
      <c r="E290" s="1"/>
      <c r="F290" s="1"/>
      <c r="G290" s="34"/>
      <c r="H290" s="1"/>
      <c r="I290" s="34"/>
      <c r="J290" s="1"/>
      <c r="K290" s="34"/>
      <c r="L290" s="1"/>
      <c r="M290" s="34"/>
      <c r="N290" s="1"/>
      <c r="O290" s="34"/>
      <c r="P290" s="34"/>
      <c r="Q290" s="34"/>
      <c r="R290" s="1"/>
      <c r="S290" s="1"/>
      <c r="T290" s="1"/>
      <c r="U290" s="1"/>
      <c r="V290" s="1"/>
      <c r="W290" s="1"/>
      <c r="X290" s="1"/>
      <c r="Y290" s="1"/>
      <c r="Z290" s="1"/>
      <c r="AA290" s="1"/>
      <c r="AB290" s="1"/>
      <c r="AC290" s="1"/>
    </row>
    <row r="291" customFormat="false" ht="15" hidden="false" customHeight="false" outlineLevel="0" collapsed="false">
      <c r="A291" s="1"/>
      <c r="B291" s="1"/>
      <c r="C291" s="1"/>
      <c r="D291" s="1"/>
      <c r="E291" s="1"/>
      <c r="F291" s="1"/>
      <c r="G291" s="34"/>
      <c r="H291" s="1"/>
      <c r="I291" s="34"/>
      <c r="J291" s="1"/>
      <c r="K291" s="34"/>
      <c r="L291" s="1"/>
      <c r="M291" s="34"/>
      <c r="N291" s="1"/>
      <c r="O291" s="34"/>
      <c r="P291" s="34"/>
      <c r="Q291" s="34"/>
      <c r="R291" s="1"/>
      <c r="S291" s="1"/>
      <c r="T291" s="1"/>
      <c r="U291" s="1"/>
      <c r="V291" s="1"/>
      <c r="W291" s="1"/>
      <c r="X291" s="1"/>
      <c r="Y291" s="1"/>
      <c r="Z291" s="1"/>
      <c r="AA291" s="1"/>
      <c r="AB291" s="1"/>
      <c r="AC291" s="1"/>
    </row>
    <row r="292" customFormat="false" ht="15" hidden="false" customHeight="false" outlineLevel="0" collapsed="false">
      <c r="A292" s="1"/>
      <c r="B292" s="1"/>
      <c r="C292" s="1"/>
      <c r="D292" s="1"/>
      <c r="E292" s="1"/>
      <c r="F292" s="1"/>
      <c r="G292" s="34"/>
      <c r="H292" s="1"/>
      <c r="I292" s="34"/>
      <c r="J292" s="1"/>
      <c r="K292" s="34"/>
      <c r="L292" s="1"/>
      <c r="M292" s="34"/>
      <c r="N292" s="1"/>
      <c r="O292" s="34"/>
      <c r="P292" s="34"/>
      <c r="Q292" s="34"/>
      <c r="R292" s="1"/>
      <c r="S292" s="1"/>
      <c r="T292" s="1"/>
      <c r="U292" s="1"/>
      <c r="V292" s="1"/>
      <c r="W292" s="1"/>
      <c r="X292" s="1"/>
      <c r="Y292" s="1"/>
      <c r="Z292" s="1"/>
      <c r="AA292" s="1"/>
      <c r="AB292" s="1"/>
      <c r="AC292" s="1"/>
    </row>
    <row r="293" customFormat="false" ht="15" hidden="false" customHeight="false" outlineLevel="0" collapsed="false">
      <c r="A293" s="1"/>
      <c r="B293" s="1"/>
      <c r="C293" s="1"/>
      <c r="D293" s="1"/>
      <c r="E293" s="1"/>
      <c r="F293" s="1"/>
      <c r="G293" s="34"/>
      <c r="H293" s="1"/>
      <c r="I293" s="34"/>
      <c r="J293" s="1"/>
      <c r="K293" s="34"/>
      <c r="L293" s="1"/>
      <c r="M293" s="34"/>
      <c r="N293" s="1"/>
      <c r="O293" s="34"/>
      <c r="P293" s="34"/>
      <c r="Q293" s="34"/>
      <c r="R293" s="1"/>
      <c r="S293" s="1"/>
      <c r="T293" s="1"/>
      <c r="U293" s="1"/>
      <c r="V293" s="1"/>
      <c r="W293" s="1"/>
      <c r="X293" s="1"/>
      <c r="Y293" s="1"/>
      <c r="Z293" s="1"/>
      <c r="AA293" s="1"/>
      <c r="AB293" s="1"/>
      <c r="AC293" s="1"/>
    </row>
    <row r="294" customFormat="false" ht="15" hidden="false" customHeight="false" outlineLevel="0" collapsed="false">
      <c r="A294" s="1"/>
      <c r="B294" s="1"/>
      <c r="C294" s="1"/>
      <c r="D294" s="1"/>
      <c r="E294" s="1"/>
      <c r="F294" s="1"/>
      <c r="G294" s="34"/>
      <c r="H294" s="1"/>
      <c r="I294" s="34"/>
      <c r="J294" s="1"/>
      <c r="K294" s="34"/>
      <c r="L294" s="1"/>
      <c r="M294" s="34"/>
      <c r="N294" s="1"/>
      <c r="O294" s="34"/>
      <c r="P294" s="34"/>
      <c r="Q294" s="34"/>
      <c r="R294" s="1"/>
      <c r="S294" s="1"/>
      <c r="T294" s="1"/>
      <c r="U294" s="1"/>
      <c r="V294" s="1"/>
      <c r="W294" s="1"/>
      <c r="X294" s="1"/>
      <c r="Y294" s="1"/>
      <c r="Z294" s="1"/>
      <c r="AA294" s="1"/>
      <c r="AB294" s="1"/>
      <c r="AC294" s="1"/>
    </row>
    <row r="295" customFormat="false" ht="15" hidden="false" customHeight="false" outlineLevel="0" collapsed="false">
      <c r="A295" s="1"/>
      <c r="B295" s="1"/>
      <c r="C295" s="1"/>
      <c r="D295" s="1"/>
      <c r="E295" s="1"/>
      <c r="F295" s="1"/>
      <c r="G295" s="34"/>
      <c r="H295" s="1"/>
      <c r="I295" s="34"/>
      <c r="J295" s="1"/>
      <c r="K295" s="34"/>
      <c r="L295" s="1"/>
      <c r="M295" s="34"/>
      <c r="N295" s="1"/>
      <c r="O295" s="34"/>
      <c r="P295" s="34"/>
      <c r="Q295" s="34"/>
      <c r="R295" s="1"/>
      <c r="S295" s="1"/>
      <c r="T295" s="1"/>
      <c r="U295" s="1"/>
      <c r="V295" s="1"/>
      <c r="W295" s="1"/>
      <c r="X295" s="1"/>
      <c r="Y295" s="1"/>
      <c r="Z295" s="1"/>
      <c r="AA295" s="1"/>
      <c r="AB295" s="1"/>
      <c r="AC295" s="1"/>
    </row>
    <row r="296" customFormat="false" ht="15" hidden="false" customHeight="false" outlineLevel="0" collapsed="false">
      <c r="A296" s="1"/>
      <c r="B296" s="1"/>
      <c r="C296" s="1"/>
      <c r="D296" s="1"/>
      <c r="E296" s="1"/>
      <c r="F296" s="1"/>
      <c r="G296" s="34"/>
      <c r="H296" s="1"/>
      <c r="I296" s="34"/>
      <c r="J296" s="1"/>
      <c r="K296" s="34"/>
      <c r="L296" s="1"/>
      <c r="M296" s="34"/>
      <c r="N296" s="1"/>
      <c r="O296" s="34"/>
      <c r="P296" s="34"/>
      <c r="Q296" s="34"/>
      <c r="R296" s="1"/>
      <c r="S296" s="1"/>
      <c r="T296" s="1"/>
      <c r="U296" s="1"/>
      <c r="V296" s="1"/>
      <c r="W296" s="1"/>
      <c r="X296" s="1"/>
      <c r="Y296" s="1"/>
      <c r="Z296" s="1"/>
      <c r="AA296" s="1"/>
      <c r="AB296" s="1"/>
      <c r="AC296" s="1"/>
    </row>
    <row r="297" customFormat="false" ht="15" hidden="false" customHeight="false" outlineLevel="0" collapsed="false">
      <c r="A297" s="1"/>
      <c r="B297" s="1"/>
      <c r="C297" s="1"/>
      <c r="D297" s="1"/>
      <c r="E297" s="1"/>
      <c r="F297" s="1"/>
      <c r="G297" s="34"/>
      <c r="H297" s="1"/>
      <c r="I297" s="34"/>
      <c r="J297" s="1"/>
      <c r="K297" s="34"/>
      <c r="L297" s="1"/>
      <c r="M297" s="34"/>
      <c r="N297" s="1"/>
      <c r="O297" s="34"/>
      <c r="P297" s="34"/>
      <c r="Q297" s="34"/>
      <c r="R297" s="1"/>
      <c r="S297" s="1"/>
      <c r="T297" s="1"/>
      <c r="U297" s="1"/>
      <c r="V297" s="1"/>
      <c r="W297" s="1"/>
      <c r="X297" s="1"/>
      <c r="Y297" s="1"/>
      <c r="Z297" s="1"/>
      <c r="AA297" s="1"/>
      <c r="AB297" s="1"/>
      <c r="AC297" s="1"/>
    </row>
    <row r="298" customFormat="false" ht="15" hidden="false" customHeight="false" outlineLevel="0" collapsed="false">
      <c r="A298" s="1"/>
      <c r="B298" s="1"/>
      <c r="C298" s="1"/>
      <c r="D298" s="1"/>
      <c r="E298" s="1"/>
      <c r="F298" s="1"/>
      <c r="G298" s="34"/>
      <c r="H298" s="1"/>
      <c r="I298" s="34"/>
      <c r="J298" s="1"/>
      <c r="K298" s="34"/>
      <c r="L298" s="1"/>
      <c r="M298" s="34"/>
      <c r="N298" s="1"/>
      <c r="O298" s="34"/>
      <c r="P298" s="34"/>
      <c r="Q298" s="34"/>
      <c r="R298" s="1"/>
      <c r="S298" s="1"/>
      <c r="T298" s="1"/>
      <c r="U298" s="1"/>
      <c r="V298" s="1"/>
      <c r="W298" s="1"/>
      <c r="X298" s="1"/>
      <c r="Y298" s="1"/>
      <c r="Z298" s="1"/>
      <c r="AA298" s="1"/>
      <c r="AB298" s="1"/>
      <c r="AC298" s="1"/>
    </row>
    <row r="299" customFormat="false" ht="15" hidden="false" customHeight="false" outlineLevel="0" collapsed="false">
      <c r="A299" s="1"/>
      <c r="B299" s="1"/>
      <c r="C299" s="1"/>
      <c r="D299" s="1"/>
      <c r="E299" s="1"/>
      <c r="F299" s="1"/>
      <c r="G299" s="34"/>
      <c r="H299" s="1"/>
      <c r="I299" s="34"/>
      <c r="J299" s="1"/>
      <c r="K299" s="34"/>
      <c r="L299" s="1"/>
      <c r="M299" s="34"/>
      <c r="N299" s="1"/>
      <c r="O299" s="34"/>
      <c r="P299" s="34"/>
      <c r="Q299" s="34"/>
      <c r="R299" s="1"/>
      <c r="S299" s="1"/>
      <c r="T299" s="1"/>
      <c r="U299" s="1"/>
      <c r="V299" s="1"/>
      <c r="W299" s="1"/>
      <c r="X299" s="1"/>
      <c r="Y299" s="1"/>
      <c r="Z299" s="1"/>
      <c r="AA299" s="1"/>
      <c r="AB299" s="1"/>
      <c r="AC299" s="1"/>
    </row>
    <row r="300" customFormat="false" ht="15" hidden="false" customHeight="false" outlineLevel="0" collapsed="false">
      <c r="A300" s="1"/>
      <c r="B300" s="1"/>
      <c r="C300" s="1"/>
      <c r="D300" s="1"/>
      <c r="E300" s="1"/>
      <c r="F300" s="1"/>
      <c r="G300" s="34"/>
      <c r="H300" s="1"/>
      <c r="I300" s="34"/>
      <c r="J300" s="1"/>
      <c r="K300" s="34"/>
      <c r="L300" s="1"/>
      <c r="M300" s="34"/>
      <c r="N300" s="1"/>
      <c r="O300" s="34"/>
      <c r="P300" s="34"/>
      <c r="Q300" s="34"/>
      <c r="R300" s="1"/>
      <c r="S300" s="1"/>
      <c r="T300" s="1"/>
      <c r="U300" s="1"/>
      <c r="V300" s="1"/>
      <c r="W300" s="1"/>
      <c r="X300" s="1"/>
      <c r="Y300" s="1"/>
      <c r="Z300" s="1"/>
      <c r="AA300" s="1"/>
      <c r="AB300" s="1"/>
      <c r="AC300" s="1"/>
    </row>
    <row r="301" customFormat="false" ht="15" hidden="false" customHeight="false" outlineLevel="0" collapsed="false">
      <c r="A301" s="1"/>
      <c r="B301" s="1"/>
      <c r="C301" s="1"/>
      <c r="D301" s="1"/>
      <c r="E301" s="1"/>
      <c r="F301" s="1"/>
      <c r="G301" s="34"/>
      <c r="H301" s="1"/>
      <c r="I301" s="34"/>
      <c r="J301" s="1"/>
      <c r="K301" s="34"/>
      <c r="L301" s="1"/>
      <c r="M301" s="34"/>
      <c r="N301" s="1"/>
      <c r="O301" s="34"/>
      <c r="P301" s="34"/>
      <c r="Q301" s="34"/>
      <c r="R301" s="1"/>
      <c r="S301" s="1"/>
      <c r="T301" s="1"/>
      <c r="U301" s="1"/>
      <c r="V301" s="1"/>
      <c r="W301" s="1"/>
      <c r="X301" s="1"/>
      <c r="Y301" s="1"/>
      <c r="Z301" s="1"/>
      <c r="AA301" s="1"/>
      <c r="AB301" s="1"/>
      <c r="AC301" s="1"/>
    </row>
    <row r="302" customFormat="false" ht="15" hidden="false" customHeight="false" outlineLevel="0" collapsed="false">
      <c r="A302" s="1"/>
      <c r="B302" s="1"/>
      <c r="C302" s="1"/>
      <c r="D302" s="1"/>
      <c r="E302" s="1"/>
      <c r="F302" s="1"/>
      <c r="G302" s="34"/>
      <c r="H302" s="1"/>
      <c r="I302" s="34"/>
      <c r="J302" s="1"/>
      <c r="K302" s="34"/>
      <c r="L302" s="1"/>
      <c r="M302" s="34"/>
      <c r="N302" s="1"/>
      <c r="O302" s="34"/>
      <c r="P302" s="34"/>
      <c r="Q302" s="34"/>
      <c r="R302" s="1"/>
      <c r="S302" s="1"/>
      <c r="T302" s="1"/>
      <c r="U302" s="1"/>
      <c r="V302" s="1"/>
      <c r="W302" s="1"/>
      <c r="X302" s="1"/>
      <c r="Y302" s="1"/>
      <c r="Z302" s="1"/>
      <c r="AA302" s="1"/>
      <c r="AB302" s="1"/>
      <c r="AC302" s="1"/>
    </row>
    <row r="303" customFormat="false" ht="15" hidden="false" customHeight="false" outlineLevel="0" collapsed="false">
      <c r="A303" s="1"/>
      <c r="B303" s="1"/>
      <c r="C303" s="1"/>
      <c r="D303" s="1"/>
      <c r="E303" s="1"/>
      <c r="F303" s="1"/>
      <c r="G303" s="34"/>
      <c r="H303" s="1"/>
      <c r="I303" s="34"/>
      <c r="J303" s="1"/>
      <c r="K303" s="34"/>
      <c r="L303" s="1"/>
      <c r="M303" s="34"/>
      <c r="N303" s="1"/>
      <c r="O303" s="34"/>
      <c r="P303" s="34"/>
      <c r="Q303" s="34"/>
      <c r="R303" s="1"/>
      <c r="S303" s="1"/>
      <c r="T303" s="1"/>
      <c r="U303" s="1"/>
      <c r="V303" s="1"/>
      <c r="W303" s="1"/>
      <c r="X303" s="1"/>
      <c r="Y303" s="1"/>
      <c r="Z303" s="1"/>
      <c r="AA303" s="1"/>
      <c r="AB303" s="1"/>
      <c r="AC303" s="1"/>
    </row>
    <row r="304" customFormat="false" ht="15" hidden="false" customHeight="false" outlineLevel="0" collapsed="false">
      <c r="A304" s="1"/>
      <c r="B304" s="1"/>
      <c r="C304" s="1"/>
      <c r="D304" s="1"/>
      <c r="E304" s="1"/>
      <c r="F304" s="1"/>
      <c r="G304" s="34"/>
      <c r="H304" s="1"/>
      <c r="I304" s="34"/>
      <c r="J304" s="1"/>
      <c r="K304" s="34"/>
      <c r="L304" s="1"/>
      <c r="M304" s="34"/>
      <c r="N304" s="1"/>
      <c r="O304" s="34"/>
      <c r="P304" s="34"/>
      <c r="Q304" s="34"/>
      <c r="R304" s="1"/>
      <c r="S304" s="1"/>
      <c r="T304" s="1"/>
      <c r="U304" s="1"/>
      <c r="V304" s="1"/>
      <c r="W304" s="1"/>
      <c r="X304" s="1"/>
      <c r="Y304" s="1"/>
      <c r="Z304" s="1"/>
      <c r="AA304" s="1"/>
      <c r="AB304" s="1"/>
      <c r="AC304" s="1"/>
    </row>
    <row r="305" customFormat="false" ht="15" hidden="false" customHeight="false" outlineLevel="0" collapsed="false">
      <c r="A305" s="1"/>
      <c r="B305" s="1"/>
      <c r="C305" s="1"/>
      <c r="D305" s="1"/>
      <c r="E305" s="1"/>
      <c r="F305" s="1"/>
      <c r="G305" s="34"/>
      <c r="H305" s="1"/>
      <c r="I305" s="34"/>
      <c r="J305" s="1"/>
      <c r="K305" s="34"/>
      <c r="L305" s="1"/>
      <c r="M305" s="34"/>
      <c r="N305" s="1"/>
      <c r="O305" s="34"/>
      <c r="P305" s="34"/>
      <c r="Q305" s="34"/>
      <c r="R305" s="1"/>
      <c r="S305" s="1"/>
      <c r="T305" s="1"/>
      <c r="U305" s="1"/>
      <c r="V305" s="1"/>
      <c r="W305" s="1"/>
      <c r="X305" s="1"/>
      <c r="Y305" s="1"/>
      <c r="Z305" s="1"/>
      <c r="AA305" s="1"/>
      <c r="AB305" s="1"/>
      <c r="AC305" s="1"/>
    </row>
    <row r="306" customFormat="false" ht="15" hidden="false" customHeight="false" outlineLevel="0" collapsed="false">
      <c r="A306" s="1"/>
      <c r="B306" s="1"/>
      <c r="C306" s="1"/>
      <c r="D306" s="1"/>
      <c r="E306" s="1"/>
      <c r="F306" s="1"/>
      <c r="G306" s="34"/>
      <c r="H306" s="1"/>
      <c r="I306" s="34"/>
      <c r="J306" s="1"/>
      <c r="K306" s="34"/>
      <c r="L306" s="1"/>
      <c r="M306" s="34"/>
      <c r="N306" s="1"/>
      <c r="O306" s="34"/>
      <c r="P306" s="34"/>
      <c r="Q306" s="34"/>
      <c r="R306" s="1"/>
      <c r="S306" s="1"/>
      <c r="T306" s="1"/>
      <c r="U306" s="1"/>
      <c r="V306" s="1"/>
      <c r="W306" s="1"/>
      <c r="X306" s="1"/>
      <c r="Y306" s="1"/>
      <c r="Z306" s="1"/>
      <c r="AA306" s="1"/>
      <c r="AB306" s="1"/>
      <c r="AC306" s="1"/>
    </row>
    <row r="307" customFormat="false" ht="15" hidden="false" customHeight="false" outlineLevel="0" collapsed="false">
      <c r="A307" s="1"/>
      <c r="B307" s="1"/>
      <c r="C307" s="1"/>
      <c r="D307" s="1"/>
      <c r="E307" s="1"/>
      <c r="F307" s="1"/>
      <c r="G307" s="34"/>
      <c r="H307" s="1"/>
      <c r="I307" s="34"/>
      <c r="J307" s="1"/>
      <c r="K307" s="34"/>
      <c r="L307" s="1"/>
      <c r="M307" s="34"/>
      <c r="N307" s="1"/>
      <c r="O307" s="34"/>
      <c r="P307" s="34"/>
      <c r="Q307" s="34"/>
      <c r="R307" s="1"/>
      <c r="S307" s="1"/>
      <c r="T307" s="1"/>
      <c r="U307" s="1"/>
      <c r="V307" s="1"/>
      <c r="W307" s="1"/>
      <c r="X307" s="1"/>
      <c r="Y307" s="1"/>
      <c r="Z307" s="1"/>
      <c r="AA307" s="1"/>
      <c r="AB307" s="1"/>
      <c r="AC307" s="1"/>
    </row>
    <row r="308" customFormat="false" ht="15" hidden="false" customHeight="false" outlineLevel="0" collapsed="false">
      <c r="A308" s="1"/>
      <c r="B308" s="1"/>
      <c r="C308" s="1"/>
      <c r="D308" s="1"/>
      <c r="E308" s="1"/>
      <c r="F308" s="1"/>
      <c r="G308" s="34"/>
      <c r="H308" s="1"/>
      <c r="I308" s="34"/>
      <c r="J308" s="1"/>
      <c r="K308" s="34"/>
      <c r="L308" s="1"/>
      <c r="M308" s="34"/>
      <c r="N308" s="1"/>
      <c r="O308" s="34"/>
      <c r="P308" s="34"/>
      <c r="Q308" s="34"/>
      <c r="R308" s="1"/>
      <c r="S308" s="1"/>
      <c r="T308" s="1"/>
      <c r="U308" s="1"/>
      <c r="V308" s="1"/>
      <c r="W308" s="1"/>
      <c r="X308" s="1"/>
      <c r="Y308" s="1"/>
      <c r="Z308" s="1"/>
      <c r="AA308" s="1"/>
      <c r="AB308" s="1"/>
      <c r="AC308" s="1"/>
    </row>
    <row r="309" customFormat="false" ht="15" hidden="false" customHeight="false" outlineLevel="0" collapsed="false">
      <c r="A309" s="1"/>
      <c r="B309" s="1"/>
      <c r="C309" s="1"/>
      <c r="D309" s="1"/>
      <c r="E309" s="1"/>
      <c r="F309" s="1"/>
      <c r="G309" s="34"/>
      <c r="H309" s="1"/>
      <c r="I309" s="34"/>
      <c r="J309" s="1"/>
      <c r="K309" s="34"/>
      <c r="L309" s="1"/>
      <c r="M309" s="34"/>
      <c r="N309" s="1"/>
      <c r="O309" s="34"/>
      <c r="P309" s="34"/>
      <c r="Q309" s="34"/>
      <c r="R309" s="1"/>
      <c r="S309" s="1"/>
      <c r="T309" s="1"/>
      <c r="U309" s="1"/>
      <c r="V309" s="1"/>
      <c r="W309" s="1"/>
      <c r="X309" s="1"/>
      <c r="Y309" s="1"/>
      <c r="Z309" s="1"/>
      <c r="AA309" s="1"/>
      <c r="AB309" s="1"/>
      <c r="AC309" s="1"/>
    </row>
    <row r="310" customFormat="false" ht="15" hidden="false" customHeight="false" outlineLevel="0" collapsed="false">
      <c r="A310" s="1"/>
      <c r="B310" s="1"/>
      <c r="C310" s="1"/>
      <c r="D310" s="1"/>
      <c r="E310" s="1"/>
      <c r="F310" s="1"/>
      <c r="G310" s="34"/>
      <c r="H310" s="1"/>
      <c r="I310" s="34"/>
      <c r="J310" s="1"/>
      <c r="K310" s="34"/>
      <c r="L310" s="1"/>
      <c r="M310" s="34"/>
      <c r="N310" s="1"/>
      <c r="O310" s="34"/>
      <c r="P310" s="34"/>
      <c r="Q310" s="34"/>
      <c r="R310" s="1"/>
      <c r="S310" s="1"/>
      <c r="T310" s="1"/>
      <c r="U310" s="1"/>
      <c r="V310" s="1"/>
      <c r="W310" s="1"/>
      <c r="X310" s="1"/>
      <c r="Y310" s="1"/>
      <c r="Z310" s="1"/>
      <c r="AA310" s="1"/>
      <c r="AB310" s="1"/>
      <c r="AC310" s="1"/>
    </row>
    <row r="311" customFormat="false" ht="15" hidden="false" customHeight="false" outlineLevel="0" collapsed="false">
      <c r="A311" s="1"/>
      <c r="B311" s="1"/>
      <c r="C311" s="1"/>
      <c r="D311" s="1"/>
      <c r="E311" s="1"/>
      <c r="F311" s="1"/>
      <c r="G311" s="34"/>
      <c r="H311" s="1"/>
      <c r="I311" s="34"/>
      <c r="J311" s="1"/>
      <c r="K311" s="34"/>
      <c r="L311" s="1"/>
      <c r="M311" s="34"/>
      <c r="N311" s="1"/>
      <c r="O311" s="34"/>
      <c r="P311" s="34"/>
      <c r="Q311" s="34"/>
      <c r="R311" s="1"/>
      <c r="S311" s="1"/>
      <c r="T311" s="1"/>
      <c r="U311" s="1"/>
      <c r="V311" s="1"/>
      <c r="W311" s="1"/>
      <c r="X311" s="1"/>
      <c r="Y311" s="1"/>
      <c r="Z311" s="1"/>
      <c r="AA311" s="1"/>
      <c r="AB311" s="1"/>
      <c r="AC311" s="1"/>
    </row>
    <row r="312" customFormat="false" ht="15" hidden="false" customHeight="false" outlineLevel="0" collapsed="false">
      <c r="A312" s="1"/>
      <c r="B312" s="1"/>
      <c r="C312" s="1"/>
      <c r="D312" s="1"/>
      <c r="E312" s="1"/>
      <c r="F312" s="1"/>
      <c r="G312" s="34"/>
      <c r="H312" s="1"/>
      <c r="I312" s="34"/>
      <c r="J312" s="1"/>
      <c r="K312" s="34"/>
      <c r="L312" s="1"/>
      <c r="M312" s="34"/>
      <c r="N312" s="1"/>
      <c r="O312" s="34"/>
      <c r="P312" s="34"/>
      <c r="Q312" s="34"/>
      <c r="R312" s="1"/>
      <c r="S312" s="1"/>
      <c r="T312" s="1"/>
      <c r="U312" s="1"/>
      <c r="V312" s="1"/>
      <c r="W312" s="1"/>
      <c r="X312" s="1"/>
      <c r="Y312" s="1"/>
      <c r="Z312" s="1"/>
      <c r="AA312" s="1"/>
      <c r="AB312" s="1"/>
      <c r="AC312" s="1"/>
    </row>
    <row r="313" customFormat="false" ht="15" hidden="false" customHeight="false" outlineLevel="0" collapsed="false">
      <c r="A313" s="1"/>
      <c r="B313" s="1"/>
      <c r="C313" s="1"/>
      <c r="D313" s="1"/>
      <c r="E313" s="1"/>
      <c r="F313" s="1"/>
      <c r="G313" s="34"/>
      <c r="H313" s="1"/>
      <c r="I313" s="34"/>
      <c r="J313" s="1"/>
      <c r="K313" s="34"/>
      <c r="L313" s="1"/>
      <c r="M313" s="34"/>
      <c r="N313" s="1"/>
      <c r="O313" s="34"/>
      <c r="P313" s="34"/>
      <c r="Q313" s="34"/>
      <c r="R313" s="1"/>
      <c r="S313" s="1"/>
      <c r="T313" s="1"/>
      <c r="U313" s="1"/>
      <c r="V313" s="1"/>
      <c r="W313" s="1"/>
      <c r="X313" s="1"/>
      <c r="Y313" s="1"/>
      <c r="Z313" s="1"/>
      <c r="AA313" s="1"/>
      <c r="AB313" s="1"/>
      <c r="AC313" s="1"/>
    </row>
    <row r="314" customFormat="false" ht="15" hidden="false" customHeight="false" outlineLevel="0" collapsed="false">
      <c r="A314" s="1"/>
      <c r="B314" s="1"/>
      <c r="C314" s="1"/>
      <c r="D314" s="1"/>
      <c r="E314" s="1"/>
      <c r="F314" s="1"/>
      <c r="G314" s="34"/>
      <c r="H314" s="1"/>
      <c r="I314" s="34"/>
      <c r="J314" s="1"/>
      <c r="K314" s="34"/>
      <c r="L314" s="1"/>
      <c r="M314" s="34"/>
      <c r="N314" s="1"/>
      <c r="O314" s="34"/>
      <c r="P314" s="34"/>
      <c r="Q314" s="34"/>
      <c r="R314" s="1"/>
      <c r="S314" s="1"/>
      <c r="T314" s="1"/>
      <c r="U314" s="1"/>
      <c r="V314" s="1"/>
      <c r="W314" s="1"/>
      <c r="X314" s="1"/>
      <c r="Y314" s="1"/>
      <c r="Z314" s="1"/>
      <c r="AA314" s="1"/>
      <c r="AB314" s="1"/>
      <c r="AC314" s="1"/>
    </row>
    <row r="315" customFormat="false" ht="15" hidden="false" customHeight="false" outlineLevel="0" collapsed="false">
      <c r="A315" s="1"/>
      <c r="B315" s="1"/>
      <c r="C315" s="1"/>
      <c r="D315" s="1"/>
      <c r="E315" s="1"/>
      <c r="F315" s="1"/>
      <c r="G315" s="34"/>
      <c r="H315" s="1"/>
      <c r="I315" s="34"/>
      <c r="J315" s="1"/>
      <c r="K315" s="34"/>
      <c r="L315" s="1"/>
      <c r="M315" s="34"/>
      <c r="N315" s="1"/>
      <c r="O315" s="34"/>
      <c r="P315" s="34"/>
      <c r="Q315" s="34"/>
      <c r="R315" s="1"/>
      <c r="S315" s="1"/>
      <c r="T315" s="1"/>
      <c r="U315" s="1"/>
      <c r="V315" s="1"/>
      <c r="W315" s="1"/>
      <c r="X315" s="1"/>
      <c r="Y315" s="1"/>
      <c r="Z315" s="1"/>
      <c r="AA315" s="1"/>
      <c r="AB315" s="1"/>
      <c r="AC315" s="1"/>
    </row>
    <row r="316" customFormat="false" ht="15" hidden="false" customHeight="false" outlineLevel="0" collapsed="false">
      <c r="A316" s="1"/>
      <c r="B316" s="1"/>
      <c r="C316" s="1"/>
      <c r="D316" s="1"/>
      <c r="E316" s="1"/>
      <c r="F316" s="1"/>
      <c r="G316" s="34"/>
      <c r="H316" s="1"/>
      <c r="I316" s="34"/>
      <c r="J316" s="1"/>
      <c r="K316" s="34"/>
      <c r="L316" s="1"/>
      <c r="M316" s="34"/>
      <c r="N316" s="1"/>
      <c r="O316" s="34"/>
      <c r="P316" s="34"/>
      <c r="Q316" s="34"/>
      <c r="R316" s="1"/>
      <c r="S316" s="1"/>
      <c r="T316" s="1"/>
      <c r="U316" s="1"/>
      <c r="V316" s="1"/>
      <c r="W316" s="1"/>
      <c r="X316" s="1"/>
      <c r="Y316" s="1"/>
      <c r="Z316" s="1"/>
      <c r="AA316" s="1"/>
      <c r="AB316" s="1"/>
      <c r="AC316" s="1"/>
    </row>
    <row r="317" customFormat="false" ht="15" hidden="false" customHeight="false" outlineLevel="0" collapsed="false">
      <c r="A317" s="1"/>
      <c r="B317" s="1"/>
      <c r="C317" s="1"/>
      <c r="D317" s="1"/>
      <c r="E317" s="1"/>
      <c r="F317" s="1"/>
      <c r="G317" s="34"/>
      <c r="H317" s="1"/>
      <c r="I317" s="34"/>
      <c r="J317" s="1"/>
      <c r="K317" s="34"/>
      <c r="L317" s="1"/>
      <c r="M317" s="34"/>
      <c r="N317" s="1"/>
      <c r="O317" s="34"/>
      <c r="P317" s="34"/>
      <c r="Q317" s="34"/>
      <c r="R317" s="1"/>
      <c r="S317" s="1"/>
      <c r="T317" s="1"/>
      <c r="U317" s="1"/>
      <c r="V317" s="1"/>
      <c r="W317" s="1"/>
      <c r="X317" s="1"/>
      <c r="Y317" s="1"/>
      <c r="Z317" s="1"/>
      <c r="AA317" s="1"/>
      <c r="AB317" s="1"/>
      <c r="AC317" s="1"/>
    </row>
    <row r="318" customFormat="false" ht="15" hidden="false" customHeight="false" outlineLevel="0" collapsed="false">
      <c r="A318" s="1"/>
      <c r="B318" s="1"/>
      <c r="C318" s="1"/>
      <c r="D318" s="1"/>
      <c r="E318" s="1"/>
      <c r="F318" s="1"/>
      <c r="G318" s="34"/>
      <c r="H318" s="1"/>
      <c r="I318" s="34"/>
      <c r="J318" s="1"/>
      <c r="K318" s="34"/>
      <c r="L318" s="1"/>
      <c r="M318" s="34"/>
      <c r="N318" s="1"/>
      <c r="O318" s="34"/>
      <c r="P318" s="34"/>
      <c r="Q318" s="34"/>
      <c r="R318" s="1"/>
      <c r="S318" s="1"/>
      <c r="T318" s="1"/>
      <c r="U318" s="1"/>
      <c r="V318" s="1"/>
      <c r="W318" s="1"/>
      <c r="X318" s="1"/>
      <c r="Y318" s="1"/>
      <c r="Z318" s="1"/>
      <c r="AA318" s="1"/>
      <c r="AB318" s="1"/>
      <c r="AC318" s="1"/>
    </row>
    <row r="319" customFormat="false" ht="15" hidden="false" customHeight="false" outlineLevel="0" collapsed="false">
      <c r="A319" s="1"/>
      <c r="B319" s="1"/>
      <c r="C319" s="1"/>
      <c r="D319" s="1"/>
      <c r="E319" s="1"/>
      <c r="F319" s="1"/>
      <c r="G319" s="34"/>
      <c r="H319" s="1"/>
      <c r="I319" s="34"/>
      <c r="J319" s="1"/>
      <c r="K319" s="34"/>
      <c r="L319" s="1"/>
      <c r="M319" s="34"/>
      <c r="N319" s="1"/>
      <c r="O319" s="34"/>
      <c r="P319" s="34"/>
      <c r="Q319" s="34"/>
      <c r="R319" s="1"/>
      <c r="S319" s="1"/>
      <c r="T319" s="1"/>
      <c r="U319" s="1"/>
      <c r="V319" s="1"/>
      <c r="W319" s="1"/>
      <c r="X319" s="1"/>
      <c r="Y319" s="1"/>
      <c r="Z319" s="1"/>
      <c r="AA319" s="1"/>
      <c r="AB319" s="1"/>
      <c r="AC319" s="1"/>
    </row>
  </sheetData>
  <mergeCells count="42">
    <mergeCell ref="F3:G3"/>
    <mergeCell ref="H3:I3"/>
    <mergeCell ref="J3:K3"/>
    <mergeCell ref="L3:M3"/>
    <mergeCell ref="N3:O3"/>
    <mergeCell ref="P3:Q3"/>
    <mergeCell ref="F11:G11"/>
    <mergeCell ref="H11:I11"/>
    <mergeCell ref="J11:K11"/>
    <mergeCell ref="L11:M11"/>
    <mergeCell ref="N11:O11"/>
    <mergeCell ref="P11:Q11"/>
    <mergeCell ref="B115:Q115"/>
    <mergeCell ref="B116:Q116"/>
    <mergeCell ref="B117:Q117"/>
    <mergeCell ref="B118:Q118"/>
    <mergeCell ref="B119:Q119"/>
    <mergeCell ref="B120:Q120"/>
    <mergeCell ref="B121:Q121"/>
    <mergeCell ref="B122:Q122"/>
    <mergeCell ref="B123:Q123"/>
    <mergeCell ref="B124:Q124"/>
    <mergeCell ref="B125:Q125"/>
    <mergeCell ref="B126:Q126"/>
    <mergeCell ref="F132:G132"/>
    <mergeCell ref="H132:I132"/>
    <mergeCell ref="J132:K132"/>
    <mergeCell ref="L132:M132"/>
    <mergeCell ref="N132:O132"/>
    <mergeCell ref="P132:Q132"/>
    <mergeCell ref="B236:Q236"/>
    <mergeCell ref="B237:Q237"/>
    <mergeCell ref="B238:Q238"/>
    <mergeCell ref="B239:Q239"/>
    <mergeCell ref="B240:Q240"/>
    <mergeCell ref="B241:Q241"/>
    <mergeCell ref="B242:Q242"/>
    <mergeCell ref="B243:Q243"/>
    <mergeCell ref="B244:Q244"/>
    <mergeCell ref="B245:Q245"/>
    <mergeCell ref="B246:Q246"/>
    <mergeCell ref="B247:Q247"/>
  </mergeCells>
  <conditionalFormatting sqref="B102:B111;B91:B100;G91:G100;G102:G111;I91:I100;I102:I111;K91:K100;K102:K111;M91:M100;M102:M111;O91:Q100;O102:Q111;B69:B78;B80:B89;G69:G78;G80:G89;I69:I78;I80:I89;K69:K78;K80:K89;M69:M78;M80:M89;O69:Q78;O80:Q89;B47:B56;B58:B67;G47:G56;I47:I56;K47:K56;M47:M56;O47:Q56;G58:G67;I58:I67;K58:K67;M58:M67;O58:Q67;B25:B34;B36:B45;G25:G34;G36:G45;I25:I34;I36:I45;K25:K34;K36:K45;M25:M34;M36:M45;O25:Q34;O36:Q45;B14:B23;G14:G23;I14:I23;K14:K23;M14:M23;O14:Q23">
    <cfRule type="cellIs" priority="2" operator="equal" aboveAverage="0" equalAverage="0" bottom="0" percent="0" rank="0" text="" dxfId="0">
      <formula>0</formula>
    </cfRule>
  </conditionalFormatting>
  <conditionalFormatting sqref="B135:B144;B146:B155;G135:G144;I135:I144;K135:K144;K146:K155;G146:G155;I146:I155;M135:M144;M146:M155;B157:B166;G157:G166;I157:I166;K157:K166;M157:M166;B168:B177;B179:B188;G168:G177;G179:G188;I168:I177;I179:I188;K168:K177;K179:K188;M168:M177;M179:M188;B190:B199;G190:G199;I190:I199;K190:K199;M190:M199;B201:B210;B212:B221;G201:G210;G212:G221;I201:I210;I212:I221;K201:K210;K212:K221;M201:M210;M212:M221;M223:M232;K223:K232;I223:I232;G223:G232;B223:B232;O135:Q144;O146:Q155;O157:Q166;O168:Q177;O179:Q188;O190:Q199;O201:Q210;O212:Q221;O223:Q232">
    <cfRule type="cellIs" priority="3" operator="equal" aboveAverage="0" equalAverage="0" bottom="0" percent="0" rank="0" text="" dxfId="1">
      <formula>0</formula>
    </cfRule>
  </conditionalFormatting>
  <conditionalFormatting sqref="E13;E24;E35;E46;E57;E68;E79;E90;E101;E113;E134;E145;E156;E167;E178;E189;E200;E211;E222;E234">
    <cfRule type="cellIs" priority="4" operator="lessThan" aboveAverage="0" equalAverage="0" bottom="0" percent="0" rank="0" text="" dxfId="2">
      <formula>0</formula>
    </cfRule>
    <cfRule type="cellIs" priority="5" operator="equal" aboveAverage="0" equalAverage="0" bottom="0" percent="0" rank="0" text="" dxfId="3">
      <formula>0</formula>
    </cfRule>
  </conditionalFormatting>
  <hyperlinks>
    <hyperlink ref="T3" location="Übersicht!A1" display="Übersicht"/>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558ED5"/>
    <pageSetUpPr fitToPage="false"/>
  </sheetPr>
  <dimension ref="A1:AG526"/>
  <sheetViews>
    <sheetView windowProtection="true"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6" topLeftCell="A7" activePane="bottomLeft" state="frozen"/>
      <selection pane="topLeft" activeCell="A1" activeCellId="0" sqref="A1"/>
      <selection pane="bottomLeft" activeCell="B9" activeCellId="0" sqref="B9"/>
    </sheetView>
  </sheetViews>
  <sheetFormatPr defaultRowHeight="15"/>
  <cols>
    <col collapsed="false" hidden="false" max="1" min="1" style="0" width="9.10526315789474"/>
    <col collapsed="false" hidden="false" max="2" min="2" style="0" width="24.6356275303644"/>
    <col collapsed="false" hidden="false" max="3" min="3" style="0" width="9.10526315789474"/>
    <col collapsed="false" hidden="false" max="4" min="4" style="0" width="12.5344129554656"/>
    <col collapsed="false" hidden="false" max="5" min="5" style="0" width="11.4615384615385"/>
    <col collapsed="false" hidden="false" max="6" min="6" style="0" width="8.46153846153846"/>
    <col collapsed="false" hidden="false" max="7" min="7" style="32" width="8.46153846153846"/>
    <col collapsed="false" hidden="false" max="8" min="8" style="0" width="8.46153846153846"/>
    <col collapsed="false" hidden="false" max="9" min="9" style="32" width="8.46153846153846"/>
    <col collapsed="false" hidden="false" max="10" min="10" style="0" width="8.46153846153846"/>
    <col collapsed="false" hidden="false" max="11" min="11" style="32" width="8.46153846153846"/>
    <col collapsed="false" hidden="false" max="12" min="12" style="0" width="8.46153846153846"/>
    <col collapsed="false" hidden="false" max="13" min="13" style="32" width="8.46153846153846"/>
    <col collapsed="false" hidden="false" max="14" min="14" style="0" width="8.46153846153846"/>
    <col collapsed="false" hidden="false" max="17" min="15" style="32" width="8.46153846153846"/>
    <col collapsed="false" hidden="false" max="18" min="18" style="0" width="9.10526315789474"/>
    <col collapsed="false" hidden="false" max="19" min="19" style="0" width="10.497975708502"/>
    <col collapsed="false" hidden="false" max="1025" min="20" style="0" width="9.10526315789474"/>
  </cols>
  <sheetData>
    <row r="1" customFormat="false" ht="24" hidden="false" customHeight="false" outlineLevel="0" collapsed="false">
      <c r="A1" s="1"/>
      <c r="B1" s="33" t="s">
        <v>89</v>
      </c>
      <c r="C1" s="1"/>
      <c r="D1" s="1"/>
      <c r="E1" s="1"/>
      <c r="F1" s="1"/>
      <c r="G1" s="34"/>
      <c r="H1" s="1"/>
      <c r="I1" s="34"/>
      <c r="J1" s="1"/>
      <c r="K1" s="34"/>
      <c r="L1" s="1"/>
      <c r="M1" s="34"/>
      <c r="N1" s="1"/>
      <c r="O1" s="34"/>
      <c r="P1" s="34"/>
      <c r="Q1" s="34"/>
      <c r="R1" s="1"/>
      <c r="S1" s="1"/>
      <c r="T1" s="1"/>
      <c r="U1" s="1"/>
      <c r="V1" s="1"/>
      <c r="W1" s="1"/>
      <c r="X1" s="1"/>
      <c r="Y1" s="1"/>
      <c r="Z1" s="1"/>
      <c r="AA1" s="1"/>
      <c r="AB1" s="1"/>
      <c r="AC1" s="1"/>
      <c r="AD1" s="1"/>
      <c r="AE1" s="1"/>
      <c r="AF1" s="1"/>
    </row>
    <row r="2" customFormat="false" ht="3.75" hidden="false" customHeight="true" outlineLevel="0" collapsed="false">
      <c r="A2" s="1"/>
      <c r="B2" s="35"/>
      <c r="C2" s="1"/>
      <c r="D2" s="1"/>
      <c r="E2" s="1"/>
      <c r="F2" s="1"/>
      <c r="G2" s="34"/>
      <c r="H2" s="1"/>
      <c r="I2" s="34"/>
      <c r="J2" s="1"/>
      <c r="K2" s="34"/>
      <c r="L2" s="1"/>
      <c r="M2" s="34"/>
      <c r="N2" s="1"/>
      <c r="O2" s="34"/>
      <c r="P2" s="34"/>
      <c r="Q2" s="34"/>
      <c r="R2" s="1"/>
      <c r="S2" s="1"/>
      <c r="T2" s="1"/>
      <c r="U2" s="1"/>
      <c r="V2" s="1"/>
      <c r="W2" s="1"/>
      <c r="X2" s="1"/>
      <c r="Y2" s="1"/>
      <c r="Z2" s="1"/>
      <c r="AA2" s="1"/>
      <c r="AB2" s="1"/>
      <c r="AC2" s="1"/>
      <c r="AD2" s="1"/>
      <c r="AE2" s="1"/>
      <c r="AF2" s="1"/>
    </row>
    <row r="3" customFormat="false" ht="15" hidden="false" customHeight="false" outlineLevel="0" collapsed="false">
      <c r="A3" s="1"/>
      <c r="B3" s="36" t="s">
        <v>62</v>
      </c>
      <c r="C3" s="36"/>
      <c r="D3" s="37" t="s">
        <v>63</v>
      </c>
      <c r="E3" s="37" t="s">
        <v>64</v>
      </c>
      <c r="F3" s="38" t="str">
        <f aca="false">Übersicht!D7</f>
        <v>MZ</v>
      </c>
      <c r="G3" s="38"/>
      <c r="H3" s="38" t="str">
        <f aca="false">Übersicht!D8</f>
        <v>SM</v>
      </c>
      <c r="I3" s="38"/>
      <c r="J3" s="38" t="str">
        <f aca="false">Übersicht!D9</f>
        <v>BB</v>
      </c>
      <c r="K3" s="38"/>
      <c r="L3" s="38" t="str">
        <f aca="false">Übersicht!D10</f>
        <v>NA</v>
      </c>
      <c r="M3" s="38"/>
      <c r="N3" s="38" t="str">
        <f aca="false">Übersicht!D11</f>
        <v>T5</v>
      </c>
      <c r="O3" s="38"/>
      <c r="P3" s="39" t="s">
        <v>51</v>
      </c>
      <c r="Q3" s="39"/>
      <c r="R3" s="1"/>
      <c r="S3" s="1"/>
      <c r="T3" s="11" t="s">
        <v>50</v>
      </c>
      <c r="U3" s="1"/>
      <c r="V3" s="1"/>
      <c r="W3" s="1"/>
      <c r="X3" s="1"/>
      <c r="Y3" s="1"/>
      <c r="Z3" s="1"/>
      <c r="AA3" s="1"/>
      <c r="AB3" s="1"/>
      <c r="AC3" s="1"/>
      <c r="AD3" s="1"/>
      <c r="AE3" s="1"/>
      <c r="AF3" s="1"/>
    </row>
    <row r="4" customFormat="false" ht="15" hidden="false" customHeight="false" outlineLevel="0" collapsed="false">
      <c r="A4" s="1"/>
      <c r="B4" s="36"/>
      <c r="C4" s="36"/>
      <c r="D4" s="37"/>
      <c r="E4" s="37"/>
      <c r="F4" s="40" t="s">
        <v>65</v>
      </c>
      <c r="G4" s="41" t="s">
        <v>66</v>
      </c>
      <c r="H4" s="40" t="s">
        <v>65</v>
      </c>
      <c r="I4" s="41" t="s">
        <v>66</v>
      </c>
      <c r="J4" s="40" t="s">
        <v>65</v>
      </c>
      <c r="K4" s="41" t="s">
        <v>66</v>
      </c>
      <c r="L4" s="40" t="s">
        <v>65</v>
      </c>
      <c r="M4" s="41" t="s">
        <v>66</v>
      </c>
      <c r="N4" s="40" t="s">
        <v>65</v>
      </c>
      <c r="O4" s="41" t="s">
        <v>66</v>
      </c>
      <c r="P4" s="40" t="s">
        <v>65</v>
      </c>
      <c r="Q4" s="41" t="s">
        <v>66</v>
      </c>
      <c r="R4" s="1"/>
      <c r="S4" s="1"/>
      <c r="T4" s="1"/>
      <c r="U4" s="1"/>
      <c r="V4" s="1"/>
      <c r="W4" s="1"/>
      <c r="X4" s="1"/>
      <c r="Y4" s="1"/>
      <c r="Z4" s="1"/>
      <c r="AA4" s="1"/>
      <c r="AB4" s="1"/>
      <c r="AC4" s="1"/>
      <c r="AD4" s="1"/>
      <c r="AE4" s="1"/>
      <c r="AF4" s="1"/>
    </row>
    <row r="5" customFormat="false" ht="15" hidden="false" customHeight="false" outlineLevel="0" collapsed="false">
      <c r="A5" s="1"/>
      <c r="B5" s="42" t="s">
        <v>67</v>
      </c>
      <c r="C5" s="36"/>
      <c r="D5" s="43" t="n">
        <f aca="false">D113+D234+D357+D478</f>
        <v>194.5</v>
      </c>
      <c r="E5" s="43" t="n">
        <f aca="false">E113+E234+E357+E478</f>
        <v>8</v>
      </c>
      <c r="F5" s="44" t="n">
        <f aca="false">F113+F234+F357+F478</f>
        <v>47.5</v>
      </c>
      <c r="G5" s="45" t="n">
        <f aca="false">G113+G234+G357+G478</f>
        <v>6</v>
      </c>
      <c r="H5" s="44" t="n">
        <f aca="false">H113+H234+H357+H478</f>
        <v>46</v>
      </c>
      <c r="I5" s="45" t="n">
        <f aca="false">I113+I234+I357+I478</f>
        <v>6</v>
      </c>
      <c r="J5" s="44" t="n">
        <f aca="false">J113+J234+J357+J478</f>
        <v>46</v>
      </c>
      <c r="K5" s="45" t="n">
        <f aca="false">K113+K234+K357+K478</f>
        <v>0</v>
      </c>
      <c r="L5" s="44" t="n">
        <f aca="false">L113+L234+L357+L478</f>
        <v>47</v>
      </c>
      <c r="M5" s="45" t="n">
        <f aca="false">M113+M234+M357+M478</f>
        <v>0</v>
      </c>
      <c r="N5" s="44" t="n">
        <f aca="false">N113+N234+N357+N478</f>
        <v>0</v>
      </c>
      <c r="O5" s="45" t="n">
        <f aca="false">O113+O234+O357+O478</f>
        <v>0</v>
      </c>
      <c r="P5" s="44" t="n">
        <f aca="false">L5+J5+H5+F5+N5</f>
        <v>186.5</v>
      </c>
      <c r="Q5" s="45" t="n">
        <f aca="false">M5+K5+I5+G5+O5</f>
        <v>12</v>
      </c>
      <c r="R5" s="1"/>
      <c r="S5" s="46"/>
      <c r="T5" s="1"/>
      <c r="U5" s="1"/>
      <c r="V5" s="1"/>
      <c r="W5" s="1"/>
      <c r="X5" s="1"/>
      <c r="Y5" s="1"/>
      <c r="Z5" s="1"/>
      <c r="AA5" s="1"/>
      <c r="AB5" s="1"/>
      <c r="AC5" s="1"/>
      <c r="AD5" s="1"/>
      <c r="AE5" s="1"/>
      <c r="AF5" s="1"/>
    </row>
    <row r="6" customFormat="false" ht="15" hidden="false" customHeight="false" outlineLevel="0" collapsed="false">
      <c r="A6" s="1"/>
      <c r="B6" s="4"/>
      <c r="C6" s="1"/>
      <c r="D6" s="6"/>
      <c r="E6" s="6"/>
      <c r="F6" s="6"/>
      <c r="G6" s="47"/>
      <c r="H6" s="6"/>
      <c r="I6" s="47"/>
      <c r="J6" s="6"/>
      <c r="K6" s="47"/>
      <c r="L6" s="6"/>
      <c r="M6" s="47"/>
      <c r="N6" s="6"/>
      <c r="O6" s="47"/>
      <c r="P6" s="47"/>
      <c r="Q6" s="47"/>
      <c r="R6" s="1"/>
      <c r="S6" s="46"/>
      <c r="T6" s="1"/>
      <c r="U6" s="1"/>
      <c r="V6" s="1"/>
      <c r="W6" s="1"/>
      <c r="X6" s="1"/>
      <c r="Y6" s="1"/>
      <c r="Z6" s="1"/>
      <c r="AA6" s="1"/>
      <c r="AB6" s="1"/>
      <c r="AC6" s="1"/>
      <c r="AD6" s="1"/>
      <c r="AE6" s="1"/>
      <c r="AF6" s="1"/>
    </row>
    <row r="7" customFormat="false" ht="21" hidden="false" customHeight="false" outlineLevel="0" collapsed="false">
      <c r="A7" s="1"/>
      <c r="B7" s="29"/>
      <c r="C7" s="1"/>
      <c r="D7" s="1"/>
      <c r="E7" s="1"/>
      <c r="F7" s="1"/>
      <c r="G7" s="34"/>
      <c r="H7" s="1"/>
      <c r="I7" s="34"/>
      <c r="J7" s="1"/>
      <c r="K7" s="34"/>
      <c r="L7" s="1"/>
      <c r="M7" s="34"/>
      <c r="N7" s="1"/>
      <c r="O7" s="34"/>
      <c r="P7" s="34"/>
      <c r="Q7" s="34"/>
      <c r="R7" s="1"/>
      <c r="S7" s="46"/>
      <c r="T7" s="1"/>
      <c r="U7" s="1"/>
      <c r="V7" s="1"/>
      <c r="W7" s="1"/>
      <c r="X7" s="1"/>
      <c r="Y7" s="1"/>
      <c r="Z7" s="1"/>
      <c r="AA7" s="1"/>
      <c r="AB7" s="1"/>
      <c r="AC7" s="1"/>
      <c r="AD7" s="1"/>
      <c r="AE7" s="1"/>
      <c r="AF7" s="1"/>
    </row>
    <row r="8" customFormat="false" ht="15" hidden="false" customHeight="false" outlineLevel="0" collapsed="false">
      <c r="A8" s="1"/>
      <c r="B8" s="48" t="s">
        <v>78</v>
      </c>
      <c r="C8" s="49"/>
      <c r="D8" s="49"/>
      <c r="E8" s="49"/>
      <c r="F8" s="49"/>
      <c r="G8" s="50"/>
      <c r="H8" s="49"/>
      <c r="I8" s="50"/>
      <c r="J8" s="49"/>
      <c r="K8" s="50"/>
      <c r="L8" s="49"/>
      <c r="M8" s="50"/>
      <c r="N8" s="49"/>
      <c r="O8" s="50"/>
      <c r="P8" s="50"/>
      <c r="Q8" s="50"/>
      <c r="R8" s="1"/>
      <c r="S8" s="46"/>
      <c r="T8" s="1"/>
      <c r="U8" s="1"/>
      <c r="V8" s="1"/>
      <c r="W8" s="1"/>
      <c r="X8" s="1"/>
      <c r="Y8" s="1"/>
      <c r="Z8" s="1"/>
      <c r="AA8" s="1"/>
      <c r="AB8" s="1"/>
      <c r="AC8" s="1"/>
      <c r="AD8" s="1"/>
      <c r="AE8" s="1"/>
      <c r="AF8" s="1"/>
    </row>
    <row r="9" customFormat="false" ht="15" hidden="false" customHeight="false" outlineLevel="0" collapsed="false">
      <c r="A9" s="1"/>
      <c r="B9" s="51" t="s">
        <v>26</v>
      </c>
      <c r="C9" s="52"/>
      <c r="D9" s="52"/>
      <c r="E9" s="52"/>
      <c r="F9" s="52"/>
      <c r="G9" s="53"/>
      <c r="H9" s="52"/>
      <c r="I9" s="53"/>
      <c r="J9" s="52"/>
      <c r="K9" s="53"/>
      <c r="L9" s="52"/>
      <c r="M9" s="53"/>
      <c r="N9" s="52"/>
      <c r="O9" s="53"/>
      <c r="P9" s="53"/>
      <c r="Q9" s="53"/>
      <c r="R9" s="1"/>
      <c r="S9" s="46"/>
      <c r="T9" s="1"/>
      <c r="U9" s="1"/>
      <c r="V9" s="1"/>
      <c r="W9" s="1"/>
      <c r="X9" s="1"/>
      <c r="Y9" s="1"/>
      <c r="Z9" s="1"/>
      <c r="AA9" s="1"/>
      <c r="AB9" s="1"/>
      <c r="AC9" s="1"/>
      <c r="AD9" s="1"/>
      <c r="AE9" s="1"/>
      <c r="AF9" s="1"/>
    </row>
    <row r="10" customFormat="false" ht="15" hidden="false" customHeight="false" outlineLevel="0" collapsed="false">
      <c r="A10" s="1"/>
      <c r="B10" s="104" t="str">
        <f aca="false">Übersicht!C17</f>
        <v>9.4 - 15.4</v>
      </c>
      <c r="C10" s="54"/>
      <c r="D10" s="54"/>
      <c r="E10" s="54"/>
      <c r="F10" s="54"/>
      <c r="G10" s="55"/>
      <c r="H10" s="54"/>
      <c r="I10" s="55"/>
      <c r="J10" s="54"/>
      <c r="K10" s="55"/>
      <c r="L10" s="54"/>
      <c r="M10" s="55"/>
      <c r="N10" s="54"/>
      <c r="O10" s="55"/>
      <c r="P10" s="55"/>
      <c r="Q10" s="55"/>
      <c r="R10" s="1"/>
      <c r="S10" s="46"/>
      <c r="T10" s="1"/>
      <c r="U10" s="1"/>
      <c r="V10" s="1"/>
      <c r="W10" s="1"/>
      <c r="X10" s="1"/>
      <c r="Y10" s="1"/>
      <c r="Z10" s="1"/>
      <c r="AA10" s="1"/>
      <c r="AB10" s="1"/>
      <c r="AC10" s="1"/>
      <c r="AD10" s="1"/>
      <c r="AE10" s="1"/>
      <c r="AF10" s="1"/>
    </row>
    <row r="11" customFormat="false" ht="15" hidden="false" customHeight="false" outlineLevel="1" collapsed="false">
      <c r="A11" s="1"/>
      <c r="B11" s="105"/>
      <c r="C11" s="54"/>
      <c r="D11" s="54"/>
      <c r="E11" s="54"/>
      <c r="F11" s="57" t="str">
        <f aca="false">F3</f>
        <v>MZ</v>
      </c>
      <c r="G11" s="57"/>
      <c r="H11" s="57" t="str">
        <f aca="false">H3</f>
        <v>SM</v>
      </c>
      <c r="I11" s="57"/>
      <c r="J11" s="57" t="str">
        <f aca="false">J3</f>
        <v>BB</v>
      </c>
      <c r="K11" s="57"/>
      <c r="L11" s="57" t="str">
        <f aca="false">L3</f>
        <v>NA</v>
      </c>
      <c r="M11" s="57"/>
      <c r="N11" s="57" t="str">
        <f aca="false">N3</f>
        <v>T5</v>
      </c>
      <c r="O11" s="57"/>
      <c r="P11" s="57" t="s">
        <v>69</v>
      </c>
      <c r="Q11" s="57"/>
      <c r="R11" s="1"/>
      <c r="S11" s="46"/>
      <c r="T11" s="1"/>
      <c r="U11" s="1"/>
      <c r="V11" s="1"/>
      <c r="W11" s="1"/>
      <c r="X11" s="1"/>
      <c r="Y11" s="1"/>
      <c r="Z11" s="1"/>
      <c r="AA11" s="1"/>
      <c r="AB11" s="1"/>
      <c r="AC11" s="1"/>
      <c r="AD11" s="1"/>
      <c r="AE11" s="1"/>
      <c r="AF11" s="1"/>
    </row>
    <row r="12" customFormat="false" ht="15" hidden="false" customHeight="false" outlineLevel="1" collapsed="false">
      <c r="A12" s="1"/>
      <c r="B12" s="54"/>
      <c r="C12" s="54"/>
      <c r="D12" s="58" t="s">
        <v>63</v>
      </c>
      <c r="E12" s="58" t="s">
        <v>64</v>
      </c>
      <c r="F12" s="59" t="s">
        <v>65</v>
      </c>
      <c r="G12" s="60" t="s">
        <v>66</v>
      </c>
      <c r="H12" s="59" t="s">
        <v>65</v>
      </c>
      <c r="I12" s="60" t="s">
        <v>66</v>
      </c>
      <c r="J12" s="59" t="s">
        <v>65</v>
      </c>
      <c r="K12" s="60" t="s">
        <v>66</v>
      </c>
      <c r="L12" s="59" t="s">
        <v>65</v>
      </c>
      <c r="M12" s="60" t="s">
        <v>66</v>
      </c>
      <c r="N12" s="59" t="s">
        <v>65</v>
      </c>
      <c r="O12" s="60" t="s">
        <v>66</v>
      </c>
      <c r="P12" s="59" t="s">
        <v>65</v>
      </c>
      <c r="Q12" s="60" t="s">
        <v>66</v>
      </c>
      <c r="R12" s="1"/>
      <c r="S12" s="46"/>
      <c r="T12" s="1"/>
      <c r="U12" s="1"/>
      <c r="V12" s="1"/>
      <c r="W12" s="1"/>
      <c r="X12" s="1"/>
      <c r="Y12" s="1"/>
      <c r="Z12" s="1"/>
      <c r="AA12" s="1"/>
      <c r="AB12" s="1"/>
      <c r="AC12" s="1"/>
      <c r="AD12" s="1"/>
      <c r="AE12" s="1"/>
      <c r="AF12" s="1"/>
    </row>
    <row r="13" s="69" customFormat="true" ht="15" hidden="false" customHeight="false" outlineLevel="1" collapsed="false">
      <c r="A13" s="61"/>
      <c r="B13" s="62" t="s">
        <v>53</v>
      </c>
      <c r="C13" s="63"/>
      <c r="D13" s="64" t="n">
        <v>2</v>
      </c>
      <c r="E13" s="65" t="n">
        <f aca="false">D13-F13-H13-J13-L13-N13</f>
        <v>0</v>
      </c>
      <c r="F13" s="66" t="n">
        <f aca="false">SUM(F14:F23)</f>
        <v>0.5</v>
      </c>
      <c r="G13" s="67" t="n">
        <f aca="false">SUM(G14:G23)</f>
        <v>0</v>
      </c>
      <c r="H13" s="66" t="n">
        <f aca="false">SUM(H14:H23)</f>
        <v>0.5</v>
      </c>
      <c r="I13" s="67" t="n">
        <f aca="false">SUM(I14:I23)</f>
        <v>1</v>
      </c>
      <c r="J13" s="66" t="n">
        <f aca="false">SUM(J14:J23)</f>
        <v>0.5</v>
      </c>
      <c r="K13" s="67" t="n">
        <f aca="false">SUM(K14:K23)</f>
        <v>0</v>
      </c>
      <c r="L13" s="66" t="n">
        <f aca="false">SUM(L14:L23)</f>
        <v>0.5</v>
      </c>
      <c r="M13" s="67" t="n">
        <f aca="false">SUM(M14:M23)</f>
        <v>0</v>
      </c>
      <c r="N13" s="66" t="n">
        <f aca="false">SUM(N14:N23)</f>
        <v>0</v>
      </c>
      <c r="O13" s="67" t="n">
        <f aca="false">SUM(O14:O23)</f>
        <v>0</v>
      </c>
      <c r="P13" s="68" t="n">
        <f aca="false">L13+J13+H13+F13+N13</f>
        <v>2</v>
      </c>
      <c r="Q13" s="67" t="n">
        <f aca="false">M13+K13+I13+G13+O13</f>
        <v>1</v>
      </c>
      <c r="R13" s="61"/>
      <c r="S13" s="46"/>
      <c r="T13" s="61"/>
      <c r="U13" s="61"/>
      <c r="V13" s="61"/>
      <c r="W13" s="61"/>
      <c r="X13" s="61"/>
      <c r="Y13" s="61"/>
      <c r="Z13" s="61"/>
      <c r="AA13" s="61"/>
      <c r="AB13" s="61"/>
      <c r="AC13" s="61"/>
      <c r="AD13" s="61"/>
      <c r="AE13" s="61"/>
      <c r="AF13" s="61"/>
    </row>
    <row r="14" customFormat="false" ht="15" hidden="true" customHeight="false" outlineLevel="2" collapsed="false">
      <c r="A14" s="61"/>
      <c r="B14" s="70" t="str">
        <f aca="false">Arbeitspakete!B4</f>
        <v>Use Cases - brief</v>
      </c>
      <c r="C14" s="71"/>
      <c r="D14" s="72"/>
      <c r="E14" s="73"/>
      <c r="F14" s="74"/>
      <c r="G14" s="75" t="n">
        <f aca="false">SUMIFS([0]!t1istw3,[0]!t1paketw3,B14)</f>
        <v>0</v>
      </c>
      <c r="H14" s="74"/>
      <c r="I14" s="75" t="n">
        <f aca="false">SUMIFS(zeit2!t2istw3,zeit2!t2paketw3,B14)</f>
        <v>0</v>
      </c>
      <c r="J14" s="74"/>
      <c r="K14" s="75" t="n">
        <f aca="false">SUMIFS(zeit3!t3istw3,zeit3!t3paketw3,B14)</f>
        <v>0</v>
      </c>
      <c r="L14" s="74"/>
      <c r="M14" s="75" t="n">
        <f aca="false">SUMIFS(zeit4!t4istw3,zeit4!t4paketw3,B14)</f>
        <v>0</v>
      </c>
      <c r="N14" s="74"/>
      <c r="O14" s="75" t="n">
        <f aca="false">SUMIFS(zeit5!t5istw3,zeit5!t5paketw3,B14)</f>
        <v>0</v>
      </c>
      <c r="P14" s="76" t="n">
        <f aca="false">L14+J14+H14+F14+N14</f>
        <v>0</v>
      </c>
      <c r="Q14" s="98" t="n">
        <f aca="false">M14+K14+I14+G14+O14</f>
        <v>0</v>
      </c>
      <c r="R14" s="61"/>
      <c r="S14" s="46"/>
      <c r="T14" s="61"/>
      <c r="U14" s="61"/>
      <c r="V14" s="61"/>
      <c r="W14" s="61"/>
      <c r="X14" s="61"/>
      <c r="Y14" s="61"/>
      <c r="Z14" s="61"/>
      <c r="AA14" s="61"/>
      <c r="AB14" s="61"/>
      <c r="AC14" s="61"/>
      <c r="AD14" s="61"/>
      <c r="AE14" s="61"/>
      <c r="AF14" s="61"/>
    </row>
    <row r="15" customFormat="false" ht="15" hidden="true" customHeight="false" outlineLevel="2" collapsed="false">
      <c r="A15" s="61"/>
      <c r="B15" s="70" t="str">
        <f aca="false">Arbeitspakete!B5</f>
        <v>Use Cases - fully dressed</v>
      </c>
      <c r="C15" s="71"/>
      <c r="D15" s="72"/>
      <c r="E15" s="73"/>
      <c r="F15" s="74" t="n">
        <v>0.5</v>
      </c>
      <c r="G15" s="75" t="n">
        <f aca="false">SUMIFS([0]!t1istw3,[0]!t1paketw3,B15)</f>
        <v>0</v>
      </c>
      <c r="H15" s="74" t="n">
        <v>0.5</v>
      </c>
      <c r="I15" s="75" t="n">
        <f aca="false">SUMIFS(zeit2!t2istw3,zeit2!t2paketw3,B15)</f>
        <v>1</v>
      </c>
      <c r="J15" s="74" t="n">
        <v>0.5</v>
      </c>
      <c r="K15" s="75" t="n">
        <f aca="false">SUMIFS(zeit3!t3istw3,zeit3!t3paketw3,B15)</f>
        <v>0</v>
      </c>
      <c r="L15" s="74" t="n">
        <v>0.5</v>
      </c>
      <c r="M15" s="75" t="n">
        <f aca="false">SUMIFS(zeit4!t4istw3,zeit4!t4paketw3,B15)</f>
        <v>0</v>
      </c>
      <c r="N15" s="74"/>
      <c r="O15" s="75" t="n">
        <f aca="false">SUMIFS(zeit5!t5istw3,zeit5!t5paketw3,B15)</f>
        <v>0</v>
      </c>
      <c r="P15" s="76" t="n">
        <f aca="false">L15+J15+H15+F15+N15</f>
        <v>2</v>
      </c>
      <c r="Q15" s="98" t="n">
        <f aca="false">M15+K15+I15+G15+O15</f>
        <v>1</v>
      </c>
      <c r="R15" s="61"/>
      <c r="S15" s="46"/>
      <c r="T15" s="61"/>
      <c r="U15" s="61"/>
      <c r="V15" s="61"/>
      <c r="W15" s="61"/>
      <c r="X15" s="61"/>
      <c r="Y15" s="61"/>
      <c r="Z15" s="61"/>
      <c r="AA15" s="61"/>
      <c r="AB15" s="61"/>
      <c r="AC15" s="61"/>
      <c r="AD15" s="61"/>
      <c r="AE15" s="61"/>
      <c r="AF15" s="61"/>
    </row>
    <row r="16" customFormat="false" ht="15" hidden="true" customHeight="false" outlineLevel="2" collapsed="false">
      <c r="A16" s="61"/>
      <c r="B16" s="70" t="str">
        <f aca="false">Arbeitspakete!B6</f>
        <v>Vision</v>
      </c>
      <c r="C16" s="71"/>
      <c r="D16" s="72"/>
      <c r="E16" s="73"/>
      <c r="F16" s="74"/>
      <c r="G16" s="75" t="n">
        <f aca="false">SUMIFS([0]!t1istw3,[0]!t1paketw3,B16)</f>
        <v>0</v>
      </c>
      <c r="H16" s="74"/>
      <c r="I16" s="75" t="n">
        <f aca="false">SUMIFS(zeit2!t2istw3,zeit2!t2paketw3,B16)</f>
        <v>0</v>
      </c>
      <c r="J16" s="74"/>
      <c r="K16" s="75" t="n">
        <f aca="false">SUMIFS(zeit3!t3istw3,zeit3!t3paketw3,B16)</f>
        <v>0</v>
      </c>
      <c r="L16" s="74"/>
      <c r="M16" s="75" t="n">
        <f aca="false">SUMIFS(zeit4!t4istw3,zeit4!t4paketw3,B16)</f>
        <v>0</v>
      </c>
      <c r="N16" s="74"/>
      <c r="O16" s="75" t="n">
        <f aca="false">SUMIFS(zeit5!t5istw3,zeit5!t5paketw3,B16)</f>
        <v>0</v>
      </c>
      <c r="P16" s="76" t="n">
        <f aca="false">L16+J16+H16+F16+N16</f>
        <v>0</v>
      </c>
      <c r="Q16" s="98" t="n">
        <f aca="false">M16+K16+I16+G16+O16</f>
        <v>0</v>
      </c>
      <c r="R16" s="61"/>
      <c r="S16" s="46"/>
      <c r="T16" s="61"/>
      <c r="U16" s="61"/>
      <c r="V16" s="61"/>
      <c r="W16" s="61"/>
      <c r="X16" s="61"/>
      <c r="Y16" s="61"/>
      <c r="Z16" s="61"/>
      <c r="AA16" s="61"/>
      <c r="AB16" s="61"/>
      <c r="AC16" s="61"/>
      <c r="AD16" s="61"/>
      <c r="AE16" s="61"/>
      <c r="AF16" s="61"/>
    </row>
    <row r="17" customFormat="false" ht="15" hidden="true" customHeight="false" outlineLevel="2" collapsed="false">
      <c r="A17" s="61"/>
      <c r="B17" s="70" t="str">
        <f aca="false">Arbeitspakete!B7</f>
        <v>Software Requirements Specifications</v>
      </c>
      <c r="C17" s="71"/>
      <c r="D17" s="72"/>
      <c r="E17" s="73"/>
      <c r="F17" s="74"/>
      <c r="G17" s="75" t="n">
        <f aca="false">SUMIFS([0]!t1istw3,[0]!t1paketw3,B17)</f>
        <v>0</v>
      </c>
      <c r="H17" s="74"/>
      <c r="I17" s="75" t="n">
        <f aca="false">SUMIFS(zeit2!t2istw3,zeit2!t2paketw3,B17)</f>
        <v>0</v>
      </c>
      <c r="J17" s="74"/>
      <c r="K17" s="75" t="n">
        <f aca="false">SUMIFS(zeit3!t3istw3,zeit3!t3paketw3,B17)</f>
        <v>0</v>
      </c>
      <c r="L17" s="74"/>
      <c r="M17" s="75" t="n">
        <f aca="false">SUMIFS(zeit4!t4istw3,zeit4!t4paketw3,B17)</f>
        <v>0</v>
      </c>
      <c r="N17" s="74"/>
      <c r="O17" s="75" t="n">
        <f aca="false">SUMIFS(zeit5!t5istw3,zeit5!t5paketw3,B17)</f>
        <v>0</v>
      </c>
      <c r="P17" s="76" t="n">
        <f aca="false">L17+J17+H17+F17+N17</f>
        <v>0</v>
      </c>
      <c r="Q17" s="98" t="n">
        <f aca="false">M17+K17+I17+G17+O17</f>
        <v>0</v>
      </c>
      <c r="R17" s="61"/>
      <c r="S17" s="46"/>
      <c r="T17" s="61"/>
      <c r="U17" s="61"/>
      <c r="V17" s="61"/>
      <c r="W17" s="61"/>
      <c r="X17" s="61"/>
      <c r="Y17" s="61"/>
      <c r="Z17" s="61"/>
      <c r="AA17" s="61"/>
      <c r="AB17" s="61"/>
      <c r="AC17" s="61"/>
      <c r="AD17" s="61"/>
      <c r="AE17" s="61"/>
      <c r="AF17" s="61"/>
    </row>
    <row r="18" customFormat="false" ht="15" hidden="true" customHeight="false" outlineLevel="2" collapsed="false">
      <c r="A18" s="61"/>
      <c r="B18" s="70" t="str">
        <f aca="false">Arbeitspakete!B8</f>
        <v>Glossary</v>
      </c>
      <c r="C18" s="71"/>
      <c r="D18" s="72"/>
      <c r="E18" s="73"/>
      <c r="F18" s="74"/>
      <c r="G18" s="75" t="n">
        <f aca="false">SUMIFS([0]!t1istw3,[0]!t1paketw3,B18)</f>
        <v>0</v>
      </c>
      <c r="H18" s="74"/>
      <c r="I18" s="75" t="n">
        <f aca="false">SUMIFS(zeit2!t2istw3,zeit2!t2paketw3,B18)</f>
        <v>0</v>
      </c>
      <c r="J18" s="74"/>
      <c r="K18" s="75" t="n">
        <f aca="false">SUMIFS(zeit3!t3istw3,zeit3!t3paketw3,B18)</f>
        <v>0</v>
      </c>
      <c r="L18" s="74"/>
      <c r="M18" s="75" t="n">
        <f aca="false">SUMIFS(zeit4!t4istw3,zeit4!t4paketw3,B18)</f>
        <v>0</v>
      </c>
      <c r="N18" s="74"/>
      <c r="O18" s="75" t="n">
        <f aca="false">SUMIFS(zeit5!t5istw3,zeit5!t5paketw3,B18)</f>
        <v>0</v>
      </c>
      <c r="P18" s="76" t="n">
        <f aca="false">L18+J18+H18+F18+N18</f>
        <v>0</v>
      </c>
      <c r="Q18" s="98" t="n">
        <f aca="false">M18+K18+I18+G18+O18</f>
        <v>0</v>
      </c>
      <c r="R18" s="61"/>
      <c r="S18" s="46"/>
      <c r="T18" s="61"/>
      <c r="U18" s="61"/>
      <c r="V18" s="61"/>
      <c r="W18" s="61"/>
      <c r="X18" s="61"/>
      <c r="Y18" s="61"/>
      <c r="Z18" s="61"/>
      <c r="AA18" s="61"/>
      <c r="AB18" s="61"/>
      <c r="AC18" s="61"/>
      <c r="AD18" s="61"/>
      <c r="AE18" s="61"/>
      <c r="AF18" s="61"/>
    </row>
    <row r="19" customFormat="false" ht="15" hidden="true" customHeight="false" outlineLevel="2" collapsed="false">
      <c r="A19" s="61"/>
      <c r="B19" s="70" t="n">
        <f aca="false">Arbeitspakete!B9</f>
        <v>0</v>
      </c>
      <c r="C19" s="71"/>
      <c r="D19" s="72"/>
      <c r="E19" s="73"/>
      <c r="F19" s="74"/>
      <c r="G19" s="75" t="n">
        <f aca="false">SUMIFS([0]!t1istw3,[0]!t1paketw3,B19)</f>
        <v>0</v>
      </c>
      <c r="H19" s="74"/>
      <c r="I19" s="75" t="n">
        <f aca="false">SUMIFS(zeit2!t2istw3,zeit2!t2paketw3,B19)</f>
        <v>0</v>
      </c>
      <c r="J19" s="74"/>
      <c r="K19" s="75" t="n">
        <f aca="false">SUMIFS(zeit3!t3istw3,zeit3!t3paketw3,B19)</f>
        <v>0</v>
      </c>
      <c r="L19" s="74"/>
      <c r="M19" s="75" t="n">
        <f aca="false">SUMIFS(zeit4!t4istw3,zeit4!t4paketw3,B19)</f>
        <v>0</v>
      </c>
      <c r="N19" s="74"/>
      <c r="O19" s="75" t="n">
        <f aca="false">SUMIFS(zeit5!t5istw3,zeit5!t5paketw3,B19)</f>
        <v>0</v>
      </c>
      <c r="P19" s="76" t="n">
        <f aca="false">L19+J19+H19+F19+N19</f>
        <v>0</v>
      </c>
      <c r="Q19" s="98" t="n">
        <f aca="false">M19+K19+I19+G19+O19</f>
        <v>0</v>
      </c>
      <c r="R19" s="61"/>
      <c r="S19" s="46"/>
      <c r="T19" s="61"/>
      <c r="U19" s="61"/>
      <c r="V19" s="61"/>
      <c r="W19" s="61"/>
      <c r="X19" s="61"/>
      <c r="Y19" s="61"/>
      <c r="Z19" s="61"/>
      <c r="AA19" s="61"/>
      <c r="AB19" s="61"/>
      <c r="AC19" s="61"/>
      <c r="AD19" s="61"/>
      <c r="AE19" s="61"/>
      <c r="AF19" s="61"/>
    </row>
    <row r="20" customFormat="false" ht="15" hidden="true" customHeight="false" outlineLevel="2" collapsed="false">
      <c r="A20" s="61"/>
      <c r="B20" s="70" t="n">
        <f aca="false">Arbeitspakete!B10</f>
        <v>0</v>
      </c>
      <c r="C20" s="71"/>
      <c r="D20" s="72"/>
      <c r="E20" s="73"/>
      <c r="F20" s="74"/>
      <c r="G20" s="75" t="n">
        <f aca="false">SUMIFS([0]!t1istw3,[0]!t1paketw3,B20)</f>
        <v>0</v>
      </c>
      <c r="H20" s="74"/>
      <c r="I20" s="75" t="n">
        <f aca="false">SUMIFS(zeit2!t2istw3,zeit2!t2paketw3,B20)</f>
        <v>0</v>
      </c>
      <c r="J20" s="74"/>
      <c r="K20" s="75" t="n">
        <f aca="false">SUMIFS(zeit3!t3istw3,zeit3!t3paketw3,B20)</f>
        <v>0</v>
      </c>
      <c r="L20" s="74"/>
      <c r="M20" s="75" t="n">
        <f aca="false">SUMIFS(zeit4!t4istw3,zeit4!t4paketw3,B20)</f>
        <v>0</v>
      </c>
      <c r="N20" s="74"/>
      <c r="O20" s="75" t="n">
        <f aca="false">SUMIFS(zeit5!t5istw3,zeit5!t5paketw3,B20)</f>
        <v>0</v>
      </c>
      <c r="P20" s="76" t="n">
        <f aca="false">L20+J20+H20+F20+N20</f>
        <v>0</v>
      </c>
      <c r="Q20" s="98" t="n">
        <f aca="false">M20+K20+I20+G20+O20</f>
        <v>0</v>
      </c>
      <c r="R20" s="61"/>
      <c r="S20" s="46"/>
      <c r="T20" s="61"/>
      <c r="U20" s="61"/>
      <c r="V20" s="61"/>
      <c r="W20" s="61"/>
      <c r="X20" s="61"/>
      <c r="Y20" s="61"/>
      <c r="Z20" s="61"/>
      <c r="AA20" s="61"/>
      <c r="AB20" s="61"/>
      <c r="AC20" s="61"/>
      <c r="AD20" s="61"/>
      <c r="AE20" s="61"/>
      <c r="AF20" s="61"/>
    </row>
    <row r="21" customFormat="false" ht="15" hidden="true" customHeight="false" outlineLevel="2" collapsed="false">
      <c r="A21" s="61"/>
      <c r="B21" s="70" t="n">
        <f aca="false">Arbeitspakete!B11</f>
        <v>0</v>
      </c>
      <c r="C21" s="71"/>
      <c r="D21" s="72"/>
      <c r="E21" s="73"/>
      <c r="F21" s="74"/>
      <c r="G21" s="75" t="n">
        <f aca="false">SUMIFS([0]!t1istw3,[0]!t1paketw3,B21)</f>
        <v>0</v>
      </c>
      <c r="H21" s="74"/>
      <c r="I21" s="75" t="n">
        <f aca="false">SUMIFS(zeit2!t2istw3,zeit2!t2paketw3,B21)</f>
        <v>0</v>
      </c>
      <c r="J21" s="74"/>
      <c r="K21" s="75" t="n">
        <f aca="false">SUMIFS(zeit3!t3istw3,zeit3!t3paketw3,B21)</f>
        <v>0</v>
      </c>
      <c r="L21" s="74"/>
      <c r="M21" s="75" t="n">
        <f aca="false">SUMIFS(zeit4!t4istw3,zeit4!t4paketw3,B21)</f>
        <v>0</v>
      </c>
      <c r="N21" s="74"/>
      <c r="O21" s="75" t="n">
        <f aca="false">SUMIFS(zeit5!t5istw3,zeit5!t5paketw3,B21)</f>
        <v>0</v>
      </c>
      <c r="P21" s="76" t="n">
        <f aca="false">L21+J21+H21+F21+N21</f>
        <v>0</v>
      </c>
      <c r="Q21" s="98" t="n">
        <f aca="false">M21+K21+I21+G21+O21</f>
        <v>0</v>
      </c>
      <c r="R21" s="61"/>
      <c r="S21" s="46"/>
      <c r="T21" s="61"/>
      <c r="U21" s="61"/>
      <c r="V21" s="61"/>
      <c r="W21" s="61"/>
      <c r="X21" s="61"/>
      <c r="Y21" s="61"/>
      <c r="Z21" s="61"/>
      <c r="AA21" s="61"/>
      <c r="AB21" s="61"/>
      <c r="AC21" s="61"/>
      <c r="AD21" s="61"/>
      <c r="AE21" s="61"/>
      <c r="AF21" s="61"/>
    </row>
    <row r="22" customFormat="false" ht="15" hidden="true" customHeight="false" outlineLevel="2" collapsed="false">
      <c r="A22" s="61"/>
      <c r="B22" s="70" t="n">
        <f aca="false">Arbeitspakete!B12</f>
        <v>0</v>
      </c>
      <c r="C22" s="71"/>
      <c r="D22" s="72"/>
      <c r="E22" s="73"/>
      <c r="F22" s="74"/>
      <c r="G22" s="75" t="n">
        <f aca="false">SUMIFS([0]!t1istw3,[0]!t1paketw3,B22)</f>
        <v>0</v>
      </c>
      <c r="H22" s="74"/>
      <c r="I22" s="75" t="n">
        <f aca="false">SUMIFS(zeit2!t2istw3,zeit2!t2paketw3,B22)</f>
        <v>0</v>
      </c>
      <c r="J22" s="74"/>
      <c r="K22" s="75" t="n">
        <f aca="false">SUMIFS(zeit3!t3istw3,zeit3!t3paketw3,B22)</f>
        <v>0</v>
      </c>
      <c r="L22" s="74"/>
      <c r="M22" s="75" t="n">
        <f aca="false">SUMIFS(zeit4!t4istw3,zeit4!t4paketw3,B22)</f>
        <v>0</v>
      </c>
      <c r="N22" s="74"/>
      <c r="O22" s="75" t="n">
        <f aca="false">SUMIFS(zeit5!t5istw3,zeit5!t5paketw3,B22)</f>
        <v>0</v>
      </c>
      <c r="P22" s="76" t="n">
        <f aca="false">L22+J22+H22+F22+N22</f>
        <v>0</v>
      </c>
      <c r="Q22" s="98" t="n">
        <f aca="false">M22+K22+I22+G22+O22</f>
        <v>0</v>
      </c>
      <c r="R22" s="61"/>
      <c r="S22" s="46"/>
      <c r="T22" s="61"/>
      <c r="U22" s="61"/>
      <c r="V22" s="61"/>
      <c r="W22" s="61"/>
      <c r="X22" s="61"/>
      <c r="Y22" s="61"/>
      <c r="Z22" s="61"/>
      <c r="AA22" s="61"/>
      <c r="AB22" s="61"/>
      <c r="AC22" s="61"/>
      <c r="AD22" s="61"/>
      <c r="AE22" s="61"/>
      <c r="AF22" s="61"/>
    </row>
    <row r="23" customFormat="false" ht="15" hidden="true" customHeight="false" outlineLevel="2" collapsed="false">
      <c r="A23" s="61"/>
      <c r="B23" s="70" t="n">
        <f aca="false">Arbeitspakete!B13</f>
        <v>0</v>
      </c>
      <c r="C23" s="71"/>
      <c r="D23" s="72"/>
      <c r="E23" s="73"/>
      <c r="F23" s="74"/>
      <c r="G23" s="75" t="n">
        <f aca="false">SUMIFS([0]!t1istw3,[0]!t1paketw3,B23)</f>
        <v>0</v>
      </c>
      <c r="H23" s="74"/>
      <c r="I23" s="75" t="n">
        <f aca="false">SUMIFS(zeit2!t2istw3,zeit2!t2paketw3,B23)</f>
        <v>0</v>
      </c>
      <c r="J23" s="74"/>
      <c r="K23" s="75" t="n">
        <f aca="false">SUMIFS(zeit3!t3istw3,zeit3!t3paketw3,B23)</f>
        <v>0</v>
      </c>
      <c r="L23" s="74"/>
      <c r="M23" s="75" t="n">
        <f aca="false">SUMIFS(zeit4!t4istw3,zeit4!t4paketw3,B23)</f>
        <v>0</v>
      </c>
      <c r="N23" s="74"/>
      <c r="O23" s="75" t="n">
        <f aca="false">SUMIFS(zeit5!t5istw3,zeit5!t5paketw3,B23)</f>
        <v>0</v>
      </c>
      <c r="P23" s="76" t="n">
        <f aca="false">L23+J23+H23+F23+N23</f>
        <v>0</v>
      </c>
      <c r="Q23" s="98" t="n">
        <f aca="false">M23+K23+I23+G23+O23</f>
        <v>0</v>
      </c>
      <c r="R23" s="61"/>
      <c r="S23" s="46"/>
      <c r="T23" s="61"/>
      <c r="U23" s="61"/>
      <c r="V23" s="61"/>
      <c r="W23" s="61"/>
      <c r="X23" s="61"/>
      <c r="Y23" s="61"/>
      <c r="Z23" s="61"/>
      <c r="AA23" s="61"/>
      <c r="AB23" s="61"/>
      <c r="AC23" s="61"/>
      <c r="AD23" s="61"/>
      <c r="AE23" s="61"/>
      <c r="AF23" s="61"/>
    </row>
    <row r="24" customFormat="false" ht="15" hidden="false" customHeight="false" outlineLevel="1" collapsed="true">
      <c r="A24" s="1"/>
      <c r="B24" s="62" t="s">
        <v>70</v>
      </c>
      <c r="C24" s="78"/>
      <c r="D24" s="79" t="n">
        <v>15</v>
      </c>
      <c r="E24" s="80" t="n">
        <f aca="false">D24-F24-H24-J24-L24-N24</f>
        <v>0</v>
      </c>
      <c r="F24" s="81" t="n">
        <f aca="false">SUM(F25:F34)</f>
        <v>7</v>
      </c>
      <c r="G24" s="82" t="n">
        <f aca="false">SUM(G25:G34)</f>
        <v>2</v>
      </c>
      <c r="H24" s="81" t="n">
        <f aca="false">SUM(H25:H34)</f>
        <v>3</v>
      </c>
      <c r="I24" s="82" t="n">
        <f aca="false">SUM(I25:I34)</f>
        <v>2</v>
      </c>
      <c r="J24" s="81" t="n">
        <f aca="false">SUM(J25:J34)</f>
        <v>2</v>
      </c>
      <c r="K24" s="82" t="n">
        <f aca="false">SUM(K25:K34)</f>
        <v>0</v>
      </c>
      <c r="L24" s="81" t="n">
        <f aca="false">SUM(L25:L34)</f>
        <v>3</v>
      </c>
      <c r="M24" s="82" t="n">
        <f aca="false">SUM(M25:M34)</f>
        <v>0</v>
      </c>
      <c r="N24" s="81" t="n">
        <f aca="false">SUM(N25:N34)</f>
        <v>0</v>
      </c>
      <c r="O24" s="82" t="n">
        <f aca="false">SUM(O25:O34)</f>
        <v>0</v>
      </c>
      <c r="P24" s="68" t="n">
        <f aca="false">L24+J24+H24+F24+N24</f>
        <v>15</v>
      </c>
      <c r="Q24" s="67" t="n">
        <f aca="false">M24+K24+I24+G24+O24</f>
        <v>4</v>
      </c>
      <c r="R24" s="1"/>
      <c r="S24" s="46"/>
      <c r="T24" s="1"/>
      <c r="U24" s="1"/>
      <c r="V24" s="1"/>
      <c r="W24" s="1"/>
      <c r="X24" s="1"/>
      <c r="Y24" s="1"/>
      <c r="Z24" s="1"/>
      <c r="AA24" s="1"/>
      <c r="AB24" s="1"/>
      <c r="AC24" s="1"/>
      <c r="AD24" s="1"/>
      <c r="AE24" s="1"/>
      <c r="AF24" s="1"/>
    </row>
    <row r="25" s="69" customFormat="true" ht="15" hidden="true" customHeight="false" outlineLevel="2" collapsed="false">
      <c r="A25" s="61"/>
      <c r="B25" s="70" t="str">
        <f aca="false">Arbeitspakete!C4</f>
        <v>Domänenmodell</v>
      </c>
      <c r="C25" s="71"/>
      <c r="D25" s="72"/>
      <c r="E25" s="73"/>
      <c r="F25" s="74"/>
      <c r="G25" s="75" t="n">
        <f aca="false">SUMIFS([0]!t1istw3,[0]!t1paketw3,B25)</f>
        <v>0</v>
      </c>
      <c r="H25" s="74"/>
      <c r="I25" s="75" t="n">
        <f aca="false">SUMIFS(zeit2!t2istw3,zeit2!t2paketw3,B25)</f>
        <v>0</v>
      </c>
      <c r="J25" s="74"/>
      <c r="K25" s="75" t="n">
        <f aca="false">SUMIFS(zeit3!t3istw3,zeit3!t3paketw3,B25)</f>
        <v>0</v>
      </c>
      <c r="L25" s="74"/>
      <c r="M25" s="75" t="n">
        <f aca="false">SUMIFS(zeit4!t4istw3,zeit4!t4paketw3,B25)</f>
        <v>0</v>
      </c>
      <c r="N25" s="74"/>
      <c r="O25" s="75" t="n">
        <f aca="false">SUMIFS(zeit5!t5istw3,zeit5!t5paketw3,B25)</f>
        <v>0</v>
      </c>
      <c r="P25" s="76" t="n">
        <f aca="false">L25+J25+H25+F25+N25</f>
        <v>0</v>
      </c>
      <c r="Q25" s="98" t="n">
        <f aca="false">M25+K25+I25+G25+O25</f>
        <v>0</v>
      </c>
      <c r="R25" s="61"/>
      <c r="S25" s="46"/>
      <c r="T25" s="61"/>
      <c r="U25" s="61"/>
      <c r="V25" s="61"/>
      <c r="W25" s="61"/>
      <c r="X25" s="61"/>
      <c r="Y25" s="61"/>
      <c r="Z25" s="61"/>
      <c r="AA25" s="61"/>
      <c r="AB25" s="61"/>
      <c r="AC25" s="61"/>
      <c r="AD25" s="61"/>
      <c r="AE25" s="61"/>
      <c r="AF25" s="61"/>
    </row>
    <row r="26" s="69" customFormat="true" ht="15" hidden="true" customHeight="false" outlineLevel="2" collapsed="false">
      <c r="A26" s="61"/>
      <c r="B26" s="70" t="str">
        <f aca="false">Arbeitspakete!C5</f>
        <v>SSD</v>
      </c>
      <c r="C26" s="71"/>
      <c r="D26" s="72"/>
      <c r="E26" s="73"/>
      <c r="F26" s="74"/>
      <c r="G26" s="75" t="n">
        <f aca="false">SUMIFS([0]!t1istw3,[0]!t1paketw3,B26)</f>
        <v>0</v>
      </c>
      <c r="H26" s="74"/>
      <c r="I26" s="75" t="n">
        <f aca="false">SUMIFS(zeit2!t2istw3,zeit2!t2paketw3,B26)</f>
        <v>0</v>
      </c>
      <c r="J26" s="74"/>
      <c r="K26" s="75" t="n">
        <f aca="false">SUMIFS(zeit3!t3istw3,zeit3!t3paketw3,B26)</f>
        <v>0</v>
      </c>
      <c r="L26" s="74"/>
      <c r="M26" s="75" t="n">
        <f aca="false">SUMIFS(zeit4!t4istw3,zeit4!t4paketw3,B26)</f>
        <v>0</v>
      </c>
      <c r="N26" s="74"/>
      <c r="O26" s="75" t="n">
        <f aca="false">SUMIFS(zeit5!t5istw3,zeit5!t5paketw3,B26)</f>
        <v>0</v>
      </c>
      <c r="P26" s="76" t="n">
        <f aca="false">L26+J26+H26+F26+N26</f>
        <v>0</v>
      </c>
      <c r="Q26" s="98" t="n">
        <f aca="false">M26+K26+I26+G26+O26</f>
        <v>0</v>
      </c>
      <c r="R26" s="61"/>
      <c r="S26" s="46"/>
      <c r="T26" s="61"/>
      <c r="U26" s="61"/>
      <c r="V26" s="61"/>
      <c r="W26" s="61"/>
      <c r="X26" s="61"/>
      <c r="Y26" s="61"/>
      <c r="Z26" s="61"/>
      <c r="AA26" s="61"/>
      <c r="AB26" s="61"/>
      <c r="AC26" s="61"/>
      <c r="AD26" s="61"/>
      <c r="AE26" s="61"/>
      <c r="AF26" s="61"/>
    </row>
    <row r="27" s="69" customFormat="true" ht="15" hidden="true" customHeight="false" outlineLevel="2" collapsed="false">
      <c r="A27" s="61"/>
      <c r="B27" s="70" t="str">
        <f aca="false">Arbeitspakete!C6</f>
        <v>Contract</v>
      </c>
      <c r="C27" s="71"/>
      <c r="D27" s="72"/>
      <c r="E27" s="73"/>
      <c r="F27" s="74"/>
      <c r="G27" s="75" t="n">
        <f aca="false">SUMIFS([0]!t1istw3,[0]!t1paketw3,B27)</f>
        <v>0</v>
      </c>
      <c r="H27" s="74"/>
      <c r="I27" s="75" t="n">
        <f aca="false">SUMIFS(zeit2!t2istw3,zeit2!t2paketw3,B27)</f>
        <v>0</v>
      </c>
      <c r="J27" s="74"/>
      <c r="K27" s="75" t="n">
        <f aca="false">SUMIFS(zeit3!t3istw3,zeit3!t3paketw3,B27)</f>
        <v>0</v>
      </c>
      <c r="L27" s="74"/>
      <c r="M27" s="75" t="n">
        <f aca="false">SUMIFS(zeit4!t4istw3,zeit4!t4paketw3,B27)</f>
        <v>0</v>
      </c>
      <c r="N27" s="74"/>
      <c r="O27" s="75" t="n">
        <f aca="false">SUMIFS(zeit5!t5istw3,zeit5!t5paketw3,B27)</f>
        <v>0</v>
      </c>
      <c r="P27" s="76" t="n">
        <f aca="false">L27+J27+H27+F27+N27</f>
        <v>0</v>
      </c>
      <c r="Q27" s="98" t="n">
        <f aca="false">M27+K27+I27+G27+O27</f>
        <v>0</v>
      </c>
      <c r="R27" s="61"/>
      <c r="S27" s="46"/>
      <c r="T27" s="61"/>
      <c r="U27" s="61"/>
      <c r="V27" s="61"/>
      <c r="W27" s="61"/>
      <c r="X27" s="61"/>
      <c r="Y27" s="61"/>
      <c r="Z27" s="61"/>
      <c r="AA27" s="61"/>
      <c r="AB27" s="61"/>
      <c r="AC27" s="61"/>
      <c r="AD27" s="61"/>
      <c r="AE27" s="61"/>
      <c r="AF27" s="61"/>
    </row>
    <row r="28" s="69" customFormat="true" ht="15" hidden="true" customHeight="false" outlineLevel="2" collapsed="false">
      <c r="A28" s="61"/>
      <c r="B28" s="70" t="str">
        <f aca="false">Arbeitspakete!C7</f>
        <v>Klassendiagramm</v>
      </c>
      <c r="C28" s="71"/>
      <c r="D28" s="72"/>
      <c r="E28" s="73"/>
      <c r="F28" s="74" t="n">
        <v>5</v>
      </c>
      <c r="G28" s="75" t="n">
        <f aca="false">SUMIFS([0]!t1istw3,[0]!t1paketw3,B28)</f>
        <v>2</v>
      </c>
      <c r="H28" s="74" t="n">
        <v>3</v>
      </c>
      <c r="I28" s="75" t="n">
        <f aca="false">SUMIFS(zeit2!t2istw3,zeit2!t2paketw3,B28)</f>
        <v>2</v>
      </c>
      <c r="J28" s="74"/>
      <c r="K28" s="75" t="n">
        <f aca="false">SUMIFS(zeit3!t3istw3,zeit3!t3paketw3,B28)</f>
        <v>0</v>
      </c>
      <c r="L28" s="74"/>
      <c r="M28" s="75" t="n">
        <f aca="false">SUMIFS(zeit4!t4istw3,zeit4!t4paketw3,B28)</f>
        <v>0</v>
      </c>
      <c r="N28" s="74"/>
      <c r="O28" s="75" t="n">
        <f aca="false">SUMIFS(zeit5!t5istw3,zeit5!t5paketw3,B28)</f>
        <v>0</v>
      </c>
      <c r="P28" s="76" t="n">
        <f aca="false">L28+J28+H28+F28+N28</f>
        <v>8</v>
      </c>
      <c r="Q28" s="98" t="n">
        <f aca="false">M28+K28+I28+G28+O28</f>
        <v>4</v>
      </c>
      <c r="R28" s="61"/>
      <c r="S28" s="46"/>
      <c r="T28" s="61"/>
      <c r="U28" s="61"/>
      <c r="V28" s="61"/>
      <c r="W28" s="61"/>
      <c r="X28" s="61"/>
      <c r="Y28" s="61"/>
      <c r="Z28" s="61"/>
      <c r="AA28" s="61"/>
      <c r="AB28" s="61"/>
      <c r="AC28" s="61"/>
      <c r="AD28" s="61"/>
      <c r="AE28" s="61"/>
      <c r="AF28" s="61"/>
    </row>
    <row r="29" s="69" customFormat="true" ht="15" hidden="true" customHeight="false" outlineLevel="2" collapsed="false">
      <c r="A29" s="61"/>
      <c r="B29" s="70" t="str">
        <f aca="false">Arbeitspakete!C8</f>
        <v>Zustandsdiagramme</v>
      </c>
      <c r="C29" s="71"/>
      <c r="D29" s="72"/>
      <c r="E29" s="73"/>
      <c r="F29" s="74"/>
      <c r="G29" s="75" t="n">
        <f aca="false">SUMIFS([0]!t1istw3,[0]!t1paketw3,B29)</f>
        <v>0</v>
      </c>
      <c r="H29" s="74"/>
      <c r="I29" s="75" t="n">
        <f aca="false">SUMIFS(zeit2!t2istw3,zeit2!t2paketw3,B29)</f>
        <v>0</v>
      </c>
      <c r="J29" s="74"/>
      <c r="K29" s="75" t="n">
        <f aca="false">SUMIFS(zeit3!t3istw3,zeit3!t3paketw3,B29)</f>
        <v>0</v>
      </c>
      <c r="L29" s="74"/>
      <c r="M29" s="75" t="n">
        <f aca="false">SUMIFS(zeit4!t4istw3,zeit4!t4paketw3,B29)</f>
        <v>0</v>
      </c>
      <c r="N29" s="74"/>
      <c r="O29" s="75" t="n">
        <f aca="false">SUMIFS(zeit5!t5istw3,zeit5!t5paketw3,B29)</f>
        <v>0</v>
      </c>
      <c r="P29" s="76" t="n">
        <f aca="false">L29+J29+H29+F29+N29</f>
        <v>0</v>
      </c>
      <c r="Q29" s="98" t="n">
        <f aca="false">M29+K29+I29+G29+O29</f>
        <v>0</v>
      </c>
      <c r="R29" s="61"/>
      <c r="S29" s="46"/>
      <c r="T29" s="61"/>
      <c r="U29" s="61"/>
      <c r="V29" s="61"/>
      <c r="W29" s="61"/>
      <c r="X29" s="61"/>
      <c r="Y29" s="61"/>
      <c r="Z29" s="61"/>
      <c r="AA29" s="61"/>
      <c r="AB29" s="61"/>
      <c r="AC29" s="61"/>
      <c r="AD29" s="61"/>
      <c r="AE29" s="61"/>
      <c r="AF29" s="61"/>
    </row>
    <row r="30" s="69" customFormat="true" ht="15" hidden="true" customHeight="false" outlineLevel="2" collapsed="false">
      <c r="A30" s="61"/>
      <c r="B30" s="70" t="str">
        <f aca="false">Arbeitspakete!C9</f>
        <v>Architektur</v>
      </c>
      <c r="C30" s="71"/>
      <c r="D30" s="72"/>
      <c r="E30" s="73"/>
      <c r="F30" s="74" t="n">
        <v>2</v>
      </c>
      <c r="G30" s="75" t="n">
        <f aca="false">SUMIFS([0]!t1istw3,[0]!t1paketw3,B30)</f>
        <v>0</v>
      </c>
      <c r="H30" s="74"/>
      <c r="I30" s="75" t="n">
        <f aca="false">SUMIFS(zeit2!t2istw3,zeit2!t2paketw3,B30)</f>
        <v>0</v>
      </c>
      <c r="J30" s="74" t="n">
        <v>2</v>
      </c>
      <c r="K30" s="75" t="n">
        <f aca="false">SUMIFS(zeit3!t3istw3,zeit3!t3paketw3,B30)</f>
        <v>0</v>
      </c>
      <c r="L30" s="74"/>
      <c r="M30" s="75" t="n">
        <f aca="false">SUMIFS(zeit4!t4istw3,zeit4!t4paketw3,B30)</f>
        <v>0</v>
      </c>
      <c r="N30" s="74"/>
      <c r="O30" s="75" t="n">
        <f aca="false">SUMIFS(zeit5!t5istw3,zeit5!t5paketw3,B30)</f>
        <v>0</v>
      </c>
      <c r="P30" s="76" t="n">
        <f aca="false">L30+J30+H30+F30+N30</f>
        <v>4</v>
      </c>
      <c r="Q30" s="98" t="n">
        <f aca="false">M30+K30+I30+G30+O30</f>
        <v>0</v>
      </c>
      <c r="R30" s="61"/>
      <c r="S30" s="46"/>
      <c r="T30" s="61"/>
      <c r="U30" s="61"/>
      <c r="V30" s="61"/>
      <c r="W30" s="61"/>
      <c r="X30" s="61"/>
      <c r="Y30" s="61"/>
      <c r="Z30" s="61"/>
      <c r="AA30" s="61"/>
      <c r="AB30" s="61"/>
      <c r="AC30" s="61"/>
      <c r="AD30" s="61"/>
      <c r="AE30" s="61"/>
      <c r="AF30" s="61"/>
    </row>
    <row r="31" s="69" customFormat="true" ht="15" hidden="true" customHeight="false" outlineLevel="2" collapsed="false">
      <c r="A31" s="61"/>
      <c r="B31" s="70" t="str">
        <f aca="false">Arbeitspakete!C10</f>
        <v>Objektorientierter Entwurf</v>
      </c>
      <c r="C31" s="71"/>
      <c r="D31" s="72"/>
      <c r="E31" s="73"/>
      <c r="F31" s="74"/>
      <c r="G31" s="75" t="n">
        <f aca="false">SUMIFS([0]!t1istw3,[0]!t1paketw3,B31)</f>
        <v>0</v>
      </c>
      <c r="H31" s="74"/>
      <c r="I31" s="75" t="n">
        <f aca="false">SUMIFS(zeit2!t2istw3,zeit2!t2paketw3,B31)</f>
        <v>0</v>
      </c>
      <c r="J31" s="74"/>
      <c r="K31" s="75" t="n">
        <f aca="false">SUMIFS(zeit3!t3istw3,zeit3!t3paketw3,B31)</f>
        <v>0</v>
      </c>
      <c r="L31" s="74" t="n">
        <v>3</v>
      </c>
      <c r="M31" s="75" t="n">
        <f aca="false">SUMIFS(zeit4!t4istw3,zeit4!t4paketw3,B31)</f>
        <v>0</v>
      </c>
      <c r="N31" s="74"/>
      <c r="O31" s="75" t="n">
        <f aca="false">SUMIFS(zeit5!t5istw3,zeit5!t5paketw3,B31)</f>
        <v>0</v>
      </c>
      <c r="P31" s="76" t="n">
        <f aca="false">L31+J31+H31+F31+N31</f>
        <v>3</v>
      </c>
      <c r="Q31" s="98" t="n">
        <f aca="false">M31+K31+I31+G31+O31</f>
        <v>0</v>
      </c>
      <c r="R31" s="61"/>
      <c r="S31" s="46"/>
      <c r="T31" s="61"/>
      <c r="U31" s="61"/>
      <c r="V31" s="61"/>
      <c r="W31" s="61"/>
      <c r="X31" s="61"/>
      <c r="Y31" s="61"/>
      <c r="Z31" s="61"/>
      <c r="AA31" s="61"/>
      <c r="AB31" s="61"/>
      <c r="AC31" s="61"/>
      <c r="AD31" s="61"/>
      <c r="AE31" s="61"/>
      <c r="AF31" s="61"/>
    </row>
    <row r="32" s="69" customFormat="true" ht="15" hidden="true" customHeight="false" outlineLevel="2" collapsed="false">
      <c r="A32" s="61"/>
      <c r="B32" s="70" t="n">
        <f aca="false">Arbeitspakete!C11</f>
        <v>0</v>
      </c>
      <c r="C32" s="71"/>
      <c r="D32" s="72"/>
      <c r="E32" s="73"/>
      <c r="F32" s="74"/>
      <c r="G32" s="75" t="n">
        <f aca="false">SUMIFS([0]!t1istw3,[0]!t1paketw3,B32)</f>
        <v>0</v>
      </c>
      <c r="H32" s="74"/>
      <c r="I32" s="75" t="n">
        <f aca="false">SUMIFS(zeit2!t2istw3,zeit2!t2paketw3,B32)</f>
        <v>0</v>
      </c>
      <c r="J32" s="74"/>
      <c r="K32" s="75" t="n">
        <f aca="false">SUMIFS(zeit3!t3istw3,zeit3!t3paketw3,B32)</f>
        <v>0</v>
      </c>
      <c r="L32" s="74"/>
      <c r="M32" s="75" t="n">
        <f aca="false">SUMIFS(zeit4!t4istw3,zeit4!t4paketw3,B32)</f>
        <v>0</v>
      </c>
      <c r="N32" s="74"/>
      <c r="O32" s="75" t="n">
        <f aca="false">SUMIFS(zeit5!t5istw3,zeit5!t5paketw3,B32)</f>
        <v>0</v>
      </c>
      <c r="P32" s="76" t="n">
        <f aca="false">L32+J32+H32+F32+N32</f>
        <v>0</v>
      </c>
      <c r="Q32" s="98" t="n">
        <f aca="false">M32+K32+I32+G32+O32</f>
        <v>0</v>
      </c>
      <c r="R32" s="61"/>
      <c r="S32" s="46"/>
      <c r="T32" s="61"/>
      <c r="U32" s="61"/>
      <c r="V32" s="61"/>
      <c r="W32" s="61"/>
      <c r="X32" s="61"/>
      <c r="Y32" s="61"/>
      <c r="Z32" s="61"/>
      <c r="AA32" s="61"/>
      <c r="AB32" s="61"/>
      <c r="AC32" s="61"/>
      <c r="AD32" s="61"/>
      <c r="AE32" s="61"/>
      <c r="AF32" s="61"/>
    </row>
    <row r="33" s="69" customFormat="true" ht="15" hidden="true" customHeight="false" outlineLevel="2" collapsed="false">
      <c r="A33" s="61"/>
      <c r="B33" s="70" t="n">
        <f aca="false">Arbeitspakete!C12</f>
        <v>0</v>
      </c>
      <c r="C33" s="71"/>
      <c r="D33" s="72"/>
      <c r="E33" s="73"/>
      <c r="F33" s="74"/>
      <c r="G33" s="75" t="n">
        <f aca="false">SUMIFS([0]!t1istw3,[0]!t1paketw3,B33)</f>
        <v>0</v>
      </c>
      <c r="H33" s="74"/>
      <c r="I33" s="75" t="n">
        <f aca="false">SUMIFS(zeit2!t2istw3,zeit2!t2paketw3,B33)</f>
        <v>0</v>
      </c>
      <c r="J33" s="74"/>
      <c r="K33" s="75" t="n">
        <f aca="false">SUMIFS(zeit3!t3istw3,zeit3!t3paketw3,B33)</f>
        <v>0</v>
      </c>
      <c r="L33" s="74"/>
      <c r="M33" s="75" t="n">
        <f aca="false">SUMIFS(zeit4!t4istw3,zeit4!t4paketw3,B33)</f>
        <v>0</v>
      </c>
      <c r="N33" s="74"/>
      <c r="O33" s="75" t="n">
        <f aca="false">SUMIFS(zeit5!t5istw3,zeit5!t5paketw3,B33)</f>
        <v>0</v>
      </c>
      <c r="P33" s="76" t="n">
        <f aca="false">L33+J33+H33+F33+N33</f>
        <v>0</v>
      </c>
      <c r="Q33" s="98" t="n">
        <f aca="false">M33+K33+I33+G33+O33</f>
        <v>0</v>
      </c>
      <c r="R33" s="61"/>
      <c r="S33" s="46"/>
      <c r="T33" s="61"/>
      <c r="U33" s="61"/>
      <c r="V33" s="61"/>
      <c r="W33" s="61"/>
      <c r="X33" s="61"/>
      <c r="Y33" s="61"/>
      <c r="Z33" s="61"/>
      <c r="AA33" s="61"/>
      <c r="AB33" s="61"/>
      <c r="AC33" s="61"/>
      <c r="AD33" s="61"/>
      <c r="AE33" s="61"/>
      <c r="AF33" s="61"/>
    </row>
    <row r="34" s="69" customFormat="true" ht="15" hidden="true" customHeight="false" outlineLevel="2" collapsed="false">
      <c r="A34" s="61"/>
      <c r="B34" s="70" t="n">
        <f aca="false">Arbeitspakete!C13</f>
        <v>0</v>
      </c>
      <c r="C34" s="71"/>
      <c r="D34" s="72"/>
      <c r="E34" s="73"/>
      <c r="F34" s="74"/>
      <c r="G34" s="75" t="n">
        <f aca="false">SUMIFS([0]!t1istw3,[0]!t1paketw3,B34)</f>
        <v>0</v>
      </c>
      <c r="H34" s="74"/>
      <c r="I34" s="75" t="n">
        <f aca="false">SUMIFS(zeit2!t2istw3,zeit2!t2paketw3,B34)</f>
        <v>0</v>
      </c>
      <c r="J34" s="74"/>
      <c r="K34" s="75" t="n">
        <f aca="false">SUMIFS(zeit3!t3istw3,zeit3!t3paketw3,B34)</f>
        <v>0</v>
      </c>
      <c r="L34" s="74"/>
      <c r="M34" s="75" t="n">
        <f aca="false">SUMIFS(zeit4!t4istw3,zeit4!t4paketw3,B34)</f>
        <v>0</v>
      </c>
      <c r="N34" s="74"/>
      <c r="O34" s="75" t="n">
        <f aca="false">SUMIFS(zeit5!t5istw3,zeit5!t5paketw3,B34)</f>
        <v>0</v>
      </c>
      <c r="P34" s="76" t="n">
        <f aca="false">L34+J34+H34+F34+N34</f>
        <v>0</v>
      </c>
      <c r="Q34" s="98" t="n">
        <f aca="false">M34+K34+I34+G34+O34</f>
        <v>0</v>
      </c>
      <c r="R34" s="61"/>
      <c r="S34" s="46"/>
      <c r="T34" s="61"/>
      <c r="U34" s="61"/>
      <c r="V34" s="61"/>
      <c r="W34" s="61"/>
      <c r="X34" s="61"/>
      <c r="Y34" s="61"/>
      <c r="Z34" s="61"/>
      <c r="AA34" s="61"/>
      <c r="AB34" s="61"/>
      <c r="AC34" s="61"/>
      <c r="AD34" s="61"/>
      <c r="AE34" s="61"/>
      <c r="AF34" s="61"/>
    </row>
    <row r="35" customFormat="false" ht="15" hidden="false" customHeight="false" outlineLevel="1" collapsed="true">
      <c r="A35" s="1"/>
      <c r="B35" s="84" t="s">
        <v>55</v>
      </c>
      <c r="C35" s="78"/>
      <c r="D35" s="79" t="n">
        <v>7</v>
      </c>
      <c r="E35" s="80" t="n">
        <f aca="false">D35-F35-H35-J35-L35-N35</f>
        <v>0</v>
      </c>
      <c r="F35" s="81" t="n">
        <f aca="false">SUM(F36:F45)</f>
        <v>0</v>
      </c>
      <c r="G35" s="82" t="n">
        <f aca="false">SUM(G36:G45)</f>
        <v>0</v>
      </c>
      <c r="H35" s="81" t="n">
        <f aca="false">SUM(H36:H45)</f>
        <v>0</v>
      </c>
      <c r="I35" s="82" t="n">
        <f aca="false">SUM(I36:I45)</f>
        <v>0</v>
      </c>
      <c r="J35" s="81" t="n">
        <f aca="false">SUM(J36:J45)</f>
        <v>4</v>
      </c>
      <c r="K35" s="82" t="n">
        <f aca="false">SUM(K36:K45)</f>
        <v>0</v>
      </c>
      <c r="L35" s="81" t="n">
        <f aca="false">SUM(L36:L45)</f>
        <v>3</v>
      </c>
      <c r="M35" s="82" t="n">
        <f aca="false">SUM(M36:M45)</f>
        <v>0</v>
      </c>
      <c r="N35" s="81" t="n">
        <f aca="false">SUM(N36:N45)</f>
        <v>0</v>
      </c>
      <c r="O35" s="82" t="n">
        <f aca="false">SUM(O36:O45)</f>
        <v>0</v>
      </c>
      <c r="P35" s="68" t="n">
        <f aca="false">L35+J35+H35+F35+N35</f>
        <v>7</v>
      </c>
      <c r="Q35" s="67" t="n">
        <f aca="false">M35+K35+I35+G35+O35</f>
        <v>0</v>
      </c>
      <c r="R35" s="1"/>
      <c r="S35" s="46"/>
      <c r="T35" s="1"/>
      <c r="U35" s="1"/>
      <c r="V35" s="1"/>
      <c r="W35" s="1"/>
      <c r="X35" s="1"/>
      <c r="Y35" s="1"/>
      <c r="Z35" s="1"/>
      <c r="AA35" s="1"/>
      <c r="AB35" s="1"/>
      <c r="AC35" s="1"/>
      <c r="AD35" s="1"/>
      <c r="AE35" s="1"/>
      <c r="AF35" s="1"/>
    </row>
    <row r="36" customFormat="false" ht="15" hidden="true" customHeight="false" outlineLevel="2" collapsed="false">
      <c r="A36" s="1"/>
      <c r="B36" s="70" t="str">
        <f aca="false">Arbeitspakete!D4</f>
        <v>Modul 1 - GUI</v>
      </c>
      <c r="C36" s="71"/>
      <c r="D36" s="72"/>
      <c r="E36" s="73"/>
      <c r="F36" s="74"/>
      <c r="G36" s="75" t="n">
        <f aca="false">SUMIFS([0]!t1istw3,[0]!t1paketw3,B36)</f>
        <v>0</v>
      </c>
      <c r="H36" s="74"/>
      <c r="I36" s="75" t="n">
        <f aca="false">SUMIFS(zeit2!t2istw3,zeit2!t2paketw3,B36)</f>
        <v>0</v>
      </c>
      <c r="J36" s="74"/>
      <c r="K36" s="75" t="n">
        <f aca="false">SUMIFS(zeit3!t3istw3,zeit3!t3paketw3,B36)</f>
        <v>0</v>
      </c>
      <c r="L36" s="74" t="n">
        <v>3</v>
      </c>
      <c r="M36" s="75" t="n">
        <f aca="false">SUMIFS(zeit4!t4istw3,zeit4!t4paketw3,B36)</f>
        <v>0</v>
      </c>
      <c r="N36" s="74"/>
      <c r="O36" s="75" t="n">
        <f aca="false">SUMIFS(zeit5!t5istw3,zeit5!t5paketw3,B36)</f>
        <v>0</v>
      </c>
      <c r="P36" s="76" t="n">
        <f aca="false">L36+J36+H36+F36+N36</f>
        <v>3</v>
      </c>
      <c r="Q36" s="98" t="n">
        <f aca="false">M36+K36+I36+G36+O36</f>
        <v>0</v>
      </c>
      <c r="R36" s="1"/>
      <c r="S36" s="46"/>
      <c r="T36" s="1"/>
      <c r="U36" s="1"/>
      <c r="V36" s="1"/>
      <c r="W36" s="1"/>
      <c r="X36" s="1"/>
      <c r="Y36" s="1"/>
      <c r="Z36" s="1"/>
      <c r="AA36" s="1"/>
      <c r="AB36" s="1"/>
      <c r="AC36" s="1"/>
      <c r="AD36" s="1"/>
      <c r="AE36" s="1"/>
      <c r="AF36" s="1"/>
    </row>
    <row r="37" customFormat="false" ht="15" hidden="true" customHeight="false" outlineLevel="2" collapsed="false">
      <c r="A37" s="1"/>
      <c r="B37" s="70" t="str">
        <f aca="false">Arbeitspakete!D5</f>
        <v>Modul 2 - WG erstellen</v>
      </c>
      <c r="C37" s="71"/>
      <c r="D37" s="72"/>
      <c r="E37" s="73"/>
      <c r="F37" s="74"/>
      <c r="G37" s="75" t="n">
        <f aca="false">SUMIFS([0]!t1istw3,[0]!t1paketw3,B37)</f>
        <v>0</v>
      </c>
      <c r="H37" s="74"/>
      <c r="I37" s="75" t="n">
        <f aca="false">SUMIFS(zeit2!t2istw3,zeit2!t2paketw3,B37)</f>
        <v>0</v>
      </c>
      <c r="J37" s="74" t="n">
        <v>4</v>
      </c>
      <c r="K37" s="75" t="n">
        <f aca="false">SUMIFS(zeit3!t3istw3,zeit3!t3paketw3,B37)</f>
        <v>0</v>
      </c>
      <c r="L37" s="74"/>
      <c r="M37" s="75" t="n">
        <f aca="false">SUMIFS(zeit4!t4istw3,zeit4!t4paketw3,B37)</f>
        <v>0</v>
      </c>
      <c r="N37" s="74"/>
      <c r="O37" s="75" t="n">
        <f aca="false">SUMIFS(zeit5!t5istw3,zeit5!t5paketw3,B37)</f>
        <v>0</v>
      </c>
      <c r="P37" s="76" t="n">
        <f aca="false">L37+J37+H37+F37+N37</f>
        <v>4</v>
      </c>
      <c r="Q37" s="98" t="n">
        <f aca="false">M37+K37+I37+G37+O37</f>
        <v>0</v>
      </c>
      <c r="R37" s="1"/>
      <c r="S37" s="46"/>
      <c r="T37" s="1"/>
      <c r="U37" s="1"/>
      <c r="V37" s="1"/>
      <c r="W37" s="1"/>
      <c r="X37" s="1"/>
      <c r="Y37" s="1"/>
      <c r="Z37" s="1"/>
      <c r="AA37" s="1"/>
      <c r="AB37" s="1"/>
      <c r="AC37" s="1"/>
      <c r="AD37" s="1"/>
      <c r="AE37" s="1"/>
      <c r="AF37" s="1"/>
    </row>
    <row r="38" customFormat="false" ht="15" hidden="true" customHeight="false" outlineLevel="2" collapsed="false">
      <c r="A38" s="1"/>
      <c r="B38" s="70" t="str">
        <f aca="false">Arbeitspakete!D6</f>
        <v>Modul 3 - WG konfigurieren</v>
      </c>
      <c r="C38" s="71"/>
      <c r="D38" s="72"/>
      <c r="E38" s="73"/>
      <c r="F38" s="74"/>
      <c r="G38" s="75" t="n">
        <f aca="false">SUMIFS([0]!t1istw3,[0]!t1paketw3,B38)</f>
        <v>0</v>
      </c>
      <c r="H38" s="74"/>
      <c r="I38" s="75" t="n">
        <f aca="false">SUMIFS(zeit2!t2istw3,zeit2!t2paketw3,B38)</f>
        <v>0</v>
      </c>
      <c r="J38" s="74"/>
      <c r="K38" s="75" t="n">
        <f aca="false">SUMIFS(zeit3!t3istw3,zeit3!t3paketw3,B38)</f>
        <v>0</v>
      </c>
      <c r="L38" s="74"/>
      <c r="M38" s="75" t="n">
        <f aca="false">SUMIFS(zeit4!t4istw3,zeit4!t4paketw3,B38)</f>
        <v>0</v>
      </c>
      <c r="N38" s="74"/>
      <c r="O38" s="75" t="n">
        <f aca="false">SUMIFS(zeit5!t5istw3,zeit5!t5paketw3,B38)</f>
        <v>0</v>
      </c>
      <c r="P38" s="76" t="n">
        <f aca="false">L38+J38+H38+F38+N38</f>
        <v>0</v>
      </c>
      <c r="Q38" s="98" t="n">
        <f aca="false">M38+K38+I38+G38+O38</f>
        <v>0</v>
      </c>
      <c r="R38" s="1"/>
      <c r="S38" s="46"/>
      <c r="T38" s="1"/>
      <c r="U38" s="1"/>
      <c r="V38" s="1"/>
      <c r="W38" s="1"/>
      <c r="X38" s="1"/>
      <c r="Y38" s="1"/>
      <c r="Z38" s="1"/>
      <c r="AA38" s="1"/>
      <c r="AB38" s="1"/>
      <c r="AC38" s="1"/>
      <c r="AD38" s="1"/>
      <c r="AE38" s="1"/>
      <c r="AF38" s="1"/>
    </row>
    <row r="39" customFormat="false" ht="15" hidden="true" customHeight="false" outlineLevel="2" collapsed="false">
      <c r="A39" s="1"/>
      <c r="B39" s="70" t="str">
        <f aca="false">Arbeitspakete!D7</f>
        <v>Modul 4 - Termine</v>
      </c>
      <c r="C39" s="71"/>
      <c r="D39" s="72"/>
      <c r="E39" s="73"/>
      <c r="F39" s="74"/>
      <c r="G39" s="75" t="n">
        <f aca="false">SUMIFS([0]!t1istw3,[0]!t1paketw3,B39)</f>
        <v>0</v>
      </c>
      <c r="H39" s="74"/>
      <c r="I39" s="75" t="n">
        <f aca="false">SUMIFS(zeit2!t2istw3,zeit2!t2paketw3,B39)</f>
        <v>0</v>
      </c>
      <c r="J39" s="74"/>
      <c r="K39" s="75" t="n">
        <f aca="false">SUMIFS(zeit3!t3istw3,zeit3!t3paketw3,B39)</f>
        <v>0</v>
      </c>
      <c r="L39" s="74"/>
      <c r="M39" s="75" t="n">
        <f aca="false">SUMIFS(zeit4!t4istw3,zeit4!t4paketw3,B39)</f>
        <v>0</v>
      </c>
      <c r="N39" s="74"/>
      <c r="O39" s="75" t="n">
        <f aca="false">SUMIFS(zeit5!t5istw3,zeit5!t5paketw3,B39)</f>
        <v>0</v>
      </c>
      <c r="P39" s="76" t="n">
        <f aca="false">L39+J39+H39+F39+N39</f>
        <v>0</v>
      </c>
      <c r="Q39" s="98" t="n">
        <f aca="false">M39+K39+I39+G39+O39</f>
        <v>0</v>
      </c>
      <c r="R39" s="1"/>
      <c r="S39" s="46"/>
      <c r="T39" s="1"/>
      <c r="U39" s="1"/>
      <c r="V39" s="1"/>
      <c r="W39" s="1"/>
      <c r="X39" s="1"/>
      <c r="Y39" s="1"/>
      <c r="Z39" s="1"/>
      <c r="AA39" s="1"/>
      <c r="AB39" s="1"/>
      <c r="AC39" s="1"/>
      <c r="AD39" s="1"/>
      <c r="AE39" s="1"/>
      <c r="AF39" s="1"/>
    </row>
    <row r="40" customFormat="false" ht="15" hidden="true" customHeight="false" outlineLevel="2" collapsed="false">
      <c r="A40" s="1"/>
      <c r="B40" s="70" t="str">
        <f aca="false">Arbeitspakete!D8</f>
        <v>Modul 5 - Putzplan</v>
      </c>
      <c r="C40" s="71"/>
      <c r="D40" s="72"/>
      <c r="E40" s="73"/>
      <c r="F40" s="74"/>
      <c r="G40" s="75" t="n">
        <f aca="false">SUMIFS([0]!t1istw3,[0]!t1paketw3,B40)</f>
        <v>0</v>
      </c>
      <c r="H40" s="74"/>
      <c r="I40" s="75" t="n">
        <f aca="false">SUMIFS(zeit2!t2istw3,zeit2!t2paketw3,B40)</f>
        <v>0</v>
      </c>
      <c r="J40" s="74"/>
      <c r="K40" s="75" t="n">
        <f aca="false">SUMIFS(zeit3!t3istw3,zeit3!t3paketw3,B40)</f>
        <v>0</v>
      </c>
      <c r="L40" s="74"/>
      <c r="M40" s="75" t="n">
        <f aca="false">SUMIFS(zeit4!t4istw3,zeit4!t4paketw3,B40)</f>
        <v>0</v>
      </c>
      <c r="N40" s="74"/>
      <c r="O40" s="75" t="n">
        <f aca="false">SUMIFS(zeit5!t5istw3,zeit5!t5paketw3,B40)</f>
        <v>0</v>
      </c>
      <c r="P40" s="76" t="n">
        <f aca="false">L40+J40+H40+F40+N40</f>
        <v>0</v>
      </c>
      <c r="Q40" s="98" t="n">
        <f aca="false">M40+K40+I40+G40+O40</f>
        <v>0</v>
      </c>
      <c r="R40" s="1"/>
      <c r="S40" s="46"/>
      <c r="T40" s="1"/>
      <c r="U40" s="1"/>
      <c r="V40" s="1"/>
      <c r="W40" s="1"/>
      <c r="X40" s="1"/>
      <c r="Y40" s="1"/>
      <c r="Z40" s="1"/>
      <c r="AA40" s="1"/>
      <c r="AB40" s="1"/>
      <c r="AC40" s="1"/>
      <c r="AD40" s="1"/>
      <c r="AE40" s="1"/>
      <c r="AF40" s="1"/>
    </row>
    <row r="41" customFormat="false" ht="15" hidden="true" customHeight="false" outlineLevel="2" collapsed="false">
      <c r="A41" s="1"/>
      <c r="B41" s="70" t="str">
        <f aca="false">Arbeitspakete!D9</f>
        <v>Modul 6 - Einkaufsliste</v>
      </c>
      <c r="C41" s="71"/>
      <c r="D41" s="72"/>
      <c r="E41" s="73"/>
      <c r="F41" s="74"/>
      <c r="G41" s="75" t="n">
        <f aca="false">SUMIFS([0]!t1istw3,[0]!t1paketw3,B41)</f>
        <v>0</v>
      </c>
      <c r="H41" s="74"/>
      <c r="I41" s="75" t="n">
        <f aca="false">SUMIFS(zeit2!t2istw3,zeit2!t2paketw3,B41)</f>
        <v>0</v>
      </c>
      <c r="J41" s="74"/>
      <c r="K41" s="75" t="n">
        <f aca="false">SUMIFS(zeit3!t3istw3,zeit3!t3paketw3,B41)</f>
        <v>0</v>
      </c>
      <c r="L41" s="74"/>
      <c r="M41" s="75" t="n">
        <f aca="false">SUMIFS(zeit4!t4istw3,zeit4!t4paketw3,B41)</f>
        <v>0</v>
      </c>
      <c r="N41" s="74"/>
      <c r="O41" s="75" t="n">
        <f aca="false">SUMIFS(zeit5!t5istw3,zeit5!t5paketw3,B41)</f>
        <v>0</v>
      </c>
      <c r="P41" s="76" t="n">
        <f aca="false">L41+J41+H41+F41+N41</f>
        <v>0</v>
      </c>
      <c r="Q41" s="98" t="n">
        <f aca="false">M41+K41+I41+G41+O41</f>
        <v>0</v>
      </c>
      <c r="R41" s="1"/>
      <c r="S41" s="46"/>
      <c r="T41" s="1"/>
      <c r="U41" s="1"/>
      <c r="V41" s="1"/>
      <c r="W41" s="1"/>
      <c r="X41" s="1"/>
      <c r="Y41" s="1"/>
      <c r="Z41" s="1"/>
      <c r="AA41" s="1"/>
      <c r="AB41" s="1"/>
      <c r="AC41" s="1"/>
      <c r="AD41" s="1"/>
      <c r="AE41" s="1"/>
      <c r="AF41" s="1"/>
    </row>
    <row r="42" customFormat="false" ht="15" hidden="true" customHeight="false" outlineLevel="2" collapsed="false">
      <c r="A42" s="1"/>
      <c r="B42" s="70" t="str">
        <f aca="false">Arbeitspakete!D10</f>
        <v>Modul 7 - Anmelden</v>
      </c>
      <c r="C42" s="71"/>
      <c r="D42" s="72"/>
      <c r="E42" s="73"/>
      <c r="F42" s="74"/>
      <c r="G42" s="75" t="n">
        <f aca="false">SUMIFS([0]!t1istw3,[0]!t1paketw3,B42)</f>
        <v>0</v>
      </c>
      <c r="H42" s="74"/>
      <c r="I42" s="75" t="n">
        <f aca="false">SUMIFS(zeit2!t2istw3,zeit2!t2paketw3,B42)</f>
        <v>0</v>
      </c>
      <c r="J42" s="74"/>
      <c r="K42" s="75" t="n">
        <f aca="false">SUMIFS(zeit3!t3istw3,zeit3!t3paketw3,B42)</f>
        <v>0</v>
      </c>
      <c r="L42" s="74"/>
      <c r="M42" s="75" t="n">
        <f aca="false">SUMIFS(zeit4!t4istw3,zeit4!t4paketw3,B42)</f>
        <v>0</v>
      </c>
      <c r="N42" s="74"/>
      <c r="O42" s="75" t="n">
        <f aca="false">SUMIFS(zeit5!t5istw3,zeit5!t5paketw3,B42)</f>
        <v>0</v>
      </c>
      <c r="P42" s="76" t="n">
        <f aca="false">L42+J42+H42+F42+N42</f>
        <v>0</v>
      </c>
      <c r="Q42" s="98" t="n">
        <f aca="false">M42+K42+I42+G42+O42</f>
        <v>0</v>
      </c>
      <c r="R42" s="1"/>
      <c r="S42" s="46"/>
      <c r="T42" s="1"/>
      <c r="U42" s="1"/>
      <c r="V42" s="1"/>
      <c r="W42" s="1"/>
      <c r="X42" s="1"/>
      <c r="Y42" s="1"/>
      <c r="Z42" s="1"/>
      <c r="AA42" s="1"/>
      <c r="AB42" s="1"/>
      <c r="AC42" s="1"/>
      <c r="AD42" s="1"/>
      <c r="AE42" s="1"/>
      <c r="AF42" s="1"/>
    </row>
    <row r="43" customFormat="false" ht="15" hidden="true" customHeight="false" outlineLevel="2" collapsed="false">
      <c r="A43" s="1"/>
      <c r="B43" s="70" t="str">
        <f aca="false">Arbeitspakete!D11</f>
        <v>Modul 8 - Status setzen</v>
      </c>
      <c r="C43" s="71"/>
      <c r="D43" s="72"/>
      <c r="E43" s="73"/>
      <c r="F43" s="74"/>
      <c r="G43" s="75" t="n">
        <f aca="false">SUMIFS([0]!t1istw3,[0]!t1paketw3,B43)</f>
        <v>0</v>
      </c>
      <c r="H43" s="74"/>
      <c r="I43" s="75" t="n">
        <f aca="false">SUMIFS(zeit2!t2istw3,zeit2!t2paketw3,B43)</f>
        <v>0</v>
      </c>
      <c r="J43" s="74"/>
      <c r="K43" s="75" t="n">
        <f aca="false">SUMIFS(zeit3!t3istw3,zeit3!t3paketw3,B43)</f>
        <v>0</v>
      </c>
      <c r="L43" s="74"/>
      <c r="M43" s="75" t="n">
        <f aca="false">SUMIFS(zeit4!t4istw3,zeit4!t4paketw3,B43)</f>
        <v>0</v>
      </c>
      <c r="N43" s="74"/>
      <c r="O43" s="75" t="n">
        <f aca="false">SUMIFS(zeit5!t5istw3,zeit5!t5paketw3,B43)</f>
        <v>0</v>
      </c>
      <c r="P43" s="76" t="n">
        <f aca="false">L43+J43+H43+F43+N43</f>
        <v>0</v>
      </c>
      <c r="Q43" s="98" t="n">
        <f aca="false">M43+K43+I43+G43+O43</f>
        <v>0</v>
      </c>
      <c r="R43" s="1"/>
      <c r="S43" s="46"/>
      <c r="T43" s="1"/>
      <c r="U43" s="1"/>
      <c r="V43" s="1"/>
      <c r="W43" s="1"/>
      <c r="X43" s="1"/>
      <c r="Y43" s="1"/>
      <c r="Z43" s="1"/>
      <c r="AA43" s="1"/>
      <c r="AB43" s="1"/>
      <c r="AC43" s="1"/>
      <c r="AD43" s="1"/>
      <c r="AE43" s="1"/>
      <c r="AF43" s="1"/>
    </row>
    <row r="44" customFormat="false" ht="15" hidden="true" customHeight="false" outlineLevel="2" collapsed="false">
      <c r="A44" s="1"/>
      <c r="B44" s="70" t="n">
        <f aca="false">Arbeitspakete!D12</f>
        <v>0</v>
      </c>
      <c r="C44" s="71"/>
      <c r="D44" s="72"/>
      <c r="E44" s="73"/>
      <c r="F44" s="74"/>
      <c r="G44" s="75" t="n">
        <f aca="false">SUMIFS([0]!t1istw3,[0]!t1paketw3,B44)</f>
        <v>0</v>
      </c>
      <c r="H44" s="74"/>
      <c r="I44" s="75" t="n">
        <f aca="false">SUMIFS(zeit2!t2istw3,zeit2!t2paketw3,B44)</f>
        <v>0</v>
      </c>
      <c r="J44" s="74"/>
      <c r="K44" s="75" t="n">
        <f aca="false">SUMIFS(zeit3!t3istw3,zeit3!t3paketw3,B44)</f>
        <v>0</v>
      </c>
      <c r="L44" s="74"/>
      <c r="M44" s="75" t="n">
        <f aca="false">SUMIFS(zeit4!t4istw3,zeit4!t4paketw3,B44)</f>
        <v>0</v>
      </c>
      <c r="N44" s="74"/>
      <c r="O44" s="75" t="n">
        <f aca="false">SUMIFS(zeit5!t5istw3,zeit5!t5paketw3,B44)</f>
        <v>0</v>
      </c>
      <c r="P44" s="76" t="n">
        <f aca="false">L44+J44+H44+F44+N44</f>
        <v>0</v>
      </c>
      <c r="Q44" s="98" t="n">
        <f aca="false">M44+K44+I44+G44+O44</f>
        <v>0</v>
      </c>
      <c r="R44" s="1"/>
      <c r="S44" s="46"/>
      <c r="T44" s="1"/>
      <c r="U44" s="1"/>
      <c r="V44" s="1"/>
      <c r="W44" s="1"/>
      <c r="X44" s="1"/>
      <c r="Y44" s="1"/>
      <c r="Z44" s="1"/>
      <c r="AA44" s="1"/>
      <c r="AB44" s="1"/>
      <c r="AC44" s="1"/>
      <c r="AD44" s="1"/>
      <c r="AE44" s="1"/>
      <c r="AF44" s="1"/>
    </row>
    <row r="45" customFormat="false" ht="15" hidden="true" customHeight="false" outlineLevel="2" collapsed="false">
      <c r="A45" s="1"/>
      <c r="B45" s="70" t="n">
        <f aca="false">Arbeitspakete!D13</f>
        <v>0</v>
      </c>
      <c r="C45" s="71"/>
      <c r="D45" s="72"/>
      <c r="E45" s="73"/>
      <c r="F45" s="74"/>
      <c r="G45" s="75" t="n">
        <f aca="false">SUMIFS([0]!t1istw3,[0]!t1paketw3,B45)</f>
        <v>0</v>
      </c>
      <c r="H45" s="74"/>
      <c r="I45" s="75" t="n">
        <f aca="false">SUMIFS(zeit2!t2istw3,zeit2!t2paketw3,B45)</f>
        <v>0</v>
      </c>
      <c r="J45" s="74"/>
      <c r="K45" s="75" t="n">
        <f aca="false">SUMIFS(zeit3!t3istw3,zeit3!t3paketw3,B45)</f>
        <v>0</v>
      </c>
      <c r="L45" s="74"/>
      <c r="M45" s="75" t="n">
        <f aca="false">SUMIFS(zeit4!t4istw3,zeit4!t4paketw3,B45)</f>
        <v>0</v>
      </c>
      <c r="N45" s="74"/>
      <c r="O45" s="75" t="n">
        <f aca="false">SUMIFS(zeit5!t5istw3,zeit5!t5paketw3,B45)</f>
        <v>0</v>
      </c>
      <c r="P45" s="76" t="n">
        <f aca="false">L45+J45+H45+F45+N45</f>
        <v>0</v>
      </c>
      <c r="Q45" s="98" t="n">
        <f aca="false">M45+K45+I45+G45+O45</f>
        <v>0</v>
      </c>
      <c r="R45" s="46"/>
      <c r="S45" s="46"/>
      <c r="T45" s="1"/>
      <c r="U45" s="1"/>
      <c r="V45" s="1"/>
      <c r="W45" s="1"/>
      <c r="X45" s="1"/>
      <c r="Y45" s="1"/>
      <c r="Z45" s="1"/>
      <c r="AA45" s="1"/>
      <c r="AB45" s="1"/>
      <c r="AC45" s="1"/>
      <c r="AD45" s="1"/>
      <c r="AE45" s="1"/>
      <c r="AF45" s="1"/>
    </row>
    <row r="46" customFormat="false" ht="15" hidden="false" customHeight="false" outlineLevel="1" collapsed="true">
      <c r="A46" s="1"/>
      <c r="B46" s="84" t="s">
        <v>71</v>
      </c>
      <c r="C46" s="78"/>
      <c r="D46" s="79" t="n">
        <v>1</v>
      </c>
      <c r="E46" s="80" t="n">
        <f aca="false">D46-F46-H46-J46-L46-N46</f>
        <v>0</v>
      </c>
      <c r="F46" s="81" t="n">
        <f aca="false">SUM(F47:F56)</f>
        <v>0</v>
      </c>
      <c r="G46" s="82" t="n">
        <f aca="false">SUM(G47:G56)</f>
        <v>0</v>
      </c>
      <c r="H46" s="81" t="n">
        <f aca="false">SUM(H47:H56)</f>
        <v>1</v>
      </c>
      <c r="I46" s="82" t="n">
        <f aca="false">SUM(I47:I56)</f>
        <v>0</v>
      </c>
      <c r="J46" s="81" t="n">
        <f aca="false">SUM(J47:J56)</f>
        <v>0</v>
      </c>
      <c r="K46" s="82" t="n">
        <f aca="false">SUM(K47:K56)</f>
        <v>0</v>
      </c>
      <c r="L46" s="81" t="n">
        <f aca="false">SUM(L47:L56)</f>
        <v>0</v>
      </c>
      <c r="M46" s="82" t="n">
        <f aca="false">SUM(M47:M56)</f>
        <v>0</v>
      </c>
      <c r="N46" s="81" t="n">
        <f aca="false">SUM(N47:N56)</f>
        <v>0</v>
      </c>
      <c r="O46" s="82" t="n">
        <f aca="false">SUM(O47:O56)</f>
        <v>0</v>
      </c>
      <c r="P46" s="68" t="n">
        <f aca="false">L46+J46+H46+F46+N46</f>
        <v>1</v>
      </c>
      <c r="Q46" s="67" t="n">
        <f aca="false">M46+K46+I46+G46+O46</f>
        <v>0</v>
      </c>
      <c r="R46" s="85"/>
      <c r="S46" s="46"/>
      <c r="T46" s="1"/>
      <c r="U46" s="1"/>
      <c r="V46" s="1"/>
      <c r="W46" s="1"/>
      <c r="X46" s="1"/>
      <c r="Y46" s="1"/>
      <c r="Z46" s="1"/>
      <c r="AA46" s="1"/>
      <c r="AB46" s="1"/>
      <c r="AC46" s="1"/>
      <c r="AD46" s="1"/>
      <c r="AE46" s="1"/>
      <c r="AF46" s="1"/>
    </row>
    <row r="47" customFormat="false" ht="15" hidden="true" customHeight="false" outlineLevel="2" collapsed="false">
      <c r="A47" s="1"/>
      <c r="B47" s="70" t="str">
        <f aca="false">Arbeitspakete!E4</f>
        <v>Unit Tests</v>
      </c>
      <c r="C47" s="71"/>
      <c r="D47" s="72"/>
      <c r="E47" s="73"/>
      <c r="F47" s="74"/>
      <c r="G47" s="75" t="n">
        <f aca="false">SUMIFS([0]!t1istw3,[0]!t1paketw3,B47)</f>
        <v>0</v>
      </c>
      <c r="H47" s="74" t="n">
        <v>1</v>
      </c>
      <c r="I47" s="75" t="n">
        <f aca="false">SUMIFS(zeit2!t2istw3,zeit2!t2paketw3,B47)</f>
        <v>0</v>
      </c>
      <c r="J47" s="74"/>
      <c r="K47" s="75" t="n">
        <f aca="false">SUMIFS(zeit3!t3istw3,zeit3!t3paketw3,B47)</f>
        <v>0</v>
      </c>
      <c r="L47" s="74"/>
      <c r="M47" s="75" t="n">
        <f aca="false">SUMIFS(zeit4!t4istw3,zeit4!t4paketw3,B47)</f>
        <v>0</v>
      </c>
      <c r="N47" s="74"/>
      <c r="O47" s="75" t="n">
        <f aca="false">SUMIFS(zeit5!t5istw3,zeit5!t5paketw3,B47)</f>
        <v>0</v>
      </c>
      <c r="P47" s="76" t="n">
        <f aca="false">L47+J47+H47+F47+N47</f>
        <v>1</v>
      </c>
      <c r="Q47" s="98" t="n">
        <f aca="false">M47+K47+I47+G47+O47</f>
        <v>0</v>
      </c>
      <c r="R47" s="86"/>
      <c r="S47" s="1"/>
      <c r="T47" s="1"/>
      <c r="U47" s="1"/>
      <c r="V47" s="1"/>
      <c r="W47" s="1"/>
      <c r="X47" s="1"/>
      <c r="Y47" s="1"/>
      <c r="Z47" s="1"/>
      <c r="AA47" s="1"/>
      <c r="AB47" s="1"/>
      <c r="AC47" s="1"/>
      <c r="AD47" s="1"/>
      <c r="AE47" s="1"/>
      <c r="AF47" s="1"/>
    </row>
    <row r="48" customFormat="false" ht="15" hidden="true" customHeight="false" outlineLevel="2" collapsed="false">
      <c r="A48" s="1"/>
      <c r="B48" s="70" t="str">
        <f aca="false">Arbeitspakete!E5</f>
        <v>Funktionale Tests</v>
      </c>
      <c r="C48" s="71"/>
      <c r="D48" s="72"/>
      <c r="E48" s="73"/>
      <c r="F48" s="74"/>
      <c r="G48" s="75" t="n">
        <f aca="false">SUMIFS([0]!t1istw3,[0]!t1paketw3,B48)</f>
        <v>0</v>
      </c>
      <c r="H48" s="74"/>
      <c r="I48" s="75" t="n">
        <f aca="false">SUMIFS(zeit2!t2istw3,zeit2!t2paketw3,B48)</f>
        <v>0</v>
      </c>
      <c r="J48" s="74"/>
      <c r="K48" s="75" t="n">
        <f aca="false">SUMIFS(zeit3!t3istw3,zeit3!t3paketw3,B48)</f>
        <v>0</v>
      </c>
      <c r="L48" s="74"/>
      <c r="M48" s="75" t="n">
        <f aca="false">SUMIFS(zeit4!t4istw3,zeit4!t4paketw3,B48)</f>
        <v>0</v>
      </c>
      <c r="N48" s="74"/>
      <c r="O48" s="75" t="n">
        <f aca="false">SUMIFS(zeit5!t5istw3,zeit5!t5paketw3,B48)</f>
        <v>0</v>
      </c>
      <c r="P48" s="76" t="n">
        <f aca="false">L48+J48+H48+F48+N48</f>
        <v>0</v>
      </c>
      <c r="Q48" s="98" t="n">
        <f aca="false">M48+K48+I48+G48+O48</f>
        <v>0</v>
      </c>
      <c r="R48" s="86"/>
      <c r="S48" s="1"/>
      <c r="T48" s="1"/>
      <c r="U48" s="1"/>
      <c r="V48" s="1"/>
      <c r="W48" s="1"/>
      <c r="X48" s="1"/>
      <c r="Y48" s="1"/>
      <c r="Z48" s="1"/>
      <c r="AA48" s="1"/>
      <c r="AB48" s="1"/>
      <c r="AC48" s="1"/>
      <c r="AD48" s="1"/>
      <c r="AE48" s="1"/>
      <c r="AF48" s="1"/>
    </row>
    <row r="49" customFormat="false" ht="15" hidden="true" customHeight="false" outlineLevel="2" collapsed="false">
      <c r="A49" s="1"/>
      <c r="B49" s="70" t="str">
        <f aca="false">Arbeitspakete!E6</f>
        <v>Integrationstest</v>
      </c>
      <c r="C49" s="71"/>
      <c r="D49" s="72"/>
      <c r="E49" s="73"/>
      <c r="F49" s="74"/>
      <c r="G49" s="75" t="n">
        <f aca="false">SUMIFS([0]!t1istw3,[0]!t1paketw3,B49)</f>
        <v>0</v>
      </c>
      <c r="H49" s="74"/>
      <c r="I49" s="75" t="n">
        <f aca="false">SUMIFS(zeit2!t2istw3,zeit2!t2paketw3,B49)</f>
        <v>0</v>
      </c>
      <c r="J49" s="74"/>
      <c r="K49" s="75" t="n">
        <f aca="false">SUMIFS(zeit3!t3istw3,zeit3!t3paketw3,B49)</f>
        <v>0</v>
      </c>
      <c r="L49" s="74"/>
      <c r="M49" s="75" t="n">
        <f aca="false">SUMIFS(zeit4!t4istw3,zeit4!t4paketw3,B49)</f>
        <v>0</v>
      </c>
      <c r="N49" s="74"/>
      <c r="O49" s="75" t="n">
        <f aca="false">SUMIFS(zeit5!t5istw3,zeit5!t5paketw3,B49)</f>
        <v>0</v>
      </c>
      <c r="P49" s="76" t="n">
        <f aca="false">L49+J49+H49+F49+N49</f>
        <v>0</v>
      </c>
      <c r="Q49" s="98" t="n">
        <f aca="false">M49+K49+I49+G49+O49</f>
        <v>0</v>
      </c>
      <c r="R49" s="1"/>
      <c r="S49" s="1"/>
      <c r="T49" s="1"/>
      <c r="U49" s="1"/>
      <c r="V49" s="1"/>
      <c r="W49" s="1"/>
      <c r="X49" s="1"/>
      <c r="Y49" s="1"/>
      <c r="Z49" s="1"/>
      <c r="AA49" s="1"/>
      <c r="AB49" s="1"/>
      <c r="AC49" s="1"/>
      <c r="AD49" s="1"/>
      <c r="AE49" s="1"/>
      <c r="AF49" s="1"/>
    </row>
    <row r="50" customFormat="false" ht="15" hidden="true" customHeight="false" outlineLevel="2" collapsed="false">
      <c r="A50" s="1"/>
      <c r="B50" s="70" t="str">
        <f aca="false">Arbeitspakete!E7</f>
        <v>Systemtest</v>
      </c>
      <c r="C50" s="71"/>
      <c r="D50" s="72"/>
      <c r="E50" s="73"/>
      <c r="F50" s="74"/>
      <c r="G50" s="75" t="n">
        <f aca="false">SUMIFS([0]!t1istw3,[0]!t1paketw3,B50)</f>
        <v>0</v>
      </c>
      <c r="H50" s="74"/>
      <c r="I50" s="75" t="n">
        <f aca="false">SUMIFS(zeit2!t2istw3,zeit2!t2paketw3,B50)</f>
        <v>0</v>
      </c>
      <c r="J50" s="74"/>
      <c r="K50" s="75" t="n">
        <f aca="false">SUMIFS(zeit3!t3istw3,zeit3!t3paketw3,B50)</f>
        <v>0</v>
      </c>
      <c r="L50" s="74"/>
      <c r="M50" s="75" t="n">
        <f aca="false">SUMIFS(zeit4!t4istw3,zeit4!t4paketw3,B50)</f>
        <v>0</v>
      </c>
      <c r="N50" s="74"/>
      <c r="O50" s="75" t="n">
        <f aca="false">SUMIFS(zeit5!t5istw3,zeit5!t5paketw3,B50)</f>
        <v>0</v>
      </c>
      <c r="P50" s="76" t="n">
        <f aca="false">L50+J50+H50+F50+N50</f>
        <v>0</v>
      </c>
      <c r="Q50" s="98" t="n">
        <f aca="false">M50+K50+I50+G50+O50</f>
        <v>0</v>
      </c>
      <c r="R50" s="1"/>
      <c r="S50" s="1"/>
      <c r="T50" s="1"/>
      <c r="U50" s="1"/>
      <c r="V50" s="1"/>
      <c r="W50" s="1"/>
      <c r="X50" s="1"/>
      <c r="Y50" s="1"/>
      <c r="Z50" s="1"/>
      <c r="AA50" s="1"/>
      <c r="AB50" s="1"/>
      <c r="AC50" s="1"/>
      <c r="AD50" s="1"/>
      <c r="AE50" s="1"/>
      <c r="AF50" s="1"/>
    </row>
    <row r="51" customFormat="false" ht="15" hidden="true" customHeight="false" outlineLevel="2" collapsed="false">
      <c r="A51" s="1"/>
      <c r="B51" s="70" t="str">
        <f aca="false">Arbeitspakete!E8</f>
        <v>Abnahmetest</v>
      </c>
      <c r="C51" s="71"/>
      <c r="D51" s="72"/>
      <c r="E51" s="73"/>
      <c r="F51" s="74"/>
      <c r="G51" s="75" t="n">
        <f aca="false">SUMIFS([0]!t1istw3,[0]!t1paketw3,B51)</f>
        <v>0</v>
      </c>
      <c r="H51" s="74"/>
      <c r="I51" s="75" t="n">
        <f aca="false">SUMIFS(zeit2!t2istw3,zeit2!t2paketw3,B51)</f>
        <v>0</v>
      </c>
      <c r="J51" s="74"/>
      <c r="K51" s="75" t="n">
        <f aca="false">SUMIFS(zeit3!t3istw3,zeit3!t3paketw3,B51)</f>
        <v>0</v>
      </c>
      <c r="L51" s="74"/>
      <c r="M51" s="75" t="n">
        <f aca="false">SUMIFS(zeit4!t4istw3,zeit4!t4paketw3,B51)</f>
        <v>0</v>
      </c>
      <c r="N51" s="74"/>
      <c r="O51" s="75" t="n">
        <f aca="false">SUMIFS(zeit5!t5istw3,zeit5!t5paketw3,B51)</f>
        <v>0</v>
      </c>
      <c r="P51" s="76" t="n">
        <f aca="false">L51+J51+H51+F51+N51</f>
        <v>0</v>
      </c>
      <c r="Q51" s="98" t="n">
        <f aca="false">M51+K51+I51+G51+O51</f>
        <v>0</v>
      </c>
      <c r="R51" s="1"/>
      <c r="S51" s="1"/>
      <c r="T51" s="1"/>
      <c r="U51" s="1"/>
      <c r="V51" s="1"/>
      <c r="W51" s="1"/>
      <c r="X51" s="1"/>
      <c r="Y51" s="1"/>
      <c r="Z51" s="1"/>
      <c r="AA51" s="1"/>
      <c r="AB51" s="1"/>
      <c r="AC51" s="1"/>
      <c r="AD51" s="1"/>
      <c r="AE51" s="1"/>
      <c r="AF51" s="1"/>
    </row>
    <row r="52" customFormat="false" ht="15" hidden="true" customHeight="false" outlineLevel="2" collapsed="false">
      <c r="A52" s="1"/>
      <c r="B52" s="70" t="n">
        <f aca="false">Arbeitspakete!E9</f>
        <v>0</v>
      </c>
      <c r="C52" s="71"/>
      <c r="D52" s="72"/>
      <c r="E52" s="73"/>
      <c r="F52" s="74"/>
      <c r="G52" s="75" t="n">
        <f aca="false">SUMIFS([0]!t1istw3,[0]!t1paketw3,B52)</f>
        <v>0</v>
      </c>
      <c r="H52" s="74"/>
      <c r="I52" s="75" t="n">
        <f aca="false">SUMIFS(zeit2!t2istw3,zeit2!t2paketw3,B52)</f>
        <v>0</v>
      </c>
      <c r="J52" s="74"/>
      <c r="K52" s="75" t="n">
        <f aca="false">SUMIFS(zeit3!t3istw3,zeit3!t3paketw3,B52)</f>
        <v>0</v>
      </c>
      <c r="L52" s="74"/>
      <c r="M52" s="75" t="n">
        <f aca="false">SUMIFS(zeit4!t4istw3,zeit4!t4paketw3,B52)</f>
        <v>0</v>
      </c>
      <c r="N52" s="74"/>
      <c r="O52" s="75" t="n">
        <f aca="false">SUMIFS(zeit5!t5istw3,zeit5!t5paketw3,B52)</f>
        <v>0</v>
      </c>
      <c r="P52" s="76" t="n">
        <f aca="false">L52+J52+H52+F52+N52</f>
        <v>0</v>
      </c>
      <c r="Q52" s="98" t="n">
        <f aca="false">M52+K52+I52+G52+O52</f>
        <v>0</v>
      </c>
      <c r="R52" s="1"/>
      <c r="S52" s="1"/>
      <c r="T52" s="1"/>
      <c r="U52" s="1"/>
      <c r="V52" s="1"/>
      <c r="W52" s="1"/>
      <c r="X52" s="1"/>
      <c r="Y52" s="1"/>
      <c r="Z52" s="1"/>
      <c r="AA52" s="1"/>
      <c r="AB52" s="1"/>
      <c r="AC52" s="1"/>
      <c r="AD52" s="1"/>
      <c r="AE52" s="1"/>
      <c r="AF52" s="1"/>
    </row>
    <row r="53" customFormat="false" ht="15" hidden="true" customHeight="false" outlineLevel="2" collapsed="false">
      <c r="A53" s="1"/>
      <c r="B53" s="70" t="n">
        <f aca="false">Arbeitspakete!E10</f>
        <v>0</v>
      </c>
      <c r="C53" s="71"/>
      <c r="D53" s="72"/>
      <c r="E53" s="73"/>
      <c r="F53" s="74"/>
      <c r="G53" s="75" t="n">
        <f aca="false">SUMIFS([0]!t1istw3,[0]!t1paketw3,B53)</f>
        <v>0</v>
      </c>
      <c r="H53" s="74"/>
      <c r="I53" s="75" t="n">
        <f aca="false">SUMIFS(zeit2!t2istw3,zeit2!t2paketw3,B53)</f>
        <v>0</v>
      </c>
      <c r="J53" s="74"/>
      <c r="K53" s="75" t="n">
        <f aca="false">SUMIFS(zeit3!t3istw3,zeit3!t3paketw3,B53)</f>
        <v>0</v>
      </c>
      <c r="L53" s="74"/>
      <c r="M53" s="75" t="n">
        <f aca="false">SUMIFS(zeit4!t4istw3,zeit4!t4paketw3,B53)</f>
        <v>0</v>
      </c>
      <c r="N53" s="74"/>
      <c r="O53" s="75" t="n">
        <f aca="false">SUMIFS(zeit5!t5istw3,zeit5!t5paketw3,B53)</f>
        <v>0</v>
      </c>
      <c r="P53" s="76" t="n">
        <f aca="false">L53+J53+H53+F53+N53</f>
        <v>0</v>
      </c>
      <c r="Q53" s="98" t="n">
        <f aca="false">M53+K53+I53+G53+O53</f>
        <v>0</v>
      </c>
      <c r="R53" s="1"/>
      <c r="S53" s="1"/>
      <c r="T53" s="1"/>
      <c r="U53" s="1"/>
      <c r="V53" s="1"/>
      <c r="W53" s="1"/>
      <c r="X53" s="1"/>
      <c r="Y53" s="1"/>
      <c r="Z53" s="1"/>
      <c r="AA53" s="1"/>
      <c r="AB53" s="1"/>
      <c r="AC53" s="1"/>
      <c r="AD53" s="1"/>
      <c r="AE53" s="1"/>
      <c r="AF53" s="1"/>
    </row>
    <row r="54" customFormat="false" ht="15" hidden="true" customHeight="false" outlineLevel="2" collapsed="false">
      <c r="A54" s="1"/>
      <c r="B54" s="70" t="n">
        <f aca="false">Arbeitspakete!E11</f>
        <v>0</v>
      </c>
      <c r="C54" s="71"/>
      <c r="D54" s="72"/>
      <c r="E54" s="73"/>
      <c r="F54" s="74"/>
      <c r="G54" s="75" t="n">
        <f aca="false">SUMIFS([0]!t1istw3,[0]!t1paketw3,B54)</f>
        <v>0</v>
      </c>
      <c r="H54" s="74"/>
      <c r="I54" s="75" t="n">
        <f aca="false">SUMIFS(zeit2!t2istw3,zeit2!t2paketw3,B54)</f>
        <v>0</v>
      </c>
      <c r="J54" s="74"/>
      <c r="K54" s="75" t="n">
        <f aca="false">SUMIFS(zeit3!t3istw3,zeit3!t3paketw3,B54)</f>
        <v>0</v>
      </c>
      <c r="L54" s="74"/>
      <c r="M54" s="75" t="n">
        <f aca="false">SUMIFS(zeit4!t4istw3,zeit4!t4paketw3,B54)</f>
        <v>0</v>
      </c>
      <c r="N54" s="74"/>
      <c r="O54" s="75" t="n">
        <f aca="false">SUMIFS(zeit5!t5istw3,zeit5!t5paketw3,B54)</f>
        <v>0</v>
      </c>
      <c r="P54" s="76" t="n">
        <f aca="false">L54+J54+H54+F54+N54</f>
        <v>0</v>
      </c>
      <c r="Q54" s="98" t="n">
        <f aca="false">M54+K54+I54+G54+O54</f>
        <v>0</v>
      </c>
      <c r="R54" s="1"/>
      <c r="S54" s="1"/>
      <c r="T54" s="1"/>
      <c r="U54" s="1"/>
      <c r="V54" s="1"/>
      <c r="W54" s="1"/>
      <c r="X54" s="1"/>
      <c r="Y54" s="1"/>
      <c r="Z54" s="1"/>
      <c r="AA54" s="1"/>
      <c r="AB54" s="1"/>
      <c r="AC54" s="1"/>
      <c r="AD54" s="1"/>
      <c r="AE54" s="1"/>
      <c r="AF54" s="1"/>
    </row>
    <row r="55" customFormat="false" ht="15" hidden="true" customHeight="false" outlineLevel="2" collapsed="false">
      <c r="A55" s="1"/>
      <c r="B55" s="70" t="n">
        <f aca="false">Arbeitspakete!E12</f>
        <v>0</v>
      </c>
      <c r="C55" s="71"/>
      <c r="D55" s="72"/>
      <c r="E55" s="73"/>
      <c r="F55" s="74"/>
      <c r="G55" s="75" t="n">
        <f aca="false">SUMIFS([0]!t1istw3,[0]!t1paketw3,B55)</f>
        <v>0</v>
      </c>
      <c r="H55" s="74"/>
      <c r="I55" s="75" t="n">
        <f aca="false">SUMIFS(zeit2!t2istw3,zeit2!t2paketw3,B55)</f>
        <v>0</v>
      </c>
      <c r="J55" s="74"/>
      <c r="K55" s="75" t="n">
        <f aca="false">SUMIFS(zeit3!t3istw3,zeit3!t3paketw3,B55)</f>
        <v>0</v>
      </c>
      <c r="L55" s="74"/>
      <c r="M55" s="75" t="n">
        <f aca="false">SUMIFS(zeit4!t4istw3,zeit4!t4paketw3,B55)</f>
        <v>0</v>
      </c>
      <c r="N55" s="74"/>
      <c r="O55" s="75" t="n">
        <f aca="false">SUMIFS(zeit5!t5istw3,zeit5!t5paketw3,B55)</f>
        <v>0</v>
      </c>
      <c r="P55" s="76" t="n">
        <f aca="false">L55+J55+H55+F55+N55</f>
        <v>0</v>
      </c>
      <c r="Q55" s="98" t="n">
        <f aca="false">M55+K55+I55+G55+O55</f>
        <v>0</v>
      </c>
      <c r="R55" s="1"/>
      <c r="S55" s="1"/>
      <c r="T55" s="1"/>
      <c r="U55" s="1"/>
      <c r="V55" s="1"/>
      <c r="W55" s="1"/>
      <c r="X55" s="1"/>
      <c r="Y55" s="1"/>
      <c r="Z55" s="1"/>
      <c r="AA55" s="1"/>
      <c r="AB55" s="1"/>
      <c r="AC55" s="1"/>
      <c r="AD55" s="1"/>
      <c r="AE55" s="1"/>
      <c r="AF55" s="1"/>
    </row>
    <row r="56" customFormat="false" ht="15" hidden="true" customHeight="false" outlineLevel="2" collapsed="false">
      <c r="A56" s="1"/>
      <c r="B56" s="70" t="n">
        <f aca="false">Arbeitspakete!E13</f>
        <v>0</v>
      </c>
      <c r="C56" s="71"/>
      <c r="D56" s="72"/>
      <c r="E56" s="73"/>
      <c r="F56" s="74"/>
      <c r="G56" s="75" t="n">
        <f aca="false">SUMIFS([0]!t1istw3,[0]!t1paketw3,B56)</f>
        <v>0</v>
      </c>
      <c r="H56" s="74"/>
      <c r="I56" s="75" t="n">
        <f aca="false">SUMIFS(zeit2!t2istw3,zeit2!t2paketw3,B56)</f>
        <v>0</v>
      </c>
      <c r="J56" s="74"/>
      <c r="K56" s="75" t="n">
        <f aca="false">SUMIFS(zeit3!t3istw3,zeit3!t3paketw3,B56)</f>
        <v>0</v>
      </c>
      <c r="L56" s="74"/>
      <c r="M56" s="75" t="n">
        <f aca="false">SUMIFS(zeit4!t4istw3,zeit4!t4paketw3,B56)</f>
        <v>0</v>
      </c>
      <c r="N56" s="74"/>
      <c r="O56" s="75" t="n">
        <f aca="false">SUMIFS(zeit5!t5istw3,zeit5!t5paketw3,B56)</f>
        <v>0</v>
      </c>
      <c r="P56" s="76" t="n">
        <f aca="false">L56+J56+H56+F56+N56</f>
        <v>0</v>
      </c>
      <c r="Q56" s="98" t="n">
        <f aca="false">M56+K56+I56+G56+O56</f>
        <v>0</v>
      </c>
      <c r="R56" s="1"/>
      <c r="S56" s="1"/>
      <c r="T56" s="1"/>
      <c r="U56" s="1"/>
      <c r="V56" s="1"/>
      <c r="W56" s="1"/>
      <c r="X56" s="1"/>
      <c r="Y56" s="1"/>
      <c r="Z56" s="1"/>
      <c r="AA56" s="1"/>
      <c r="AB56" s="1"/>
      <c r="AC56" s="1"/>
      <c r="AD56" s="1"/>
      <c r="AE56" s="1"/>
      <c r="AF56" s="1"/>
    </row>
    <row r="57" customFormat="false" ht="15" hidden="false" customHeight="false" outlineLevel="1" collapsed="true">
      <c r="A57" s="1"/>
      <c r="B57" s="84" t="s">
        <v>57</v>
      </c>
      <c r="C57" s="78"/>
      <c r="D57" s="79" t="n">
        <v>1.5</v>
      </c>
      <c r="E57" s="80" t="n">
        <f aca="false">D57-F57-H57-J57-L57-N57</f>
        <v>0</v>
      </c>
      <c r="F57" s="81" t="n">
        <f aca="false">SUM(F58:F67)</f>
        <v>0</v>
      </c>
      <c r="G57" s="82" t="n">
        <f aca="false">SUM(G58:G67)</f>
        <v>0</v>
      </c>
      <c r="H57" s="81" t="n">
        <f aca="false">SUM(H58:H67)</f>
        <v>0.5</v>
      </c>
      <c r="I57" s="82" t="n">
        <f aca="false">SUM(I58:I67)</f>
        <v>0</v>
      </c>
      <c r="J57" s="81" t="n">
        <f aca="false">SUM(J58:J67)</f>
        <v>0.5</v>
      </c>
      <c r="K57" s="82" t="n">
        <f aca="false">SUM(K58:K67)</f>
        <v>0</v>
      </c>
      <c r="L57" s="81" t="n">
        <f aca="false">SUM(L58:L67)</f>
        <v>0.5</v>
      </c>
      <c r="M57" s="82" t="n">
        <f aca="false">SUM(M58:M67)</f>
        <v>0</v>
      </c>
      <c r="N57" s="81" t="n">
        <f aca="false">SUM(N58:N67)</f>
        <v>0</v>
      </c>
      <c r="O57" s="82" t="n">
        <f aca="false">SUM(O58:O67)</f>
        <v>0</v>
      </c>
      <c r="P57" s="68" t="n">
        <f aca="false">L57+J57+H57+F57+N57</f>
        <v>1.5</v>
      </c>
      <c r="Q57" s="67" t="n">
        <f aca="false">M57+K57+I57+G57+O57</f>
        <v>0</v>
      </c>
      <c r="R57" s="1"/>
      <c r="S57" s="1"/>
      <c r="T57" s="1"/>
      <c r="U57" s="1"/>
      <c r="V57" s="1"/>
      <c r="W57" s="1"/>
      <c r="X57" s="1"/>
      <c r="Y57" s="1"/>
      <c r="Z57" s="1"/>
      <c r="AA57" s="1"/>
      <c r="AB57" s="1"/>
      <c r="AC57" s="1"/>
      <c r="AD57" s="1"/>
      <c r="AE57" s="1"/>
      <c r="AF57" s="1"/>
    </row>
    <row r="58" customFormat="false" ht="15" hidden="true" customHeight="false" outlineLevel="2" collapsed="false">
      <c r="A58" s="1"/>
      <c r="B58" s="70" t="str">
        <f aca="false">Arbeitspakete!F4</f>
        <v>Testprotokoll</v>
      </c>
      <c r="C58" s="71"/>
      <c r="D58" s="72"/>
      <c r="E58" s="73"/>
      <c r="F58" s="74"/>
      <c r="G58" s="75" t="n">
        <f aca="false">SUMIFS([0]!t1istw3,[0]!t1paketw3,B58)</f>
        <v>0</v>
      </c>
      <c r="H58" s="74" t="n">
        <v>0.5</v>
      </c>
      <c r="I58" s="75" t="n">
        <f aca="false">SUMIFS(zeit2!t2istw3,zeit2!t2paketw3,B58)</f>
        <v>0</v>
      </c>
      <c r="J58" s="74"/>
      <c r="K58" s="75" t="n">
        <f aca="false">SUMIFS(zeit3!t3istw3,zeit3!t3paketw3,B58)</f>
        <v>0</v>
      </c>
      <c r="L58" s="74"/>
      <c r="M58" s="75" t="n">
        <f aca="false">SUMIFS(zeit4!t4istw3,zeit4!t4paketw3,B58)</f>
        <v>0</v>
      </c>
      <c r="N58" s="74"/>
      <c r="O58" s="75" t="n">
        <f aca="false">SUMIFS(zeit5!t5istw3,zeit5!t5paketw3,B58)</f>
        <v>0</v>
      </c>
      <c r="P58" s="76" t="n">
        <f aca="false">L58+J58+H58+F58+N58</f>
        <v>0.5</v>
      </c>
      <c r="Q58" s="98" t="n">
        <f aca="false">M58+K58+I58+G58+O58</f>
        <v>0</v>
      </c>
      <c r="R58" s="1"/>
      <c r="S58" s="1"/>
      <c r="T58" s="1"/>
      <c r="U58" s="1"/>
      <c r="V58" s="1"/>
      <c r="W58" s="1"/>
      <c r="X58" s="1"/>
      <c r="Y58" s="1"/>
      <c r="Z58" s="1"/>
      <c r="AA58" s="1"/>
      <c r="AB58" s="1"/>
      <c r="AC58" s="1"/>
      <c r="AD58" s="1"/>
      <c r="AE58" s="1"/>
      <c r="AF58" s="1"/>
    </row>
    <row r="59" customFormat="false" ht="15" hidden="true" customHeight="false" outlineLevel="2" collapsed="false">
      <c r="A59" s="1"/>
      <c r="B59" s="70" t="str">
        <f aca="false">Arbeitspakete!F5</f>
        <v>Codedokumentation</v>
      </c>
      <c r="C59" s="71"/>
      <c r="D59" s="72"/>
      <c r="E59" s="73"/>
      <c r="F59" s="74"/>
      <c r="G59" s="75" t="n">
        <f aca="false">SUMIFS([0]!t1istw3,[0]!t1paketw3,B59)</f>
        <v>0</v>
      </c>
      <c r="H59" s="74"/>
      <c r="I59" s="75" t="n">
        <f aca="false">SUMIFS(zeit2!t2istw3,zeit2!t2paketw3,B59)</f>
        <v>0</v>
      </c>
      <c r="J59" s="74" t="n">
        <v>0.5</v>
      </c>
      <c r="K59" s="75" t="n">
        <f aca="false">SUMIFS(zeit3!t3istw3,zeit3!t3paketw3,B59)</f>
        <v>0</v>
      </c>
      <c r="L59" s="74" t="n">
        <v>0.5</v>
      </c>
      <c r="M59" s="75" t="n">
        <f aca="false">SUMIFS(zeit4!t4istw3,zeit4!t4paketw3,B59)</f>
        <v>0</v>
      </c>
      <c r="N59" s="74"/>
      <c r="O59" s="75" t="n">
        <f aca="false">SUMIFS(zeit5!t5istw3,zeit5!t5paketw3,B59)</f>
        <v>0</v>
      </c>
      <c r="P59" s="76" t="n">
        <f aca="false">L59+J59+H59+F59+N59</f>
        <v>1</v>
      </c>
      <c r="Q59" s="98" t="n">
        <f aca="false">M59+K59+I59+G59+O59</f>
        <v>0</v>
      </c>
      <c r="R59" s="1"/>
      <c r="S59" s="1"/>
      <c r="T59" s="1"/>
      <c r="U59" s="1"/>
      <c r="V59" s="1"/>
      <c r="W59" s="1"/>
      <c r="X59" s="1"/>
      <c r="Y59" s="1"/>
      <c r="Z59" s="1"/>
      <c r="AA59" s="1"/>
      <c r="AB59" s="1"/>
      <c r="AC59" s="1"/>
      <c r="AD59" s="1"/>
      <c r="AE59" s="1"/>
      <c r="AF59" s="1"/>
    </row>
    <row r="60" customFormat="false" ht="15" hidden="true" customHeight="false" outlineLevel="2" collapsed="false">
      <c r="A60" s="1"/>
      <c r="B60" s="70" t="str">
        <f aca="false">Arbeitspakete!F6</f>
        <v>Benutzerdokumentation</v>
      </c>
      <c r="C60" s="71"/>
      <c r="D60" s="72"/>
      <c r="E60" s="73"/>
      <c r="F60" s="74"/>
      <c r="G60" s="75" t="n">
        <f aca="false">SUMIFS([0]!t1istw3,[0]!t1paketw3,B60)</f>
        <v>0</v>
      </c>
      <c r="H60" s="74"/>
      <c r="I60" s="75" t="n">
        <f aca="false">SUMIFS(zeit2!t2istw3,zeit2!t2paketw3,B60)</f>
        <v>0</v>
      </c>
      <c r="J60" s="74"/>
      <c r="K60" s="75" t="n">
        <f aca="false">SUMIFS(zeit3!t3istw3,zeit3!t3paketw3,B60)</f>
        <v>0</v>
      </c>
      <c r="L60" s="74"/>
      <c r="M60" s="75" t="n">
        <f aca="false">SUMIFS(zeit4!t4istw3,zeit4!t4paketw3,B60)</f>
        <v>0</v>
      </c>
      <c r="N60" s="74"/>
      <c r="O60" s="75" t="n">
        <f aca="false">SUMIFS(zeit5!t5istw3,zeit5!t5paketw3,B60)</f>
        <v>0</v>
      </c>
      <c r="P60" s="76" t="n">
        <f aca="false">L60+J60+H60+F60+N60</f>
        <v>0</v>
      </c>
      <c r="Q60" s="98" t="n">
        <f aca="false">M60+K60+I60+G60+O60</f>
        <v>0</v>
      </c>
      <c r="R60" s="1"/>
      <c r="S60" s="1"/>
      <c r="T60" s="1"/>
      <c r="U60" s="1"/>
      <c r="V60" s="1"/>
      <c r="W60" s="1"/>
      <c r="X60" s="1"/>
      <c r="Y60" s="1"/>
      <c r="Z60" s="1"/>
      <c r="AA60" s="1"/>
      <c r="AB60" s="1"/>
      <c r="AC60" s="1"/>
      <c r="AD60" s="1"/>
      <c r="AE60" s="1"/>
      <c r="AF60" s="1"/>
    </row>
    <row r="61" customFormat="false" ht="15" hidden="true" customHeight="false" outlineLevel="2" collapsed="false">
      <c r="A61" s="1"/>
      <c r="B61" s="70" t="str">
        <f aca="false">Arbeitspakete!F7</f>
        <v>Protokoll - Review</v>
      </c>
      <c r="C61" s="71"/>
      <c r="D61" s="72"/>
      <c r="E61" s="73"/>
      <c r="F61" s="74"/>
      <c r="G61" s="75" t="n">
        <f aca="false">SUMIFS([0]!t1istw3,[0]!t1paketw3,B61)</f>
        <v>0</v>
      </c>
      <c r="H61" s="74"/>
      <c r="I61" s="75" t="n">
        <f aca="false">SUMIFS(zeit2!t2istw3,zeit2!t2paketw3,B61)</f>
        <v>0</v>
      </c>
      <c r="J61" s="74"/>
      <c r="K61" s="75" t="n">
        <f aca="false">SUMIFS(zeit3!t3istw3,zeit3!t3paketw3,B61)</f>
        <v>0</v>
      </c>
      <c r="L61" s="74"/>
      <c r="M61" s="75" t="n">
        <f aca="false">SUMIFS(zeit4!t4istw3,zeit4!t4paketw3,B61)</f>
        <v>0</v>
      </c>
      <c r="N61" s="74"/>
      <c r="O61" s="75" t="n">
        <f aca="false">SUMIFS(zeit5!t5istw3,zeit5!t5paketw3,B61)</f>
        <v>0</v>
      </c>
      <c r="P61" s="76" t="n">
        <f aca="false">L61+J61+H61+F61+N61</f>
        <v>0</v>
      </c>
      <c r="Q61" s="98" t="n">
        <f aca="false">M61+K61+I61+G61+O61</f>
        <v>0</v>
      </c>
      <c r="R61" s="1"/>
      <c r="S61" s="1"/>
      <c r="T61" s="1"/>
      <c r="U61" s="1"/>
      <c r="V61" s="1"/>
      <c r="W61" s="1"/>
      <c r="X61" s="1"/>
      <c r="Y61" s="1"/>
      <c r="Z61" s="1"/>
      <c r="AA61" s="1"/>
      <c r="AB61" s="1"/>
      <c r="AC61" s="1"/>
      <c r="AD61" s="1"/>
      <c r="AE61" s="1"/>
      <c r="AF61" s="1"/>
    </row>
    <row r="62" customFormat="false" ht="15" hidden="true" customHeight="false" outlineLevel="2" collapsed="false">
      <c r="A62" s="1"/>
      <c r="B62" s="70" t="n">
        <f aca="false">Arbeitspakete!F8</f>
        <v>0</v>
      </c>
      <c r="C62" s="71"/>
      <c r="D62" s="72"/>
      <c r="E62" s="73"/>
      <c r="F62" s="74"/>
      <c r="G62" s="75" t="n">
        <f aca="false">SUMIFS([0]!t1istw3,[0]!t1paketw3,B62)</f>
        <v>0</v>
      </c>
      <c r="H62" s="74"/>
      <c r="I62" s="75" t="n">
        <f aca="false">SUMIFS(zeit2!t2istw3,zeit2!t2paketw3,B62)</f>
        <v>0</v>
      </c>
      <c r="J62" s="74"/>
      <c r="K62" s="75" t="n">
        <f aca="false">SUMIFS(zeit3!t3istw3,zeit3!t3paketw3,B62)</f>
        <v>0</v>
      </c>
      <c r="L62" s="74"/>
      <c r="M62" s="75" t="n">
        <f aca="false">SUMIFS(zeit4!t4istw3,zeit4!t4paketw3,B62)</f>
        <v>0</v>
      </c>
      <c r="N62" s="74"/>
      <c r="O62" s="75" t="n">
        <f aca="false">SUMIFS(zeit5!t5istw3,zeit5!t5paketw3,B62)</f>
        <v>0</v>
      </c>
      <c r="P62" s="76" t="n">
        <f aca="false">L62+J62+H62+F62+N62</f>
        <v>0</v>
      </c>
      <c r="Q62" s="98" t="n">
        <f aca="false">M62+K62+I62+G62+O62</f>
        <v>0</v>
      </c>
      <c r="R62" s="1"/>
      <c r="S62" s="1"/>
      <c r="T62" s="1"/>
      <c r="U62" s="1"/>
      <c r="V62" s="1"/>
      <c r="W62" s="1"/>
      <c r="X62" s="1"/>
      <c r="Y62" s="1"/>
      <c r="Z62" s="1"/>
      <c r="AA62" s="1"/>
      <c r="AB62" s="1"/>
      <c r="AC62" s="1"/>
      <c r="AD62" s="1"/>
      <c r="AE62" s="1"/>
      <c r="AF62" s="1"/>
    </row>
    <row r="63" customFormat="false" ht="15" hidden="true" customHeight="false" outlineLevel="2" collapsed="false">
      <c r="A63" s="1"/>
      <c r="B63" s="70" t="n">
        <f aca="false">Arbeitspakete!F9</f>
        <v>0</v>
      </c>
      <c r="C63" s="71"/>
      <c r="D63" s="72"/>
      <c r="E63" s="73"/>
      <c r="F63" s="74"/>
      <c r="G63" s="75" t="n">
        <f aca="false">SUMIFS([0]!t1istw3,[0]!t1paketw3,B63)</f>
        <v>0</v>
      </c>
      <c r="H63" s="74"/>
      <c r="I63" s="75" t="n">
        <f aca="false">SUMIFS(zeit2!t2istw3,zeit2!t2paketw3,B63)</f>
        <v>0</v>
      </c>
      <c r="J63" s="74"/>
      <c r="K63" s="75" t="n">
        <f aca="false">SUMIFS(zeit3!t3istw3,zeit3!t3paketw3,B63)</f>
        <v>0</v>
      </c>
      <c r="L63" s="74"/>
      <c r="M63" s="75" t="n">
        <f aca="false">SUMIFS(zeit4!t4istw3,zeit4!t4paketw3,B63)</f>
        <v>0</v>
      </c>
      <c r="N63" s="74"/>
      <c r="O63" s="75" t="n">
        <f aca="false">SUMIFS(zeit5!t5istw3,zeit5!t5paketw3,B63)</f>
        <v>0</v>
      </c>
      <c r="P63" s="76" t="n">
        <f aca="false">L63+J63+H63+F63+N63</f>
        <v>0</v>
      </c>
      <c r="Q63" s="98" t="n">
        <f aca="false">M63+K63+I63+G63+O63</f>
        <v>0</v>
      </c>
      <c r="R63" s="1"/>
      <c r="S63" s="1"/>
      <c r="T63" s="1"/>
      <c r="U63" s="1"/>
      <c r="V63" s="1"/>
      <c r="W63" s="1"/>
      <c r="X63" s="1"/>
      <c r="Y63" s="1"/>
      <c r="Z63" s="1"/>
      <c r="AA63" s="1"/>
      <c r="AB63" s="1"/>
      <c r="AC63" s="1"/>
      <c r="AD63" s="1"/>
      <c r="AE63" s="1"/>
      <c r="AF63" s="1"/>
    </row>
    <row r="64" customFormat="false" ht="15" hidden="true" customHeight="false" outlineLevel="2" collapsed="false">
      <c r="A64" s="1"/>
      <c r="B64" s="70" t="n">
        <f aca="false">Arbeitspakete!F10</f>
        <v>0</v>
      </c>
      <c r="C64" s="71"/>
      <c r="D64" s="72"/>
      <c r="E64" s="73"/>
      <c r="F64" s="74"/>
      <c r="G64" s="75" t="n">
        <f aca="false">SUMIFS([0]!t1istw3,[0]!t1paketw3,B64)</f>
        <v>0</v>
      </c>
      <c r="H64" s="74"/>
      <c r="I64" s="75" t="n">
        <f aca="false">SUMIFS(zeit2!t2istw3,zeit2!t2paketw3,B64)</f>
        <v>0</v>
      </c>
      <c r="J64" s="74"/>
      <c r="K64" s="75" t="n">
        <f aca="false">SUMIFS(zeit3!t3istw3,zeit3!t3paketw3,B64)</f>
        <v>0</v>
      </c>
      <c r="L64" s="74"/>
      <c r="M64" s="75" t="n">
        <f aca="false">SUMIFS(zeit4!t4istw3,zeit4!t4paketw3,B64)</f>
        <v>0</v>
      </c>
      <c r="N64" s="74"/>
      <c r="O64" s="75" t="n">
        <f aca="false">SUMIFS(zeit5!t5istw3,zeit5!t5paketw3,B64)</f>
        <v>0</v>
      </c>
      <c r="P64" s="76" t="n">
        <f aca="false">L64+J64+H64+F64+N64</f>
        <v>0</v>
      </c>
      <c r="Q64" s="98" t="n">
        <f aca="false">M64+K64+I64+G64+O64</f>
        <v>0</v>
      </c>
      <c r="R64" s="1"/>
      <c r="S64" s="1"/>
      <c r="T64" s="1"/>
      <c r="U64" s="1"/>
      <c r="V64" s="1"/>
      <c r="W64" s="1"/>
      <c r="X64" s="1"/>
      <c r="Y64" s="1"/>
      <c r="Z64" s="1"/>
      <c r="AA64" s="1"/>
      <c r="AB64" s="1"/>
      <c r="AC64" s="1"/>
      <c r="AD64" s="1"/>
      <c r="AE64" s="1"/>
      <c r="AF64" s="1"/>
    </row>
    <row r="65" customFormat="false" ht="15" hidden="true" customHeight="false" outlineLevel="2" collapsed="false">
      <c r="A65" s="1"/>
      <c r="B65" s="70" t="n">
        <f aca="false">Arbeitspakete!F11</f>
        <v>0</v>
      </c>
      <c r="C65" s="71"/>
      <c r="D65" s="72"/>
      <c r="E65" s="73"/>
      <c r="F65" s="74"/>
      <c r="G65" s="75" t="n">
        <f aca="false">SUMIFS([0]!t1istw3,[0]!t1paketw3,B65)</f>
        <v>0</v>
      </c>
      <c r="H65" s="74"/>
      <c r="I65" s="75" t="n">
        <f aca="false">SUMIFS(zeit2!t2istw3,zeit2!t2paketw3,B65)</f>
        <v>0</v>
      </c>
      <c r="J65" s="74"/>
      <c r="K65" s="75" t="n">
        <f aca="false">SUMIFS(zeit3!t3istw3,zeit3!t3paketw3,B65)</f>
        <v>0</v>
      </c>
      <c r="L65" s="74"/>
      <c r="M65" s="75" t="n">
        <f aca="false">SUMIFS(zeit4!t4istw3,zeit4!t4paketw3,B65)</f>
        <v>0</v>
      </c>
      <c r="N65" s="74"/>
      <c r="O65" s="75" t="n">
        <f aca="false">SUMIFS(zeit5!t5istw3,zeit5!t5paketw3,B65)</f>
        <v>0</v>
      </c>
      <c r="P65" s="76" t="n">
        <f aca="false">L65+J65+H65+F65+N65</f>
        <v>0</v>
      </c>
      <c r="Q65" s="98" t="n">
        <f aca="false">M65+K65+I65+G65+O65</f>
        <v>0</v>
      </c>
      <c r="R65" s="1"/>
      <c r="S65" s="1"/>
      <c r="T65" s="1"/>
      <c r="U65" s="1"/>
      <c r="V65" s="1"/>
      <c r="W65" s="1"/>
      <c r="X65" s="1"/>
      <c r="Y65" s="1"/>
      <c r="Z65" s="1"/>
      <c r="AA65" s="1"/>
      <c r="AB65" s="1"/>
      <c r="AC65" s="1"/>
      <c r="AD65" s="1"/>
      <c r="AE65" s="1"/>
      <c r="AF65" s="1"/>
    </row>
    <row r="66" customFormat="false" ht="15" hidden="true" customHeight="false" outlineLevel="2" collapsed="false">
      <c r="A66" s="1"/>
      <c r="B66" s="70" t="n">
        <f aca="false">Arbeitspakete!F12</f>
        <v>0</v>
      </c>
      <c r="C66" s="71"/>
      <c r="D66" s="72"/>
      <c r="E66" s="73"/>
      <c r="F66" s="74"/>
      <c r="G66" s="75" t="n">
        <f aca="false">SUMIFS([0]!t1istw3,[0]!t1paketw3,B66)</f>
        <v>0</v>
      </c>
      <c r="H66" s="74"/>
      <c r="I66" s="75" t="n">
        <f aca="false">SUMIFS(zeit2!t2istw3,zeit2!t2paketw3,B66)</f>
        <v>0</v>
      </c>
      <c r="J66" s="74"/>
      <c r="K66" s="75" t="n">
        <f aca="false">SUMIFS(zeit3!t3istw3,zeit3!t3paketw3,B66)</f>
        <v>0</v>
      </c>
      <c r="L66" s="74"/>
      <c r="M66" s="75" t="n">
        <f aca="false">SUMIFS(zeit4!t4istw3,zeit4!t4paketw3,B66)</f>
        <v>0</v>
      </c>
      <c r="N66" s="74"/>
      <c r="O66" s="75" t="n">
        <f aca="false">SUMIFS(zeit5!t5istw3,zeit5!t5paketw3,B66)</f>
        <v>0</v>
      </c>
      <c r="P66" s="76" t="n">
        <f aca="false">L66+J66+H66+F66+N66</f>
        <v>0</v>
      </c>
      <c r="Q66" s="98" t="n">
        <f aca="false">M66+K66+I66+G66+O66</f>
        <v>0</v>
      </c>
      <c r="R66" s="1"/>
      <c r="S66" s="1"/>
      <c r="T66" s="1"/>
      <c r="U66" s="1"/>
      <c r="V66" s="1"/>
      <c r="W66" s="1"/>
      <c r="X66" s="1"/>
      <c r="Y66" s="1"/>
      <c r="Z66" s="1"/>
      <c r="AA66" s="1"/>
      <c r="AB66" s="1"/>
      <c r="AC66" s="1"/>
      <c r="AD66" s="1"/>
      <c r="AE66" s="1"/>
      <c r="AF66" s="1"/>
    </row>
    <row r="67" customFormat="false" ht="15" hidden="true" customHeight="false" outlineLevel="2" collapsed="false">
      <c r="A67" s="1"/>
      <c r="B67" s="70" t="n">
        <f aca="false">Arbeitspakete!F13</f>
        <v>0</v>
      </c>
      <c r="C67" s="71"/>
      <c r="D67" s="72"/>
      <c r="E67" s="73"/>
      <c r="F67" s="74"/>
      <c r="G67" s="75" t="n">
        <f aca="false">SUMIFS([0]!t1istw3,[0]!t1paketw3,B67)</f>
        <v>0</v>
      </c>
      <c r="H67" s="74"/>
      <c r="I67" s="75" t="n">
        <f aca="false">SUMIFS(zeit2!t2istw3,zeit2!t2paketw3,B67)</f>
        <v>0</v>
      </c>
      <c r="J67" s="74"/>
      <c r="K67" s="75" t="n">
        <f aca="false">SUMIFS(zeit3!t3istw3,zeit3!t3paketw3,B67)</f>
        <v>0</v>
      </c>
      <c r="L67" s="74"/>
      <c r="M67" s="75" t="n">
        <f aca="false">SUMIFS(zeit4!t4istw3,zeit4!t4paketw3,B67)</f>
        <v>0</v>
      </c>
      <c r="N67" s="74"/>
      <c r="O67" s="75" t="n">
        <f aca="false">SUMIFS(zeit5!t5istw3,zeit5!t5paketw3,B67)</f>
        <v>0</v>
      </c>
      <c r="P67" s="76" t="n">
        <f aca="false">L67+J67+H67+F67+N67</f>
        <v>0</v>
      </c>
      <c r="Q67" s="98" t="n">
        <f aca="false">M67+K67+I67+G67+O67</f>
        <v>0</v>
      </c>
      <c r="R67" s="1"/>
      <c r="S67" s="1"/>
      <c r="T67" s="1"/>
      <c r="U67" s="1"/>
      <c r="V67" s="1"/>
      <c r="W67" s="1"/>
      <c r="X67" s="1"/>
      <c r="Y67" s="1"/>
      <c r="Z67" s="1"/>
      <c r="AA67" s="1"/>
      <c r="AB67" s="1"/>
      <c r="AC67" s="1"/>
      <c r="AD67" s="1"/>
      <c r="AE67" s="1"/>
      <c r="AF67" s="1"/>
    </row>
    <row r="68" customFormat="false" ht="15" hidden="false" customHeight="false" outlineLevel="1" collapsed="true">
      <c r="A68" s="1"/>
      <c r="B68" s="84" t="s">
        <v>58</v>
      </c>
      <c r="C68" s="78"/>
      <c r="D68" s="79" t="n">
        <v>2</v>
      </c>
      <c r="E68" s="80" t="n">
        <f aca="false">D68-F68-H68-J68-L68-N68</f>
        <v>0</v>
      </c>
      <c r="F68" s="81" t="n">
        <f aca="false">SUM(F69:F78)</f>
        <v>0</v>
      </c>
      <c r="G68" s="82" t="n">
        <f aca="false">SUM(G69:G78)</f>
        <v>1</v>
      </c>
      <c r="H68" s="81" t="n">
        <f aca="false">SUM(H69:H78)</f>
        <v>2</v>
      </c>
      <c r="I68" s="82" t="n">
        <f aca="false">SUM(I69:I78)</f>
        <v>0</v>
      </c>
      <c r="J68" s="81" t="n">
        <f aca="false">SUM(J69:J78)</f>
        <v>0</v>
      </c>
      <c r="K68" s="82" t="n">
        <f aca="false">SUM(K69:K78)</f>
        <v>0</v>
      </c>
      <c r="L68" s="81" t="n">
        <f aca="false">SUM(L69:L78)</f>
        <v>0</v>
      </c>
      <c r="M68" s="82" t="n">
        <f aca="false">SUM(M69:M78)</f>
        <v>0</v>
      </c>
      <c r="N68" s="81" t="n">
        <f aca="false">SUM(N69:N78)</f>
        <v>0</v>
      </c>
      <c r="O68" s="82" t="n">
        <f aca="false">SUM(O69:O78)</f>
        <v>0</v>
      </c>
      <c r="P68" s="68" t="n">
        <f aca="false">L68+J68+H68+F68+N68</f>
        <v>2</v>
      </c>
      <c r="Q68" s="67" t="n">
        <f aca="false">M68+K68+I68+G68+O68</f>
        <v>1</v>
      </c>
      <c r="R68" s="1"/>
      <c r="S68" s="1"/>
      <c r="T68" s="1"/>
      <c r="U68" s="1"/>
      <c r="V68" s="1"/>
      <c r="W68" s="1"/>
      <c r="X68" s="1"/>
      <c r="Y68" s="1"/>
      <c r="Z68" s="1"/>
      <c r="AA68" s="1"/>
      <c r="AB68" s="1"/>
      <c r="AC68" s="1"/>
      <c r="AD68" s="1"/>
      <c r="AE68" s="1"/>
      <c r="AF68" s="1"/>
    </row>
    <row r="69" customFormat="false" ht="15" hidden="true" customHeight="false" outlineLevel="2" collapsed="false">
      <c r="A69" s="1"/>
      <c r="B69" s="70" t="str">
        <f aca="false">Arbeitspakete!G4</f>
        <v>Projektinfrastruktur</v>
      </c>
      <c r="C69" s="71"/>
      <c r="D69" s="72"/>
      <c r="E69" s="73"/>
      <c r="F69" s="74"/>
      <c r="G69" s="75" t="n">
        <f aca="false">SUMIFS([0]!t1istw3,[0]!t1paketw3,B69)</f>
        <v>0</v>
      </c>
      <c r="H69" s="74"/>
      <c r="I69" s="75" t="n">
        <f aca="false">SUMIFS(zeit2!t2istw3,zeit2!t2paketw3,B69)</f>
        <v>0</v>
      </c>
      <c r="J69" s="74"/>
      <c r="K69" s="75" t="n">
        <f aca="false">SUMIFS(zeit3!t3istw3,zeit3!t3paketw3,B69)</f>
        <v>0</v>
      </c>
      <c r="L69" s="74"/>
      <c r="M69" s="75" t="n">
        <f aca="false">SUMIFS(zeit4!t4istw3,zeit4!t4paketw3,B69)</f>
        <v>0</v>
      </c>
      <c r="N69" s="74"/>
      <c r="O69" s="75" t="n">
        <f aca="false">SUMIFS(zeit5!t5istw3,zeit5!t5paketw3,B69)</f>
        <v>0</v>
      </c>
      <c r="P69" s="76" t="n">
        <f aca="false">L69+J69+H69+F69+N69</f>
        <v>0</v>
      </c>
      <c r="Q69" s="98" t="n">
        <f aca="false">M69+K69+I69+G69+O69</f>
        <v>0</v>
      </c>
      <c r="R69" s="1"/>
      <c r="S69" s="1"/>
      <c r="T69" s="1"/>
      <c r="U69" s="1"/>
      <c r="V69" s="1"/>
      <c r="W69" s="1"/>
      <c r="X69" s="1"/>
      <c r="Y69" s="1"/>
      <c r="Z69" s="1"/>
      <c r="AA69" s="1"/>
      <c r="AB69" s="1"/>
      <c r="AC69" s="1"/>
      <c r="AD69" s="1"/>
      <c r="AE69" s="1"/>
      <c r="AF69" s="1"/>
    </row>
    <row r="70" customFormat="false" ht="15" hidden="true" customHeight="false" outlineLevel="2" collapsed="false">
      <c r="A70" s="1"/>
      <c r="B70" s="70" t="str">
        <f aca="false">Arbeitspakete!G5</f>
        <v>Zeitplan</v>
      </c>
      <c r="C70" s="71"/>
      <c r="D70" s="72"/>
      <c r="E70" s="73"/>
      <c r="F70" s="74"/>
      <c r="G70" s="75" t="n">
        <f aca="false">SUMIFS([0]!t1istw3,[0]!t1paketw3,B70)</f>
        <v>0</v>
      </c>
      <c r="H70" s="74"/>
      <c r="I70" s="75" t="n">
        <f aca="false">SUMIFS(zeit2!t2istw3,zeit2!t2paketw3,B70)</f>
        <v>0</v>
      </c>
      <c r="J70" s="74"/>
      <c r="K70" s="75" t="n">
        <f aca="false">SUMIFS(zeit3!t3istw3,zeit3!t3paketw3,B70)</f>
        <v>0</v>
      </c>
      <c r="L70" s="74"/>
      <c r="M70" s="75" t="n">
        <f aca="false">SUMIFS(zeit4!t4istw3,zeit4!t4paketw3,B70)</f>
        <v>0</v>
      </c>
      <c r="N70" s="74"/>
      <c r="O70" s="75" t="n">
        <f aca="false">SUMIFS(zeit5!t5istw3,zeit5!t5paketw3,B70)</f>
        <v>0</v>
      </c>
      <c r="P70" s="76" t="n">
        <f aca="false">L70+J70+H70+F70+N70</f>
        <v>0</v>
      </c>
      <c r="Q70" s="98" t="n">
        <f aca="false">M70+K70+I70+G70+O70</f>
        <v>0</v>
      </c>
      <c r="R70" s="1"/>
      <c r="S70" s="1"/>
      <c r="T70" s="1"/>
      <c r="U70" s="1"/>
      <c r="V70" s="1"/>
      <c r="W70" s="1"/>
      <c r="X70" s="1"/>
      <c r="Y70" s="1"/>
      <c r="Z70" s="1"/>
      <c r="AA70" s="1"/>
      <c r="AB70" s="1"/>
      <c r="AC70" s="1"/>
      <c r="AD70" s="1"/>
      <c r="AE70" s="1"/>
      <c r="AF70" s="1"/>
    </row>
    <row r="71" customFormat="false" ht="15" hidden="true" customHeight="false" outlineLevel="2" collapsed="false">
      <c r="A71" s="1"/>
      <c r="B71" s="70" t="str">
        <f aca="false">Arbeitspakete!G6</f>
        <v>Projekt Website </v>
      </c>
      <c r="C71" s="71"/>
      <c r="D71" s="72"/>
      <c r="E71" s="73"/>
      <c r="F71" s="74"/>
      <c r="G71" s="75" t="n">
        <f aca="false">SUMIFS([0]!t1istw3,[0]!t1paketw3,B71)</f>
        <v>0</v>
      </c>
      <c r="H71" s="74"/>
      <c r="I71" s="75" t="n">
        <f aca="false">SUMIFS(zeit2!t2istw3,zeit2!t2paketw3,B71)</f>
        <v>0</v>
      </c>
      <c r="J71" s="74"/>
      <c r="K71" s="75" t="n">
        <f aca="false">SUMIFS(zeit3!t3istw3,zeit3!t3paketw3,B71)</f>
        <v>0</v>
      </c>
      <c r="L71" s="74"/>
      <c r="M71" s="75" t="n">
        <f aca="false">SUMIFS(zeit4!t4istw3,zeit4!t4paketw3,B71)</f>
        <v>0</v>
      </c>
      <c r="N71" s="74"/>
      <c r="O71" s="75" t="n">
        <f aca="false">SUMIFS(zeit5!t5istw3,zeit5!t5paketw3,B71)</f>
        <v>0</v>
      </c>
      <c r="P71" s="76" t="n">
        <f aca="false">L71+J71+H71+F71+N71</f>
        <v>0</v>
      </c>
      <c r="Q71" s="98" t="n">
        <f aca="false">M71+K71+I71+G71+O71</f>
        <v>0</v>
      </c>
      <c r="R71" s="1"/>
      <c r="S71" s="1"/>
      <c r="T71" s="1"/>
      <c r="U71" s="1"/>
      <c r="V71" s="1"/>
      <c r="W71" s="1"/>
      <c r="X71" s="1"/>
      <c r="Y71" s="1"/>
      <c r="Z71" s="1"/>
      <c r="AA71" s="1"/>
      <c r="AB71" s="1"/>
      <c r="AC71" s="1"/>
      <c r="AD71" s="1"/>
      <c r="AE71" s="1"/>
      <c r="AF71" s="1"/>
    </row>
    <row r="72" customFormat="false" ht="15" hidden="true" customHeight="false" outlineLevel="2" collapsed="false">
      <c r="A72" s="1"/>
      <c r="B72" s="70" t="str">
        <f aca="false">Arbeitspakete!G7</f>
        <v>Projektplanung</v>
      </c>
      <c r="C72" s="71"/>
      <c r="D72" s="72"/>
      <c r="E72" s="73"/>
      <c r="F72" s="74"/>
      <c r="G72" s="75" t="n">
        <f aca="false">SUMIFS([0]!t1istw3,[0]!t1paketw3,B72)</f>
        <v>1</v>
      </c>
      <c r="H72" s="74" t="n">
        <v>2</v>
      </c>
      <c r="I72" s="75" t="n">
        <f aca="false">SUMIFS(zeit2!t2istw3,zeit2!t2paketw3,B72)</f>
        <v>0</v>
      </c>
      <c r="J72" s="74"/>
      <c r="K72" s="75" t="n">
        <f aca="false">SUMIFS(zeit3!t3istw3,zeit3!t3paketw3,B72)</f>
        <v>0</v>
      </c>
      <c r="L72" s="74"/>
      <c r="M72" s="75" t="n">
        <f aca="false">SUMIFS(zeit4!t4istw3,zeit4!t4paketw3,B72)</f>
        <v>0</v>
      </c>
      <c r="N72" s="74"/>
      <c r="O72" s="75" t="n">
        <f aca="false">SUMIFS(zeit5!t5istw3,zeit5!t5paketw3,B72)</f>
        <v>0</v>
      </c>
      <c r="P72" s="76" t="n">
        <f aca="false">L72+J72+H72+F72+N72</f>
        <v>2</v>
      </c>
      <c r="Q72" s="98" t="n">
        <f aca="false">M72+K72+I72+G72+O72</f>
        <v>1</v>
      </c>
      <c r="R72" s="1"/>
      <c r="S72" s="1"/>
      <c r="T72" s="1"/>
      <c r="U72" s="1"/>
      <c r="V72" s="1"/>
      <c r="W72" s="1"/>
      <c r="X72" s="1"/>
      <c r="Y72" s="1"/>
      <c r="Z72" s="1"/>
      <c r="AA72" s="1"/>
      <c r="AB72" s="1"/>
      <c r="AC72" s="1"/>
      <c r="AD72" s="1"/>
      <c r="AE72" s="1"/>
      <c r="AF72" s="1"/>
    </row>
    <row r="73" customFormat="false" ht="15" hidden="true" customHeight="false" outlineLevel="2" collapsed="false">
      <c r="A73" s="1"/>
      <c r="B73" s="70" t="str">
        <f aca="false">Arbeitspakete!G8</f>
        <v>Arbeitspaket 5</v>
      </c>
      <c r="C73" s="71"/>
      <c r="D73" s="72"/>
      <c r="E73" s="73"/>
      <c r="F73" s="74"/>
      <c r="G73" s="75" t="n">
        <f aca="false">SUMIFS([0]!t1istw3,[0]!t1paketw3,B73)</f>
        <v>0</v>
      </c>
      <c r="H73" s="74"/>
      <c r="I73" s="75" t="n">
        <f aca="false">SUMIFS(zeit2!t2istw3,zeit2!t2paketw3,B73)</f>
        <v>0</v>
      </c>
      <c r="J73" s="74"/>
      <c r="K73" s="75" t="n">
        <f aca="false">SUMIFS(zeit3!t3istw3,zeit3!t3paketw3,B73)</f>
        <v>0</v>
      </c>
      <c r="L73" s="74"/>
      <c r="M73" s="75" t="n">
        <f aca="false">SUMIFS(zeit4!t4istw3,zeit4!t4paketw3,B73)</f>
        <v>0</v>
      </c>
      <c r="N73" s="74"/>
      <c r="O73" s="75" t="n">
        <f aca="false">SUMIFS(zeit5!t5istw3,zeit5!t5paketw3,B73)</f>
        <v>0</v>
      </c>
      <c r="P73" s="76" t="n">
        <f aca="false">L73+J73+H73+F73+N73</f>
        <v>0</v>
      </c>
      <c r="Q73" s="98" t="n">
        <f aca="false">M73+K73+I73+G73+O73</f>
        <v>0</v>
      </c>
      <c r="R73" s="1"/>
      <c r="S73" s="1"/>
      <c r="T73" s="1"/>
      <c r="U73" s="1"/>
      <c r="V73" s="1"/>
      <c r="W73" s="1"/>
      <c r="X73" s="1"/>
      <c r="Y73" s="1"/>
      <c r="Z73" s="1"/>
      <c r="AA73" s="1"/>
      <c r="AB73" s="1"/>
      <c r="AC73" s="1"/>
      <c r="AD73" s="1"/>
      <c r="AE73" s="1"/>
      <c r="AF73" s="1"/>
    </row>
    <row r="74" customFormat="false" ht="15" hidden="true" customHeight="false" outlineLevel="2" collapsed="false">
      <c r="A74" s="1"/>
      <c r="B74" s="70" t="n">
        <f aca="false">Arbeitspakete!G9</f>
        <v>0</v>
      </c>
      <c r="C74" s="71"/>
      <c r="D74" s="72"/>
      <c r="E74" s="73"/>
      <c r="F74" s="74"/>
      <c r="G74" s="75" t="n">
        <f aca="false">SUMIFS([0]!t1istw3,[0]!t1paketw3,B74)</f>
        <v>0</v>
      </c>
      <c r="H74" s="74"/>
      <c r="I74" s="75" t="n">
        <f aca="false">SUMIFS(zeit2!t2istw3,zeit2!t2paketw3,B74)</f>
        <v>0</v>
      </c>
      <c r="J74" s="74"/>
      <c r="K74" s="75" t="n">
        <f aca="false">SUMIFS(zeit3!t3istw3,zeit3!t3paketw3,B74)</f>
        <v>0</v>
      </c>
      <c r="L74" s="74"/>
      <c r="M74" s="75" t="n">
        <f aca="false">SUMIFS(zeit4!t4istw3,zeit4!t4paketw3,B74)</f>
        <v>0</v>
      </c>
      <c r="N74" s="74"/>
      <c r="O74" s="75" t="n">
        <f aca="false">SUMIFS(zeit5!t5istw3,zeit5!t5paketw3,B74)</f>
        <v>0</v>
      </c>
      <c r="P74" s="76" t="n">
        <f aca="false">L74+J74+H74+F74+N74</f>
        <v>0</v>
      </c>
      <c r="Q74" s="98" t="n">
        <f aca="false">M74+K74+I74+G74+O74</f>
        <v>0</v>
      </c>
      <c r="R74" s="1"/>
      <c r="S74" s="1"/>
      <c r="T74" s="1"/>
      <c r="U74" s="1"/>
      <c r="V74" s="1"/>
      <c r="W74" s="1"/>
      <c r="X74" s="1"/>
      <c r="Y74" s="1"/>
      <c r="Z74" s="1"/>
      <c r="AA74" s="1"/>
      <c r="AB74" s="1"/>
      <c r="AC74" s="1"/>
      <c r="AD74" s="1"/>
      <c r="AE74" s="1"/>
      <c r="AF74" s="1"/>
    </row>
    <row r="75" customFormat="false" ht="15" hidden="true" customHeight="false" outlineLevel="2" collapsed="false">
      <c r="A75" s="1"/>
      <c r="B75" s="70" t="n">
        <f aca="false">Arbeitspakete!G10</f>
        <v>0</v>
      </c>
      <c r="C75" s="71"/>
      <c r="D75" s="72"/>
      <c r="E75" s="73"/>
      <c r="F75" s="74"/>
      <c r="G75" s="75" t="n">
        <f aca="false">SUMIFS([0]!t1istw3,[0]!t1paketw3,B75)</f>
        <v>0</v>
      </c>
      <c r="H75" s="74"/>
      <c r="I75" s="75" t="n">
        <f aca="false">SUMIFS(zeit2!t2istw3,zeit2!t2paketw3,B75)</f>
        <v>0</v>
      </c>
      <c r="J75" s="74"/>
      <c r="K75" s="75" t="n">
        <f aca="false">SUMIFS(zeit3!t3istw3,zeit3!t3paketw3,B75)</f>
        <v>0</v>
      </c>
      <c r="L75" s="74"/>
      <c r="M75" s="75" t="n">
        <f aca="false">SUMIFS(zeit4!t4istw3,zeit4!t4paketw3,B75)</f>
        <v>0</v>
      </c>
      <c r="N75" s="74"/>
      <c r="O75" s="75" t="n">
        <f aca="false">SUMIFS(zeit5!t5istw3,zeit5!t5paketw3,B75)</f>
        <v>0</v>
      </c>
      <c r="P75" s="76" t="n">
        <f aca="false">L75+J75+H75+F75+N75</f>
        <v>0</v>
      </c>
      <c r="Q75" s="98" t="n">
        <f aca="false">M75+K75+I75+G75+O75</f>
        <v>0</v>
      </c>
      <c r="R75" s="1"/>
      <c r="S75" s="1"/>
      <c r="T75" s="1"/>
      <c r="U75" s="1"/>
      <c r="V75" s="1"/>
      <c r="W75" s="1"/>
      <c r="X75" s="1"/>
      <c r="Y75" s="1"/>
      <c r="Z75" s="1"/>
      <c r="AA75" s="1"/>
      <c r="AB75" s="1"/>
      <c r="AC75" s="1"/>
      <c r="AD75" s="1"/>
      <c r="AE75" s="1"/>
      <c r="AF75" s="1"/>
    </row>
    <row r="76" customFormat="false" ht="15" hidden="true" customHeight="false" outlineLevel="2" collapsed="false">
      <c r="A76" s="1"/>
      <c r="B76" s="70" t="n">
        <f aca="false">Arbeitspakete!G11</f>
        <v>0</v>
      </c>
      <c r="C76" s="71"/>
      <c r="D76" s="72"/>
      <c r="E76" s="73"/>
      <c r="F76" s="74"/>
      <c r="G76" s="75" t="n">
        <f aca="false">SUMIFS([0]!t1istw3,[0]!t1paketw3,B76)</f>
        <v>0</v>
      </c>
      <c r="H76" s="74"/>
      <c r="I76" s="75" t="n">
        <f aca="false">SUMIFS(zeit2!t2istw3,zeit2!t2paketw3,B76)</f>
        <v>0</v>
      </c>
      <c r="J76" s="74"/>
      <c r="K76" s="75" t="n">
        <f aca="false">SUMIFS(zeit3!t3istw3,zeit3!t3paketw3,B76)</f>
        <v>0</v>
      </c>
      <c r="L76" s="74"/>
      <c r="M76" s="75" t="n">
        <f aca="false">SUMIFS(zeit4!t4istw3,zeit4!t4paketw3,B76)</f>
        <v>0</v>
      </c>
      <c r="N76" s="74"/>
      <c r="O76" s="75" t="n">
        <f aca="false">SUMIFS(zeit5!t5istw3,zeit5!t5paketw3,B76)</f>
        <v>0</v>
      </c>
      <c r="P76" s="76" t="n">
        <f aca="false">L76+J76+H76+F76+N76</f>
        <v>0</v>
      </c>
      <c r="Q76" s="98" t="n">
        <f aca="false">M76+K76+I76+G76+O76</f>
        <v>0</v>
      </c>
      <c r="R76" s="1"/>
      <c r="S76" s="1"/>
      <c r="T76" s="1"/>
      <c r="U76" s="1"/>
      <c r="V76" s="1"/>
      <c r="W76" s="1"/>
      <c r="X76" s="1"/>
      <c r="Y76" s="1"/>
      <c r="Z76" s="1"/>
      <c r="AA76" s="1"/>
      <c r="AB76" s="1"/>
      <c r="AC76" s="1"/>
      <c r="AD76" s="1"/>
      <c r="AE76" s="1"/>
      <c r="AF76" s="1"/>
    </row>
    <row r="77" customFormat="false" ht="15" hidden="true" customHeight="false" outlineLevel="2" collapsed="false">
      <c r="A77" s="1"/>
      <c r="B77" s="70" t="n">
        <f aca="false">Arbeitspakete!G12</f>
        <v>0</v>
      </c>
      <c r="C77" s="71"/>
      <c r="D77" s="72"/>
      <c r="E77" s="73"/>
      <c r="F77" s="74"/>
      <c r="G77" s="75" t="n">
        <f aca="false">SUMIFS([0]!t1istw3,[0]!t1paketw3,B77)</f>
        <v>0</v>
      </c>
      <c r="H77" s="74"/>
      <c r="I77" s="75" t="n">
        <f aca="false">SUMIFS(zeit2!t2istw3,zeit2!t2paketw3,B77)</f>
        <v>0</v>
      </c>
      <c r="J77" s="74"/>
      <c r="K77" s="75" t="n">
        <f aca="false">SUMIFS(zeit3!t3istw3,zeit3!t3paketw3,B77)</f>
        <v>0</v>
      </c>
      <c r="L77" s="74"/>
      <c r="M77" s="75" t="n">
        <f aca="false">SUMIFS(zeit4!t4istw3,zeit4!t4paketw3,B77)</f>
        <v>0</v>
      </c>
      <c r="N77" s="74"/>
      <c r="O77" s="75" t="n">
        <f aca="false">SUMIFS(zeit5!t5istw3,zeit5!t5paketw3,B77)</f>
        <v>0</v>
      </c>
      <c r="P77" s="76" t="n">
        <f aca="false">L77+J77+H77+F77+N77</f>
        <v>0</v>
      </c>
      <c r="Q77" s="98" t="n">
        <f aca="false">M77+K77+I77+G77+O77</f>
        <v>0</v>
      </c>
      <c r="R77" s="1"/>
      <c r="S77" s="1"/>
      <c r="T77" s="1"/>
      <c r="U77" s="1"/>
      <c r="V77" s="1"/>
      <c r="W77" s="1"/>
      <c r="X77" s="1"/>
      <c r="Y77" s="1"/>
      <c r="Z77" s="1"/>
      <c r="AA77" s="1"/>
      <c r="AB77" s="1"/>
      <c r="AC77" s="1"/>
      <c r="AD77" s="1"/>
      <c r="AE77" s="1"/>
      <c r="AF77" s="1"/>
    </row>
    <row r="78" customFormat="false" ht="15" hidden="true" customHeight="false" outlineLevel="2" collapsed="false">
      <c r="A78" s="1"/>
      <c r="B78" s="70" t="n">
        <f aca="false">Arbeitspakete!G13</f>
        <v>0</v>
      </c>
      <c r="C78" s="71"/>
      <c r="D78" s="72"/>
      <c r="E78" s="73"/>
      <c r="F78" s="74"/>
      <c r="G78" s="75" t="n">
        <f aca="false">SUMIFS([0]!t1istw3,[0]!t1paketw3,B78)</f>
        <v>0</v>
      </c>
      <c r="H78" s="74"/>
      <c r="I78" s="75" t="n">
        <f aca="false">SUMIFS(zeit2!t2istw3,zeit2!t2paketw3,B78)</f>
        <v>0</v>
      </c>
      <c r="J78" s="74"/>
      <c r="K78" s="75" t="n">
        <f aca="false">SUMIFS(zeit3!t3istw3,zeit3!t3paketw3,B78)</f>
        <v>0</v>
      </c>
      <c r="L78" s="74"/>
      <c r="M78" s="75" t="n">
        <f aca="false">SUMIFS(zeit4!t4istw3,zeit4!t4paketw3,B78)</f>
        <v>0</v>
      </c>
      <c r="N78" s="74"/>
      <c r="O78" s="75" t="n">
        <f aca="false">SUMIFS(zeit5!t5istw3,zeit5!t5paketw3,B78)</f>
        <v>0</v>
      </c>
      <c r="P78" s="76" t="n">
        <f aca="false">L78+J78+H78+F78+N78</f>
        <v>0</v>
      </c>
      <c r="Q78" s="98" t="n">
        <f aca="false">M78+K78+I78+G78+O78</f>
        <v>0</v>
      </c>
      <c r="R78" s="1"/>
      <c r="S78" s="1"/>
      <c r="T78" s="1"/>
      <c r="U78" s="1"/>
      <c r="V78" s="1"/>
      <c r="W78" s="1"/>
      <c r="X78" s="1"/>
      <c r="Y78" s="1"/>
      <c r="Z78" s="1"/>
      <c r="AA78" s="1"/>
      <c r="AB78" s="1"/>
      <c r="AC78" s="1"/>
      <c r="AD78" s="1"/>
      <c r="AE78" s="1"/>
      <c r="AF78" s="1"/>
    </row>
    <row r="79" customFormat="false" ht="15" hidden="false" customHeight="false" outlineLevel="1" collapsed="true">
      <c r="A79" s="1"/>
      <c r="B79" s="84" t="s">
        <v>72</v>
      </c>
      <c r="C79" s="78"/>
      <c r="D79" s="79" t="n">
        <v>2</v>
      </c>
      <c r="E79" s="80" t="n">
        <f aca="false">D79-F79-H79-J79-L79-N79</f>
        <v>0</v>
      </c>
      <c r="F79" s="81" t="n">
        <f aca="false">SUM(F80:F89)</f>
        <v>0.5</v>
      </c>
      <c r="G79" s="82" t="n">
        <f aca="false">SUM(G80:G89)</f>
        <v>0</v>
      </c>
      <c r="H79" s="81" t="n">
        <f aca="false">SUM(H80:H89)</f>
        <v>0.5</v>
      </c>
      <c r="I79" s="82" t="n">
        <f aca="false">SUM(I80:I89)</f>
        <v>0</v>
      </c>
      <c r="J79" s="81" t="n">
        <f aca="false">SUM(J80:J89)</f>
        <v>0.5</v>
      </c>
      <c r="K79" s="82" t="n">
        <f aca="false">SUM(K80:K89)</f>
        <v>0</v>
      </c>
      <c r="L79" s="81" t="n">
        <f aca="false">SUM(L80:L89)</f>
        <v>0.5</v>
      </c>
      <c r="M79" s="82" t="n">
        <f aca="false">SUM(M80:M89)</f>
        <v>0</v>
      </c>
      <c r="N79" s="81" t="n">
        <f aca="false">SUM(N80:N89)</f>
        <v>0</v>
      </c>
      <c r="O79" s="82" t="n">
        <f aca="false">SUM(O80:O89)</f>
        <v>0</v>
      </c>
      <c r="P79" s="68" t="n">
        <f aca="false">L79+J79+H79+F79+N79</f>
        <v>2</v>
      </c>
      <c r="Q79" s="67" t="n">
        <f aca="false">M79+K79+I79+G79+O79</f>
        <v>0</v>
      </c>
      <c r="R79" s="1"/>
      <c r="S79" s="1"/>
      <c r="T79" s="1"/>
      <c r="U79" s="1"/>
      <c r="V79" s="1"/>
      <c r="W79" s="1"/>
      <c r="X79" s="1"/>
      <c r="Y79" s="1"/>
      <c r="Z79" s="1"/>
      <c r="AA79" s="1"/>
      <c r="AB79" s="1"/>
      <c r="AC79" s="1"/>
      <c r="AD79" s="1"/>
      <c r="AE79" s="1"/>
      <c r="AF79" s="1"/>
    </row>
    <row r="80" customFormat="false" ht="15" hidden="true" customHeight="false" outlineLevel="2" collapsed="false">
      <c r="A80" s="1"/>
      <c r="B80" s="70" t="str">
        <f aca="false">Arbeitspakete!H4</f>
        <v>Projektwissen</v>
      </c>
      <c r="C80" s="71"/>
      <c r="D80" s="72"/>
      <c r="E80" s="73"/>
      <c r="F80" s="74" t="n">
        <v>0.5</v>
      </c>
      <c r="G80" s="75" t="n">
        <f aca="false">SUMIFS([0]!t1istw3,[0]!t1paketw3,B80)</f>
        <v>0</v>
      </c>
      <c r="H80" s="74" t="n">
        <v>0.5</v>
      </c>
      <c r="I80" s="75" t="n">
        <f aca="false">SUMIFS(zeit2!t2istw3,zeit2!t2paketw3,B80)</f>
        <v>0</v>
      </c>
      <c r="J80" s="74" t="n">
        <v>0.5</v>
      </c>
      <c r="K80" s="75" t="n">
        <f aca="false">SUMIFS(zeit3!t3istw3,zeit3!t3paketw3,B80)</f>
        <v>0</v>
      </c>
      <c r="L80" s="74" t="n">
        <v>0.5</v>
      </c>
      <c r="M80" s="75" t="n">
        <f aca="false">SUMIFS(zeit4!t4istw3,zeit4!t4paketw3,B80)</f>
        <v>0</v>
      </c>
      <c r="N80" s="74"/>
      <c r="O80" s="75" t="n">
        <f aca="false">SUMIFS(zeit5!t5istw3,zeit5!t5paketw3,B80)</f>
        <v>0</v>
      </c>
      <c r="P80" s="76" t="n">
        <f aca="false">L80+J80+H80+F80+N80</f>
        <v>2</v>
      </c>
      <c r="Q80" s="98" t="n">
        <f aca="false">M80+K80+I80+G80+O80</f>
        <v>0</v>
      </c>
      <c r="R80" s="1"/>
      <c r="S80" s="1"/>
      <c r="T80" s="1"/>
      <c r="U80" s="1"/>
      <c r="V80" s="1"/>
      <c r="W80" s="1"/>
      <c r="X80" s="1"/>
      <c r="Y80" s="1"/>
      <c r="Z80" s="1"/>
      <c r="AA80" s="1"/>
      <c r="AB80" s="1"/>
      <c r="AC80" s="1"/>
      <c r="AD80" s="1"/>
      <c r="AE80" s="1"/>
      <c r="AF80" s="1"/>
    </row>
    <row r="81" customFormat="false" ht="15" hidden="true" customHeight="false" outlineLevel="2" collapsed="false">
      <c r="A81" s="1"/>
      <c r="B81" s="70" t="n">
        <f aca="false">Arbeitspakete!H5</f>
        <v>0</v>
      </c>
      <c r="C81" s="71"/>
      <c r="D81" s="72"/>
      <c r="E81" s="73"/>
      <c r="F81" s="74"/>
      <c r="G81" s="75" t="n">
        <f aca="false">SUMIFS([0]!t1istw3,[0]!t1paketw3,B81)</f>
        <v>0</v>
      </c>
      <c r="H81" s="74"/>
      <c r="I81" s="75" t="n">
        <f aca="false">SUMIFS(zeit2!t2istw3,zeit2!t2paketw3,B81)</f>
        <v>0</v>
      </c>
      <c r="J81" s="74"/>
      <c r="K81" s="75" t="n">
        <f aca="false">SUMIFS(zeit3!t3istw3,zeit3!t3paketw3,B81)</f>
        <v>0</v>
      </c>
      <c r="L81" s="74"/>
      <c r="M81" s="75" t="n">
        <f aca="false">SUMIFS(zeit4!t4istw3,zeit4!t4paketw3,B81)</f>
        <v>0</v>
      </c>
      <c r="N81" s="74"/>
      <c r="O81" s="75" t="n">
        <f aca="false">SUMIFS(zeit5!t5istw3,zeit5!t5paketw3,B81)</f>
        <v>0</v>
      </c>
      <c r="P81" s="76" t="n">
        <f aca="false">L81+J81+H81+F81+N81</f>
        <v>0</v>
      </c>
      <c r="Q81" s="98" t="n">
        <f aca="false">M81+K81+I81+G81+O81</f>
        <v>0</v>
      </c>
      <c r="R81" s="1"/>
      <c r="S81" s="1"/>
      <c r="T81" s="1"/>
      <c r="U81" s="1"/>
      <c r="V81" s="1"/>
      <c r="W81" s="1"/>
      <c r="X81" s="1"/>
      <c r="Y81" s="1"/>
      <c r="Z81" s="1"/>
      <c r="AA81" s="1"/>
      <c r="AB81" s="1"/>
      <c r="AC81" s="1"/>
      <c r="AD81" s="1"/>
      <c r="AE81" s="1"/>
      <c r="AF81" s="1"/>
    </row>
    <row r="82" customFormat="false" ht="15" hidden="true" customHeight="false" outlineLevel="2" collapsed="false">
      <c r="A82" s="1"/>
      <c r="B82" s="70" t="n">
        <f aca="false">Arbeitspakete!H6</f>
        <v>0</v>
      </c>
      <c r="C82" s="71"/>
      <c r="D82" s="72"/>
      <c r="E82" s="73"/>
      <c r="F82" s="74"/>
      <c r="G82" s="75" t="n">
        <f aca="false">SUMIFS([0]!t1istw3,[0]!t1paketw3,B82)</f>
        <v>0</v>
      </c>
      <c r="H82" s="74"/>
      <c r="I82" s="75" t="n">
        <f aca="false">SUMIFS(zeit2!t2istw3,zeit2!t2paketw3,B82)</f>
        <v>0</v>
      </c>
      <c r="J82" s="74"/>
      <c r="K82" s="75" t="n">
        <f aca="false">SUMIFS(zeit3!t3istw3,zeit3!t3paketw3,B82)</f>
        <v>0</v>
      </c>
      <c r="L82" s="74"/>
      <c r="M82" s="75" t="n">
        <f aca="false">SUMIFS(zeit4!t4istw3,zeit4!t4paketw3,B82)</f>
        <v>0</v>
      </c>
      <c r="N82" s="74"/>
      <c r="O82" s="75" t="n">
        <f aca="false">SUMIFS(zeit5!t5istw3,zeit5!t5paketw3,B82)</f>
        <v>0</v>
      </c>
      <c r="P82" s="76" t="n">
        <f aca="false">L82+J82+H82+F82+N82</f>
        <v>0</v>
      </c>
      <c r="Q82" s="98" t="n">
        <f aca="false">M82+K82+I82+G82+O82</f>
        <v>0</v>
      </c>
      <c r="R82" s="1"/>
      <c r="S82" s="1"/>
      <c r="T82" s="1"/>
      <c r="U82" s="1"/>
      <c r="V82" s="1"/>
      <c r="W82" s="1"/>
      <c r="X82" s="1"/>
      <c r="Y82" s="1"/>
      <c r="Z82" s="1"/>
      <c r="AA82" s="1"/>
      <c r="AB82" s="1"/>
      <c r="AC82" s="1"/>
      <c r="AD82" s="1"/>
      <c r="AE82" s="1"/>
      <c r="AF82" s="1"/>
    </row>
    <row r="83" customFormat="false" ht="15" hidden="true" customHeight="false" outlineLevel="2" collapsed="false">
      <c r="A83" s="1"/>
      <c r="B83" s="70" t="n">
        <f aca="false">Arbeitspakete!H7</f>
        <v>0</v>
      </c>
      <c r="C83" s="71"/>
      <c r="D83" s="72"/>
      <c r="E83" s="73"/>
      <c r="F83" s="74"/>
      <c r="G83" s="75" t="n">
        <f aca="false">SUMIFS([0]!t1istw3,[0]!t1paketw3,B83)</f>
        <v>0</v>
      </c>
      <c r="H83" s="74"/>
      <c r="I83" s="75" t="n">
        <f aca="false">SUMIFS(zeit2!t2istw3,zeit2!t2paketw3,B83)</f>
        <v>0</v>
      </c>
      <c r="J83" s="74"/>
      <c r="K83" s="75" t="n">
        <f aca="false">SUMIFS(zeit3!t3istw3,zeit3!t3paketw3,B83)</f>
        <v>0</v>
      </c>
      <c r="L83" s="74"/>
      <c r="M83" s="75" t="n">
        <f aca="false">SUMIFS(zeit4!t4istw3,zeit4!t4paketw3,B83)</f>
        <v>0</v>
      </c>
      <c r="N83" s="74"/>
      <c r="O83" s="75" t="n">
        <f aca="false">SUMIFS(zeit5!t5istw3,zeit5!t5paketw3,B83)</f>
        <v>0</v>
      </c>
      <c r="P83" s="76" t="n">
        <f aca="false">L83+J83+H83+F83+N83</f>
        <v>0</v>
      </c>
      <c r="Q83" s="98" t="n">
        <f aca="false">M83+K83+I83+G83+O83</f>
        <v>0</v>
      </c>
      <c r="R83" s="1"/>
      <c r="S83" s="1"/>
      <c r="T83" s="1"/>
      <c r="U83" s="1"/>
      <c r="V83" s="1"/>
      <c r="W83" s="1"/>
      <c r="X83" s="1"/>
      <c r="Y83" s="1"/>
      <c r="Z83" s="1"/>
      <c r="AA83" s="1"/>
      <c r="AB83" s="1"/>
      <c r="AC83" s="1"/>
      <c r="AD83" s="1"/>
      <c r="AE83" s="1"/>
      <c r="AF83" s="1"/>
    </row>
    <row r="84" customFormat="false" ht="15" hidden="true" customHeight="false" outlineLevel="2" collapsed="false">
      <c r="A84" s="1"/>
      <c r="B84" s="70" t="n">
        <f aca="false">Arbeitspakete!H8</f>
        <v>0</v>
      </c>
      <c r="C84" s="71"/>
      <c r="D84" s="72"/>
      <c r="E84" s="73"/>
      <c r="F84" s="74"/>
      <c r="G84" s="75" t="n">
        <f aca="false">SUMIFS([0]!t1istw3,[0]!t1paketw3,B84)</f>
        <v>0</v>
      </c>
      <c r="H84" s="74"/>
      <c r="I84" s="75" t="n">
        <f aca="false">SUMIFS(zeit2!t2istw3,zeit2!t2paketw3,B84)</f>
        <v>0</v>
      </c>
      <c r="J84" s="74"/>
      <c r="K84" s="75" t="n">
        <f aca="false">SUMIFS(zeit3!t3istw3,zeit3!t3paketw3,B84)</f>
        <v>0</v>
      </c>
      <c r="L84" s="74"/>
      <c r="M84" s="75" t="n">
        <f aca="false">SUMIFS(zeit4!t4istw3,zeit4!t4paketw3,B84)</f>
        <v>0</v>
      </c>
      <c r="N84" s="74"/>
      <c r="O84" s="75" t="n">
        <f aca="false">SUMIFS(zeit5!t5istw3,zeit5!t5paketw3,B84)</f>
        <v>0</v>
      </c>
      <c r="P84" s="76" t="n">
        <f aca="false">L84+J84+H84+F84+N84</f>
        <v>0</v>
      </c>
      <c r="Q84" s="98" t="n">
        <f aca="false">M84+K84+I84+G84+O84</f>
        <v>0</v>
      </c>
      <c r="R84" s="1"/>
      <c r="S84" s="1"/>
      <c r="T84" s="1"/>
      <c r="U84" s="1"/>
      <c r="V84" s="1"/>
      <c r="W84" s="1"/>
      <c r="X84" s="1"/>
      <c r="Y84" s="1"/>
      <c r="Z84" s="1"/>
      <c r="AA84" s="1"/>
      <c r="AB84" s="1"/>
      <c r="AC84" s="1"/>
      <c r="AD84" s="1"/>
      <c r="AE84" s="1"/>
      <c r="AF84" s="1"/>
    </row>
    <row r="85" customFormat="false" ht="15" hidden="true" customHeight="false" outlineLevel="2" collapsed="false">
      <c r="A85" s="1"/>
      <c r="B85" s="70" t="n">
        <f aca="false">Arbeitspakete!H9</f>
        <v>0</v>
      </c>
      <c r="C85" s="71"/>
      <c r="D85" s="72"/>
      <c r="E85" s="73"/>
      <c r="F85" s="74"/>
      <c r="G85" s="75" t="n">
        <f aca="false">SUMIFS([0]!t1istw3,[0]!t1paketw3,B85)</f>
        <v>0</v>
      </c>
      <c r="H85" s="74"/>
      <c r="I85" s="75" t="n">
        <f aca="false">SUMIFS(zeit2!t2istw3,zeit2!t2paketw3,B85)</f>
        <v>0</v>
      </c>
      <c r="J85" s="74"/>
      <c r="K85" s="75" t="n">
        <f aca="false">SUMIFS(zeit3!t3istw3,zeit3!t3paketw3,B85)</f>
        <v>0</v>
      </c>
      <c r="L85" s="74"/>
      <c r="M85" s="75" t="n">
        <f aca="false">SUMIFS(zeit4!t4istw3,zeit4!t4paketw3,B85)</f>
        <v>0</v>
      </c>
      <c r="N85" s="74"/>
      <c r="O85" s="75" t="n">
        <f aca="false">SUMIFS(zeit5!t5istw3,zeit5!t5paketw3,B85)</f>
        <v>0</v>
      </c>
      <c r="P85" s="76" t="n">
        <f aca="false">L85+J85+H85+F85+N85</f>
        <v>0</v>
      </c>
      <c r="Q85" s="98" t="n">
        <f aca="false">M85+K85+I85+G85+O85</f>
        <v>0</v>
      </c>
      <c r="R85" s="1"/>
      <c r="S85" s="1"/>
      <c r="T85" s="1"/>
      <c r="U85" s="1"/>
      <c r="V85" s="1"/>
      <c r="W85" s="1"/>
      <c r="X85" s="1"/>
      <c r="Y85" s="1"/>
      <c r="Z85" s="1"/>
      <c r="AA85" s="1"/>
      <c r="AB85" s="1"/>
      <c r="AC85" s="1"/>
      <c r="AD85" s="1"/>
      <c r="AE85" s="1"/>
      <c r="AF85" s="1"/>
    </row>
    <row r="86" customFormat="false" ht="15" hidden="true" customHeight="false" outlineLevel="2" collapsed="false">
      <c r="A86" s="1"/>
      <c r="B86" s="70" t="n">
        <f aca="false">Arbeitspakete!H10</f>
        <v>0</v>
      </c>
      <c r="C86" s="71"/>
      <c r="D86" s="72"/>
      <c r="E86" s="73"/>
      <c r="F86" s="74"/>
      <c r="G86" s="75" t="n">
        <f aca="false">SUMIFS([0]!t1istw3,[0]!t1paketw3,B86)</f>
        <v>0</v>
      </c>
      <c r="H86" s="74"/>
      <c r="I86" s="75" t="n">
        <f aca="false">SUMIFS(zeit2!t2istw3,zeit2!t2paketw3,B86)</f>
        <v>0</v>
      </c>
      <c r="J86" s="74"/>
      <c r="K86" s="75" t="n">
        <f aca="false">SUMIFS(zeit3!t3istw3,zeit3!t3paketw3,B86)</f>
        <v>0</v>
      </c>
      <c r="L86" s="74"/>
      <c r="M86" s="75" t="n">
        <f aca="false">SUMIFS(zeit4!t4istw3,zeit4!t4paketw3,B86)</f>
        <v>0</v>
      </c>
      <c r="N86" s="74"/>
      <c r="O86" s="75" t="n">
        <f aca="false">SUMIFS(zeit5!t5istw3,zeit5!t5paketw3,B86)</f>
        <v>0</v>
      </c>
      <c r="P86" s="76" t="n">
        <f aca="false">L86+J86+H86+F86+N86</f>
        <v>0</v>
      </c>
      <c r="Q86" s="98" t="n">
        <f aca="false">M86+K86+I86+G86+O86</f>
        <v>0</v>
      </c>
      <c r="R86" s="1"/>
      <c r="S86" s="1"/>
      <c r="T86" s="1"/>
      <c r="U86" s="1"/>
      <c r="V86" s="1"/>
      <c r="W86" s="1"/>
      <c r="X86" s="1"/>
      <c r="Y86" s="1"/>
      <c r="Z86" s="1"/>
      <c r="AA86" s="1"/>
      <c r="AB86" s="1"/>
      <c r="AC86" s="1"/>
      <c r="AD86" s="1"/>
      <c r="AE86" s="1"/>
      <c r="AF86" s="1"/>
    </row>
    <row r="87" customFormat="false" ht="15" hidden="true" customHeight="false" outlineLevel="2" collapsed="false">
      <c r="A87" s="1"/>
      <c r="B87" s="70" t="n">
        <f aca="false">Arbeitspakete!H11</f>
        <v>0</v>
      </c>
      <c r="C87" s="71"/>
      <c r="D87" s="72"/>
      <c r="E87" s="73"/>
      <c r="F87" s="74"/>
      <c r="G87" s="75" t="n">
        <f aca="false">SUMIFS([0]!t1istw3,[0]!t1paketw3,B87)</f>
        <v>0</v>
      </c>
      <c r="H87" s="74"/>
      <c r="I87" s="75" t="n">
        <f aca="false">SUMIFS(zeit2!t2istw3,zeit2!t2paketw3,B87)</f>
        <v>0</v>
      </c>
      <c r="J87" s="74"/>
      <c r="K87" s="75" t="n">
        <f aca="false">SUMIFS(zeit3!t3istw3,zeit3!t3paketw3,B87)</f>
        <v>0</v>
      </c>
      <c r="L87" s="74"/>
      <c r="M87" s="75" t="n">
        <f aca="false">SUMIFS(zeit4!t4istw3,zeit4!t4paketw3,B87)</f>
        <v>0</v>
      </c>
      <c r="N87" s="74"/>
      <c r="O87" s="75" t="n">
        <f aca="false">SUMIFS(zeit5!t5istw3,zeit5!t5paketw3,B87)</f>
        <v>0</v>
      </c>
      <c r="P87" s="76" t="n">
        <f aca="false">L87+J87+H87+F87+N87</f>
        <v>0</v>
      </c>
      <c r="Q87" s="98" t="n">
        <f aca="false">M87+K87+I87+G87+O87</f>
        <v>0</v>
      </c>
      <c r="R87" s="1"/>
      <c r="S87" s="1"/>
      <c r="T87" s="1"/>
      <c r="U87" s="1"/>
      <c r="V87" s="1"/>
      <c r="W87" s="1"/>
      <c r="X87" s="1"/>
      <c r="Y87" s="1"/>
      <c r="Z87" s="1"/>
      <c r="AA87" s="1"/>
      <c r="AB87" s="1"/>
      <c r="AC87" s="1"/>
      <c r="AD87" s="1"/>
      <c r="AE87" s="1"/>
      <c r="AF87" s="1"/>
    </row>
    <row r="88" customFormat="false" ht="15" hidden="true" customHeight="false" outlineLevel="2" collapsed="false">
      <c r="A88" s="1"/>
      <c r="B88" s="70" t="n">
        <f aca="false">Arbeitspakete!H12</f>
        <v>0</v>
      </c>
      <c r="C88" s="71"/>
      <c r="D88" s="72"/>
      <c r="E88" s="73"/>
      <c r="F88" s="74"/>
      <c r="G88" s="75" t="n">
        <f aca="false">SUMIFS([0]!t1istw3,[0]!t1paketw3,B88)</f>
        <v>0</v>
      </c>
      <c r="H88" s="74"/>
      <c r="I88" s="75" t="n">
        <f aca="false">SUMIFS(zeit2!t2istw3,zeit2!t2paketw3,B88)</f>
        <v>0</v>
      </c>
      <c r="J88" s="74"/>
      <c r="K88" s="75" t="n">
        <f aca="false">SUMIFS(zeit3!t3istw3,zeit3!t3paketw3,B88)</f>
        <v>0</v>
      </c>
      <c r="L88" s="74"/>
      <c r="M88" s="75" t="n">
        <f aca="false">SUMIFS(zeit4!t4istw3,zeit4!t4paketw3,B88)</f>
        <v>0</v>
      </c>
      <c r="N88" s="74"/>
      <c r="O88" s="75" t="n">
        <f aca="false">SUMIFS(zeit5!t5istw3,zeit5!t5paketw3,B88)</f>
        <v>0</v>
      </c>
      <c r="P88" s="76" t="n">
        <f aca="false">L88+J88+H88+F88+N88</f>
        <v>0</v>
      </c>
      <c r="Q88" s="98" t="n">
        <f aca="false">M88+K88+I88+G88+O88</f>
        <v>0</v>
      </c>
      <c r="R88" s="1"/>
      <c r="S88" s="1"/>
      <c r="T88" s="1"/>
      <c r="U88" s="1"/>
      <c r="V88" s="1"/>
      <c r="W88" s="1"/>
      <c r="X88" s="1"/>
      <c r="Y88" s="1"/>
      <c r="Z88" s="1"/>
      <c r="AA88" s="1"/>
      <c r="AB88" s="1"/>
      <c r="AC88" s="1"/>
      <c r="AD88" s="1"/>
      <c r="AE88" s="1"/>
      <c r="AF88" s="1"/>
    </row>
    <row r="89" customFormat="false" ht="15" hidden="true" customHeight="false" outlineLevel="2" collapsed="false">
      <c r="A89" s="1"/>
      <c r="B89" s="70" t="n">
        <f aca="false">Arbeitspakete!H13</f>
        <v>0</v>
      </c>
      <c r="C89" s="71"/>
      <c r="D89" s="72"/>
      <c r="E89" s="73"/>
      <c r="F89" s="74"/>
      <c r="G89" s="75" t="n">
        <f aca="false">SUMIFS([0]!t1istw3,[0]!t1paketw3,B89)</f>
        <v>0</v>
      </c>
      <c r="H89" s="74"/>
      <c r="I89" s="75" t="n">
        <f aca="false">SUMIFS(zeit2!t2istw3,zeit2!t2paketw3,B89)</f>
        <v>0</v>
      </c>
      <c r="J89" s="74"/>
      <c r="K89" s="75" t="n">
        <f aca="false">SUMIFS(zeit3!t3istw3,zeit3!t3paketw3,B89)</f>
        <v>0</v>
      </c>
      <c r="L89" s="74"/>
      <c r="M89" s="75" t="n">
        <f aca="false">SUMIFS(zeit4!t4istw3,zeit4!t4paketw3,B89)</f>
        <v>0</v>
      </c>
      <c r="N89" s="74"/>
      <c r="O89" s="75" t="n">
        <f aca="false">SUMIFS(zeit5!t5istw3,zeit5!t5paketw3,B89)</f>
        <v>0</v>
      </c>
      <c r="P89" s="76" t="n">
        <f aca="false">L89+J89+H89+F89+N89</f>
        <v>0</v>
      </c>
      <c r="Q89" s="98" t="n">
        <f aca="false">M89+K89+I89+G89+O89</f>
        <v>0</v>
      </c>
      <c r="R89" s="1"/>
      <c r="S89" s="1"/>
      <c r="T89" s="1"/>
      <c r="U89" s="1"/>
      <c r="V89" s="1"/>
      <c r="W89" s="1"/>
      <c r="X89" s="1"/>
      <c r="Y89" s="1"/>
      <c r="Z89" s="1"/>
      <c r="AA89" s="1"/>
      <c r="AB89" s="1"/>
      <c r="AC89" s="1"/>
      <c r="AD89" s="1"/>
      <c r="AE89" s="1"/>
      <c r="AF89" s="1"/>
    </row>
    <row r="90" customFormat="false" ht="15" hidden="false" customHeight="false" outlineLevel="1" collapsed="true">
      <c r="A90" s="1"/>
      <c r="B90" s="84" t="s">
        <v>60</v>
      </c>
      <c r="C90" s="78"/>
      <c r="D90" s="79" t="n">
        <v>12</v>
      </c>
      <c r="E90" s="80" t="n">
        <f aca="false">D90-F90-H90-J90-L90-N90</f>
        <v>0</v>
      </c>
      <c r="F90" s="81" t="n">
        <f aca="false">SUM(F91:F100)</f>
        <v>3</v>
      </c>
      <c r="G90" s="82" t="n">
        <f aca="false">SUM(G91:G100)</f>
        <v>3</v>
      </c>
      <c r="H90" s="81" t="n">
        <f aca="false">SUM(H91:H100)</f>
        <v>3</v>
      </c>
      <c r="I90" s="82" t="n">
        <f aca="false">SUM(I91:I100)</f>
        <v>3</v>
      </c>
      <c r="J90" s="81" t="n">
        <f aca="false">SUM(J91:J100)</f>
        <v>3</v>
      </c>
      <c r="K90" s="82" t="n">
        <f aca="false">SUM(K91:K100)</f>
        <v>0</v>
      </c>
      <c r="L90" s="81" t="n">
        <f aca="false">SUM(L91:L100)</f>
        <v>3</v>
      </c>
      <c r="M90" s="82" t="n">
        <f aca="false">SUM(M91:M100)</f>
        <v>0</v>
      </c>
      <c r="N90" s="81" t="n">
        <f aca="false">SUM(N91:N100)</f>
        <v>0</v>
      </c>
      <c r="O90" s="82" t="n">
        <f aca="false">SUM(O91:O100)</f>
        <v>0</v>
      </c>
      <c r="P90" s="68" t="n">
        <f aca="false">L90+J90+H90+F90+N90</f>
        <v>12</v>
      </c>
      <c r="Q90" s="67" t="n">
        <f aca="false">M90+K90+I90+G90+O90</f>
        <v>6</v>
      </c>
      <c r="R90" s="1"/>
      <c r="S90" s="1"/>
      <c r="T90" s="1"/>
      <c r="U90" s="1"/>
      <c r="V90" s="1"/>
      <c r="W90" s="1"/>
      <c r="X90" s="1"/>
      <c r="Y90" s="1"/>
      <c r="Z90" s="1"/>
      <c r="AA90" s="1"/>
      <c r="AB90" s="1"/>
      <c r="AC90" s="1"/>
      <c r="AD90" s="1"/>
      <c r="AE90" s="1"/>
      <c r="AF90" s="1"/>
    </row>
    <row r="91" customFormat="false" ht="15" hidden="false" customHeight="false" outlineLevel="2" collapsed="false">
      <c r="A91" s="1"/>
      <c r="B91" s="70" t="str">
        <f aca="false">Arbeitspakete!I4</f>
        <v>Ergebnisse zusammentragen</v>
      </c>
      <c r="C91" s="71"/>
      <c r="D91" s="72"/>
      <c r="E91" s="73"/>
      <c r="F91" s="74" t="n">
        <v>3</v>
      </c>
      <c r="G91" s="75" t="n">
        <f aca="false">SUMIFS([0]!t1istw3,[0]!t1paketw3,B91)</f>
        <v>3</v>
      </c>
      <c r="H91" s="74" t="n">
        <v>3</v>
      </c>
      <c r="I91" s="75" t="n">
        <f aca="false">SUMIFS(zeit2!t2istw3,zeit2!t2paketw3,B91)</f>
        <v>3</v>
      </c>
      <c r="J91" s="74" t="n">
        <v>3</v>
      </c>
      <c r="K91" s="75" t="n">
        <f aca="false">SUMIFS(zeit3!t3istw3,zeit3!t3paketw3,B91)</f>
        <v>0</v>
      </c>
      <c r="L91" s="74" t="n">
        <v>3</v>
      </c>
      <c r="M91" s="75" t="n">
        <f aca="false">SUMIFS(zeit4!t4istw3,zeit4!t4paketw3,B91)</f>
        <v>0</v>
      </c>
      <c r="N91" s="74"/>
      <c r="O91" s="75" t="n">
        <f aca="false">SUMIFS(zeit5!t5istw3,zeit5!t5paketw3,B91)</f>
        <v>0</v>
      </c>
      <c r="P91" s="76" t="n">
        <f aca="false">L91+J91+H91+F91+N91</f>
        <v>12</v>
      </c>
      <c r="Q91" s="98" t="n">
        <f aca="false">M91+K91+I91+G91+O91</f>
        <v>6</v>
      </c>
      <c r="R91" s="1"/>
      <c r="S91" s="1"/>
      <c r="T91" s="1"/>
      <c r="U91" s="1"/>
      <c r="V91" s="1"/>
      <c r="W91" s="1"/>
      <c r="X91" s="1"/>
      <c r="Y91" s="1"/>
      <c r="Z91" s="1"/>
      <c r="AA91" s="1"/>
      <c r="AB91" s="1"/>
      <c r="AC91" s="1"/>
      <c r="AD91" s="1"/>
      <c r="AE91" s="1"/>
      <c r="AF91" s="1"/>
    </row>
    <row r="92" customFormat="false" ht="15" hidden="false" customHeight="false" outlineLevel="2" collapsed="false">
      <c r="A92" s="1"/>
      <c r="B92" s="70" t="str">
        <f aca="false">Arbeitspakete!I5</f>
        <v>Brainstorming</v>
      </c>
      <c r="C92" s="71"/>
      <c r="D92" s="72"/>
      <c r="E92" s="73"/>
      <c r="F92" s="74"/>
      <c r="G92" s="75" t="n">
        <f aca="false">SUMIFS([0]!t1istw3,[0]!t1paketw3,B92)</f>
        <v>0</v>
      </c>
      <c r="H92" s="74"/>
      <c r="I92" s="75" t="n">
        <f aca="false">SUMIFS(zeit2!t2istw3,zeit2!t2paketw3,B92)</f>
        <v>0</v>
      </c>
      <c r="J92" s="74"/>
      <c r="K92" s="75" t="n">
        <f aca="false">SUMIFS(zeit3!t3istw3,zeit3!t3paketw3,B92)</f>
        <v>0</v>
      </c>
      <c r="L92" s="74"/>
      <c r="M92" s="75" t="n">
        <f aca="false">SUMIFS(zeit4!t4istw3,zeit4!t4paketw3,B92)</f>
        <v>0</v>
      </c>
      <c r="N92" s="74"/>
      <c r="O92" s="75" t="n">
        <f aca="false">SUMIFS(zeit5!t5istw3,zeit5!t5paketw3,B92)</f>
        <v>0</v>
      </c>
      <c r="P92" s="76" t="n">
        <f aca="false">L92+J92+H92+F92+N92</f>
        <v>0</v>
      </c>
      <c r="Q92" s="98" t="n">
        <f aca="false">M92+K92+I92+G92+O92</f>
        <v>0</v>
      </c>
      <c r="R92" s="1"/>
      <c r="S92" s="1"/>
      <c r="T92" s="1"/>
      <c r="U92" s="1"/>
      <c r="V92" s="1"/>
      <c r="W92" s="1"/>
      <c r="X92" s="1"/>
      <c r="Y92" s="1"/>
      <c r="Z92" s="1"/>
      <c r="AA92" s="1"/>
      <c r="AB92" s="1"/>
      <c r="AC92" s="1"/>
      <c r="AD92" s="1"/>
      <c r="AE92" s="1"/>
      <c r="AF92" s="1"/>
    </row>
    <row r="93" customFormat="false" ht="15" hidden="false" customHeight="false" outlineLevel="2" collapsed="false">
      <c r="A93" s="1"/>
      <c r="B93" s="70" t="str">
        <f aca="false">Arbeitspakete!I6</f>
        <v>Arbeitspaket 3</v>
      </c>
      <c r="C93" s="71"/>
      <c r="D93" s="72"/>
      <c r="E93" s="73"/>
      <c r="F93" s="74"/>
      <c r="G93" s="75" t="n">
        <f aca="false">SUMIFS([0]!t1istw3,[0]!t1paketw3,B93)</f>
        <v>0</v>
      </c>
      <c r="H93" s="74"/>
      <c r="I93" s="75" t="n">
        <f aca="false">SUMIFS(zeit2!t2istw3,zeit2!t2paketw3,B93)</f>
        <v>0</v>
      </c>
      <c r="J93" s="74"/>
      <c r="K93" s="75" t="n">
        <f aca="false">SUMIFS(zeit3!t3istw3,zeit3!t3paketw3,B93)</f>
        <v>0</v>
      </c>
      <c r="L93" s="74"/>
      <c r="M93" s="75" t="n">
        <f aca="false">SUMIFS(zeit4!t4istw3,zeit4!t4paketw3,B93)</f>
        <v>0</v>
      </c>
      <c r="N93" s="74"/>
      <c r="O93" s="75" t="n">
        <f aca="false">SUMIFS(zeit5!t5istw3,zeit5!t5paketw3,B93)</f>
        <v>0</v>
      </c>
      <c r="P93" s="76" t="n">
        <f aca="false">L93+J93+H93+F93+N93</f>
        <v>0</v>
      </c>
      <c r="Q93" s="98" t="n">
        <f aca="false">M93+K93+I93+G93+O93</f>
        <v>0</v>
      </c>
      <c r="R93" s="1"/>
      <c r="S93" s="1"/>
      <c r="T93" s="1"/>
      <c r="U93" s="1"/>
      <c r="V93" s="1"/>
      <c r="W93" s="1"/>
      <c r="X93" s="1"/>
      <c r="Y93" s="1"/>
      <c r="Z93" s="1"/>
      <c r="AA93" s="1"/>
      <c r="AB93" s="1"/>
      <c r="AC93" s="1"/>
      <c r="AD93" s="1"/>
      <c r="AE93" s="1"/>
      <c r="AF93" s="1"/>
    </row>
    <row r="94" customFormat="false" ht="15" hidden="false" customHeight="false" outlineLevel="2" collapsed="false">
      <c r="A94" s="1"/>
      <c r="B94" s="70" t="str">
        <f aca="false">Arbeitspakete!I7</f>
        <v>Arbeitspaket 4</v>
      </c>
      <c r="C94" s="71"/>
      <c r="D94" s="72"/>
      <c r="E94" s="73"/>
      <c r="F94" s="74"/>
      <c r="G94" s="75" t="n">
        <f aca="false">SUMIFS([0]!t1istw3,[0]!t1paketw3,B94)</f>
        <v>0</v>
      </c>
      <c r="H94" s="74"/>
      <c r="I94" s="75" t="n">
        <f aca="false">SUMIFS(zeit2!t2istw3,zeit2!t2paketw3,B94)</f>
        <v>0</v>
      </c>
      <c r="J94" s="74"/>
      <c r="K94" s="75" t="n">
        <f aca="false">SUMIFS(zeit3!t3istw3,zeit3!t3paketw3,B94)</f>
        <v>0</v>
      </c>
      <c r="L94" s="74"/>
      <c r="M94" s="75" t="n">
        <f aca="false">SUMIFS(zeit4!t4istw3,zeit4!t4paketw3,B94)</f>
        <v>0</v>
      </c>
      <c r="N94" s="74"/>
      <c r="O94" s="75" t="n">
        <f aca="false">SUMIFS(zeit5!t5istw3,zeit5!t5paketw3,B94)</f>
        <v>0</v>
      </c>
      <c r="P94" s="76" t="n">
        <f aca="false">L94+J94+H94+F94+N94</f>
        <v>0</v>
      </c>
      <c r="Q94" s="98" t="n">
        <f aca="false">M94+K94+I94+G94+O94</f>
        <v>0</v>
      </c>
      <c r="R94" s="1"/>
      <c r="S94" s="1"/>
      <c r="T94" s="1"/>
      <c r="U94" s="1"/>
      <c r="V94" s="1"/>
      <c r="W94" s="1"/>
      <c r="X94" s="1"/>
      <c r="Y94" s="1"/>
      <c r="Z94" s="1"/>
      <c r="AA94" s="1"/>
      <c r="AB94" s="1"/>
      <c r="AC94" s="1"/>
      <c r="AD94" s="1"/>
      <c r="AE94" s="1"/>
    </row>
    <row r="95" customFormat="false" ht="15" hidden="false" customHeight="false" outlineLevel="2" collapsed="false">
      <c r="A95" s="1"/>
      <c r="B95" s="70" t="str">
        <f aca="false">Arbeitspakete!I8</f>
        <v>Arbeitspaket 5</v>
      </c>
      <c r="C95" s="71"/>
      <c r="D95" s="72"/>
      <c r="E95" s="73"/>
      <c r="F95" s="74"/>
      <c r="G95" s="75" t="n">
        <f aca="false">SUMIFS([0]!t1istw3,[0]!t1paketw3,B95)</f>
        <v>0</v>
      </c>
      <c r="H95" s="74"/>
      <c r="I95" s="75" t="n">
        <f aca="false">SUMIFS(zeit2!t2istw3,zeit2!t2paketw3,B95)</f>
        <v>0</v>
      </c>
      <c r="J95" s="74"/>
      <c r="K95" s="75" t="n">
        <f aca="false">SUMIFS(zeit3!t3istw3,zeit3!t3paketw3,B95)</f>
        <v>0</v>
      </c>
      <c r="L95" s="74"/>
      <c r="M95" s="75" t="n">
        <f aca="false">SUMIFS(zeit4!t4istw3,zeit4!t4paketw3,B95)</f>
        <v>0</v>
      </c>
      <c r="N95" s="74"/>
      <c r="O95" s="75" t="n">
        <f aca="false">SUMIFS(zeit5!t5istw3,zeit5!t5paketw3,B95)</f>
        <v>0</v>
      </c>
      <c r="P95" s="76" t="n">
        <f aca="false">L95+J95+H95+F95+N95</f>
        <v>0</v>
      </c>
      <c r="Q95" s="98" t="n">
        <f aca="false">M95+K95+I95+G95+O95</f>
        <v>0</v>
      </c>
      <c r="R95" s="1"/>
      <c r="S95" s="1"/>
      <c r="T95" s="1"/>
      <c r="U95" s="1"/>
      <c r="V95" s="1"/>
      <c r="W95" s="1"/>
      <c r="X95" s="1"/>
      <c r="Y95" s="1"/>
      <c r="Z95" s="1"/>
      <c r="AA95" s="1"/>
      <c r="AB95" s="1"/>
      <c r="AC95" s="1"/>
      <c r="AD95" s="1"/>
      <c r="AE95" s="1"/>
    </row>
    <row r="96" customFormat="false" ht="15" hidden="false" customHeight="false" outlineLevel="2" collapsed="false">
      <c r="A96" s="1"/>
      <c r="B96" s="70" t="n">
        <f aca="false">Arbeitspakete!I9</f>
        <v>0</v>
      </c>
      <c r="C96" s="71"/>
      <c r="D96" s="72"/>
      <c r="E96" s="73"/>
      <c r="F96" s="74"/>
      <c r="G96" s="75" t="n">
        <f aca="false">SUMIFS([0]!t1istw3,[0]!t1paketw3,B96)</f>
        <v>0</v>
      </c>
      <c r="H96" s="74"/>
      <c r="I96" s="75" t="n">
        <f aca="false">SUMIFS(zeit2!t2istw3,zeit2!t2paketw3,B96)</f>
        <v>0</v>
      </c>
      <c r="J96" s="74"/>
      <c r="K96" s="75" t="n">
        <f aca="false">SUMIFS(zeit3!t3istw3,zeit3!t3paketw3,B96)</f>
        <v>0</v>
      </c>
      <c r="L96" s="74"/>
      <c r="M96" s="75" t="n">
        <f aca="false">SUMIFS(zeit4!t4istw3,zeit4!t4paketw3,B96)</f>
        <v>0</v>
      </c>
      <c r="N96" s="74"/>
      <c r="O96" s="75" t="n">
        <f aca="false">SUMIFS(zeit5!t5istw3,zeit5!t5paketw3,B96)</f>
        <v>0</v>
      </c>
      <c r="P96" s="76" t="n">
        <f aca="false">L96+J96+H96+F96+N96</f>
        <v>0</v>
      </c>
      <c r="Q96" s="98" t="n">
        <f aca="false">M96+K96+I96+G96+O96</f>
        <v>0</v>
      </c>
      <c r="R96" s="1"/>
      <c r="S96" s="1"/>
      <c r="T96" s="1"/>
      <c r="U96" s="1"/>
      <c r="V96" s="1"/>
      <c r="W96" s="1"/>
      <c r="X96" s="1"/>
      <c r="Y96" s="1"/>
      <c r="Z96" s="1"/>
      <c r="AA96" s="1"/>
      <c r="AB96" s="1"/>
      <c r="AC96" s="1"/>
      <c r="AD96" s="1"/>
      <c r="AE96" s="1"/>
    </row>
    <row r="97" customFormat="false" ht="15" hidden="false" customHeight="false" outlineLevel="2" collapsed="false">
      <c r="A97" s="1"/>
      <c r="B97" s="70" t="n">
        <f aca="false">Arbeitspakete!I10</f>
        <v>0</v>
      </c>
      <c r="C97" s="71"/>
      <c r="D97" s="72"/>
      <c r="E97" s="73"/>
      <c r="F97" s="74"/>
      <c r="G97" s="75" t="n">
        <f aca="false">SUMIFS([0]!t1istw3,[0]!t1paketw3,B97)</f>
        <v>0</v>
      </c>
      <c r="H97" s="74"/>
      <c r="I97" s="75" t="n">
        <f aca="false">SUMIFS(zeit2!t2istw3,zeit2!t2paketw3,B97)</f>
        <v>0</v>
      </c>
      <c r="J97" s="74"/>
      <c r="K97" s="75" t="n">
        <f aca="false">SUMIFS(zeit3!t3istw3,zeit3!t3paketw3,B97)</f>
        <v>0</v>
      </c>
      <c r="L97" s="74"/>
      <c r="M97" s="75" t="n">
        <f aca="false">SUMIFS(zeit4!t4istw3,zeit4!t4paketw3,B97)</f>
        <v>0</v>
      </c>
      <c r="N97" s="74"/>
      <c r="O97" s="75" t="n">
        <f aca="false">SUMIFS(zeit5!t5istw3,zeit5!t5paketw3,B97)</f>
        <v>0</v>
      </c>
      <c r="P97" s="76" t="n">
        <f aca="false">L97+J97+H97+F97+N97</f>
        <v>0</v>
      </c>
      <c r="Q97" s="98" t="n">
        <f aca="false">M97+K97+I97+G97+O97</f>
        <v>0</v>
      </c>
      <c r="R97" s="1"/>
      <c r="S97" s="1"/>
      <c r="T97" s="1"/>
      <c r="U97" s="1"/>
      <c r="V97" s="1"/>
      <c r="W97" s="1"/>
      <c r="X97" s="1"/>
      <c r="Y97" s="1"/>
      <c r="Z97" s="1"/>
      <c r="AA97" s="1"/>
      <c r="AB97" s="1"/>
      <c r="AC97" s="1"/>
      <c r="AD97" s="1"/>
      <c r="AE97" s="1"/>
    </row>
    <row r="98" customFormat="false" ht="15" hidden="false" customHeight="false" outlineLevel="2" collapsed="false">
      <c r="A98" s="1"/>
      <c r="B98" s="70" t="n">
        <f aca="false">Arbeitspakete!I11</f>
        <v>0</v>
      </c>
      <c r="C98" s="71"/>
      <c r="D98" s="72"/>
      <c r="E98" s="73"/>
      <c r="F98" s="74"/>
      <c r="G98" s="75" t="n">
        <f aca="false">SUMIFS([0]!t1istw3,[0]!t1paketw3,B98)</f>
        <v>0</v>
      </c>
      <c r="H98" s="74"/>
      <c r="I98" s="75" t="n">
        <f aca="false">SUMIFS(zeit2!t2istw3,zeit2!t2paketw3,B98)</f>
        <v>0</v>
      </c>
      <c r="J98" s="74"/>
      <c r="K98" s="75" t="n">
        <f aca="false">SUMIFS(zeit3!t3istw3,zeit3!t3paketw3,B98)</f>
        <v>0</v>
      </c>
      <c r="L98" s="74"/>
      <c r="M98" s="75" t="n">
        <f aca="false">SUMIFS(zeit4!t4istw3,zeit4!t4paketw3,B98)</f>
        <v>0</v>
      </c>
      <c r="N98" s="74"/>
      <c r="O98" s="75" t="n">
        <f aca="false">SUMIFS(zeit5!t5istw3,zeit5!t5paketw3,B98)</f>
        <v>0</v>
      </c>
      <c r="P98" s="76" t="n">
        <f aca="false">L98+J98+H98+F98+N98</f>
        <v>0</v>
      </c>
      <c r="Q98" s="98" t="n">
        <f aca="false">M98+K98+I98+G98+O98</f>
        <v>0</v>
      </c>
      <c r="R98" s="1"/>
      <c r="S98" s="1"/>
      <c r="T98" s="1"/>
      <c r="U98" s="1"/>
      <c r="V98" s="1"/>
      <c r="W98" s="1"/>
      <c r="X98" s="1"/>
      <c r="Y98" s="1"/>
      <c r="Z98" s="1"/>
      <c r="AA98" s="1"/>
      <c r="AB98" s="1"/>
      <c r="AC98" s="1"/>
      <c r="AD98" s="1"/>
      <c r="AE98" s="1"/>
    </row>
    <row r="99" customFormat="false" ht="15" hidden="false" customHeight="false" outlineLevel="2" collapsed="false">
      <c r="A99" s="1"/>
      <c r="B99" s="70" t="n">
        <f aca="false">Arbeitspakete!I12</f>
        <v>0</v>
      </c>
      <c r="C99" s="71"/>
      <c r="D99" s="72"/>
      <c r="E99" s="73"/>
      <c r="F99" s="74"/>
      <c r="G99" s="75" t="n">
        <f aca="false">SUMIFS([0]!t1istw3,[0]!t1paketw3,B99)</f>
        <v>0</v>
      </c>
      <c r="H99" s="74"/>
      <c r="I99" s="75" t="n">
        <f aca="false">SUMIFS(zeit2!t2istw3,zeit2!t2paketw3,B99)</f>
        <v>0</v>
      </c>
      <c r="J99" s="74"/>
      <c r="K99" s="75" t="n">
        <f aca="false">SUMIFS(zeit3!t3istw3,zeit3!t3paketw3,B99)</f>
        <v>0</v>
      </c>
      <c r="L99" s="74"/>
      <c r="M99" s="75" t="n">
        <f aca="false">SUMIFS(zeit4!t4istw3,zeit4!t4paketw3,B99)</f>
        <v>0</v>
      </c>
      <c r="N99" s="74"/>
      <c r="O99" s="75" t="n">
        <f aca="false">SUMIFS(zeit5!t5istw3,zeit5!t5paketw3,B99)</f>
        <v>0</v>
      </c>
      <c r="P99" s="76" t="n">
        <f aca="false">L99+J99+H99+F99+N99</f>
        <v>0</v>
      </c>
      <c r="Q99" s="98" t="n">
        <f aca="false">M99+K99+I99+G99+O99</f>
        <v>0</v>
      </c>
      <c r="R99" s="1"/>
      <c r="S99" s="1"/>
      <c r="T99" s="1"/>
      <c r="U99" s="1"/>
      <c r="V99" s="1"/>
      <c r="W99" s="1"/>
      <c r="X99" s="1"/>
      <c r="Y99" s="1"/>
      <c r="Z99" s="1"/>
      <c r="AA99" s="1"/>
      <c r="AB99" s="1"/>
      <c r="AC99" s="1"/>
      <c r="AD99" s="1"/>
      <c r="AE99" s="1"/>
    </row>
    <row r="100" customFormat="false" ht="15" hidden="false" customHeight="false" outlineLevel="2" collapsed="false">
      <c r="A100" s="1"/>
      <c r="B100" s="70" t="n">
        <f aca="false">Arbeitspakete!I13</f>
        <v>0</v>
      </c>
      <c r="C100" s="71"/>
      <c r="D100" s="72"/>
      <c r="E100" s="73"/>
      <c r="F100" s="74"/>
      <c r="G100" s="75" t="n">
        <f aca="false">SUMIFS([0]!t1istw3,[0]!t1paketw3,B100)</f>
        <v>0</v>
      </c>
      <c r="H100" s="74"/>
      <c r="I100" s="75" t="n">
        <f aca="false">SUMIFS(zeit2!t2istw3,zeit2!t2paketw3,B100)</f>
        <v>0</v>
      </c>
      <c r="J100" s="74"/>
      <c r="K100" s="75" t="n">
        <f aca="false">SUMIFS(zeit3!t3istw3,zeit3!t3paketw3,B100)</f>
        <v>0</v>
      </c>
      <c r="L100" s="74"/>
      <c r="M100" s="75" t="n">
        <f aca="false">SUMIFS(zeit4!t4istw3,zeit4!t4paketw3,B100)</f>
        <v>0</v>
      </c>
      <c r="N100" s="74"/>
      <c r="O100" s="75" t="n">
        <f aca="false">SUMIFS(zeit5!t5istw3,zeit5!t5paketw3,B100)</f>
        <v>0</v>
      </c>
      <c r="P100" s="76" t="n">
        <f aca="false">L100+J100+H100+F100+N100</f>
        <v>0</v>
      </c>
      <c r="Q100" s="98" t="n">
        <f aca="false">M100+K100+I100+G100+O100</f>
        <v>0</v>
      </c>
      <c r="R100" s="1"/>
      <c r="S100" s="1"/>
      <c r="T100" s="1"/>
      <c r="U100" s="1"/>
      <c r="V100" s="1"/>
      <c r="W100" s="1"/>
      <c r="X100" s="1"/>
      <c r="Y100" s="1"/>
      <c r="Z100" s="1"/>
      <c r="AA100" s="1"/>
      <c r="AB100" s="1"/>
      <c r="AC100" s="1"/>
      <c r="AD100" s="1"/>
      <c r="AE100" s="1"/>
    </row>
    <row r="101" customFormat="false" ht="15" hidden="false" customHeight="false" outlineLevel="1" collapsed="false">
      <c r="A101" s="1"/>
      <c r="B101" s="84" t="s">
        <v>61</v>
      </c>
      <c r="C101" s="78"/>
      <c r="D101" s="79"/>
      <c r="E101" s="80" t="n">
        <f aca="false">D101-F101-H101-J101-L101-N101</f>
        <v>0</v>
      </c>
      <c r="F101" s="81" t="n">
        <f aca="false">SUM(F102:F111)</f>
        <v>0</v>
      </c>
      <c r="G101" s="82" t="n">
        <f aca="false">SUM(G102:G111)</f>
        <v>0</v>
      </c>
      <c r="H101" s="81" t="n">
        <f aca="false">SUM(H102:H111)</f>
        <v>0</v>
      </c>
      <c r="I101" s="82" t="n">
        <f aca="false">SUM(I102:I111)</f>
        <v>0</v>
      </c>
      <c r="J101" s="80" t="n">
        <f aca="false">SUM(J102:J111)</f>
        <v>0</v>
      </c>
      <c r="K101" s="87" t="n">
        <f aca="false">SUM(K102:K111)</f>
        <v>0</v>
      </c>
      <c r="L101" s="81" t="n">
        <f aca="false">SUM(L102:L111)</f>
        <v>0</v>
      </c>
      <c r="M101" s="82" t="n">
        <f aca="false">SUM(M102:M111)</f>
        <v>0</v>
      </c>
      <c r="N101" s="81" t="n">
        <f aca="false">SUM(N102:N111)</f>
        <v>0</v>
      </c>
      <c r="O101" s="82" t="n">
        <f aca="false">SUM(O102:O111)</f>
        <v>0</v>
      </c>
      <c r="P101" s="68" t="n">
        <f aca="false">L101+J101+H101+F101+N101</f>
        <v>0</v>
      </c>
      <c r="Q101" s="67" t="n">
        <f aca="false">M101+K101+I101+G101+O101</f>
        <v>0</v>
      </c>
      <c r="R101" s="1"/>
      <c r="S101" s="1"/>
      <c r="T101" s="1"/>
      <c r="U101" s="1"/>
      <c r="V101" s="1"/>
      <c r="W101" s="1"/>
      <c r="X101" s="1"/>
      <c r="Y101" s="1"/>
      <c r="Z101" s="1"/>
      <c r="AA101" s="1"/>
      <c r="AB101" s="1"/>
      <c r="AC101" s="1"/>
      <c r="AD101" s="1"/>
      <c r="AE101" s="1"/>
    </row>
    <row r="102" customFormat="false" ht="15" hidden="true" customHeight="false" outlineLevel="2" collapsed="false">
      <c r="A102" s="1"/>
      <c r="B102" s="70" t="str">
        <f aca="false">Arbeitspakete!J4</f>
        <v>Arbeitspaket 1</v>
      </c>
      <c r="C102" s="71"/>
      <c r="D102" s="72"/>
      <c r="E102" s="73"/>
      <c r="F102" s="74"/>
      <c r="G102" s="75" t="n">
        <f aca="false">SUMIFS([0]!t1istw3,[0]!t1paketw3,B102)</f>
        <v>0</v>
      </c>
      <c r="H102" s="74"/>
      <c r="I102" s="75" t="n">
        <f aca="false">SUMIFS(zeit2!t2istw3,zeit2!t2paketw3,B102)</f>
        <v>0</v>
      </c>
      <c r="J102" s="74"/>
      <c r="K102" s="75" t="n">
        <f aca="false">SUMIFS(zeit3!t3istw3,zeit3!t3paketw3,B102)</f>
        <v>0</v>
      </c>
      <c r="L102" s="74"/>
      <c r="M102" s="75" t="n">
        <f aca="false">SUMIFS(zeit4!t4istw3,zeit4!t4paketw3,B102)</f>
        <v>0</v>
      </c>
      <c r="N102" s="74"/>
      <c r="O102" s="75" t="n">
        <f aca="false">SUMIFS(zeit5!t5istw3,zeit5!t5paketw3,B102)</f>
        <v>0</v>
      </c>
      <c r="P102" s="76" t="n">
        <f aca="false">L102+J102+H102+F102+N102</f>
        <v>0</v>
      </c>
      <c r="Q102" s="98" t="n">
        <f aca="false">M102+K102+I102+G102+O102</f>
        <v>0</v>
      </c>
      <c r="R102" s="1"/>
      <c r="S102" s="1"/>
      <c r="T102" s="1"/>
      <c r="U102" s="1"/>
      <c r="V102" s="1"/>
      <c r="W102" s="1"/>
      <c r="X102" s="1"/>
      <c r="Y102" s="1"/>
      <c r="Z102" s="1"/>
      <c r="AA102" s="1"/>
      <c r="AB102" s="1"/>
      <c r="AC102" s="1"/>
      <c r="AD102" s="1"/>
      <c r="AE102" s="1"/>
    </row>
    <row r="103" customFormat="false" ht="15" hidden="true" customHeight="false" outlineLevel="2" collapsed="false">
      <c r="A103" s="1"/>
      <c r="B103" s="70" t="str">
        <f aca="false">Arbeitspakete!J5</f>
        <v>Arbeitspaket 2</v>
      </c>
      <c r="C103" s="71"/>
      <c r="D103" s="72"/>
      <c r="E103" s="73"/>
      <c r="F103" s="74"/>
      <c r="G103" s="75" t="n">
        <f aca="false">SUMIFS([0]!t1istw3,[0]!t1paketw3,B103)</f>
        <v>0</v>
      </c>
      <c r="H103" s="74"/>
      <c r="I103" s="75" t="n">
        <f aca="false">SUMIFS(zeit2!t2istw3,zeit2!t2paketw3,B103)</f>
        <v>0</v>
      </c>
      <c r="J103" s="74"/>
      <c r="K103" s="75" t="n">
        <f aca="false">SUMIFS(zeit3!t3istw3,zeit3!t3paketw3,B103)</f>
        <v>0</v>
      </c>
      <c r="L103" s="74"/>
      <c r="M103" s="75" t="n">
        <f aca="false">SUMIFS(zeit4!t4istw3,zeit4!t4paketw3,B103)</f>
        <v>0</v>
      </c>
      <c r="N103" s="74"/>
      <c r="O103" s="75" t="n">
        <f aca="false">SUMIFS(zeit5!t5istw3,zeit5!t5paketw3,B103)</f>
        <v>0</v>
      </c>
      <c r="P103" s="76" t="n">
        <f aca="false">L103+J103+H103+F103+N103</f>
        <v>0</v>
      </c>
      <c r="Q103" s="98" t="n">
        <f aca="false">M103+K103+I103+G103+O103</f>
        <v>0</v>
      </c>
      <c r="R103" s="1"/>
      <c r="S103" s="1"/>
      <c r="T103" s="1"/>
      <c r="U103" s="1"/>
      <c r="V103" s="1"/>
      <c r="W103" s="1"/>
      <c r="X103" s="1"/>
      <c r="Y103" s="1"/>
      <c r="Z103" s="1"/>
      <c r="AA103" s="1"/>
      <c r="AB103" s="1"/>
      <c r="AC103" s="1"/>
      <c r="AD103" s="1"/>
      <c r="AE103" s="1"/>
    </row>
    <row r="104" customFormat="false" ht="15" hidden="true" customHeight="false" outlineLevel="2" collapsed="false">
      <c r="A104" s="1"/>
      <c r="B104" s="70" t="str">
        <f aca="false">Arbeitspakete!J6</f>
        <v>Arbeitspaket 3</v>
      </c>
      <c r="C104" s="71"/>
      <c r="D104" s="72"/>
      <c r="E104" s="73"/>
      <c r="F104" s="74"/>
      <c r="G104" s="75" t="n">
        <f aca="false">SUMIFS([0]!t1istw3,[0]!t1paketw3,B104)</f>
        <v>0</v>
      </c>
      <c r="H104" s="74"/>
      <c r="I104" s="75" t="n">
        <f aca="false">SUMIFS(zeit2!t2istw3,zeit2!t2paketw3,B104)</f>
        <v>0</v>
      </c>
      <c r="J104" s="74"/>
      <c r="K104" s="75" t="n">
        <f aca="false">SUMIFS(zeit3!t3istw3,zeit3!t3paketw3,B104)</f>
        <v>0</v>
      </c>
      <c r="L104" s="74"/>
      <c r="M104" s="75" t="n">
        <f aca="false">SUMIFS(zeit4!t4istw3,zeit4!t4paketw3,B104)</f>
        <v>0</v>
      </c>
      <c r="N104" s="74"/>
      <c r="O104" s="75" t="n">
        <f aca="false">SUMIFS(zeit5!t5istw3,zeit5!t5paketw3,B104)</f>
        <v>0</v>
      </c>
      <c r="P104" s="76" t="n">
        <f aca="false">L104+J104+H104+F104+N104</f>
        <v>0</v>
      </c>
      <c r="Q104" s="98" t="n">
        <f aca="false">M104+K104+I104+G104+O104</f>
        <v>0</v>
      </c>
      <c r="R104" s="1"/>
      <c r="S104" s="1"/>
      <c r="T104" s="1"/>
      <c r="U104" s="1"/>
      <c r="V104" s="1"/>
      <c r="W104" s="1"/>
      <c r="X104" s="1"/>
      <c r="Y104" s="1"/>
      <c r="Z104" s="1"/>
      <c r="AA104" s="1"/>
      <c r="AB104" s="1"/>
      <c r="AC104" s="1"/>
      <c r="AD104" s="1"/>
      <c r="AE104" s="1"/>
    </row>
    <row r="105" customFormat="false" ht="15" hidden="true" customHeight="false" outlineLevel="2" collapsed="false">
      <c r="A105" s="1"/>
      <c r="B105" s="70" t="str">
        <f aca="false">Arbeitspakete!J7</f>
        <v>Arbeitspaket 4</v>
      </c>
      <c r="C105" s="71"/>
      <c r="D105" s="72"/>
      <c r="E105" s="73"/>
      <c r="F105" s="74"/>
      <c r="G105" s="75" t="n">
        <f aca="false">SUMIFS([0]!t1istw3,[0]!t1paketw3,B105)</f>
        <v>0</v>
      </c>
      <c r="H105" s="74"/>
      <c r="I105" s="75" t="n">
        <f aca="false">SUMIFS(zeit2!t2istw3,zeit2!t2paketw3,B105)</f>
        <v>0</v>
      </c>
      <c r="J105" s="74"/>
      <c r="K105" s="75" t="n">
        <f aca="false">SUMIFS(zeit3!t3istw3,zeit3!t3paketw3,B105)</f>
        <v>0</v>
      </c>
      <c r="L105" s="74"/>
      <c r="M105" s="75" t="n">
        <f aca="false">SUMIFS(zeit4!t4istw3,zeit4!t4paketw3,B105)</f>
        <v>0</v>
      </c>
      <c r="N105" s="74"/>
      <c r="O105" s="75" t="n">
        <f aca="false">SUMIFS(zeit5!t5istw3,zeit5!t5paketw3,B105)</f>
        <v>0</v>
      </c>
      <c r="P105" s="76" t="n">
        <f aca="false">L105+J105+H105+F105+N105</f>
        <v>0</v>
      </c>
      <c r="Q105" s="98" t="n">
        <f aca="false">M105+K105+I105+G105+O105</f>
        <v>0</v>
      </c>
      <c r="R105" s="1"/>
      <c r="S105" s="1"/>
      <c r="T105" s="1"/>
      <c r="U105" s="1"/>
      <c r="V105" s="1"/>
      <c r="W105" s="1"/>
      <c r="X105" s="1"/>
      <c r="Y105" s="1"/>
      <c r="Z105" s="1"/>
      <c r="AA105" s="1"/>
      <c r="AB105" s="1"/>
      <c r="AC105" s="1"/>
      <c r="AD105" s="1"/>
      <c r="AE105" s="1"/>
    </row>
    <row r="106" customFormat="false" ht="15" hidden="true" customHeight="false" outlineLevel="2" collapsed="false">
      <c r="A106" s="1"/>
      <c r="B106" s="70" t="str">
        <f aca="false">Arbeitspakete!J8</f>
        <v>Arbeitspaket 5</v>
      </c>
      <c r="C106" s="71"/>
      <c r="D106" s="72"/>
      <c r="E106" s="73"/>
      <c r="F106" s="74"/>
      <c r="G106" s="75" t="n">
        <f aca="false">SUMIFS([0]!t1istw3,[0]!t1paketw3,B106)</f>
        <v>0</v>
      </c>
      <c r="H106" s="74"/>
      <c r="I106" s="75" t="n">
        <f aca="false">SUMIFS(zeit2!t2istw3,zeit2!t2paketw3,B106)</f>
        <v>0</v>
      </c>
      <c r="J106" s="74"/>
      <c r="K106" s="75" t="n">
        <f aca="false">SUMIFS(zeit3!t3istw3,zeit3!t3paketw3,B106)</f>
        <v>0</v>
      </c>
      <c r="L106" s="74"/>
      <c r="M106" s="75" t="n">
        <f aca="false">SUMIFS(zeit4!t4istw3,zeit4!t4paketw3,B106)</f>
        <v>0</v>
      </c>
      <c r="N106" s="74"/>
      <c r="O106" s="75" t="n">
        <f aca="false">SUMIFS(zeit5!t5istw3,zeit5!t5paketw3,B106)</f>
        <v>0</v>
      </c>
      <c r="P106" s="76" t="n">
        <f aca="false">L106+J106+H106+F106+N106</f>
        <v>0</v>
      </c>
      <c r="Q106" s="98" t="n">
        <f aca="false">M106+K106+I106+G106+O106</f>
        <v>0</v>
      </c>
      <c r="R106" s="1"/>
      <c r="S106" s="1"/>
      <c r="T106" s="1"/>
      <c r="U106" s="1"/>
      <c r="V106" s="1"/>
      <c r="W106" s="1"/>
      <c r="X106" s="1"/>
      <c r="Y106" s="1"/>
      <c r="Z106" s="1"/>
      <c r="AA106" s="1"/>
      <c r="AB106" s="1"/>
      <c r="AC106" s="1"/>
      <c r="AD106" s="1"/>
      <c r="AE106" s="1"/>
    </row>
    <row r="107" customFormat="false" ht="15" hidden="true" customHeight="false" outlineLevel="2" collapsed="false">
      <c r="A107" s="1"/>
      <c r="B107" s="70" t="n">
        <f aca="false">Arbeitspakete!J9</f>
        <v>0</v>
      </c>
      <c r="C107" s="71"/>
      <c r="D107" s="72"/>
      <c r="E107" s="73"/>
      <c r="F107" s="74"/>
      <c r="G107" s="75" t="n">
        <f aca="false">SUMIFS([0]!t1istw3,[0]!t1paketw3,B107)</f>
        <v>0</v>
      </c>
      <c r="H107" s="74"/>
      <c r="I107" s="75" t="n">
        <f aca="false">SUMIFS(zeit2!t2istw3,zeit2!t2paketw3,B107)</f>
        <v>0</v>
      </c>
      <c r="J107" s="74"/>
      <c r="K107" s="75" t="n">
        <f aca="false">SUMIFS(zeit3!t3istw3,zeit3!t3paketw3,B107)</f>
        <v>0</v>
      </c>
      <c r="L107" s="74"/>
      <c r="M107" s="75" t="n">
        <f aca="false">SUMIFS(zeit4!t4istw3,zeit4!t4paketw3,B107)</f>
        <v>0</v>
      </c>
      <c r="N107" s="74"/>
      <c r="O107" s="75" t="n">
        <f aca="false">SUMIFS(zeit5!t5istw3,zeit5!t5paketw3,B107)</f>
        <v>0</v>
      </c>
      <c r="P107" s="76" t="n">
        <f aca="false">L107+J107+H107+F107+N107</f>
        <v>0</v>
      </c>
      <c r="Q107" s="98" t="n">
        <f aca="false">M107+K107+I107+G107+O107</f>
        <v>0</v>
      </c>
      <c r="R107" s="1"/>
      <c r="S107" s="1"/>
      <c r="T107" s="1"/>
      <c r="U107" s="1"/>
      <c r="V107" s="1"/>
      <c r="W107" s="1"/>
      <c r="X107" s="1"/>
      <c r="Y107" s="1"/>
      <c r="Z107" s="1"/>
      <c r="AA107" s="1"/>
      <c r="AB107" s="1"/>
      <c r="AC107" s="1"/>
      <c r="AD107" s="1"/>
      <c r="AE107" s="1"/>
    </row>
    <row r="108" customFormat="false" ht="15" hidden="true" customHeight="false" outlineLevel="2" collapsed="false">
      <c r="A108" s="1"/>
      <c r="B108" s="70" t="n">
        <f aca="false">Arbeitspakete!J10</f>
        <v>0</v>
      </c>
      <c r="C108" s="71"/>
      <c r="D108" s="72"/>
      <c r="E108" s="73"/>
      <c r="F108" s="74"/>
      <c r="G108" s="75" t="n">
        <f aca="false">SUMIFS([0]!t1istw3,[0]!t1paketw3,B108)</f>
        <v>0</v>
      </c>
      <c r="H108" s="74"/>
      <c r="I108" s="75" t="n">
        <f aca="false">SUMIFS(zeit2!t2istw3,zeit2!t2paketw3,B108)</f>
        <v>0</v>
      </c>
      <c r="J108" s="74"/>
      <c r="K108" s="75" t="n">
        <f aca="false">SUMIFS(zeit3!t3istw3,zeit3!t3paketw3,B108)</f>
        <v>0</v>
      </c>
      <c r="L108" s="74"/>
      <c r="M108" s="75" t="n">
        <f aca="false">SUMIFS(zeit4!t4istw3,zeit4!t4paketw3,B108)</f>
        <v>0</v>
      </c>
      <c r="N108" s="74"/>
      <c r="O108" s="75" t="n">
        <f aca="false">SUMIFS(zeit5!t5istw3,zeit5!t5paketw3,B108)</f>
        <v>0</v>
      </c>
      <c r="P108" s="76" t="n">
        <f aca="false">L108+J108+H108+F108+N108</f>
        <v>0</v>
      </c>
      <c r="Q108" s="98" t="n">
        <f aca="false">M108+K108+I108+G108+O108</f>
        <v>0</v>
      </c>
      <c r="R108" s="1"/>
      <c r="S108" s="1"/>
      <c r="T108" s="1"/>
      <c r="U108" s="1"/>
      <c r="V108" s="1"/>
      <c r="W108" s="1"/>
      <c r="X108" s="1"/>
      <c r="Y108" s="1"/>
      <c r="Z108" s="1"/>
      <c r="AA108" s="1"/>
      <c r="AB108" s="1"/>
      <c r="AC108" s="1"/>
      <c r="AD108" s="1"/>
      <c r="AE108" s="1"/>
    </row>
    <row r="109" customFormat="false" ht="15" hidden="true" customHeight="false" outlineLevel="2" collapsed="false">
      <c r="A109" s="1"/>
      <c r="B109" s="70" t="n">
        <f aca="false">Arbeitspakete!J11</f>
        <v>0</v>
      </c>
      <c r="C109" s="71"/>
      <c r="D109" s="72"/>
      <c r="E109" s="73"/>
      <c r="F109" s="74"/>
      <c r="G109" s="75" t="n">
        <f aca="false">SUMIFS([0]!t1istw3,[0]!t1paketw3,B109)</f>
        <v>0</v>
      </c>
      <c r="H109" s="74"/>
      <c r="I109" s="75" t="n">
        <f aca="false">SUMIFS(zeit2!t2istw3,zeit2!t2paketw3,B109)</f>
        <v>0</v>
      </c>
      <c r="J109" s="74"/>
      <c r="K109" s="75" t="n">
        <f aca="false">SUMIFS(zeit3!t3istw3,zeit3!t3paketw3,B109)</f>
        <v>0</v>
      </c>
      <c r="L109" s="74"/>
      <c r="M109" s="75" t="n">
        <f aca="false">SUMIFS(zeit4!t4istw3,zeit4!t4paketw3,B109)</f>
        <v>0</v>
      </c>
      <c r="N109" s="74"/>
      <c r="O109" s="75" t="n">
        <f aca="false">SUMIFS(zeit5!t5istw3,zeit5!t5paketw3,B109)</f>
        <v>0</v>
      </c>
      <c r="P109" s="76" t="n">
        <f aca="false">L109+J109+H109+F109+N109</f>
        <v>0</v>
      </c>
      <c r="Q109" s="98" t="n">
        <f aca="false">M109+K109+I109+G109+O109</f>
        <v>0</v>
      </c>
      <c r="R109" s="1"/>
      <c r="S109" s="1"/>
      <c r="T109" s="1"/>
      <c r="U109" s="1"/>
      <c r="V109" s="1"/>
      <c r="W109" s="1"/>
      <c r="X109" s="1"/>
      <c r="Y109" s="1"/>
      <c r="Z109" s="1"/>
      <c r="AA109" s="1"/>
      <c r="AB109" s="1"/>
      <c r="AC109" s="1"/>
      <c r="AD109" s="1"/>
      <c r="AE109" s="1"/>
    </row>
    <row r="110" customFormat="false" ht="15" hidden="true" customHeight="false" outlineLevel="2" collapsed="false">
      <c r="A110" s="1"/>
      <c r="B110" s="70" t="n">
        <f aca="false">Arbeitspakete!J12</f>
        <v>0</v>
      </c>
      <c r="C110" s="71"/>
      <c r="D110" s="72"/>
      <c r="E110" s="73"/>
      <c r="F110" s="74"/>
      <c r="G110" s="75" t="n">
        <f aca="false">SUMIFS([0]!t1istw3,[0]!t1paketw3,B110)</f>
        <v>0</v>
      </c>
      <c r="H110" s="74"/>
      <c r="I110" s="75" t="n">
        <f aca="false">SUMIFS(zeit2!t2istw3,zeit2!t2paketw3,B110)</f>
        <v>0</v>
      </c>
      <c r="J110" s="74"/>
      <c r="K110" s="75" t="n">
        <f aca="false">SUMIFS(zeit3!t3istw3,zeit3!t3paketw3,B110)</f>
        <v>0</v>
      </c>
      <c r="L110" s="74"/>
      <c r="M110" s="75" t="n">
        <f aca="false">SUMIFS(zeit4!t4istw3,zeit4!t4paketw3,B110)</f>
        <v>0</v>
      </c>
      <c r="N110" s="74"/>
      <c r="O110" s="75" t="n">
        <f aca="false">SUMIFS(zeit5!t5istw3,zeit5!t5paketw3,B110)</f>
        <v>0</v>
      </c>
      <c r="P110" s="76" t="n">
        <f aca="false">L110+J110+H110+F110+N110</f>
        <v>0</v>
      </c>
      <c r="Q110" s="98" t="n">
        <f aca="false">M110+K110+I110+G110+O110</f>
        <v>0</v>
      </c>
      <c r="R110" s="1"/>
      <c r="S110" s="1"/>
      <c r="T110" s="1"/>
      <c r="U110" s="1"/>
      <c r="V110" s="1"/>
      <c r="W110" s="1"/>
      <c r="X110" s="1"/>
      <c r="Y110" s="1"/>
      <c r="Z110" s="1"/>
      <c r="AA110" s="1"/>
      <c r="AB110" s="1"/>
      <c r="AC110" s="1"/>
      <c r="AD110" s="1"/>
      <c r="AE110" s="1"/>
    </row>
    <row r="111" customFormat="false" ht="15" hidden="true" customHeight="false" outlineLevel="2" collapsed="false">
      <c r="A111" s="1"/>
      <c r="B111" s="70" t="n">
        <f aca="false">Arbeitspakete!J13</f>
        <v>0</v>
      </c>
      <c r="C111" s="71"/>
      <c r="D111" s="72"/>
      <c r="E111" s="73"/>
      <c r="F111" s="74"/>
      <c r="G111" s="75" t="n">
        <f aca="false">SUMIFS([0]!t1istw3,[0]!t1paketw3,B111)</f>
        <v>0</v>
      </c>
      <c r="H111" s="74"/>
      <c r="I111" s="75" t="n">
        <f aca="false">SUMIFS(zeit2!t2istw3,zeit2!t2paketw3,B111)</f>
        <v>0</v>
      </c>
      <c r="J111" s="74"/>
      <c r="K111" s="75" t="n">
        <f aca="false">SUMIFS(zeit3!t3istw3,zeit3!t3paketw3,B111)</f>
        <v>0</v>
      </c>
      <c r="L111" s="74"/>
      <c r="M111" s="75" t="n">
        <f aca="false">SUMIFS(zeit4!t4istw3,zeit4!t4paketw3,B111)</f>
        <v>0</v>
      </c>
      <c r="N111" s="74"/>
      <c r="O111" s="75" t="n">
        <f aca="false">SUMIFS(zeit5!t5istw3,zeit5!t5paketw3,B111)</f>
        <v>0</v>
      </c>
      <c r="P111" s="76" t="n">
        <f aca="false">L111+J111+H111+F111+N111</f>
        <v>0</v>
      </c>
      <c r="Q111" s="98" t="n">
        <f aca="false">M111+K111+I111+G111+O111</f>
        <v>0</v>
      </c>
      <c r="R111" s="1"/>
      <c r="S111" s="1"/>
      <c r="T111" s="1"/>
      <c r="U111" s="1"/>
      <c r="V111" s="1"/>
      <c r="W111" s="1"/>
      <c r="X111" s="1"/>
      <c r="Y111" s="1"/>
      <c r="Z111" s="1"/>
      <c r="AA111" s="1"/>
      <c r="AB111" s="1"/>
      <c r="AC111" s="1"/>
      <c r="AD111" s="1"/>
      <c r="AE111" s="1"/>
    </row>
    <row r="112" customFormat="false" ht="15" hidden="false" customHeight="false" outlineLevel="1" collapsed="true">
      <c r="A112" s="1"/>
      <c r="B112" s="54"/>
      <c r="C112" s="54"/>
      <c r="D112" s="88"/>
      <c r="E112" s="88"/>
      <c r="F112" s="88"/>
      <c r="G112" s="89"/>
      <c r="H112" s="88"/>
      <c r="I112" s="89"/>
      <c r="J112" s="88"/>
      <c r="K112" s="89"/>
      <c r="L112" s="88"/>
      <c r="M112" s="89"/>
      <c r="N112" s="88"/>
      <c r="O112" s="89"/>
      <c r="P112" s="89"/>
      <c r="Q112" s="89"/>
      <c r="R112" s="1"/>
      <c r="S112" s="1"/>
      <c r="T112" s="1"/>
      <c r="U112" s="1"/>
      <c r="V112" s="1"/>
      <c r="W112" s="1"/>
      <c r="X112" s="1"/>
      <c r="Y112" s="1"/>
      <c r="Z112" s="1"/>
      <c r="AA112" s="1"/>
      <c r="AB112" s="1"/>
      <c r="AC112" s="1"/>
      <c r="AD112" s="1"/>
      <c r="AE112" s="1"/>
    </row>
    <row r="113" customFormat="false" ht="15" hidden="false" customHeight="false" outlineLevel="1" collapsed="false">
      <c r="A113" s="1"/>
      <c r="B113" s="84" t="s">
        <v>73</v>
      </c>
      <c r="C113" s="78"/>
      <c r="D113" s="90" t="n">
        <f aca="false">SUM(D13:D101)</f>
        <v>42.5</v>
      </c>
      <c r="E113" s="90" t="n">
        <f aca="false">SUM(E13:E101)</f>
        <v>0</v>
      </c>
      <c r="F113" s="91" t="n">
        <f aca="false">F101+F90+F79+F68+F57+F46+F35+F24+F13</f>
        <v>11</v>
      </c>
      <c r="G113" s="99" t="n">
        <f aca="false">G101+G90+G79+G68+G57+G46+G35+G24+G13</f>
        <v>6</v>
      </c>
      <c r="H113" s="91" t="n">
        <f aca="false">H101+H90+H79+H68+H57+H46+H35+H24+H13</f>
        <v>10.5</v>
      </c>
      <c r="I113" s="99" t="n">
        <f aca="false">I101+I90+I79+I68+I57+I46+I35+I24+I13</f>
        <v>6</v>
      </c>
      <c r="J113" s="91" t="n">
        <f aca="false">J101+J90+J79+J68+J57+J46+J35+J24+J13</f>
        <v>10.5</v>
      </c>
      <c r="K113" s="99" t="n">
        <f aca="false">K101+K90+K79+K68+K57+K46+K35+K24+K13</f>
        <v>0</v>
      </c>
      <c r="L113" s="91" t="n">
        <f aca="false">L101+L90+L79+L68+L57+L46+L35+L24+L13</f>
        <v>10.5</v>
      </c>
      <c r="M113" s="99" t="n">
        <f aca="false">M101+M90+M79+M68+M57+M46+M35+M24+M13</f>
        <v>0</v>
      </c>
      <c r="N113" s="91" t="n">
        <f aca="false">N101+N90+N79+N68+N57+N46+N35+N24+N13</f>
        <v>0</v>
      </c>
      <c r="O113" s="99" t="n">
        <f aca="false">O101+O90+O79+O68+O57+O46+O35+O24+O13</f>
        <v>0</v>
      </c>
      <c r="P113" s="91" t="n">
        <f aca="false">P101+P90+P79+P68+P57+P46+P35+P24+P13</f>
        <v>42.5</v>
      </c>
      <c r="Q113" s="92" t="n">
        <f aca="false">Q101+Q90+Q79+Q68+Q57+Q46+Q35+Q24+Q13</f>
        <v>12</v>
      </c>
      <c r="R113" s="1"/>
      <c r="S113" s="1"/>
      <c r="T113" s="1"/>
      <c r="U113" s="1"/>
      <c r="V113" s="1"/>
      <c r="W113" s="1"/>
      <c r="X113" s="1"/>
      <c r="Y113" s="1"/>
      <c r="Z113" s="1"/>
      <c r="AA113" s="1"/>
      <c r="AB113" s="1"/>
      <c r="AC113" s="1"/>
      <c r="AD113" s="1"/>
      <c r="AE113" s="1"/>
    </row>
    <row r="114" customFormat="false" ht="15" hidden="false" customHeight="false" outlineLevel="1" collapsed="false">
      <c r="A114" s="1"/>
      <c r="B114" s="1"/>
      <c r="C114" s="1"/>
      <c r="D114" s="1"/>
      <c r="E114" s="1"/>
      <c r="F114" s="1"/>
      <c r="G114" s="34"/>
      <c r="H114" s="1"/>
      <c r="I114" s="34"/>
      <c r="J114" s="1"/>
      <c r="K114" s="34"/>
      <c r="L114" s="1"/>
      <c r="M114" s="34"/>
      <c r="N114" s="1"/>
      <c r="O114" s="34"/>
      <c r="P114" s="34"/>
      <c r="Q114" s="34"/>
      <c r="R114" s="1"/>
      <c r="S114" s="1"/>
      <c r="T114" s="1"/>
      <c r="U114" s="1"/>
      <c r="V114" s="1"/>
      <c r="W114" s="1"/>
      <c r="X114" s="1"/>
      <c r="Y114" s="1"/>
      <c r="Z114" s="1"/>
      <c r="AA114" s="1"/>
      <c r="AB114" s="1"/>
      <c r="AC114" s="1"/>
      <c r="AD114" s="1"/>
      <c r="AE114" s="1"/>
    </row>
    <row r="115" customFormat="false" ht="15" hidden="false" customHeight="false" outlineLevel="1" collapsed="false">
      <c r="A115" s="1"/>
      <c r="B115" s="93" t="s">
        <v>74</v>
      </c>
      <c r="C115" s="93"/>
      <c r="D115" s="93"/>
      <c r="E115" s="93"/>
      <c r="F115" s="93"/>
      <c r="G115" s="93"/>
      <c r="H115" s="93"/>
      <c r="I115" s="93"/>
      <c r="J115" s="93"/>
      <c r="K115" s="93"/>
      <c r="L115" s="93"/>
      <c r="M115" s="93"/>
      <c r="N115" s="93"/>
      <c r="O115" s="93"/>
      <c r="P115" s="93"/>
      <c r="Q115" s="93"/>
      <c r="R115" s="1"/>
      <c r="S115" s="1"/>
      <c r="T115" s="1"/>
      <c r="U115" s="1"/>
      <c r="V115" s="1"/>
      <c r="W115" s="1"/>
      <c r="X115" s="1"/>
      <c r="Y115" s="1"/>
      <c r="Z115" s="1"/>
      <c r="AA115" s="1"/>
      <c r="AB115" s="1"/>
      <c r="AC115" s="1"/>
      <c r="AD115" s="1"/>
      <c r="AE115" s="1"/>
    </row>
    <row r="116" customFormat="false" ht="15" hidden="false" customHeight="false" outlineLevel="1" collapsed="false">
      <c r="A116" s="1"/>
      <c r="B116" s="103" t="s">
        <v>90</v>
      </c>
      <c r="C116" s="103"/>
      <c r="D116" s="103"/>
      <c r="E116" s="103"/>
      <c r="F116" s="103"/>
      <c r="G116" s="103"/>
      <c r="H116" s="103"/>
      <c r="I116" s="103"/>
      <c r="J116" s="103"/>
      <c r="K116" s="103"/>
      <c r="L116" s="103"/>
      <c r="M116" s="103"/>
      <c r="N116" s="103"/>
      <c r="O116" s="103"/>
      <c r="P116" s="103"/>
      <c r="Q116" s="103"/>
      <c r="R116" s="1"/>
      <c r="S116" s="1"/>
      <c r="T116" s="1"/>
      <c r="U116" s="1"/>
      <c r="V116" s="1"/>
      <c r="W116" s="1"/>
      <c r="X116" s="1"/>
      <c r="Y116" s="1"/>
      <c r="Z116" s="1"/>
      <c r="AA116" s="1"/>
      <c r="AB116" s="1"/>
      <c r="AC116" s="1"/>
      <c r="AD116" s="1"/>
      <c r="AE116" s="1"/>
    </row>
    <row r="117" customFormat="false" ht="15" hidden="false" customHeight="false" outlineLevel="1" collapsed="false">
      <c r="A117" s="1"/>
      <c r="B117" s="101" t="s">
        <v>91</v>
      </c>
      <c r="C117" s="101"/>
      <c r="D117" s="101"/>
      <c r="E117" s="101"/>
      <c r="F117" s="101"/>
      <c r="G117" s="101"/>
      <c r="H117" s="101"/>
      <c r="I117" s="101"/>
      <c r="J117" s="101"/>
      <c r="K117" s="101"/>
      <c r="L117" s="101"/>
      <c r="M117" s="101"/>
      <c r="N117" s="101"/>
      <c r="O117" s="101"/>
      <c r="P117" s="101"/>
      <c r="Q117" s="101"/>
      <c r="R117" s="1"/>
      <c r="S117" s="1"/>
      <c r="T117" s="1"/>
      <c r="U117" s="1"/>
      <c r="V117" s="1"/>
      <c r="W117" s="1"/>
      <c r="X117" s="1"/>
      <c r="Y117" s="1"/>
      <c r="Z117" s="1"/>
      <c r="AA117" s="1"/>
      <c r="AB117" s="1"/>
      <c r="AC117" s="1"/>
      <c r="AD117" s="1"/>
      <c r="AE117" s="1"/>
    </row>
    <row r="118" customFormat="false" ht="15" hidden="false" customHeight="false" outlineLevel="1" collapsed="false">
      <c r="A118" s="1"/>
      <c r="B118" s="101" t="s">
        <v>92</v>
      </c>
      <c r="C118" s="101"/>
      <c r="D118" s="101"/>
      <c r="E118" s="101"/>
      <c r="F118" s="101"/>
      <c r="G118" s="101"/>
      <c r="H118" s="101"/>
      <c r="I118" s="101"/>
      <c r="J118" s="101"/>
      <c r="K118" s="101"/>
      <c r="L118" s="101"/>
      <c r="M118" s="101"/>
      <c r="N118" s="101"/>
      <c r="O118" s="101"/>
      <c r="P118" s="101"/>
      <c r="Q118" s="101"/>
      <c r="R118" s="1"/>
      <c r="S118" s="1"/>
      <c r="T118" s="1"/>
      <c r="U118" s="1"/>
      <c r="V118" s="1"/>
      <c r="W118" s="1"/>
      <c r="X118" s="1"/>
      <c r="Y118" s="1"/>
      <c r="Z118" s="1"/>
      <c r="AA118" s="1"/>
      <c r="AB118" s="1"/>
      <c r="AC118" s="1"/>
      <c r="AD118" s="1"/>
      <c r="AE118" s="1"/>
    </row>
    <row r="119" customFormat="false" ht="15" hidden="false" customHeight="false" outlineLevel="1" collapsed="false">
      <c r="A119" s="1"/>
      <c r="B119" s="101" t="s">
        <v>93</v>
      </c>
      <c r="C119" s="101"/>
      <c r="D119" s="101"/>
      <c r="E119" s="101"/>
      <c r="F119" s="101"/>
      <c r="G119" s="101"/>
      <c r="H119" s="101"/>
      <c r="I119" s="101"/>
      <c r="J119" s="101"/>
      <c r="K119" s="101"/>
      <c r="L119" s="101"/>
      <c r="M119" s="101"/>
      <c r="N119" s="101"/>
      <c r="O119" s="101"/>
      <c r="P119" s="101"/>
      <c r="Q119" s="101"/>
      <c r="R119" s="1"/>
      <c r="S119" s="1"/>
      <c r="T119" s="1"/>
      <c r="U119" s="1"/>
      <c r="V119" s="1"/>
      <c r="W119" s="1"/>
      <c r="X119" s="1"/>
      <c r="Y119" s="1"/>
      <c r="Z119" s="1"/>
      <c r="AA119" s="1"/>
      <c r="AB119" s="1"/>
      <c r="AC119" s="1"/>
      <c r="AD119" s="1"/>
      <c r="AE119" s="1"/>
    </row>
    <row r="120" customFormat="false" ht="15" hidden="false" customHeight="false" outlineLevel="1" collapsed="false">
      <c r="A120" s="1"/>
      <c r="B120" s="101"/>
      <c r="C120" s="101"/>
      <c r="D120" s="101"/>
      <c r="E120" s="101"/>
      <c r="F120" s="101"/>
      <c r="G120" s="101"/>
      <c r="H120" s="101"/>
      <c r="I120" s="101"/>
      <c r="J120" s="101"/>
      <c r="K120" s="101"/>
      <c r="L120" s="101"/>
      <c r="M120" s="101"/>
      <c r="N120" s="101"/>
      <c r="O120" s="101"/>
      <c r="P120" s="101"/>
      <c r="Q120" s="101"/>
      <c r="R120" s="1"/>
      <c r="S120" s="1"/>
      <c r="T120" s="1"/>
      <c r="U120" s="1"/>
      <c r="V120" s="1"/>
      <c r="W120" s="1"/>
      <c r="X120" s="1"/>
      <c r="Y120" s="1"/>
      <c r="Z120" s="1"/>
      <c r="AA120" s="1"/>
      <c r="AB120" s="1"/>
      <c r="AC120" s="1"/>
      <c r="AD120" s="1"/>
      <c r="AE120" s="1"/>
    </row>
    <row r="121" customFormat="false" ht="15" hidden="false" customHeight="false" outlineLevel="1" collapsed="false">
      <c r="A121" s="1"/>
      <c r="B121" s="101"/>
      <c r="C121" s="101"/>
      <c r="D121" s="101"/>
      <c r="E121" s="101"/>
      <c r="F121" s="101"/>
      <c r="G121" s="101"/>
      <c r="H121" s="101"/>
      <c r="I121" s="101"/>
      <c r="J121" s="101"/>
      <c r="K121" s="101"/>
      <c r="L121" s="101"/>
      <c r="M121" s="101"/>
      <c r="N121" s="101"/>
      <c r="O121" s="101"/>
      <c r="P121" s="101"/>
      <c r="Q121" s="101"/>
      <c r="R121" s="1"/>
      <c r="S121" s="1"/>
      <c r="T121" s="1"/>
      <c r="U121" s="1"/>
      <c r="V121" s="1"/>
      <c r="W121" s="1"/>
      <c r="X121" s="1"/>
      <c r="Y121" s="1"/>
      <c r="Z121" s="1"/>
      <c r="AA121" s="1"/>
      <c r="AB121" s="1"/>
      <c r="AC121" s="1"/>
      <c r="AD121" s="1"/>
      <c r="AE121" s="1"/>
    </row>
    <row r="122" customFormat="false" ht="15" hidden="false" customHeight="false" outlineLevel="1" collapsed="false">
      <c r="A122" s="1"/>
      <c r="B122" s="102"/>
      <c r="C122" s="102"/>
      <c r="D122" s="102"/>
      <c r="E122" s="102"/>
      <c r="F122" s="102"/>
      <c r="G122" s="102"/>
      <c r="H122" s="102"/>
      <c r="I122" s="102"/>
      <c r="J122" s="102"/>
      <c r="K122" s="102"/>
      <c r="L122" s="102"/>
      <c r="M122" s="102"/>
      <c r="N122" s="102"/>
      <c r="O122" s="102"/>
      <c r="P122" s="102"/>
      <c r="Q122" s="102"/>
      <c r="R122" s="1"/>
      <c r="S122" s="1"/>
      <c r="T122" s="1"/>
      <c r="U122" s="1"/>
      <c r="V122" s="1"/>
      <c r="W122" s="1"/>
      <c r="X122" s="1"/>
      <c r="Y122" s="1"/>
      <c r="Z122" s="1"/>
      <c r="AA122" s="1"/>
      <c r="AB122" s="1"/>
      <c r="AC122" s="1"/>
      <c r="AD122" s="1"/>
      <c r="AE122" s="1"/>
    </row>
    <row r="123" customFormat="false" ht="15" hidden="false" customHeight="false" outlineLevel="1" collapsed="false">
      <c r="A123" s="1"/>
      <c r="B123" s="101"/>
      <c r="C123" s="101"/>
      <c r="D123" s="101"/>
      <c r="E123" s="101"/>
      <c r="F123" s="101"/>
      <c r="G123" s="101"/>
      <c r="H123" s="101"/>
      <c r="I123" s="101"/>
      <c r="J123" s="101"/>
      <c r="K123" s="101"/>
      <c r="L123" s="101"/>
      <c r="M123" s="101"/>
      <c r="N123" s="101"/>
      <c r="O123" s="101"/>
      <c r="P123" s="101"/>
      <c r="Q123" s="101"/>
      <c r="R123" s="1"/>
      <c r="S123" s="1"/>
      <c r="T123" s="1"/>
      <c r="U123" s="1"/>
      <c r="V123" s="1"/>
      <c r="W123" s="1"/>
      <c r="X123" s="1"/>
      <c r="Y123" s="1"/>
      <c r="Z123" s="1"/>
      <c r="AA123" s="1"/>
      <c r="AB123" s="1"/>
      <c r="AC123" s="1"/>
      <c r="AD123" s="1"/>
      <c r="AE123" s="1"/>
    </row>
    <row r="124" customFormat="false" ht="15" hidden="false" customHeight="false" outlineLevel="1" collapsed="false">
      <c r="A124" s="1"/>
      <c r="B124" s="101"/>
      <c r="C124" s="101"/>
      <c r="D124" s="101"/>
      <c r="E124" s="101"/>
      <c r="F124" s="101"/>
      <c r="G124" s="101"/>
      <c r="H124" s="101"/>
      <c r="I124" s="101"/>
      <c r="J124" s="101"/>
      <c r="K124" s="101"/>
      <c r="L124" s="101"/>
      <c r="M124" s="101"/>
      <c r="N124" s="101"/>
      <c r="O124" s="101"/>
      <c r="P124" s="101"/>
      <c r="Q124" s="101"/>
      <c r="R124" s="1"/>
      <c r="S124" s="1"/>
      <c r="T124" s="1"/>
      <c r="U124" s="1"/>
      <c r="V124" s="1"/>
      <c r="W124" s="1"/>
      <c r="X124" s="1"/>
      <c r="Y124" s="1"/>
      <c r="Z124" s="1"/>
      <c r="AA124" s="1"/>
      <c r="AB124" s="1"/>
      <c r="AC124" s="1"/>
      <c r="AD124" s="1"/>
      <c r="AE124" s="1"/>
    </row>
    <row r="125" customFormat="false" ht="15" hidden="false" customHeight="false" outlineLevel="1" collapsed="false">
      <c r="A125" s="1"/>
      <c r="B125" s="102"/>
      <c r="C125" s="102"/>
      <c r="D125" s="102"/>
      <c r="E125" s="102"/>
      <c r="F125" s="102"/>
      <c r="G125" s="102"/>
      <c r="H125" s="102"/>
      <c r="I125" s="102"/>
      <c r="J125" s="102"/>
      <c r="K125" s="102"/>
      <c r="L125" s="102"/>
      <c r="M125" s="102"/>
      <c r="N125" s="102"/>
      <c r="O125" s="102"/>
      <c r="P125" s="102"/>
      <c r="Q125" s="102"/>
      <c r="R125" s="1"/>
      <c r="S125" s="1"/>
      <c r="T125" s="1"/>
      <c r="U125" s="1"/>
      <c r="V125" s="1"/>
      <c r="W125" s="1"/>
      <c r="X125" s="1"/>
      <c r="Y125" s="1"/>
      <c r="Z125" s="1"/>
      <c r="AA125" s="1"/>
      <c r="AB125" s="1"/>
      <c r="AC125" s="1"/>
      <c r="AD125" s="1"/>
      <c r="AE125" s="1"/>
    </row>
    <row r="126" customFormat="false" ht="15" hidden="false" customHeight="false" outlineLevel="1" collapsed="false">
      <c r="A126" s="1"/>
      <c r="B126" s="97"/>
      <c r="C126" s="97"/>
      <c r="D126" s="97"/>
      <c r="E126" s="97"/>
      <c r="F126" s="97"/>
      <c r="G126" s="97"/>
      <c r="H126" s="97"/>
      <c r="I126" s="97"/>
      <c r="J126" s="97"/>
      <c r="K126" s="97"/>
      <c r="L126" s="97"/>
      <c r="M126" s="97"/>
      <c r="N126" s="97"/>
      <c r="O126" s="97"/>
      <c r="P126" s="97"/>
      <c r="Q126" s="97"/>
      <c r="R126" s="1"/>
      <c r="S126" s="1"/>
      <c r="T126" s="1"/>
      <c r="U126" s="1"/>
      <c r="V126" s="1"/>
      <c r="W126" s="1"/>
      <c r="X126" s="1"/>
      <c r="Y126" s="1"/>
      <c r="Z126" s="1"/>
      <c r="AA126" s="1"/>
      <c r="AB126" s="1"/>
      <c r="AC126" s="1"/>
      <c r="AD126" s="1"/>
      <c r="AE126" s="1"/>
    </row>
    <row r="127" customFormat="false" ht="15" hidden="false" customHeight="false" outlineLevel="0" collapsed="false">
      <c r="A127" s="1"/>
      <c r="B127" s="1"/>
      <c r="C127" s="1"/>
      <c r="D127" s="1"/>
      <c r="E127" s="1"/>
      <c r="F127" s="1"/>
      <c r="G127" s="34"/>
      <c r="H127" s="1"/>
      <c r="I127" s="34"/>
      <c r="J127" s="1"/>
      <c r="K127" s="34"/>
      <c r="L127" s="1"/>
      <c r="M127" s="34"/>
      <c r="N127" s="1"/>
      <c r="O127" s="34"/>
      <c r="P127" s="34"/>
      <c r="Q127" s="34"/>
      <c r="R127" s="1"/>
      <c r="S127" s="1"/>
      <c r="T127" s="1"/>
      <c r="U127" s="1"/>
      <c r="V127" s="1"/>
      <c r="W127" s="1"/>
      <c r="X127" s="1"/>
      <c r="Y127" s="1"/>
      <c r="Z127" s="1"/>
      <c r="AA127" s="1"/>
      <c r="AB127" s="1"/>
      <c r="AC127" s="1"/>
      <c r="AD127" s="1"/>
      <c r="AE127" s="1"/>
    </row>
    <row r="128" customFormat="false" ht="15" hidden="false" customHeight="false" outlineLevel="0" collapsed="false">
      <c r="A128" s="1"/>
      <c r="B128" s="1"/>
      <c r="C128" s="1"/>
      <c r="D128" s="1"/>
      <c r="E128" s="1"/>
      <c r="F128" s="1"/>
      <c r="G128" s="34"/>
      <c r="H128" s="1"/>
      <c r="I128" s="34"/>
      <c r="J128" s="1"/>
      <c r="K128" s="34"/>
      <c r="L128" s="1"/>
      <c r="M128" s="34"/>
      <c r="N128" s="1"/>
      <c r="O128" s="34"/>
      <c r="P128" s="34"/>
      <c r="Q128" s="34"/>
      <c r="R128" s="1"/>
      <c r="S128" s="1"/>
      <c r="T128" s="1"/>
      <c r="U128" s="1"/>
      <c r="V128" s="1"/>
      <c r="W128" s="1"/>
      <c r="X128" s="1"/>
      <c r="Y128" s="1"/>
      <c r="Z128" s="1"/>
      <c r="AA128" s="1"/>
      <c r="AB128" s="1"/>
      <c r="AC128" s="1"/>
      <c r="AD128" s="1"/>
      <c r="AE128" s="1"/>
    </row>
    <row r="129" customFormat="false" ht="15" hidden="false" customHeight="false" outlineLevel="0" collapsed="false">
      <c r="A129" s="1"/>
      <c r="B129" s="1"/>
      <c r="C129" s="1"/>
      <c r="D129" s="1"/>
      <c r="E129" s="1"/>
      <c r="F129" s="1"/>
      <c r="G129" s="34"/>
      <c r="H129" s="1"/>
      <c r="I129" s="34"/>
      <c r="J129" s="1"/>
      <c r="K129" s="34"/>
      <c r="L129" s="1"/>
      <c r="M129" s="34"/>
      <c r="N129" s="1"/>
      <c r="O129" s="34"/>
      <c r="P129" s="34"/>
      <c r="Q129" s="34"/>
      <c r="R129" s="1"/>
      <c r="S129" s="1"/>
      <c r="T129" s="1"/>
      <c r="U129" s="1"/>
      <c r="V129" s="1"/>
      <c r="W129" s="1"/>
      <c r="X129" s="1"/>
      <c r="Y129" s="1"/>
      <c r="Z129" s="1"/>
      <c r="AA129" s="1"/>
      <c r="AB129" s="1"/>
      <c r="AC129" s="1"/>
      <c r="AD129" s="1"/>
      <c r="AE129" s="1"/>
    </row>
    <row r="130" customFormat="false" ht="15" hidden="false" customHeight="false" outlineLevel="0" collapsed="false">
      <c r="A130" s="1"/>
      <c r="B130" s="51" t="s">
        <v>28</v>
      </c>
      <c r="C130" s="52"/>
      <c r="D130" s="52"/>
      <c r="E130" s="52"/>
      <c r="F130" s="52"/>
      <c r="G130" s="53"/>
      <c r="H130" s="52"/>
      <c r="I130" s="53"/>
      <c r="J130" s="52"/>
      <c r="K130" s="53"/>
      <c r="L130" s="52"/>
      <c r="M130" s="53"/>
      <c r="N130" s="52"/>
      <c r="O130" s="53"/>
      <c r="P130" s="53"/>
      <c r="Q130" s="53"/>
      <c r="R130" s="1"/>
      <c r="S130" s="1"/>
      <c r="T130" s="1"/>
      <c r="U130" s="1"/>
      <c r="V130" s="1"/>
      <c r="W130" s="1"/>
      <c r="X130" s="1"/>
      <c r="Y130" s="1"/>
      <c r="Z130" s="1"/>
      <c r="AA130" s="1"/>
      <c r="AB130" s="1"/>
      <c r="AC130" s="1"/>
      <c r="AD130" s="1"/>
      <c r="AE130" s="1"/>
    </row>
    <row r="131" customFormat="false" ht="15" hidden="false" customHeight="false" outlineLevel="0" collapsed="false">
      <c r="A131" s="1"/>
      <c r="B131" s="104" t="str">
        <f aca="false">Übersicht!C18</f>
        <v>16.4 - 22.4</v>
      </c>
      <c r="C131" s="54"/>
      <c r="D131" s="54"/>
      <c r="E131" s="54"/>
      <c r="F131" s="54"/>
      <c r="G131" s="55"/>
      <c r="H131" s="54"/>
      <c r="I131" s="55"/>
      <c r="J131" s="54"/>
      <c r="K131" s="55"/>
      <c r="L131" s="54"/>
      <c r="M131" s="55"/>
      <c r="N131" s="54"/>
      <c r="O131" s="55"/>
      <c r="P131" s="55"/>
      <c r="Q131" s="55"/>
      <c r="R131" s="1"/>
      <c r="S131" s="1"/>
      <c r="T131" s="1"/>
      <c r="U131" s="1"/>
      <c r="V131" s="1"/>
      <c r="W131" s="1"/>
      <c r="X131" s="1"/>
      <c r="Y131" s="1"/>
      <c r="Z131" s="1"/>
      <c r="AA131" s="1"/>
      <c r="AB131" s="1"/>
      <c r="AC131" s="1"/>
      <c r="AD131" s="1"/>
      <c r="AE131" s="1"/>
    </row>
    <row r="132" customFormat="false" ht="15" hidden="false" customHeight="false" outlineLevel="1" collapsed="false">
      <c r="A132" s="1"/>
      <c r="B132" s="105"/>
      <c r="C132" s="54"/>
      <c r="D132" s="54"/>
      <c r="E132" s="54"/>
      <c r="F132" s="57" t="str">
        <f aca="false">F3</f>
        <v>MZ</v>
      </c>
      <c r="G132" s="57"/>
      <c r="H132" s="57" t="str">
        <f aca="false">H3</f>
        <v>SM</v>
      </c>
      <c r="I132" s="57"/>
      <c r="J132" s="57" t="str">
        <f aca="false">J3</f>
        <v>BB</v>
      </c>
      <c r="K132" s="57"/>
      <c r="L132" s="57" t="str">
        <f aca="false">L3</f>
        <v>NA</v>
      </c>
      <c r="M132" s="57"/>
      <c r="N132" s="57" t="str">
        <f aca="false">N3</f>
        <v>T5</v>
      </c>
      <c r="O132" s="57"/>
      <c r="P132" s="57" t="s">
        <v>69</v>
      </c>
      <c r="Q132" s="57"/>
      <c r="R132" s="1"/>
      <c r="S132" s="1"/>
      <c r="T132" s="1"/>
      <c r="U132" s="1"/>
      <c r="V132" s="1"/>
      <c r="W132" s="1"/>
      <c r="X132" s="1"/>
      <c r="Y132" s="1"/>
      <c r="Z132" s="1"/>
      <c r="AA132" s="1"/>
      <c r="AB132" s="1"/>
      <c r="AC132" s="1"/>
      <c r="AD132" s="1"/>
      <c r="AE132" s="1"/>
    </row>
    <row r="133" customFormat="false" ht="15" hidden="false" customHeight="false" outlineLevel="1" collapsed="false">
      <c r="A133" s="1"/>
      <c r="B133" s="54"/>
      <c r="C133" s="54"/>
      <c r="D133" s="58" t="s">
        <v>63</v>
      </c>
      <c r="E133" s="58" t="s">
        <v>64</v>
      </c>
      <c r="F133" s="59" t="s">
        <v>65</v>
      </c>
      <c r="G133" s="60" t="s">
        <v>66</v>
      </c>
      <c r="H133" s="59" t="s">
        <v>65</v>
      </c>
      <c r="I133" s="60" t="s">
        <v>66</v>
      </c>
      <c r="J133" s="59" t="s">
        <v>65</v>
      </c>
      <c r="K133" s="60" t="s">
        <v>66</v>
      </c>
      <c r="L133" s="59" t="s">
        <v>65</v>
      </c>
      <c r="M133" s="60" t="s">
        <v>66</v>
      </c>
      <c r="N133" s="59" t="s">
        <v>65</v>
      </c>
      <c r="O133" s="60" t="s">
        <v>66</v>
      </c>
      <c r="P133" s="59" t="s">
        <v>65</v>
      </c>
      <c r="Q133" s="60" t="s">
        <v>66</v>
      </c>
      <c r="R133" s="1"/>
      <c r="S133" s="1"/>
      <c r="T133" s="1"/>
      <c r="U133" s="1"/>
      <c r="V133" s="1"/>
      <c r="W133" s="1"/>
      <c r="X133" s="1"/>
      <c r="Y133" s="1"/>
      <c r="Z133" s="1"/>
      <c r="AA133" s="1"/>
      <c r="AB133" s="1"/>
      <c r="AC133" s="1"/>
      <c r="AD133" s="1"/>
      <c r="AE133" s="1"/>
    </row>
    <row r="134" customFormat="false" ht="15" hidden="false" customHeight="false" outlineLevel="1" collapsed="false">
      <c r="A134" s="1"/>
      <c r="B134" s="62" t="s">
        <v>53</v>
      </c>
      <c r="C134" s="63"/>
      <c r="D134" s="64" t="n">
        <v>2</v>
      </c>
      <c r="E134" s="65" t="n">
        <f aca="false">D134-F134-H134-J134-L134-N134</f>
        <v>2</v>
      </c>
      <c r="F134" s="66" t="n">
        <f aca="false">SUM(F135:F144)</f>
        <v>0</v>
      </c>
      <c r="G134" s="67" t="n">
        <f aca="false">SUM(G135:G144)</f>
        <v>0</v>
      </c>
      <c r="H134" s="66" t="n">
        <f aca="false">SUM(H135:H144)</f>
        <v>0</v>
      </c>
      <c r="I134" s="67" t="n">
        <f aca="false">SUM(I135:I144)</f>
        <v>0</v>
      </c>
      <c r="J134" s="66" t="n">
        <f aca="false">SUM(J135:J144)</f>
        <v>0</v>
      </c>
      <c r="K134" s="67" t="n">
        <f aca="false">SUM(K135:K144)</f>
        <v>0</v>
      </c>
      <c r="L134" s="66" t="n">
        <f aca="false">SUM(L135:L144)</f>
        <v>0</v>
      </c>
      <c r="M134" s="67" t="n">
        <f aca="false">SUM(M135:M144)</f>
        <v>0</v>
      </c>
      <c r="N134" s="66" t="n">
        <f aca="false">SUM(N135:N144)</f>
        <v>0</v>
      </c>
      <c r="O134" s="67" t="n">
        <f aca="false">SUM(O135:O144)</f>
        <v>0</v>
      </c>
      <c r="P134" s="68" t="n">
        <f aca="false">L134+J134+H134+F134+N134</f>
        <v>0</v>
      </c>
      <c r="Q134" s="67" t="n">
        <f aca="false">M134+K134+I134+G134+O134</f>
        <v>0</v>
      </c>
      <c r="R134" s="1"/>
      <c r="S134" s="1"/>
      <c r="T134" s="1"/>
      <c r="U134" s="1"/>
      <c r="V134" s="1"/>
      <c r="W134" s="1"/>
      <c r="X134" s="1"/>
      <c r="Y134" s="1"/>
      <c r="Z134" s="1"/>
      <c r="AA134" s="1"/>
      <c r="AB134" s="1"/>
      <c r="AC134" s="1"/>
      <c r="AD134" s="1"/>
      <c r="AE134" s="1"/>
    </row>
    <row r="135" customFormat="false" ht="15" hidden="false" customHeight="false" outlineLevel="2" collapsed="false">
      <c r="A135" s="1"/>
      <c r="B135" s="70" t="str">
        <f aca="false">B14</f>
        <v>Use Cases - brief</v>
      </c>
      <c r="C135" s="71"/>
      <c r="D135" s="72"/>
      <c r="E135" s="73"/>
      <c r="F135" s="74"/>
      <c r="G135" s="75" t="n">
        <f aca="false">SUMIFS([0]!t1istw4,[0]!t1paketw4,B135)</f>
        <v>0</v>
      </c>
      <c r="H135" s="74"/>
      <c r="I135" s="75" t="n">
        <f aca="false">SUMIFS(zeit2!t2istw4,zeit2!t2paketw4,B135)</f>
        <v>0</v>
      </c>
      <c r="J135" s="74"/>
      <c r="K135" s="75" t="n">
        <f aca="false">SUMIFS(zeit3!t3istw4,zeit3!t3paketw4,B135)</f>
        <v>0</v>
      </c>
      <c r="L135" s="74"/>
      <c r="M135" s="75" t="n">
        <f aca="false">SUMIFS(zeit4!t4istw4,zeit4!t4paketw4,B135)</f>
        <v>0</v>
      </c>
      <c r="N135" s="74"/>
      <c r="O135" s="75" t="n">
        <f aca="false">SUMIFS(zeit5!t5istw4,zeit5!t5paketw4,B135)</f>
        <v>0</v>
      </c>
      <c r="P135" s="76" t="n">
        <f aca="false">L135+J135+H135+F135+N135</f>
        <v>0</v>
      </c>
      <c r="Q135" s="98" t="n">
        <f aca="false">M135+K135+I135+G135+O135</f>
        <v>0</v>
      </c>
      <c r="R135" s="1"/>
      <c r="S135" s="1"/>
      <c r="T135" s="1"/>
      <c r="U135" s="1"/>
      <c r="V135" s="1"/>
      <c r="W135" s="1"/>
      <c r="X135" s="1"/>
      <c r="Y135" s="1"/>
      <c r="Z135" s="1"/>
      <c r="AA135" s="1"/>
      <c r="AB135" s="1"/>
      <c r="AC135" s="1"/>
      <c r="AD135" s="1"/>
      <c r="AE135" s="1"/>
    </row>
    <row r="136" customFormat="false" ht="15" hidden="false" customHeight="false" outlineLevel="2" collapsed="false">
      <c r="A136" s="1"/>
      <c r="B136" s="70" t="str">
        <f aca="false">B15</f>
        <v>Use Cases - fully dressed</v>
      </c>
      <c r="C136" s="71"/>
      <c r="D136" s="72"/>
      <c r="E136" s="73"/>
      <c r="F136" s="74"/>
      <c r="G136" s="75" t="n">
        <f aca="false">SUMIFS([0]!t1istw4,[0]!t1paketw4,B136)</f>
        <v>0</v>
      </c>
      <c r="H136" s="74"/>
      <c r="I136" s="75" t="n">
        <f aca="false">SUMIFS(zeit2!t2istw4,zeit2!t2paketw4,B136)</f>
        <v>0</v>
      </c>
      <c r="J136" s="74"/>
      <c r="K136" s="75" t="n">
        <f aca="false">SUMIFS(zeit3!t3istw4,zeit3!t3paketw4,B136)</f>
        <v>0</v>
      </c>
      <c r="L136" s="74"/>
      <c r="M136" s="75" t="n">
        <f aca="false">SUMIFS(zeit4!t4istw4,zeit4!t4paketw4,B136)</f>
        <v>0</v>
      </c>
      <c r="N136" s="74"/>
      <c r="O136" s="75" t="n">
        <f aca="false">SUMIFS(zeit5!t5istw4,zeit5!t5paketw4,B136)</f>
        <v>0</v>
      </c>
      <c r="P136" s="76" t="n">
        <f aca="false">L136+J136+H136+F136+N136</f>
        <v>0</v>
      </c>
      <c r="Q136" s="98" t="n">
        <f aca="false">M136+K136+I136+G136+O136</f>
        <v>0</v>
      </c>
      <c r="R136" s="1"/>
      <c r="S136" s="1"/>
      <c r="T136" s="1"/>
      <c r="U136" s="1"/>
      <c r="V136" s="1"/>
      <c r="W136" s="1"/>
      <c r="X136" s="1"/>
      <c r="Y136" s="1"/>
      <c r="Z136" s="1"/>
      <c r="AA136" s="1"/>
      <c r="AB136" s="1"/>
      <c r="AC136" s="1"/>
      <c r="AD136" s="1"/>
      <c r="AE136" s="1"/>
    </row>
    <row r="137" customFormat="false" ht="15" hidden="false" customHeight="false" outlineLevel="2" collapsed="false">
      <c r="A137" s="1"/>
      <c r="B137" s="70" t="str">
        <f aca="false">B16</f>
        <v>Vision</v>
      </c>
      <c r="C137" s="71"/>
      <c r="D137" s="72"/>
      <c r="E137" s="73"/>
      <c r="F137" s="74"/>
      <c r="G137" s="75" t="n">
        <f aca="false">SUMIFS([0]!t1istw4,[0]!t1paketw4,B137)</f>
        <v>0</v>
      </c>
      <c r="H137" s="74"/>
      <c r="I137" s="75" t="n">
        <f aca="false">SUMIFS(zeit2!t2istw4,zeit2!t2paketw4,B137)</f>
        <v>0</v>
      </c>
      <c r="J137" s="74"/>
      <c r="K137" s="75" t="n">
        <f aca="false">SUMIFS(zeit3!t3istw4,zeit3!t3paketw4,B137)</f>
        <v>0</v>
      </c>
      <c r="L137" s="74"/>
      <c r="M137" s="75" t="n">
        <f aca="false">SUMIFS(zeit4!t4istw4,zeit4!t4paketw4,B137)</f>
        <v>0</v>
      </c>
      <c r="N137" s="74"/>
      <c r="O137" s="75" t="n">
        <f aca="false">SUMIFS(zeit5!t5istw4,zeit5!t5paketw4,B137)</f>
        <v>0</v>
      </c>
      <c r="P137" s="76" t="n">
        <f aca="false">L137+J137+H137+F137+N137</f>
        <v>0</v>
      </c>
      <c r="Q137" s="98" t="n">
        <f aca="false">M137+K137+I137+G137+O137</f>
        <v>0</v>
      </c>
      <c r="R137" s="1"/>
      <c r="S137" s="1"/>
      <c r="T137" s="1"/>
      <c r="U137" s="1"/>
      <c r="V137" s="1"/>
      <c r="W137" s="1"/>
      <c r="X137" s="1"/>
      <c r="Y137" s="1"/>
      <c r="Z137" s="1"/>
      <c r="AA137" s="1"/>
      <c r="AB137" s="1"/>
      <c r="AC137" s="1"/>
      <c r="AD137" s="1"/>
      <c r="AE137" s="1"/>
    </row>
    <row r="138" customFormat="false" ht="15" hidden="false" customHeight="false" outlineLevel="2" collapsed="false">
      <c r="A138" s="1"/>
      <c r="B138" s="70" t="str">
        <f aca="false">B17</f>
        <v>Software Requirements Specifications</v>
      </c>
      <c r="C138" s="71"/>
      <c r="D138" s="72"/>
      <c r="E138" s="73"/>
      <c r="F138" s="74"/>
      <c r="G138" s="75" t="n">
        <f aca="false">SUMIFS([0]!t1istw4,[0]!t1paketw4,B138)</f>
        <v>0</v>
      </c>
      <c r="H138" s="74"/>
      <c r="I138" s="75" t="n">
        <f aca="false">SUMIFS(zeit2!t2istw4,zeit2!t2paketw4,B138)</f>
        <v>0</v>
      </c>
      <c r="J138" s="74"/>
      <c r="K138" s="75" t="n">
        <f aca="false">SUMIFS(zeit3!t3istw4,zeit3!t3paketw4,B138)</f>
        <v>0</v>
      </c>
      <c r="L138" s="74"/>
      <c r="M138" s="75" t="n">
        <f aca="false">SUMIFS(zeit4!t4istw4,zeit4!t4paketw4,B138)</f>
        <v>0</v>
      </c>
      <c r="N138" s="74"/>
      <c r="O138" s="75" t="n">
        <f aca="false">SUMIFS(zeit5!t5istw4,zeit5!t5paketw4,B138)</f>
        <v>0</v>
      </c>
      <c r="P138" s="76" t="n">
        <f aca="false">L138+J138+H138+F138+N138</f>
        <v>0</v>
      </c>
      <c r="Q138" s="98" t="n">
        <f aca="false">M138+K138+I138+G138+O138</f>
        <v>0</v>
      </c>
      <c r="R138" s="1"/>
      <c r="S138" s="1"/>
      <c r="T138" s="1"/>
      <c r="U138" s="1"/>
      <c r="V138" s="1"/>
      <c r="W138" s="1"/>
      <c r="X138" s="1"/>
      <c r="Y138" s="1"/>
      <c r="Z138" s="1"/>
      <c r="AA138" s="1"/>
      <c r="AB138" s="1"/>
      <c r="AC138" s="1"/>
      <c r="AD138" s="1"/>
      <c r="AE138" s="1"/>
    </row>
    <row r="139" customFormat="false" ht="15" hidden="false" customHeight="false" outlineLevel="2" collapsed="false">
      <c r="A139" s="1"/>
      <c r="B139" s="70" t="str">
        <f aca="false">B18</f>
        <v>Glossary</v>
      </c>
      <c r="C139" s="71"/>
      <c r="D139" s="72"/>
      <c r="E139" s="73"/>
      <c r="F139" s="74"/>
      <c r="G139" s="75" t="n">
        <f aca="false">SUMIFS([0]!t1istw4,[0]!t1paketw4,B139)</f>
        <v>0</v>
      </c>
      <c r="H139" s="74"/>
      <c r="I139" s="75" t="n">
        <f aca="false">SUMIFS(zeit2!t2istw4,zeit2!t2paketw4,B139)</f>
        <v>0</v>
      </c>
      <c r="J139" s="74"/>
      <c r="K139" s="75" t="n">
        <f aca="false">SUMIFS(zeit3!t3istw4,zeit3!t3paketw4,B139)</f>
        <v>0</v>
      </c>
      <c r="L139" s="74"/>
      <c r="M139" s="75" t="n">
        <f aca="false">SUMIFS(zeit4!t4istw4,zeit4!t4paketw4,B139)</f>
        <v>0</v>
      </c>
      <c r="N139" s="74"/>
      <c r="O139" s="75" t="n">
        <f aca="false">SUMIFS(zeit5!t5istw4,zeit5!t5paketw4,B139)</f>
        <v>0</v>
      </c>
      <c r="P139" s="76" t="n">
        <f aca="false">L139+J139+H139+F139+N139</f>
        <v>0</v>
      </c>
      <c r="Q139" s="98" t="n">
        <f aca="false">M139+K139+I139+G139+O139</f>
        <v>0</v>
      </c>
      <c r="R139" s="1"/>
      <c r="S139" s="1"/>
      <c r="T139" s="1"/>
      <c r="U139" s="1"/>
      <c r="V139" s="1"/>
      <c r="W139" s="1"/>
      <c r="X139" s="1"/>
      <c r="Y139" s="1"/>
      <c r="Z139" s="1"/>
      <c r="AA139" s="1"/>
      <c r="AB139" s="1"/>
      <c r="AC139" s="1"/>
      <c r="AD139" s="1"/>
      <c r="AE139" s="1"/>
    </row>
    <row r="140" customFormat="false" ht="15" hidden="false" customHeight="false" outlineLevel="2" collapsed="false">
      <c r="A140" s="1"/>
      <c r="B140" s="70" t="n">
        <f aca="false">B19</f>
        <v>0</v>
      </c>
      <c r="C140" s="71"/>
      <c r="D140" s="72"/>
      <c r="E140" s="73"/>
      <c r="F140" s="74"/>
      <c r="G140" s="75" t="n">
        <f aca="false">SUMIFS([0]!t1istw4,[0]!t1paketw4,B140)</f>
        <v>0</v>
      </c>
      <c r="H140" s="74"/>
      <c r="I140" s="75" t="n">
        <f aca="false">SUMIFS(zeit2!t2istw4,zeit2!t2paketw4,B140)</f>
        <v>0</v>
      </c>
      <c r="J140" s="74"/>
      <c r="K140" s="75" t="n">
        <f aca="false">SUMIFS(zeit3!t3istw4,zeit3!t3paketw4,B140)</f>
        <v>0</v>
      </c>
      <c r="L140" s="74"/>
      <c r="M140" s="75" t="n">
        <f aca="false">SUMIFS(zeit4!t4istw4,zeit4!t4paketw4,B140)</f>
        <v>0</v>
      </c>
      <c r="N140" s="74"/>
      <c r="O140" s="75" t="n">
        <f aca="false">SUMIFS(zeit5!t5istw4,zeit5!t5paketw4,B140)</f>
        <v>0</v>
      </c>
      <c r="P140" s="76" t="n">
        <f aca="false">L140+J140+H140+F140+N140</f>
        <v>0</v>
      </c>
      <c r="Q140" s="98" t="n">
        <f aca="false">M140+K140+I140+G140+O140</f>
        <v>0</v>
      </c>
      <c r="R140" s="1"/>
      <c r="S140" s="1"/>
      <c r="T140" s="1"/>
      <c r="U140" s="1"/>
      <c r="V140" s="1"/>
      <c r="W140" s="1"/>
      <c r="X140" s="1"/>
      <c r="Y140" s="1"/>
      <c r="Z140" s="1"/>
      <c r="AA140" s="1"/>
      <c r="AB140" s="1"/>
      <c r="AC140" s="1"/>
      <c r="AD140" s="1"/>
      <c r="AE140" s="1"/>
    </row>
    <row r="141" customFormat="false" ht="15" hidden="false" customHeight="false" outlineLevel="2" collapsed="false">
      <c r="A141" s="1"/>
      <c r="B141" s="70" t="n">
        <f aca="false">B20</f>
        <v>0</v>
      </c>
      <c r="C141" s="71"/>
      <c r="D141" s="72"/>
      <c r="E141" s="73"/>
      <c r="F141" s="74"/>
      <c r="G141" s="75" t="n">
        <f aca="false">SUMIFS([0]!t1istw4,[0]!t1paketw4,B141)</f>
        <v>0</v>
      </c>
      <c r="H141" s="74"/>
      <c r="I141" s="75" t="n">
        <f aca="false">SUMIFS(zeit2!t2istw4,zeit2!t2paketw4,B141)</f>
        <v>0</v>
      </c>
      <c r="J141" s="74"/>
      <c r="K141" s="75" t="n">
        <f aca="false">SUMIFS(zeit3!t3istw4,zeit3!t3paketw4,B141)</f>
        <v>0</v>
      </c>
      <c r="L141" s="74"/>
      <c r="M141" s="75" t="n">
        <f aca="false">SUMIFS(zeit4!t4istw4,zeit4!t4paketw4,B141)</f>
        <v>0</v>
      </c>
      <c r="N141" s="74"/>
      <c r="O141" s="75" t="n">
        <f aca="false">SUMIFS(zeit5!t5istw4,zeit5!t5paketw4,B141)</f>
        <v>0</v>
      </c>
      <c r="P141" s="76" t="n">
        <f aca="false">L141+J141+H141+F141+N141</f>
        <v>0</v>
      </c>
      <c r="Q141" s="98" t="n">
        <f aca="false">M141+K141+I141+G141+O141</f>
        <v>0</v>
      </c>
      <c r="R141" s="1"/>
      <c r="S141" s="1"/>
      <c r="T141" s="1"/>
      <c r="U141" s="1"/>
      <c r="V141" s="1"/>
      <c r="W141" s="1"/>
      <c r="X141" s="1"/>
      <c r="Y141" s="1"/>
      <c r="Z141" s="1"/>
      <c r="AA141" s="1"/>
      <c r="AB141" s="1"/>
      <c r="AC141" s="1"/>
      <c r="AD141" s="1"/>
      <c r="AE141" s="1"/>
    </row>
    <row r="142" customFormat="false" ht="15" hidden="false" customHeight="false" outlineLevel="2" collapsed="false">
      <c r="A142" s="1"/>
      <c r="B142" s="70" t="n">
        <f aca="false">B21</f>
        <v>0</v>
      </c>
      <c r="C142" s="71"/>
      <c r="D142" s="72"/>
      <c r="E142" s="73"/>
      <c r="F142" s="74"/>
      <c r="G142" s="75" t="n">
        <f aca="false">SUMIFS([0]!t1istw4,[0]!t1paketw4,B142)</f>
        <v>0</v>
      </c>
      <c r="H142" s="74"/>
      <c r="I142" s="75" t="n">
        <f aca="false">SUMIFS(zeit2!t2istw4,zeit2!t2paketw4,B142)</f>
        <v>0</v>
      </c>
      <c r="J142" s="74"/>
      <c r="K142" s="75" t="n">
        <f aca="false">SUMIFS(zeit3!t3istw4,zeit3!t3paketw4,B142)</f>
        <v>0</v>
      </c>
      <c r="L142" s="74"/>
      <c r="M142" s="75" t="n">
        <f aca="false">SUMIFS(zeit4!t4istw4,zeit4!t4paketw4,B142)</f>
        <v>0</v>
      </c>
      <c r="N142" s="74"/>
      <c r="O142" s="75" t="n">
        <f aca="false">SUMIFS(zeit5!t5istw4,zeit5!t5paketw4,B142)</f>
        <v>0</v>
      </c>
      <c r="P142" s="76" t="n">
        <f aca="false">L142+J142+H142+F142+N142</f>
        <v>0</v>
      </c>
      <c r="Q142" s="98" t="n">
        <f aca="false">M142+K142+I142+G142+O142</f>
        <v>0</v>
      </c>
      <c r="R142" s="1"/>
      <c r="S142" s="1"/>
      <c r="T142" s="1"/>
      <c r="U142" s="1"/>
      <c r="V142" s="1"/>
      <c r="W142" s="1"/>
      <c r="X142" s="1"/>
      <c r="Y142" s="1"/>
      <c r="Z142" s="1"/>
      <c r="AA142" s="1"/>
      <c r="AB142" s="1"/>
      <c r="AC142" s="1"/>
      <c r="AD142" s="1"/>
      <c r="AE142" s="1"/>
    </row>
    <row r="143" customFormat="false" ht="15" hidden="false" customHeight="false" outlineLevel="2" collapsed="false">
      <c r="A143" s="1"/>
      <c r="B143" s="70" t="n">
        <f aca="false">B22</f>
        <v>0</v>
      </c>
      <c r="C143" s="71"/>
      <c r="D143" s="72"/>
      <c r="E143" s="73"/>
      <c r="F143" s="74"/>
      <c r="G143" s="75" t="n">
        <f aca="false">SUMIFS([0]!t1istw4,[0]!t1paketw4,B143)</f>
        <v>0</v>
      </c>
      <c r="H143" s="74"/>
      <c r="I143" s="75" t="n">
        <f aca="false">SUMIFS(zeit2!t2istw4,zeit2!t2paketw4,B143)</f>
        <v>0</v>
      </c>
      <c r="J143" s="74"/>
      <c r="K143" s="75" t="n">
        <f aca="false">SUMIFS(zeit3!t3istw4,zeit3!t3paketw4,B143)</f>
        <v>0</v>
      </c>
      <c r="L143" s="74"/>
      <c r="M143" s="75" t="n">
        <f aca="false">SUMIFS(zeit4!t4istw4,zeit4!t4paketw4,B143)</f>
        <v>0</v>
      </c>
      <c r="N143" s="74"/>
      <c r="O143" s="75" t="n">
        <f aca="false">SUMIFS(zeit5!t5istw4,zeit5!t5paketw4,B143)</f>
        <v>0</v>
      </c>
      <c r="P143" s="76" t="n">
        <f aca="false">L143+J143+H143+F143+N143</f>
        <v>0</v>
      </c>
      <c r="Q143" s="98" t="n">
        <f aca="false">M143+K143+I143+G143+O143</f>
        <v>0</v>
      </c>
      <c r="R143" s="1"/>
      <c r="S143" s="1"/>
      <c r="T143" s="1"/>
      <c r="U143" s="1"/>
      <c r="V143" s="1"/>
      <c r="W143" s="1"/>
      <c r="X143" s="1"/>
      <c r="Y143" s="1"/>
      <c r="Z143" s="1"/>
      <c r="AA143" s="1"/>
      <c r="AB143" s="1"/>
      <c r="AC143" s="1"/>
      <c r="AD143" s="1"/>
      <c r="AE143" s="1"/>
    </row>
    <row r="144" customFormat="false" ht="15" hidden="false" customHeight="false" outlineLevel="2" collapsed="false">
      <c r="A144" s="1"/>
      <c r="B144" s="70" t="n">
        <f aca="false">B23</f>
        <v>0</v>
      </c>
      <c r="C144" s="71"/>
      <c r="D144" s="72"/>
      <c r="E144" s="73"/>
      <c r="F144" s="74"/>
      <c r="G144" s="75" t="n">
        <f aca="false">SUMIFS([0]!t1istw4,[0]!t1paketw4,B144)</f>
        <v>0</v>
      </c>
      <c r="H144" s="74"/>
      <c r="I144" s="75" t="n">
        <f aca="false">SUMIFS(zeit2!t2istw4,zeit2!t2paketw4,B144)</f>
        <v>0</v>
      </c>
      <c r="J144" s="74"/>
      <c r="K144" s="75" t="n">
        <f aca="false">SUMIFS(zeit3!t3istw4,zeit3!t3paketw4,B144)</f>
        <v>0</v>
      </c>
      <c r="L144" s="74"/>
      <c r="M144" s="75" t="n">
        <f aca="false">SUMIFS(zeit4!t4istw4,zeit4!t4paketw4,B144)</f>
        <v>0</v>
      </c>
      <c r="N144" s="74"/>
      <c r="O144" s="75" t="n">
        <f aca="false">SUMIFS(zeit5!t5istw4,zeit5!t5paketw4,B144)</f>
        <v>0</v>
      </c>
      <c r="P144" s="76" t="n">
        <f aca="false">L144+J144+H144+F144+N144</f>
        <v>0</v>
      </c>
      <c r="Q144" s="98" t="n">
        <f aca="false">M144+K144+I144+G144+O144</f>
        <v>0</v>
      </c>
      <c r="R144" s="1"/>
      <c r="S144" s="1"/>
      <c r="T144" s="1"/>
      <c r="U144" s="1"/>
      <c r="V144" s="1"/>
      <c r="W144" s="1"/>
      <c r="X144" s="1"/>
      <c r="Y144" s="1"/>
      <c r="Z144" s="1"/>
      <c r="AA144" s="1"/>
      <c r="AB144" s="1"/>
      <c r="AC144" s="1"/>
      <c r="AD144" s="1"/>
      <c r="AE144" s="1"/>
    </row>
    <row r="145" customFormat="false" ht="15" hidden="false" customHeight="false" outlineLevel="1" collapsed="false">
      <c r="A145" s="1"/>
      <c r="B145" s="62" t="s">
        <v>70</v>
      </c>
      <c r="C145" s="78"/>
      <c r="D145" s="79" t="n">
        <v>20</v>
      </c>
      <c r="E145" s="80" t="n">
        <f aca="false">D145-F145-H145-J145-L145-N145</f>
        <v>0</v>
      </c>
      <c r="F145" s="81" t="n">
        <f aca="false">SUM(F146:F155)</f>
        <v>6</v>
      </c>
      <c r="G145" s="82" t="n">
        <f aca="false">SUM(G146:G155)</f>
        <v>0</v>
      </c>
      <c r="H145" s="81" t="n">
        <f aca="false">SUM(H146:H155)</f>
        <v>4</v>
      </c>
      <c r="I145" s="82" t="n">
        <f aca="false">SUM(I146:I155)</f>
        <v>0</v>
      </c>
      <c r="J145" s="81" t="n">
        <f aca="false">SUM(J146:J155)</f>
        <v>5</v>
      </c>
      <c r="K145" s="82" t="n">
        <f aca="false">SUM(K146:K155)</f>
        <v>0</v>
      </c>
      <c r="L145" s="81" t="n">
        <f aca="false">SUM(L146:L155)</f>
        <v>5</v>
      </c>
      <c r="M145" s="82" t="n">
        <f aca="false">SUM(M146:M155)</f>
        <v>0</v>
      </c>
      <c r="N145" s="81" t="n">
        <f aca="false">SUM(N146:N155)</f>
        <v>0</v>
      </c>
      <c r="O145" s="82" t="n">
        <f aca="false">SUM(O146:O155)</f>
        <v>0</v>
      </c>
      <c r="P145" s="68" t="n">
        <f aca="false">L145+J145+H145+F145+N145</f>
        <v>20</v>
      </c>
      <c r="Q145" s="67" t="n">
        <f aca="false">M145+K145+I145+G145+O145</f>
        <v>0</v>
      </c>
      <c r="R145" s="1"/>
      <c r="S145" s="1"/>
      <c r="T145" s="1"/>
      <c r="U145" s="1"/>
      <c r="V145" s="1"/>
      <c r="W145" s="1"/>
      <c r="X145" s="1"/>
      <c r="Y145" s="1"/>
      <c r="Z145" s="1"/>
      <c r="AA145" s="1"/>
      <c r="AB145" s="1"/>
      <c r="AC145" s="1"/>
      <c r="AD145" s="1"/>
      <c r="AE145" s="1"/>
    </row>
    <row r="146" customFormat="false" ht="15" hidden="true" customHeight="false" outlineLevel="2" collapsed="false">
      <c r="A146" s="1"/>
      <c r="B146" s="70" t="str">
        <f aca="false">B25</f>
        <v>Domänenmodell</v>
      </c>
      <c r="C146" s="71"/>
      <c r="D146" s="72"/>
      <c r="E146" s="73"/>
      <c r="F146" s="74"/>
      <c r="G146" s="75" t="n">
        <f aca="false">SUMIFS([0]!t1istw4,[0]!t1paketw4,B146)</f>
        <v>0</v>
      </c>
      <c r="H146" s="74"/>
      <c r="I146" s="75" t="n">
        <f aca="false">SUMIFS(zeit2!t2istw4,zeit2!t2paketw4,B146)</f>
        <v>0</v>
      </c>
      <c r="J146" s="74"/>
      <c r="K146" s="75" t="n">
        <f aca="false">SUMIFS(zeit3!t3istw4,zeit3!t3paketw4,B146)</f>
        <v>0</v>
      </c>
      <c r="L146" s="74"/>
      <c r="M146" s="75" t="n">
        <f aca="false">SUMIFS(zeit4!t4istw4,zeit4!t4paketw4,B146)</f>
        <v>0</v>
      </c>
      <c r="N146" s="74"/>
      <c r="O146" s="75" t="n">
        <f aca="false">SUMIFS(zeit5!t5istw4,zeit5!t5paketw4,B146)</f>
        <v>0</v>
      </c>
      <c r="P146" s="76" t="n">
        <f aca="false">L146+J146+H146+F146+N146</f>
        <v>0</v>
      </c>
      <c r="Q146" s="98" t="n">
        <f aca="false">M146+K146+I146+G146+O146</f>
        <v>0</v>
      </c>
      <c r="R146" s="1"/>
      <c r="S146" s="1"/>
      <c r="T146" s="1"/>
      <c r="U146" s="1"/>
      <c r="V146" s="1"/>
      <c r="W146" s="1"/>
      <c r="X146" s="1"/>
      <c r="Y146" s="1"/>
      <c r="Z146" s="1"/>
      <c r="AA146" s="1"/>
      <c r="AB146" s="1"/>
      <c r="AC146" s="1"/>
      <c r="AD146" s="1"/>
      <c r="AE146" s="1"/>
    </row>
    <row r="147" customFormat="false" ht="15" hidden="true" customHeight="false" outlineLevel="2" collapsed="false">
      <c r="A147" s="1"/>
      <c r="B147" s="70" t="str">
        <f aca="false">B26</f>
        <v>SSD</v>
      </c>
      <c r="C147" s="71"/>
      <c r="D147" s="72"/>
      <c r="E147" s="73"/>
      <c r="F147" s="74"/>
      <c r="G147" s="75" t="n">
        <f aca="false">SUMIFS([0]!t1istw4,[0]!t1paketw4,B147)</f>
        <v>0</v>
      </c>
      <c r="H147" s="74" t="n">
        <v>3</v>
      </c>
      <c r="I147" s="75" t="n">
        <f aca="false">SUMIFS(zeit2!t2istw4,zeit2!t2paketw4,B147)</f>
        <v>0</v>
      </c>
      <c r="J147" s="74"/>
      <c r="K147" s="75" t="n">
        <f aca="false">SUMIFS(zeit3!t3istw4,zeit3!t3paketw4,B147)</f>
        <v>0</v>
      </c>
      <c r="L147" s="74"/>
      <c r="M147" s="75" t="n">
        <f aca="false">SUMIFS(zeit4!t4istw4,zeit4!t4paketw4,B147)</f>
        <v>0</v>
      </c>
      <c r="N147" s="74"/>
      <c r="O147" s="75" t="n">
        <f aca="false">SUMIFS(zeit5!t5istw4,zeit5!t5paketw4,B147)</f>
        <v>0</v>
      </c>
      <c r="P147" s="76" t="n">
        <f aca="false">L147+J147+H147+F147+N147</f>
        <v>3</v>
      </c>
      <c r="Q147" s="98" t="n">
        <f aca="false">M147+K147+I147+G147+O147</f>
        <v>0</v>
      </c>
      <c r="R147" s="1"/>
      <c r="S147" s="1"/>
      <c r="T147" s="1"/>
      <c r="U147" s="1"/>
      <c r="V147" s="1"/>
      <c r="W147" s="1"/>
      <c r="X147" s="1"/>
      <c r="Y147" s="1"/>
      <c r="Z147" s="1"/>
      <c r="AA147" s="1"/>
      <c r="AB147" s="1"/>
      <c r="AC147" s="1"/>
      <c r="AD147" s="1"/>
      <c r="AE147" s="1"/>
    </row>
    <row r="148" customFormat="false" ht="15" hidden="true" customHeight="false" outlineLevel="2" collapsed="false">
      <c r="A148" s="1"/>
      <c r="B148" s="70" t="str">
        <f aca="false">B27</f>
        <v>Contract</v>
      </c>
      <c r="C148" s="71"/>
      <c r="D148" s="72"/>
      <c r="E148" s="73"/>
      <c r="F148" s="74"/>
      <c r="G148" s="75" t="n">
        <f aca="false">SUMIFS([0]!t1istw4,[0]!t1paketw4,B148)</f>
        <v>0</v>
      </c>
      <c r="H148" s="74" t="n">
        <v>1</v>
      </c>
      <c r="I148" s="75" t="n">
        <f aca="false">SUMIFS(zeit2!t2istw4,zeit2!t2paketw4,B148)</f>
        <v>0</v>
      </c>
      <c r="J148" s="74"/>
      <c r="K148" s="75" t="n">
        <f aca="false">SUMIFS(zeit3!t3istw4,zeit3!t3paketw4,B148)</f>
        <v>0</v>
      </c>
      <c r="L148" s="74"/>
      <c r="M148" s="75" t="n">
        <f aca="false">SUMIFS(zeit4!t4istw4,zeit4!t4paketw4,B148)</f>
        <v>0</v>
      </c>
      <c r="N148" s="74"/>
      <c r="O148" s="75" t="n">
        <f aca="false">SUMIFS(zeit5!t5istw4,zeit5!t5paketw4,B148)</f>
        <v>0</v>
      </c>
      <c r="P148" s="76" t="n">
        <f aca="false">L148+J148+H148+F148+N148</f>
        <v>1</v>
      </c>
      <c r="Q148" s="98" t="n">
        <f aca="false">M148+K148+I148+G148+O148</f>
        <v>0</v>
      </c>
      <c r="R148" s="1"/>
      <c r="S148" s="1"/>
      <c r="T148" s="1"/>
      <c r="U148" s="1"/>
      <c r="V148" s="1"/>
      <c r="W148" s="1"/>
      <c r="X148" s="1"/>
      <c r="Y148" s="1"/>
      <c r="Z148" s="1"/>
      <c r="AA148" s="1"/>
      <c r="AB148" s="1"/>
      <c r="AC148" s="1"/>
      <c r="AD148" s="1"/>
      <c r="AE148" s="1"/>
    </row>
    <row r="149" customFormat="false" ht="15" hidden="true" customHeight="false" outlineLevel="2" collapsed="false">
      <c r="A149" s="1"/>
      <c r="B149" s="70" t="str">
        <f aca="false">B28</f>
        <v>Klassendiagramm</v>
      </c>
      <c r="C149" s="71"/>
      <c r="D149" s="72"/>
      <c r="E149" s="73"/>
      <c r="F149" s="74"/>
      <c r="G149" s="75" t="n">
        <f aca="false">SUMIFS([0]!t1istw4,[0]!t1paketw4,B149)</f>
        <v>0</v>
      </c>
      <c r="H149" s="74"/>
      <c r="I149" s="75" t="n">
        <f aca="false">SUMIFS(zeit2!t2istw4,zeit2!t2paketw4,B149)</f>
        <v>0</v>
      </c>
      <c r="J149" s="74"/>
      <c r="K149" s="75" t="n">
        <f aca="false">SUMIFS(zeit3!t3istw4,zeit3!t3paketw4,B149)</f>
        <v>0</v>
      </c>
      <c r="L149" s="74"/>
      <c r="M149" s="75" t="n">
        <f aca="false">SUMIFS(zeit4!t4istw4,zeit4!t4paketw4,B149)</f>
        <v>0</v>
      </c>
      <c r="N149" s="74"/>
      <c r="O149" s="75" t="n">
        <f aca="false">SUMIFS(zeit5!t5istw4,zeit5!t5paketw4,B149)</f>
        <v>0</v>
      </c>
      <c r="P149" s="76" t="n">
        <f aca="false">L149+J149+H149+F149+N149</f>
        <v>0</v>
      </c>
      <c r="Q149" s="98" t="n">
        <f aca="false">M149+K149+I149+G149+O149</f>
        <v>0</v>
      </c>
      <c r="R149" s="1"/>
      <c r="S149" s="1"/>
      <c r="T149" s="1"/>
      <c r="U149" s="1"/>
      <c r="V149" s="1"/>
      <c r="W149" s="1"/>
      <c r="X149" s="1"/>
      <c r="Y149" s="1"/>
      <c r="Z149" s="1"/>
      <c r="AA149" s="1"/>
      <c r="AB149" s="1"/>
      <c r="AC149" s="1"/>
      <c r="AD149" s="1"/>
      <c r="AE149" s="1"/>
    </row>
    <row r="150" customFormat="false" ht="15" hidden="true" customHeight="false" outlineLevel="2" collapsed="false">
      <c r="A150" s="1"/>
      <c r="B150" s="70" t="str">
        <f aca="false">B29</f>
        <v>Zustandsdiagramme</v>
      </c>
      <c r="C150" s="71"/>
      <c r="D150" s="72"/>
      <c r="E150" s="73"/>
      <c r="F150" s="74"/>
      <c r="G150" s="75" t="n">
        <f aca="false">SUMIFS([0]!t1istw4,[0]!t1paketw4,B150)</f>
        <v>0</v>
      </c>
      <c r="H150" s="74"/>
      <c r="I150" s="75" t="n">
        <f aca="false">SUMIFS(zeit2!t2istw4,zeit2!t2paketw4,B150)</f>
        <v>0</v>
      </c>
      <c r="J150" s="74"/>
      <c r="K150" s="75" t="n">
        <f aca="false">SUMIFS(zeit3!t3istw4,zeit3!t3paketw4,B150)</f>
        <v>0</v>
      </c>
      <c r="L150" s="74"/>
      <c r="M150" s="75" t="n">
        <f aca="false">SUMIFS(zeit4!t4istw4,zeit4!t4paketw4,B150)</f>
        <v>0</v>
      </c>
      <c r="N150" s="74"/>
      <c r="O150" s="75" t="n">
        <f aca="false">SUMIFS(zeit5!t5istw4,zeit5!t5paketw4,B150)</f>
        <v>0</v>
      </c>
      <c r="P150" s="76" t="n">
        <f aca="false">L150+J150+H150+F150+N150</f>
        <v>0</v>
      </c>
      <c r="Q150" s="98" t="n">
        <f aca="false">M150+K150+I150+G150+O150</f>
        <v>0</v>
      </c>
      <c r="R150" s="1"/>
      <c r="S150" s="1"/>
      <c r="T150" s="1"/>
      <c r="U150" s="1"/>
      <c r="V150" s="1"/>
      <c r="W150" s="1"/>
      <c r="X150" s="1"/>
      <c r="Y150" s="1"/>
      <c r="Z150" s="1"/>
      <c r="AA150" s="1"/>
      <c r="AB150" s="1"/>
      <c r="AC150" s="1"/>
      <c r="AD150" s="1"/>
      <c r="AE150" s="1"/>
    </row>
    <row r="151" customFormat="false" ht="15" hidden="true" customHeight="false" outlineLevel="2" collapsed="false">
      <c r="A151" s="1"/>
      <c r="B151" s="70" t="str">
        <f aca="false">B30</f>
        <v>Architektur</v>
      </c>
      <c r="C151" s="71"/>
      <c r="D151" s="72"/>
      <c r="E151" s="73"/>
      <c r="F151" s="74" t="n">
        <v>4</v>
      </c>
      <c r="G151" s="75" t="n">
        <f aca="false">SUMIFS([0]!t1istw4,[0]!t1paketw4,B151)</f>
        <v>0</v>
      </c>
      <c r="H151" s="74"/>
      <c r="I151" s="75" t="n">
        <f aca="false">SUMIFS(zeit2!t2istw4,zeit2!t2paketw4,B151)</f>
        <v>0</v>
      </c>
      <c r="J151" s="74" t="n">
        <v>5</v>
      </c>
      <c r="K151" s="75" t="n">
        <f aca="false">SUMIFS(zeit3!t3istw4,zeit3!t3paketw4,B151)</f>
        <v>0</v>
      </c>
      <c r="L151" s="74"/>
      <c r="M151" s="75" t="n">
        <f aca="false">SUMIFS(zeit4!t4istw4,zeit4!t4paketw4,B151)</f>
        <v>0</v>
      </c>
      <c r="N151" s="74"/>
      <c r="O151" s="75" t="n">
        <f aca="false">SUMIFS(zeit5!t5istw4,zeit5!t5paketw4,B151)</f>
        <v>0</v>
      </c>
      <c r="P151" s="76" t="n">
        <f aca="false">L151+J151+H151+F151+N151</f>
        <v>9</v>
      </c>
      <c r="Q151" s="98" t="n">
        <f aca="false">M151+K151+I151+G151+O151</f>
        <v>0</v>
      </c>
      <c r="R151" s="1"/>
      <c r="S151" s="1"/>
      <c r="T151" s="1"/>
      <c r="U151" s="1"/>
      <c r="V151" s="1"/>
      <c r="W151" s="1"/>
      <c r="X151" s="1"/>
      <c r="Y151" s="1"/>
      <c r="Z151" s="1"/>
      <c r="AA151" s="1"/>
      <c r="AB151" s="1"/>
      <c r="AC151" s="1"/>
      <c r="AD151" s="1"/>
      <c r="AE151" s="1"/>
    </row>
    <row r="152" customFormat="false" ht="15" hidden="true" customHeight="false" outlineLevel="2" collapsed="false">
      <c r="A152" s="1"/>
      <c r="B152" s="70" t="str">
        <f aca="false">B31</f>
        <v>Objektorientierter Entwurf</v>
      </c>
      <c r="C152" s="71"/>
      <c r="D152" s="72"/>
      <c r="E152" s="73"/>
      <c r="F152" s="74" t="n">
        <v>2</v>
      </c>
      <c r="G152" s="75" t="n">
        <f aca="false">SUMIFS([0]!t1istw4,[0]!t1paketw4,B152)</f>
        <v>0</v>
      </c>
      <c r="H152" s="74"/>
      <c r="I152" s="75" t="n">
        <f aca="false">SUMIFS(zeit2!t2istw4,zeit2!t2paketw4,B152)</f>
        <v>0</v>
      </c>
      <c r="J152" s="74"/>
      <c r="K152" s="75" t="n">
        <f aca="false">SUMIFS(zeit3!t3istw4,zeit3!t3paketw4,B152)</f>
        <v>0</v>
      </c>
      <c r="L152" s="74" t="n">
        <v>5</v>
      </c>
      <c r="M152" s="75" t="n">
        <f aca="false">SUMIFS(zeit4!t4istw4,zeit4!t4paketw4,B152)</f>
        <v>0</v>
      </c>
      <c r="N152" s="74"/>
      <c r="O152" s="75" t="n">
        <f aca="false">SUMIFS(zeit5!t5istw4,zeit5!t5paketw4,B152)</f>
        <v>0</v>
      </c>
      <c r="P152" s="76" t="n">
        <f aca="false">L152+J152+H152+F152+N152</f>
        <v>7</v>
      </c>
      <c r="Q152" s="98" t="n">
        <f aca="false">M152+K152+I152+G152+O152</f>
        <v>0</v>
      </c>
      <c r="R152" s="1"/>
      <c r="S152" s="1"/>
      <c r="T152" s="1"/>
      <c r="U152" s="1"/>
      <c r="V152" s="1"/>
      <c r="W152" s="1"/>
      <c r="X152" s="1"/>
      <c r="Y152" s="1"/>
      <c r="Z152" s="1"/>
      <c r="AA152" s="1"/>
      <c r="AB152" s="1"/>
      <c r="AC152" s="1"/>
      <c r="AD152" s="1"/>
      <c r="AE152" s="1"/>
    </row>
    <row r="153" customFormat="false" ht="15" hidden="true" customHeight="false" outlineLevel="2" collapsed="false">
      <c r="A153" s="1"/>
      <c r="B153" s="70" t="n">
        <f aca="false">B32</f>
        <v>0</v>
      </c>
      <c r="C153" s="71"/>
      <c r="D153" s="72"/>
      <c r="E153" s="73"/>
      <c r="F153" s="74"/>
      <c r="G153" s="75" t="n">
        <f aca="false">SUMIFS([0]!t1istw4,[0]!t1paketw4,B153)</f>
        <v>0</v>
      </c>
      <c r="H153" s="74"/>
      <c r="I153" s="75" t="n">
        <f aca="false">SUMIFS(zeit2!t2istw4,zeit2!t2paketw4,B153)</f>
        <v>0</v>
      </c>
      <c r="J153" s="74"/>
      <c r="K153" s="75" t="n">
        <f aca="false">SUMIFS(zeit3!t3istw4,zeit3!t3paketw4,B153)</f>
        <v>0</v>
      </c>
      <c r="L153" s="74"/>
      <c r="M153" s="75" t="n">
        <f aca="false">SUMIFS(zeit4!t4istw4,zeit4!t4paketw4,B153)</f>
        <v>0</v>
      </c>
      <c r="N153" s="74"/>
      <c r="O153" s="75" t="n">
        <f aca="false">SUMIFS(zeit5!t5istw4,zeit5!t5paketw4,B153)</f>
        <v>0</v>
      </c>
      <c r="P153" s="76" t="n">
        <f aca="false">L153+J153+H153+F153+N153</f>
        <v>0</v>
      </c>
      <c r="Q153" s="98" t="n">
        <f aca="false">M153+K153+I153+G153+O153</f>
        <v>0</v>
      </c>
      <c r="R153" s="1"/>
      <c r="S153" s="1"/>
      <c r="T153" s="1"/>
      <c r="U153" s="1"/>
      <c r="V153" s="1"/>
      <c r="W153" s="1"/>
      <c r="X153" s="1"/>
      <c r="Y153" s="1"/>
      <c r="Z153" s="1"/>
      <c r="AA153" s="1"/>
      <c r="AB153" s="1"/>
      <c r="AC153" s="1"/>
      <c r="AD153" s="1"/>
      <c r="AE153" s="1"/>
    </row>
    <row r="154" customFormat="false" ht="15" hidden="true" customHeight="false" outlineLevel="2" collapsed="false">
      <c r="A154" s="1"/>
      <c r="B154" s="70" t="n">
        <f aca="false">B33</f>
        <v>0</v>
      </c>
      <c r="C154" s="71"/>
      <c r="D154" s="72"/>
      <c r="E154" s="73"/>
      <c r="F154" s="74"/>
      <c r="G154" s="75" t="n">
        <f aca="false">SUMIFS([0]!t1istw4,[0]!t1paketw4,B154)</f>
        <v>0</v>
      </c>
      <c r="H154" s="74"/>
      <c r="I154" s="75" t="n">
        <f aca="false">SUMIFS(zeit2!t2istw4,zeit2!t2paketw4,B154)</f>
        <v>0</v>
      </c>
      <c r="J154" s="74"/>
      <c r="K154" s="75" t="n">
        <f aca="false">SUMIFS(zeit3!t3istw4,zeit3!t3paketw4,B154)</f>
        <v>0</v>
      </c>
      <c r="L154" s="74"/>
      <c r="M154" s="75" t="n">
        <f aca="false">SUMIFS(zeit4!t4istw4,zeit4!t4paketw4,B154)</f>
        <v>0</v>
      </c>
      <c r="N154" s="74"/>
      <c r="O154" s="75" t="n">
        <f aca="false">SUMIFS(zeit5!t5istw4,zeit5!t5paketw4,B154)</f>
        <v>0</v>
      </c>
      <c r="P154" s="76" t="n">
        <f aca="false">L154+J154+H154+F154+N154</f>
        <v>0</v>
      </c>
      <c r="Q154" s="98" t="n">
        <f aca="false">M154+K154+I154+G154+O154</f>
        <v>0</v>
      </c>
      <c r="R154" s="1"/>
      <c r="S154" s="1"/>
      <c r="T154" s="1"/>
      <c r="U154" s="1"/>
      <c r="V154" s="1"/>
      <c r="W154" s="1"/>
      <c r="X154" s="1"/>
      <c r="Y154" s="1"/>
      <c r="Z154" s="1"/>
      <c r="AA154" s="1"/>
      <c r="AB154" s="1"/>
      <c r="AC154" s="1"/>
      <c r="AD154" s="1"/>
      <c r="AE154" s="1"/>
    </row>
    <row r="155" customFormat="false" ht="15" hidden="true" customHeight="false" outlineLevel="2" collapsed="false">
      <c r="A155" s="1"/>
      <c r="B155" s="70" t="n">
        <f aca="false">B34</f>
        <v>0</v>
      </c>
      <c r="C155" s="71"/>
      <c r="D155" s="72"/>
      <c r="E155" s="73"/>
      <c r="F155" s="74"/>
      <c r="G155" s="75" t="n">
        <f aca="false">SUMIFS([0]!t1istw4,[0]!t1paketw4,B155)</f>
        <v>0</v>
      </c>
      <c r="H155" s="74"/>
      <c r="I155" s="75" t="n">
        <f aca="false">SUMIFS(zeit2!t2istw4,zeit2!t2paketw4,B155)</f>
        <v>0</v>
      </c>
      <c r="J155" s="74"/>
      <c r="K155" s="75" t="n">
        <f aca="false">SUMIFS(zeit3!t3istw4,zeit3!t3paketw4,B155)</f>
        <v>0</v>
      </c>
      <c r="L155" s="74"/>
      <c r="M155" s="75" t="n">
        <f aca="false">SUMIFS(zeit4!t4istw4,zeit4!t4paketw4,B155)</f>
        <v>0</v>
      </c>
      <c r="N155" s="74"/>
      <c r="O155" s="75" t="n">
        <f aca="false">SUMIFS(zeit5!t5istw4,zeit5!t5paketw4,B155)</f>
        <v>0</v>
      </c>
      <c r="P155" s="76" t="n">
        <f aca="false">L155+J155+H155+F155+N155</f>
        <v>0</v>
      </c>
      <c r="Q155" s="98" t="n">
        <f aca="false">M155+K155+I155+G155+O155</f>
        <v>0</v>
      </c>
      <c r="R155" s="1"/>
      <c r="S155" s="1"/>
      <c r="T155" s="1"/>
      <c r="U155" s="1"/>
      <c r="V155" s="1"/>
      <c r="W155" s="1"/>
      <c r="X155" s="1"/>
      <c r="Y155" s="1"/>
      <c r="Z155" s="1"/>
      <c r="AA155" s="1"/>
      <c r="AB155" s="1"/>
      <c r="AC155" s="1"/>
      <c r="AD155" s="1"/>
      <c r="AE155" s="1"/>
    </row>
    <row r="156" customFormat="false" ht="15" hidden="false" customHeight="false" outlineLevel="1" collapsed="true">
      <c r="A156" s="1"/>
      <c r="B156" s="84" t="s">
        <v>55</v>
      </c>
      <c r="C156" s="78"/>
      <c r="D156" s="79" t="n">
        <v>10</v>
      </c>
      <c r="E156" s="80" t="n">
        <f aca="false">D156-F156-H156-J156-L156-N156</f>
        <v>0</v>
      </c>
      <c r="F156" s="81" t="n">
        <f aca="false">SUM(F157:F166)</f>
        <v>2</v>
      </c>
      <c r="G156" s="82" t="n">
        <f aca="false">SUM(G157:G166)</f>
        <v>0</v>
      </c>
      <c r="H156" s="81" t="n">
        <f aca="false">SUM(H157:H166)</f>
        <v>0</v>
      </c>
      <c r="I156" s="82" t="n">
        <f aca="false">SUM(I157:I166)</f>
        <v>0</v>
      </c>
      <c r="J156" s="81" t="n">
        <f aca="false">SUM(J157:J166)</f>
        <v>5</v>
      </c>
      <c r="K156" s="82" t="n">
        <f aca="false">SUM(K157:K166)</f>
        <v>0</v>
      </c>
      <c r="L156" s="81" t="n">
        <f aca="false">SUM(L157:L166)</f>
        <v>3</v>
      </c>
      <c r="M156" s="82" t="n">
        <f aca="false">SUM(M157:M166)</f>
        <v>0</v>
      </c>
      <c r="N156" s="81" t="n">
        <f aca="false">SUM(N157:N166)</f>
        <v>0</v>
      </c>
      <c r="O156" s="82" t="n">
        <f aca="false">SUM(O157:O166)</f>
        <v>0</v>
      </c>
      <c r="P156" s="68" t="n">
        <f aca="false">L156+J156+H156+F156+N156</f>
        <v>10</v>
      </c>
      <c r="Q156" s="67" t="n">
        <f aca="false">M156+K156+I156+G156+O156</f>
        <v>0</v>
      </c>
      <c r="R156" s="1"/>
      <c r="S156" s="1"/>
      <c r="T156" s="1"/>
      <c r="U156" s="1"/>
      <c r="V156" s="1"/>
      <c r="W156" s="1"/>
      <c r="X156" s="1"/>
      <c r="Y156" s="1"/>
      <c r="Z156" s="1"/>
      <c r="AA156" s="1"/>
      <c r="AB156" s="1"/>
      <c r="AC156" s="1"/>
      <c r="AD156" s="1"/>
      <c r="AE156" s="1"/>
    </row>
    <row r="157" customFormat="false" ht="15" hidden="true" customHeight="false" outlineLevel="2" collapsed="false">
      <c r="A157" s="1"/>
      <c r="B157" s="70" t="str">
        <f aca="false">B36</f>
        <v>Modul 1 - GUI</v>
      </c>
      <c r="C157" s="71"/>
      <c r="D157" s="72"/>
      <c r="E157" s="73"/>
      <c r="F157" s="74"/>
      <c r="G157" s="75" t="n">
        <f aca="false">SUMIFS([0]!t1istw4,[0]!t1paketw4,B157)</f>
        <v>0</v>
      </c>
      <c r="H157" s="74"/>
      <c r="I157" s="75" t="n">
        <f aca="false">SUMIFS(zeit2!t2istw4,zeit2!t2paketw4,B157)</f>
        <v>0</v>
      </c>
      <c r="J157" s="74"/>
      <c r="K157" s="75" t="n">
        <f aca="false">SUMIFS(zeit3!t3istw4,zeit3!t3paketw4,B157)</f>
        <v>0</v>
      </c>
      <c r="L157" s="74"/>
      <c r="M157" s="75" t="n">
        <f aca="false">SUMIFS(zeit4!t4istw4,zeit4!t4paketw4,B157)</f>
        <v>0</v>
      </c>
      <c r="N157" s="74"/>
      <c r="O157" s="75" t="n">
        <f aca="false">SUMIFS(zeit5!t5istw4,zeit5!t5paketw4,B157)</f>
        <v>0</v>
      </c>
      <c r="P157" s="76" t="n">
        <f aca="false">L157+J157+H157+F157+N157</f>
        <v>0</v>
      </c>
      <c r="Q157" s="98" t="n">
        <f aca="false">M157+K157+I157+G157+O157</f>
        <v>0</v>
      </c>
      <c r="R157" s="1"/>
      <c r="S157" s="1"/>
      <c r="T157" s="1"/>
      <c r="U157" s="1"/>
      <c r="V157" s="1"/>
      <c r="W157" s="1"/>
      <c r="X157" s="1"/>
      <c r="Y157" s="1"/>
      <c r="Z157" s="1"/>
      <c r="AA157" s="1"/>
      <c r="AB157" s="1"/>
      <c r="AC157" s="1"/>
      <c r="AD157" s="1"/>
      <c r="AE157" s="1"/>
    </row>
    <row r="158" customFormat="false" ht="15" hidden="true" customHeight="false" outlineLevel="2" collapsed="false">
      <c r="A158" s="1"/>
      <c r="B158" s="70" t="str">
        <f aca="false">B37</f>
        <v>Modul 2 - WG erstellen</v>
      </c>
      <c r="C158" s="71"/>
      <c r="D158" s="72"/>
      <c r="E158" s="73"/>
      <c r="F158" s="74" t="n">
        <v>2</v>
      </c>
      <c r="G158" s="75" t="n">
        <f aca="false">SUMIFS([0]!t1istw4,[0]!t1paketw4,B158)</f>
        <v>0</v>
      </c>
      <c r="H158" s="74"/>
      <c r="I158" s="75" t="n">
        <f aca="false">SUMIFS(zeit2!t2istw4,zeit2!t2paketw4,B158)</f>
        <v>0</v>
      </c>
      <c r="J158" s="74" t="n">
        <v>5</v>
      </c>
      <c r="K158" s="75" t="n">
        <f aca="false">SUMIFS(zeit3!t3istw4,zeit3!t3paketw4,B158)</f>
        <v>0</v>
      </c>
      <c r="L158" s="74" t="n">
        <v>3</v>
      </c>
      <c r="M158" s="75" t="n">
        <f aca="false">SUMIFS(zeit4!t4istw4,zeit4!t4paketw4,B158)</f>
        <v>0</v>
      </c>
      <c r="N158" s="74"/>
      <c r="O158" s="75" t="n">
        <f aca="false">SUMIFS(zeit5!t5istw4,zeit5!t5paketw4,B158)</f>
        <v>0</v>
      </c>
      <c r="P158" s="76" t="n">
        <f aca="false">L158+J158+H158+F158+N158</f>
        <v>10</v>
      </c>
      <c r="Q158" s="98" t="n">
        <f aca="false">M158+K158+I158+G158+O158</f>
        <v>0</v>
      </c>
      <c r="R158" s="1"/>
      <c r="S158" s="1"/>
      <c r="T158" s="1"/>
      <c r="U158" s="1"/>
      <c r="V158" s="1"/>
      <c r="W158" s="1"/>
      <c r="X158" s="1"/>
      <c r="Y158" s="1"/>
      <c r="Z158" s="1"/>
      <c r="AA158" s="1"/>
      <c r="AB158" s="1"/>
      <c r="AC158" s="1"/>
      <c r="AD158" s="1"/>
      <c r="AE158" s="1"/>
    </row>
    <row r="159" customFormat="false" ht="15" hidden="true" customHeight="false" outlineLevel="2" collapsed="false">
      <c r="A159" s="1"/>
      <c r="B159" s="70" t="str">
        <f aca="false">B38</f>
        <v>Modul 3 - WG konfigurieren</v>
      </c>
      <c r="C159" s="71"/>
      <c r="D159" s="72"/>
      <c r="E159" s="73"/>
      <c r="F159" s="74"/>
      <c r="G159" s="75" t="n">
        <f aca="false">SUMIFS([0]!t1istw4,[0]!t1paketw4,B159)</f>
        <v>0</v>
      </c>
      <c r="H159" s="74"/>
      <c r="I159" s="75" t="n">
        <f aca="false">SUMIFS(zeit2!t2istw4,zeit2!t2paketw4,B159)</f>
        <v>0</v>
      </c>
      <c r="J159" s="74"/>
      <c r="K159" s="75" t="n">
        <f aca="false">SUMIFS(zeit3!t3istw4,zeit3!t3paketw4,B159)</f>
        <v>0</v>
      </c>
      <c r="L159" s="74"/>
      <c r="M159" s="75" t="n">
        <f aca="false">SUMIFS(zeit4!t4istw4,zeit4!t4paketw4,B159)</f>
        <v>0</v>
      </c>
      <c r="N159" s="74"/>
      <c r="O159" s="75" t="n">
        <f aca="false">SUMIFS(zeit5!t5istw4,zeit5!t5paketw4,B159)</f>
        <v>0</v>
      </c>
      <c r="P159" s="76" t="n">
        <f aca="false">L159+J159+H159+F159+N159</f>
        <v>0</v>
      </c>
      <c r="Q159" s="98" t="n">
        <f aca="false">M159+K159+I159+G159+O159</f>
        <v>0</v>
      </c>
      <c r="R159" s="1"/>
      <c r="S159" s="1"/>
      <c r="T159" s="1"/>
      <c r="U159" s="1"/>
      <c r="V159" s="1"/>
      <c r="W159" s="1"/>
      <c r="X159" s="1"/>
      <c r="Y159" s="1"/>
      <c r="Z159" s="1"/>
      <c r="AA159" s="1"/>
      <c r="AB159" s="1"/>
      <c r="AC159" s="1"/>
      <c r="AD159" s="1"/>
      <c r="AE159" s="1"/>
    </row>
    <row r="160" customFormat="false" ht="15" hidden="true" customHeight="false" outlineLevel="2" collapsed="false">
      <c r="A160" s="1"/>
      <c r="B160" s="70" t="str">
        <f aca="false">B39</f>
        <v>Modul 4 - Termine</v>
      </c>
      <c r="C160" s="71"/>
      <c r="D160" s="72"/>
      <c r="E160" s="73"/>
      <c r="F160" s="74"/>
      <c r="G160" s="75" t="n">
        <f aca="false">SUMIFS([0]!t1istw4,[0]!t1paketw4,B160)</f>
        <v>0</v>
      </c>
      <c r="H160" s="74"/>
      <c r="I160" s="75" t="n">
        <f aca="false">SUMIFS(zeit2!t2istw4,zeit2!t2paketw4,B160)</f>
        <v>0</v>
      </c>
      <c r="J160" s="74"/>
      <c r="K160" s="75" t="n">
        <f aca="false">SUMIFS(zeit3!t3istw4,zeit3!t3paketw4,B160)</f>
        <v>0</v>
      </c>
      <c r="L160" s="74"/>
      <c r="M160" s="75" t="n">
        <f aca="false">SUMIFS(zeit4!t4istw4,zeit4!t4paketw4,B160)</f>
        <v>0</v>
      </c>
      <c r="N160" s="74"/>
      <c r="O160" s="75" t="n">
        <f aca="false">SUMIFS(zeit5!t5istw4,zeit5!t5paketw4,B160)</f>
        <v>0</v>
      </c>
      <c r="P160" s="76" t="n">
        <f aca="false">L160+J160+H160+F160+N160</f>
        <v>0</v>
      </c>
      <c r="Q160" s="98" t="n">
        <f aca="false">M160+K160+I160+G160+O160</f>
        <v>0</v>
      </c>
      <c r="R160" s="1"/>
      <c r="S160" s="1"/>
      <c r="T160" s="1"/>
      <c r="U160" s="1"/>
      <c r="V160" s="1"/>
      <c r="W160" s="1"/>
      <c r="X160" s="1"/>
      <c r="Y160" s="1"/>
      <c r="Z160" s="1"/>
      <c r="AA160" s="1"/>
      <c r="AB160" s="1"/>
      <c r="AC160" s="1"/>
      <c r="AD160" s="1"/>
      <c r="AE160" s="1"/>
    </row>
    <row r="161" customFormat="false" ht="15" hidden="true" customHeight="false" outlineLevel="2" collapsed="false">
      <c r="A161" s="1"/>
      <c r="B161" s="70" t="str">
        <f aca="false">B40</f>
        <v>Modul 5 - Putzplan</v>
      </c>
      <c r="C161" s="71"/>
      <c r="D161" s="72"/>
      <c r="E161" s="73"/>
      <c r="F161" s="74"/>
      <c r="G161" s="75" t="n">
        <f aca="false">SUMIFS([0]!t1istw4,[0]!t1paketw4,B161)</f>
        <v>0</v>
      </c>
      <c r="H161" s="74"/>
      <c r="I161" s="75" t="n">
        <f aca="false">SUMIFS(zeit2!t2istw4,zeit2!t2paketw4,B161)</f>
        <v>0</v>
      </c>
      <c r="J161" s="74"/>
      <c r="K161" s="75" t="n">
        <f aca="false">SUMIFS(zeit3!t3istw4,zeit3!t3paketw4,B161)</f>
        <v>0</v>
      </c>
      <c r="L161" s="74"/>
      <c r="M161" s="75" t="n">
        <f aca="false">SUMIFS(zeit4!t4istw4,zeit4!t4paketw4,B161)</f>
        <v>0</v>
      </c>
      <c r="N161" s="74"/>
      <c r="O161" s="75" t="n">
        <f aca="false">SUMIFS(zeit5!t5istw4,zeit5!t5paketw4,B161)</f>
        <v>0</v>
      </c>
      <c r="P161" s="76" t="n">
        <f aca="false">L161+J161+H161+F161+N161</f>
        <v>0</v>
      </c>
      <c r="Q161" s="98" t="n">
        <f aca="false">M161+K161+I161+G161+O161</f>
        <v>0</v>
      </c>
      <c r="R161" s="1"/>
      <c r="S161" s="1"/>
      <c r="T161" s="1"/>
      <c r="U161" s="1"/>
      <c r="V161" s="1"/>
      <c r="W161" s="1"/>
      <c r="X161" s="1"/>
      <c r="Y161" s="1"/>
      <c r="Z161" s="1"/>
      <c r="AA161" s="1"/>
      <c r="AB161" s="1"/>
      <c r="AC161" s="1"/>
      <c r="AD161" s="1"/>
      <c r="AE161" s="1"/>
    </row>
    <row r="162" customFormat="false" ht="15" hidden="true" customHeight="false" outlineLevel="2" collapsed="false">
      <c r="A162" s="1"/>
      <c r="B162" s="70" t="str">
        <f aca="false">B41</f>
        <v>Modul 6 - Einkaufsliste</v>
      </c>
      <c r="C162" s="71"/>
      <c r="D162" s="72"/>
      <c r="E162" s="73"/>
      <c r="F162" s="74"/>
      <c r="G162" s="75" t="n">
        <f aca="false">SUMIFS([0]!t1istw4,[0]!t1paketw4,B162)</f>
        <v>0</v>
      </c>
      <c r="H162" s="74"/>
      <c r="I162" s="75" t="n">
        <f aca="false">SUMIFS(zeit2!t2istw4,zeit2!t2paketw4,B162)</f>
        <v>0</v>
      </c>
      <c r="J162" s="74"/>
      <c r="K162" s="75" t="n">
        <f aca="false">SUMIFS(zeit3!t3istw4,zeit3!t3paketw4,B162)</f>
        <v>0</v>
      </c>
      <c r="L162" s="74"/>
      <c r="M162" s="75" t="n">
        <f aca="false">SUMIFS(zeit4!t4istw4,zeit4!t4paketw4,B162)</f>
        <v>0</v>
      </c>
      <c r="N162" s="74"/>
      <c r="O162" s="75" t="n">
        <f aca="false">SUMIFS(zeit5!t5istw4,zeit5!t5paketw4,B162)</f>
        <v>0</v>
      </c>
      <c r="P162" s="76" t="n">
        <f aca="false">L162+J162+H162+F162+N162</f>
        <v>0</v>
      </c>
      <c r="Q162" s="98" t="n">
        <f aca="false">M162+K162+I162+G162+O162</f>
        <v>0</v>
      </c>
      <c r="R162" s="1"/>
      <c r="S162" s="1"/>
      <c r="T162" s="1"/>
      <c r="U162" s="1"/>
      <c r="V162" s="1"/>
      <c r="W162" s="1"/>
      <c r="X162" s="1"/>
      <c r="Y162" s="1"/>
      <c r="Z162" s="1"/>
      <c r="AA162" s="1"/>
      <c r="AB162" s="1"/>
      <c r="AC162" s="1"/>
      <c r="AD162" s="1"/>
      <c r="AE162" s="1"/>
    </row>
    <row r="163" customFormat="false" ht="15" hidden="true" customHeight="false" outlineLevel="2" collapsed="false">
      <c r="B163" s="70" t="str">
        <f aca="false">B42</f>
        <v>Modul 7 - Anmelden</v>
      </c>
      <c r="C163" s="71"/>
      <c r="D163" s="72"/>
      <c r="E163" s="73"/>
      <c r="F163" s="74"/>
      <c r="G163" s="75" t="n">
        <f aca="false">SUMIFS([0]!t1istw4,[0]!t1paketw4,B163)</f>
        <v>0</v>
      </c>
      <c r="H163" s="74"/>
      <c r="I163" s="75" t="n">
        <f aca="false">SUMIFS(zeit2!t2istw4,zeit2!t2paketw4,B163)</f>
        <v>0</v>
      </c>
      <c r="J163" s="74"/>
      <c r="K163" s="75" t="n">
        <f aca="false">SUMIFS(zeit3!t3istw4,zeit3!t3paketw4,B163)</f>
        <v>0</v>
      </c>
      <c r="L163" s="74"/>
      <c r="M163" s="75" t="n">
        <f aca="false">SUMIFS(zeit4!t4istw4,zeit4!t4paketw4,B163)</f>
        <v>0</v>
      </c>
      <c r="N163" s="74"/>
      <c r="O163" s="75" t="n">
        <f aca="false">SUMIFS(zeit5!t5istw4,zeit5!t5paketw4,B163)</f>
        <v>0</v>
      </c>
      <c r="P163" s="76" t="n">
        <f aca="false">L163+J163+H163+F163+N163</f>
        <v>0</v>
      </c>
      <c r="Q163" s="98" t="n">
        <f aca="false">M163+K163+I163+G163+O163</f>
        <v>0</v>
      </c>
      <c r="R163" s="1"/>
      <c r="S163" s="1"/>
      <c r="T163" s="1"/>
      <c r="U163" s="1"/>
      <c r="V163" s="1"/>
      <c r="W163" s="1"/>
      <c r="X163" s="1"/>
      <c r="Y163" s="1"/>
      <c r="Z163" s="1"/>
      <c r="AA163" s="1"/>
      <c r="AB163" s="1"/>
      <c r="AC163" s="1"/>
      <c r="AD163" s="1"/>
      <c r="AE163" s="1"/>
    </row>
    <row r="164" customFormat="false" ht="15" hidden="true" customHeight="false" outlineLevel="2" collapsed="false">
      <c r="B164" s="70" t="str">
        <f aca="false">B43</f>
        <v>Modul 8 - Status setzen</v>
      </c>
      <c r="C164" s="71"/>
      <c r="D164" s="72"/>
      <c r="E164" s="73"/>
      <c r="F164" s="74"/>
      <c r="G164" s="75" t="n">
        <f aca="false">SUMIFS([0]!t1istw4,[0]!t1paketw4,B164)</f>
        <v>0</v>
      </c>
      <c r="H164" s="74"/>
      <c r="I164" s="75" t="n">
        <f aca="false">SUMIFS(zeit2!t2istw4,zeit2!t2paketw4,B164)</f>
        <v>0</v>
      </c>
      <c r="J164" s="74"/>
      <c r="K164" s="75" t="n">
        <f aca="false">SUMIFS(zeit3!t3istw4,zeit3!t3paketw4,B164)</f>
        <v>0</v>
      </c>
      <c r="L164" s="74"/>
      <c r="M164" s="75" t="n">
        <f aca="false">SUMIFS(zeit4!t4istw4,zeit4!t4paketw4,B164)</f>
        <v>0</v>
      </c>
      <c r="N164" s="74"/>
      <c r="O164" s="75" t="n">
        <f aca="false">SUMIFS(zeit5!t5istw4,zeit5!t5paketw4,B164)</f>
        <v>0</v>
      </c>
      <c r="P164" s="76" t="n">
        <f aca="false">L164+J164+H164+F164+N164</f>
        <v>0</v>
      </c>
      <c r="Q164" s="98" t="n">
        <f aca="false">M164+K164+I164+G164+O164</f>
        <v>0</v>
      </c>
      <c r="R164" s="1"/>
      <c r="S164" s="1"/>
      <c r="T164" s="1"/>
      <c r="U164" s="1"/>
      <c r="V164" s="1"/>
      <c r="W164" s="1"/>
      <c r="X164" s="1"/>
      <c r="Y164" s="1"/>
      <c r="Z164" s="1"/>
      <c r="AA164" s="1"/>
      <c r="AB164" s="1"/>
      <c r="AC164" s="1"/>
      <c r="AD164" s="1"/>
      <c r="AE164" s="1"/>
    </row>
    <row r="165" customFormat="false" ht="15" hidden="true" customHeight="false" outlineLevel="2" collapsed="false">
      <c r="B165" s="70" t="n">
        <f aca="false">B44</f>
        <v>0</v>
      </c>
      <c r="C165" s="71"/>
      <c r="D165" s="72"/>
      <c r="E165" s="73"/>
      <c r="F165" s="74"/>
      <c r="G165" s="75" t="n">
        <f aca="false">SUMIFS([0]!t1istw4,[0]!t1paketw4,B165)</f>
        <v>0</v>
      </c>
      <c r="H165" s="74"/>
      <c r="I165" s="75" t="n">
        <f aca="false">SUMIFS(zeit2!t2istw4,zeit2!t2paketw4,B165)</f>
        <v>0</v>
      </c>
      <c r="J165" s="74"/>
      <c r="K165" s="75" t="n">
        <f aca="false">SUMIFS(zeit3!t3istw4,zeit3!t3paketw4,B165)</f>
        <v>0</v>
      </c>
      <c r="L165" s="74"/>
      <c r="M165" s="75" t="n">
        <f aca="false">SUMIFS(zeit4!t4istw4,zeit4!t4paketw4,B165)</f>
        <v>0</v>
      </c>
      <c r="N165" s="74"/>
      <c r="O165" s="75" t="n">
        <f aca="false">SUMIFS(zeit5!t5istw4,zeit5!t5paketw4,B165)</f>
        <v>0</v>
      </c>
      <c r="P165" s="76" t="n">
        <f aca="false">L165+J165+H165+F165+N165</f>
        <v>0</v>
      </c>
      <c r="Q165" s="98" t="n">
        <f aca="false">M165+K165+I165+G165+O165</f>
        <v>0</v>
      </c>
      <c r="R165" s="1"/>
      <c r="S165" s="1"/>
      <c r="T165" s="1"/>
      <c r="U165" s="1"/>
      <c r="V165" s="1"/>
      <c r="W165" s="1"/>
      <c r="X165" s="1"/>
      <c r="Y165" s="1"/>
      <c r="Z165" s="1"/>
      <c r="AA165" s="1"/>
      <c r="AB165" s="1"/>
      <c r="AC165" s="1"/>
      <c r="AD165" s="1"/>
      <c r="AE165" s="1"/>
    </row>
    <row r="166" customFormat="false" ht="15" hidden="true" customHeight="false" outlineLevel="2" collapsed="false">
      <c r="B166" s="70" t="n">
        <f aca="false">B45</f>
        <v>0</v>
      </c>
      <c r="C166" s="71"/>
      <c r="D166" s="72"/>
      <c r="E166" s="73"/>
      <c r="F166" s="74"/>
      <c r="G166" s="75" t="n">
        <f aca="false">SUMIFS([0]!t1istw4,[0]!t1paketw4,B166)</f>
        <v>0</v>
      </c>
      <c r="H166" s="74"/>
      <c r="I166" s="75" t="n">
        <f aca="false">SUMIFS(zeit2!t2istw4,zeit2!t2paketw4,B166)</f>
        <v>0</v>
      </c>
      <c r="J166" s="74"/>
      <c r="K166" s="75" t="n">
        <f aca="false">SUMIFS(zeit3!t3istw4,zeit3!t3paketw4,B166)</f>
        <v>0</v>
      </c>
      <c r="L166" s="74"/>
      <c r="M166" s="75" t="n">
        <f aca="false">SUMIFS(zeit4!t4istw4,zeit4!t4paketw4,B166)</f>
        <v>0</v>
      </c>
      <c r="N166" s="74"/>
      <c r="O166" s="75" t="n">
        <f aca="false">SUMIFS(zeit5!t5istw4,zeit5!t5paketw4,B166)</f>
        <v>0</v>
      </c>
      <c r="P166" s="76" t="n">
        <f aca="false">L166+J166+H166+F166+N166</f>
        <v>0</v>
      </c>
      <c r="Q166" s="98" t="n">
        <f aca="false">M166+K166+I166+G166+O166</f>
        <v>0</v>
      </c>
      <c r="R166" s="1"/>
      <c r="S166" s="1"/>
      <c r="T166" s="1"/>
      <c r="U166" s="1"/>
      <c r="V166" s="1"/>
      <c r="W166" s="1"/>
      <c r="X166" s="1"/>
      <c r="Y166" s="1"/>
      <c r="Z166" s="1"/>
      <c r="AA166" s="1"/>
      <c r="AB166" s="1"/>
      <c r="AC166" s="1"/>
      <c r="AD166" s="1"/>
      <c r="AE166" s="1"/>
    </row>
    <row r="167" customFormat="false" ht="15" hidden="false" customHeight="false" outlineLevel="1" collapsed="true">
      <c r="B167" s="84" t="s">
        <v>71</v>
      </c>
      <c r="C167" s="78"/>
      <c r="D167" s="79" t="n">
        <v>4</v>
      </c>
      <c r="E167" s="80" t="n">
        <f aca="false">D167-F167-H167-J167-L167-N167</f>
        <v>0</v>
      </c>
      <c r="F167" s="81" t="n">
        <f aca="false">SUM(F168:F177)</f>
        <v>0</v>
      </c>
      <c r="G167" s="82" t="n">
        <f aca="false">SUM(G168:G177)</f>
        <v>0</v>
      </c>
      <c r="H167" s="81" t="n">
        <f aca="false">SUM(H168:H177)</f>
        <v>4</v>
      </c>
      <c r="I167" s="82" t="n">
        <f aca="false">SUM(I168:I177)</f>
        <v>0</v>
      </c>
      <c r="J167" s="81" t="n">
        <f aca="false">SUM(J168:J177)</f>
        <v>0</v>
      </c>
      <c r="K167" s="82" t="n">
        <f aca="false">SUM(K168:K177)</f>
        <v>0</v>
      </c>
      <c r="L167" s="81" t="n">
        <f aca="false">SUM(L168:L177)</f>
        <v>0</v>
      </c>
      <c r="M167" s="82" t="n">
        <f aca="false">SUM(M168:M177)</f>
        <v>0</v>
      </c>
      <c r="N167" s="81" t="n">
        <f aca="false">SUM(N168:N177)</f>
        <v>0</v>
      </c>
      <c r="O167" s="82" t="n">
        <f aca="false">SUM(O168:O177)</f>
        <v>0</v>
      </c>
      <c r="P167" s="68" t="n">
        <f aca="false">L167+J167+H167+F167+N167</f>
        <v>4</v>
      </c>
      <c r="Q167" s="67" t="n">
        <f aca="false">M167+K167+I167+G167+O167</f>
        <v>0</v>
      </c>
      <c r="R167" s="1"/>
      <c r="S167" s="1"/>
      <c r="T167" s="1"/>
      <c r="U167" s="1"/>
      <c r="V167" s="1"/>
      <c r="W167" s="1"/>
      <c r="X167" s="1"/>
      <c r="Y167" s="1"/>
      <c r="Z167" s="1"/>
      <c r="AA167" s="1"/>
      <c r="AB167" s="1"/>
      <c r="AC167" s="1"/>
      <c r="AD167" s="1"/>
      <c r="AE167" s="1"/>
    </row>
    <row r="168" customFormat="false" ht="15" hidden="true" customHeight="false" outlineLevel="2" collapsed="false">
      <c r="B168" s="70" t="str">
        <f aca="false">B47</f>
        <v>Unit Tests</v>
      </c>
      <c r="C168" s="71"/>
      <c r="D168" s="72"/>
      <c r="E168" s="73"/>
      <c r="F168" s="74"/>
      <c r="G168" s="75" t="n">
        <f aca="false">SUMIFS([0]!t1istw4,[0]!t1paketw4,B168)</f>
        <v>0</v>
      </c>
      <c r="H168" s="74" t="n">
        <v>4</v>
      </c>
      <c r="I168" s="75" t="n">
        <f aca="false">SUMIFS(zeit2!t2istw4,zeit2!t2paketw4,B168)</f>
        <v>0</v>
      </c>
      <c r="J168" s="74"/>
      <c r="K168" s="75" t="n">
        <f aca="false">SUMIFS(zeit3!t3istw4,zeit3!t3paketw4,B168)</f>
        <v>0</v>
      </c>
      <c r="L168" s="74"/>
      <c r="M168" s="75" t="n">
        <f aca="false">SUMIFS(zeit4!t4istw4,zeit4!t4paketw4,B168)</f>
        <v>0</v>
      </c>
      <c r="N168" s="74"/>
      <c r="O168" s="75" t="n">
        <f aca="false">SUMIFS(zeit5!t5istw4,zeit5!t5paketw4,B168)</f>
        <v>0</v>
      </c>
      <c r="P168" s="76" t="n">
        <f aca="false">L168+J168+H168+F168+N168</f>
        <v>4</v>
      </c>
      <c r="Q168" s="98" t="n">
        <f aca="false">M168+K168+I168+G168+O168</f>
        <v>0</v>
      </c>
      <c r="R168" s="1"/>
      <c r="S168" s="1"/>
      <c r="T168" s="1"/>
      <c r="U168" s="1"/>
      <c r="V168" s="1"/>
      <c r="W168" s="1"/>
      <c r="X168" s="1"/>
      <c r="Y168" s="1"/>
      <c r="Z168" s="1"/>
      <c r="AA168" s="1"/>
      <c r="AB168" s="1"/>
      <c r="AC168" s="1"/>
      <c r="AD168" s="1"/>
      <c r="AE168" s="1"/>
    </row>
    <row r="169" customFormat="false" ht="15" hidden="true" customHeight="false" outlineLevel="2" collapsed="false">
      <c r="B169" s="70" t="str">
        <f aca="false">B48</f>
        <v>Funktionale Tests</v>
      </c>
      <c r="C169" s="71"/>
      <c r="D169" s="72"/>
      <c r="E169" s="73"/>
      <c r="F169" s="74"/>
      <c r="G169" s="75" t="n">
        <f aca="false">SUMIFS([0]!t1istw4,[0]!t1paketw4,B169)</f>
        <v>0</v>
      </c>
      <c r="H169" s="74"/>
      <c r="I169" s="75" t="n">
        <f aca="false">SUMIFS(zeit2!t2istw4,zeit2!t2paketw4,B169)</f>
        <v>0</v>
      </c>
      <c r="J169" s="74"/>
      <c r="K169" s="75" t="n">
        <f aca="false">SUMIFS(zeit3!t3istw4,zeit3!t3paketw4,B169)</f>
        <v>0</v>
      </c>
      <c r="L169" s="74"/>
      <c r="M169" s="75" t="n">
        <f aca="false">SUMIFS(zeit4!t4istw4,zeit4!t4paketw4,B169)</f>
        <v>0</v>
      </c>
      <c r="N169" s="74"/>
      <c r="O169" s="75" t="n">
        <f aca="false">SUMIFS(zeit5!t5istw4,zeit5!t5paketw4,B169)</f>
        <v>0</v>
      </c>
      <c r="P169" s="76" t="n">
        <f aca="false">L169+J169+H169+F169+N169</f>
        <v>0</v>
      </c>
      <c r="Q169" s="98" t="n">
        <f aca="false">M169+K169+I169+G169+O169</f>
        <v>0</v>
      </c>
      <c r="R169" s="1"/>
      <c r="S169" s="1"/>
      <c r="T169" s="1"/>
      <c r="U169" s="1"/>
      <c r="V169" s="1"/>
      <c r="W169" s="1"/>
      <c r="X169" s="1"/>
      <c r="Y169" s="1"/>
      <c r="Z169" s="1"/>
      <c r="AA169" s="1"/>
      <c r="AB169" s="1"/>
      <c r="AC169" s="1"/>
      <c r="AD169" s="1"/>
      <c r="AE169" s="1"/>
    </row>
    <row r="170" customFormat="false" ht="15" hidden="true" customHeight="false" outlineLevel="2" collapsed="false">
      <c r="B170" s="70" t="str">
        <f aca="false">B49</f>
        <v>Integrationstest</v>
      </c>
      <c r="C170" s="71"/>
      <c r="D170" s="72"/>
      <c r="E170" s="73"/>
      <c r="F170" s="74"/>
      <c r="G170" s="75" t="n">
        <f aca="false">SUMIFS([0]!t1istw4,[0]!t1paketw4,B170)</f>
        <v>0</v>
      </c>
      <c r="H170" s="74"/>
      <c r="I170" s="75" t="n">
        <f aca="false">SUMIFS(zeit2!t2istw4,zeit2!t2paketw4,B170)</f>
        <v>0</v>
      </c>
      <c r="J170" s="74"/>
      <c r="K170" s="75" t="n">
        <f aca="false">SUMIFS(zeit3!t3istw4,zeit3!t3paketw4,B170)</f>
        <v>0</v>
      </c>
      <c r="L170" s="74"/>
      <c r="M170" s="75" t="n">
        <f aca="false">SUMIFS(zeit4!t4istw4,zeit4!t4paketw4,B170)</f>
        <v>0</v>
      </c>
      <c r="N170" s="74"/>
      <c r="O170" s="75" t="n">
        <f aca="false">SUMIFS(zeit5!t5istw4,zeit5!t5paketw4,B170)</f>
        <v>0</v>
      </c>
      <c r="P170" s="76" t="n">
        <f aca="false">L170+J170+H170+F170+N170</f>
        <v>0</v>
      </c>
      <c r="Q170" s="98" t="n">
        <f aca="false">M170+K170+I170+G170+O170</f>
        <v>0</v>
      </c>
      <c r="R170" s="1"/>
      <c r="S170" s="1"/>
      <c r="T170" s="1"/>
      <c r="U170" s="1"/>
      <c r="V170" s="1"/>
      <c r="W170" s="1"/>
      <c r="X170" s="1"/>
      <c r="Y170" s="1"/>
      <c r="Z170" s="1"/>
      <c r="AA170" s="1"/>
      <c r="AB170" s="1"/>
      <c r="AC170" s="1"/>
      <c r="AD170" s="1"/>
      <c r="AE170" s="1"/>
    </row>
    <row r="171" customFormat="false" ht="15" hidden="true" customHeight="false" outlineLevel="2" collapsed="false">
      <c r="B171" s="70" t="str">
        <f aca="false">B50</f>
        <v>Systemtest</v>
      </c>
      <c r="C171" s="71"/>
      <c r="D171" s="72"/>
      <c r="E171" s="73"/>
      <c r="F171" s="74"/>
      <c r="G171" s="75" t="n">
        <f aca="false">SUMIFS([0]!t1istw4,[0]!t1paketw4,B171)</f>
        <v>0</v>
      </c>
      <c r="H171" s="74"/>
      <c r="I171" s="75" t="n">
        <f aca="false">SUMIFS(zeit2!t2istw4,zeit2!t2paketw4,B171)</f>
        <v>0</v>
      </c>
      <c r="J171" s="74"/>
      <c r="K171" s="75" t="n">
        <f aca="false">SUMIFS(zeit3!t3istw4,zeit3!t3paketw4,B171)</f>
        <v>0</v>
      </c>
      <c r="L171" s="74"/>
      <c r="M171" s="75" t="n">
        <f aca="false">SUMIFS(zeit4!t4istw4,zeit4!t4paketw4,B171)</f>
        <v>0</v>
      </c>
      <c r="N171" s="74"/>
      <c r="O171" s="75" t="n">
        <f aca="false">SUMIFS(zeit5!t5istw4,zeit5!t5paketw4,B171)</f>
        <v>0</v>
      </c>
      <c r="P171" s="76" t="n">
        <f aca="false">L171+J171+H171+F171+N171</f>
        <v>0</v>
      </c>
      <c r="Q171" s="98" t="n">
        <f aca="false">M171+K171+I171+G171+O171</f>
        <v>0</v>
      </c>
      <c r="R171" s="1"/>
      <c r="S171" s="1"/>
      <c r="T171" s="1"/>
      <c r="U171" s="1"/>
      <c r="V171" s="1"/>
      <c r="W171" s="1"/>
      <c r="X171" s="1"/>
      <c r="Y171" s="1"/>
      <c r="Z171" s="1"/>
      <c r="AA171" s="1"/>
      <c r="AB171" s="1"/>
      <c r="AC171" s="1"/>
      <c r="AD171" s="1"/>
      <c r="AE171" s="1"/>
    </row>
    <row r="172" customFormat="false" ht="15" hidden="true" customHeight="false" outlineLevel="2" collapsed="false">
      <c r="B172" s="70" t="str">
        <f aca="false">B51</f>
        <v>Abnahmetest</v>
      </c>
      <c r="C172" s="71"/>
      <c r="D172" s="72"/>
      <c r="E172" s="73"/>
      <c r="F172" s="74"/>
      <c r="G172" s="75" t="n">
        <f aca="false">SUMIFS([0]!t1istw4,[0]!t1paketw4,B172)</f>
        <v>0</v>
      </c>
      <c r="H172" s="74"/>
      <c r="I172" s="75" t="n">
        <f aca="false">SUMIFS(zeit2!t2istw4,zeit2!t2paketw4,B172)</f>
        <v>0</v>
      </c>
      <c r="J172" s="74"/>
      <c r="K172" s="75" t="n">
        <f aca="false">SUMIFS(zeit3!t3istw4,zeit3!t3paketw4,B172)</f>
        <v>0</v>
      </c>
      <c r="L172" s="74"/>
      <c r="M172" s="75" t="n">
        <f aca="false">SUMIFS(zeit4!t4istw4,zeit4!t4paketw4,B172)</f>
        <v>0</v>
      </c>
      <c r="N172" s="74"/>
      <c r="O172" s="75" t="n">
        <f aca="false">SUMIFS(zeit5!t5istw4,zeit5!t5paketw4,B172)</f>
        <v>0</v>
      </c>
      <c r="P172" s="76" t="n">
        <f aca="false">L172+J172+H172+F172+N172</f>
        <v>0</v>
      </c>
      <c r="Q172" s="98" t="n">
        <f aca="false">M172+K172+I172+G172+O172</f>
        <v>0</v>
      </c>
      <c r="R172" s="1"/>
      <c r="S172" s="1"/>
      <c r="T172" s="1"/>
      <c r="U172" s="1"/>
      <c r="V172" s="1"/>
      <c r="W172" s="1"/>
      <c r="X172" s="1"/>
      <c r="Y172" s="1"/>
      <c r="Z172" s="1"/>
      <c r="AA172" s="1"/>
      <c r="AB172" s="1"/>
      <c r="AC172" s="1"/>
      <c r="AD172" s="1"/>
      <c r="AE172" s="1"/>
    </row>
    <row r="173" customFormat="false" ht="15" hidden="true" customHeight="false" outlineLevel="2" collapsed="false">
      <c r="B173" s="70" t="n">
        <f aca="false">B52</f>
        <v>0</v>
      </c>
      <c r="C173" s="71"/>
      <c r="D173" s="72"/>
      <c r="E173" s="73"/>
      <c r="F173" s="74"/>
      <c r="G173" s="75" t="n">
        <f aca="false">SUMIFS([0]!t1istw4,[0]!t1paketw4,B173)</f>
        <v>0</v>
      </c>
      <c r="H173" s="74"/>
      <c r="I173" s="75" t="n">
        <f aca="false">SUMIFS(zeit2!t2istw4,zeit2!t2paketw4,B173)</f>
        <v>0</v>
      </c>
      <c r="J173" s="74"/>
      <c r="K173" s="75" t="n">
        <f aca="false">SUMIFS(zeit3!t3istw4,zeit3!t3paketw4,B173)</f>
        <v>0</v>
      </c>
      <c r="L173" s="74"/>
      <c r="M173" s="75" t="n">
        <f aca="false">SUMIFS(zeit4!t4istw4,zeit4!t4paketw4,B173)</f>
        <v>0</v>
      </c>
      <c r="N173" s="74"/>
      <c r="O173" s="75" t="n">
        <f aca="false">SUMIFS(zeit5!t5istw4,zeit5!t5paketw4,B173)</f>
        <v>0</v>
      </c>
      <c r="P173" s="76" t="n">
        <f aca="false">L173+J173+H173+F173+N173</f>
        <v>0</v>
      </c>
      <c r="Q173" s="98" t="n">
        <f aca="false">M173+K173+I173+G173+O173</f>
        <v>0</v>
      </c>
      <c r="R173" s="1"/>
      <c r="S173" s="1"/>
      <c r="T173" s="1"/>
      <c r="U173" s="1"/>
      <c r="V173" s="1"/>
      <c r="W173" s="1"/>
      <c r="X173" s="1"/>
      <c r="Y173" s="1"/>
      <c r="Z173" s="1"/>
      <c r="AA173" s="1"/>
      <c r="AB173" s="1"/>
      <c r="AC173" s="1"/>
      <c r="AD173" s="1"/>
      <c r="AE173" s="1"/>
    </row>
    <row r="174" customFormat="false" ht="15" hidden="true" customHeight="false" outlineLevel="2" collapsed="false">
      <c r="B174" s="70" t="n">
        <f aca="false">B53</f>
        <v>0</v>
      </c>
      <c r="C174" s="71"/>
      <c r="D174" s="72"/>
      <c r="E174" s="73"/>
      <c r="F174" s="74"/>
      <c r="G174" s="75" t="n">
        <f aca="false">SUMIFS([0]!t1istw4,[0]!t1paketw4,B174)</f>
        <v>0</v>
      </c>
      <c r="H174" s="74"/>
      <c r="I174" s="75" t="n">
        <f aca="false">SUMIFS(zeit2!t2istw4,zeit2!t2paketw4,B174)</f>
        <v>0</v>
      </c>
      <c r="J174" s="74"/>
      <c r="K174" s="75" t="n">
        <f aca="false">SUMIFS(zeit3!t3istw4,zeit3!t3paketw4,B174)</f>
        <v>0</v>
      </c>
      <c r="L174" s="74"/>
      <c r="M174" s="75" t="n">
        <f aca="false">SUMIFS(zeit4!t4istw4,zeit4!t4paketw4,B174)</f>
        <v>0</v>
      </c>
      <c r="N174" s="74"/>
      <c r="O174" s="75" t="n">
        <f aca="false">SUMIFS(zeit5!t5istw4,zeit5!t5paketw4,B174)</f>
        <v>0</v>
      </c>
      <c r="P174" s="76" t="n">
        <f aca="false">L174+J174+H174+F174+N174</f>
        <v>0</v>
      </c>
      <c r="Q174" s="98" t="n">
        <f aca="false">M174+K174+I174+G174+O174</f>
        <v>0</v>
      </c>
      <c r="R174" s="1"/>
      <c r="S174" s="1"/>
      <c r="T174" s="1"/>
      <c r="U174" s="1"/>
      <c r="V174" s="1"/>
      <c r="W174" s="1"/>
      <c r="X174" s="1"/>
      <c r="Y174" s="1"/>
      <c r="Z174" s="1"/>
      <c r="AA174" s="1"/>
      <c r="AB174" s="1"/>
      <c r="AC174" s="1"/>
      <c r="AD174" s="1"/>
      <c r="AE174" s="1"/>
    </row>
    <row r="175" customFormat="false" ht="15" hidden="true" customHeight="false" outlineLevel="2" collapsed="false">
      <c r="B175" s="70" t="n">
        <f aca="false">B54</f>
        <v>0</v>
      </c>
      <c r="C175" s="71"/>
      <c r="D175" s="72"/>
      <c r="E175" s="73"/>
      <c r="F175" s="74"/>
      <c r="G175" s="75" t="n">
        <f aca="false">SUMIFS([0]!t1istw4,[0]!t1paketw4,B175)</f>
        <v>0</v>
      </c>
      <c r="H175" s="74"/>
      <c r="I175" s="75" t="n">
        <f aca="false">SUMIFS(zeit2!t2istw4,zeit2!t2paketw4,B175)</f>
        <v>0</v>
      </c>
      <c r="J175" s="74"/>
      <c r="K175" s="75" t="n">
        <f aca="false">SUMIFS(zeit3!t3istw4,zeit3!t3paketw4,B175)</f>
        <v>0</v>
      </c>
      <c r="L175" s="74"/>
      <c r="M175" s="75" t="n">
        <f aca="false">SUMIFS(zeit4!t4istw4,zeit4!t4paketw4,B175)</f>
        <v>0</v>
      </c>
      <c r="N175" s="74"/>
      <c r="O175" s="75" t="n">
        <f aca="false">SUMIFS(zeit5!t5istw4,zeit5!t5paketw4,B175)</f>
        <v>0</v>
      </c>
      <c r="P175" s="76" t="n">
        <f aca="false">L175+J175+H175+F175+N175</f>
        <v>0</v>
      </c>
      <c r="Q175" s="98" t="n">
        <f aca="false">M175+K175+I175+G175+O175</f>
        <v>0</v>
      </c>
      <c r="R175" s="1"/>
      <c r="S175" s="1"/>
      <c r="T175" s="1"/>
      <c r="U175" s="1"/>
      <c r="V175" s="1"/>
      <c r="W175" s="1"/>
      <c r="X175" s="1"/>
      <c r="Y175" s="1"/>
      <c r="Z175" s="1"/>
      <c r="AA175" s="1"/>
      <c r="AB175" s="1"/>
      <c r="AC175" s="1"/>
      <c r="AD175" s="1"/>
      <c r="AE175" s="1"/>
    </row>
    <row r="176" customFormat="false" ht="15" hidden="true" customHeight="false" outlineLevel="2" collapsed="false">
      <c r="B176" s="70" t="n">
        <f aca="false">B55</f>
        <v>0</v>
      </c>
      <c r="C176" s="71"/>
      <c r="D176" s="72"/>
      <c r="E176" s="73"/>
      <c r="F176" s="74"/>
      <c r="G176" s="75" t="n">
        <f aca="false">SUMIFS([0]!t1istw4,[0]!t1paketw4,B176)</f>
        <v>0</v>
      </c>
      <c r="H176" s="74"/>
      <c r="I176" s="75" t="n">
        <f aca="false">SUMIFS(zeit2!t2istw4,zeit2!t2paketw4,B176)</f>
        <v>0</v>
      </c>
      <c r="J176" s="74"/>
      <c r="K176" s="75" t="n">
        <f aca="false">SUMIFS(zeit3!t3istw4,zeit3!t3paketw4,B176)</f>
        <v>0</v>
      </c>
      <c r="L176" s="74"/>
      <c r="M176" s="75" t="n">
        <f aca="false">SUMIFS(zeit4!t4istw4,zeit4!t4paketw4,B176)</f>
        <v>0</v>
      </c>
      <c r="N176" s="74"/>
      <c r="O176" s="75" t="n">
        <f aca="false">SUMIFS(zeit5!t5istw4,zeit5!t5paketw4,B176)</f>
        <v>0</v>
      </c>
      <c r="P176" s="76" t="n">
        <f aca="false">L176+J176+H176+F176+N176</f>
        <v>0</v>
      </c>
      <c r="Q176" s="98" t="n">
        <f aca="false">M176+K176+I176+G176+O176</f>
        <v>0</v>
      </c>
      <c r="R176" s="1"/>
      <c r="S176" s="1"/>
      <c r="T176" s="1"/>
      <c r="U176" s="1"/>
      <c r="V176" s="1"/>
      <c r="W176" s="1"/>
      <c r="X176" s="1"/>
      <c r="Y176" s="1"/>
      <c r="Z176" s="1"/>
      <c r="AA176" s="1"/>
      <c r="AB176" s="1"/>
      <c r="AC176" s="1"/>
      <c r="AD176" s="1"/>
      <c r="AE176" s="1"/>
    </row>
    <row r="177" customFormat="false" ht="15" hidden="true" customHeight="false" outlineLevel="2" collapsed="false">
      <c r="B177" s="70" t="n">
        <f aca="false">B56</f>
        <v>0</v>
      </c>
      <c r="C177" s="71"/>
      <c r="D177" s="72"/>
      <c r="E177" s="73"/>
      <c r="F177" s="74"/>
      <c r="G177" s="75" t="n">
        <f aca="false">SUMIFS([0]!t1istw4,[0]!t1paketw4,B177)</f>
        <v>0</v>
      </c>
      <c r="H177" s="74"/>
      <c r="I177" s="75" t="n">
        <f aca="false">SUMIFS(zeit2!t2istw4,zeit2!t2paketw4,B177)</f>
        <v>0</v>
      </c>
      <c r="J177" s="74"/>
      <c r="K177" s="75" t="n">
        <f aca="false">SUMIFS(zeit3!t3istw4,zeit3!t3paketw4,B177)</f>
        <v>0</v>
      </c>
      <c r="L177" s="74"/>
      <c r="M177" s="75" t="n">
        <f aca="false">SUMIFS(zeit4!t4istw4,zeit4!t4paketw4,B177)</f>
        <v>0</v>
      </c>
      <c r="N177" s="74"/>
      <c r="O177" s="75" t="n">
        <f aca="false">SUMIFS(zeit5!t5istw4,zeit5!t5paketw4,B177)</f>
        <v>0</v>
      </c>
      <c r="P177" s="76" t="n">
        <f aca="false">L177+J177+H177+F177+N177</f>
        <v>0</v>
      </c>
      <c r="Q177" s="98" t="n">
        <f aca="false">M177+K177+I177+G177+O177</f>
        <v>0</v>
      </c>
      <c r="R177" s="1"/>
      <c r="S177" s="1"/>
      <c r="T177" s="1"/>
      <c r="U177" s="1"/>
      <c r="V177" s="1"/>
      <c r="W177" s="1"/>
      <c r="X177" s="1"/>
      <c r="Y177" s="1"/>
      <c r="Z177" s="1"/>
      <c r="AA177" s="1"/>
      <c r="AB177" s="1"/>
      <c r="AC177" s="1"/>
      <c r="AD177" s="1"/>
      <c r="AE177" s="1"/>
    </row>
    <row r="178" customFormat="false" ht="15" hidden="false" customHeight="false" outlineLevel="1" collapsed="true">
      <c r="A178" s="1"/>
      <c r="B178" s="84" t="s">
        <v>57</v>
      </c>
      <c r="C178" s="78"/>
      <c r="D178" s="79" t="n">
        <v>3</v>
      </c>
      <c r="E178" s="80" t="n">
        <f aca="false">D178-F178-H178-J178-L178-N178</f>
        <v>0</v>
      </c>
      <c r="F178" s="81" t="n">
        <f aca="false">SUM(F179:F188)</f>
        <v>1</v>
      </c>
      <c r="G178" s="82" t="n">
        <f aca="false">SUM(G179:G188)</f>
        <v>0</v>
      </c>
      <c r="H178" s="81" t="n">
        <f aca="false">SUM(H179:H188)</f>
        <v>1</v>
      </c>
      <c r="I178" s="82" t="n">
        <f aca="false">SUM(I179:I188)</f>
        <v>0</v>
      </c>
      <c r="J178" s="81" t="n">
        <f aca="false">SUM(J179:J188)</f>
        <v>0</v>
      </c>
      <c r="K178" s="82" t="n">
        <f aca="false">SUM(K179:K188)</f>
        <v>0</v>
      </c>
      <c r="L178" s="81" t="n">
        <f aca="false">SUM(L179:L188)</f>
        <v>1</v>
      </c>
      <c r="M178" s="82" t="n">
        <f aca="false">SUM(M179:M188)</f>
        <v>0</v>
      </c>
      <c r="N178" s="81" t="n">
        <f aca="false">SUM(N179:N188)</f>
        <v>0</v>
      </c>
      <c r="O178" s="82" t="n">
        <f aca="false">SUM(O179:O188)</f>
        <v>0</v>
      </c>
      <c r="P178" s="68" t="n">
        <f aca="false">L178+J178+H178+F178+N178</f>
        <v>3</v>
      </c>
      <c r="Q178" s="67" t="n">
        <f aca="false">M178+K178+I178+G178+O178</f>
        <v>0</v>
      </c>
      <c r="R178" s="1"/>
      <c r="S178" s="1"/>
      <c r="T178" s="1"/>
      <c r="U178" s="1"/>
      <c r="V178" s="1"/>
      <c r="W178" s="1"/>
      <c r="X178" s="1"/>
      <c r="Y178" s="1"/>
      <c r="Z178" s="1"/>
      <c r="AA178" s="1"/>
      <c r="AB178" s="1"/>
      <c r="AC178" s="1"/>
      <c r="AD178" s="1"/>
      <c r="AE178" s="1"/>
    </row>
    <row r="179" customFormat="false" ht="15" hidden="true" customHeight="false" outlineLevel="2" collapsed="false">
      <c r="A179" s="1"/>
      <c r="B179" s="70" t="str">
        <f aca="false">B58</f>
        <v>Testprotokoll</v>
      </c>
      <c r="C179" s="71"/>
      <c r="D179" s="72"/>
      <c r="E179" s="73"/>
      <c r="F179" s="74"/>
      <c r="G179" s="75" t="n">
        <f aca="false">SUMIFS([0]!t1istw4,[0]!t1paketw4,B179)</f>
        <v>0</v>
      </c>
      <c r="H179" s="74" t="n">
        <v>1</v>
      </c>
      <c r="I179" s="75" t="n">
        <f aca="false">SUMIFS(zeit2!t2istw4,zeit2!t2paketw4,B179)</f>
        <v>0</v>
      </c>
      <c r="J179" s="74"/>
      <c r="K179" s="75" t="n">
        <f aca="false">SUMIFS(zeit3!t3istw4,zeit3!t3paketw4,B179)</f>
        <v>0</v>
      </c>
      <c r="L179" s="74"/>
      <c r="M179" s="75" t="n">
        <f aca="false">SUMIFS(zeit4!t4istw4,zeit4!t4paketw4,B179)</f>
        <v>0</v>
      </c>
      <c r="N179" s="74"/>
      <c r="O179" s="75" t="n">
        <f aca="false">SUMIFS(zeit5!t5istw4,zeit5!t5paketw4,B179)</f>
        <v>0</v>
      </c>
      <c r="P179" s="76" t="n">
        <f aca="false">L179+J179+H179+F179+N179</f>
        <v>1</v>
      </c>
      <c r="Q179" s="98" t="n">
        <f aca="false">M179+K179+I179+G179+O179</f>
        <v>0</v>
      </c>
      <c r="R179" s="1"/>
      <c r="S179" s="1"/>
      <c r="T179" s="1"/>
      <c r="U179" s="1"/>
      <c r="V179" s="1"/>
      <c r="W179" s="1"/>
      <c r="X179" s="1"/>
      <c r="Y179" s="1"/>
      <c r="Z179" s="1"/>
      <c r="AA179" s="1"/>
      <c r="AB179" s="1"/>
      <c r="AC179" s="1"/>
      <c r="AD179" s="1"/>
      <c r="AE179" s="1"/>
    </row>
    <row r="180" customFormat="false" ht="15" hidden="true" customHeight="false" outlineLevel="2" collapsed="false">
      <c r="A180" s="1"/>
      <c r="B180" s="70" t="str">
        <f aca="false">B59</f>
        <v>Codedokumentation</v>
      </c>
      <c r="C180" s="71"/>
      <c r="D180" s="72"/>
      <c r="E180" s="73"/>
      <c r="F180" s="74" t="n">
        <v>1</v>
      </c>
      <c r="G180" s="75" t="n">
        <f aca="false">SUMIFS([0]!t1istw4,[0]!t1paketw4,B180)</f>
        <v>0</v>
      </c>
      <c r="H180" s="74"/>
      <c r="I180" s="75" t="n">
        <f aca="false">SUMIFS(zeit2!t2istw4,zeit2!t2paketw4,B180)</f>
        <v>0</v>
      </c>
      <c r="J180" s="74"/>
      <c r="K180" s="75" t="n">
        <f aca="false">SUMIFS(zeit3!t3istw4,zeit3!t3paketw4,B180)</f>
        <v>0</v>
      </c>
      <c r="L180" s="74" t="n">
        <v>1</v>
      </c>
      <c r="M180" s="75" t="n">
        <f aca="false">SUMIFS(zeit4!t4istw4,zeit4!t4paketw4,B180)</f>
        <v>0</v>
      </c>
      <c r="N180" s="74"/>
      <c r="O180" s="75" t="n">
        <f aca="false">SUMIFS(zeit5!t5istw4,zeit5!t5paketw4,B180)</f>
        <v>0</v>
      </c>
      <c r="P180" s="76" t="n">
        <f aca="false">L180+J180+H180+F180+N180</f>
        <v>2</v>
      </c>
      <c r="Q180" s="98" t="n">
        <f aca="false">M180+K180+I180+G180+O180</f>
        <v>0</v>
      </c>
      <c r="R180" s="1"/>
      <c r="S180" s="1"/>
      <c r="T180" s="1"/>
      <c r="U180" s="1"/>
      <c r="V180" s="1"/>
      <c r="W180" s="1"/>
      <c r="X180" s="1"/>
      <c r="Y180" s="1"/>
      <c r="Z180" s="1"/>
      <c r="AA180" s="1"/>
      <c r="AB180" s="1"/>
      <c r="AC180" s="1"/>
      <c r="AD180" s="1"/>
      <c r="AE180" s="1"/>
    </row>
    <row r="181" customFormat="false" ht="15" hidden="true" customHeight="false" outlineLevel="2" collapsed="false">
      <c r="A181" s="1"/>
      <c r="B181" s="70" t="str">
        <f aca="false">B60</f>
        <v>Benutzerdokumentation</v>
      </c>
      <c r="C181" s="71"/>
      <c r="D181" s="72"/>
      <c r="E181" s="73"/>
      <c r="F181" s="74"/>
      <c r="G181" s="75" t="n">
        <f aca="false">SUMIFS([0]!t1istw4,[0]!t1paketw4,B181)</f>
        <v>0</v>
      </c>
      <c r="H181" s="74"/>
      <c r="I181" s="75" t="n">
        <f aca="false">SUMIFS(zeit2!t2istw4,zeit2!t2paketw4,B181)</f>
        <v>0</v>
      </c>
      <c r="J181" s="74"/>
      <c r="K181" s="75" t="n">
        <f aca="false">SUMIFS(zeit3!t3istw4,zeit3!t3paketw4,B181)</f>
        <v>0</v>
      </c>
      <c r="L181" s="74"/>
      <c r="M181" s="75" t="n">
        <f aca="false">SUMIFS(zeit4!t4istw4,zeit4!t4paketw4,B181)</f>
        <v>0</v>
      </c>
      <c r="N181" s="74"/>
      <c r="O181" s="75" t="n">
        <f aca="false">SUMIFS(zeit5!t5istw4,zeit5!t5paketw4,B181)</f>
        <v>0</v>
      </c>
      <c r="P181" s="76" t="n">
        <f aca="false">L181+J181+H181+F181+N181</f>
        <v>0</v>
      </c>
      <c r="Q181" s="98" t="n">
        <f aca="false">M181+K181+I181+G181+O181</f>
        <v>0</v>
      </c>
      <c r="R181" s="1"/>
      <c r="S181" s="1"/>
      <c r="T181" s="1"/>
      <c r="U181" s="1"/>
      <c r="V181" s="1"/>
      <c r="W181" s="1"/>
      <c r="X181" s="1"/>
      <c r="Y181" s="1"/>
      <c r="Z181" s="1"/>
      <c r="AA181" s="1"/>
      <c r="AB181" s="1"/>
      <c r="AC181" s="1"/>
      <c r="AD181" s="1"/>
      <c r="AE181" s="1"/>
    </row>
    <row r="182" customFormat="false" ht="15" hidden="true" customHeight="false" outlineLevel="2" collapsed="false">
      <c r="A182" s="1"/>
      <c r="B182" s="70" t="str">
        <f aca="false">B61</f>
        <v>Protokoll - Review</v>
      </c>
      <c r="C182" s="71"/>
      <c r="D182" s="72"/>
      <c r="E182" s="73"/>
      <c r="F182" s="74"/>
      <c r="G182" s="75" t="n">
        <f aca="false">SUMIFS([0]!t1istw4,[0]!t1paketw4,B182)</f>
        <v>0</v>
      </c>
      <c r="H182" s="74"/>
      <c r="I182" s="75" t="n">
        <f aca="false">SUMIFS(zeit2!t2istw4,zeit2!t2paketw4,B182)</f>
        <v>0</v>
      </c>
      <c r="J182" s="74"/>
      <c r="K182" s="75" t="n">
        <f aca="false">SUMIFS(zeit3!t3istw4,zeit3!t3paketw4,B182)</f>
        <v>0</v>
      </c>
      <c r="L182" s="74"/>
      <c r="M182" s="75" t="n">
        <f aca="false">SUMIFS(zeit4!t4istw4,zeit4!t4paketw4,B182)</f>
        <v>0</v>
      </c>
      <c r="N182" s="74"/>
      <c r="O182" s="75" t="n">
        <f aca="false">SUMIFS(zeit5!t5istw4,zeit5!t5paketw4,B182)</f>
        <v>0</v>
      </c>
      <c r="P182" s="76" t="n">
        <f aca="false">L182+J182+H182+F182+N182</f>
        <v>0</v>
      </c>
      <c r="Q182" s="98" t="n">
        <f aca="false">M182+K182+I182+G182+O182</f>
        <v>0</v>
      </c>
      <c r="R182" s="1"/>
      <c r="S182" s="1"/>
      <c r="T182" s="1"/>
      <c r="U182" s="1"/>
      <c r="V182" s="1"/>
      <c r="W182" s="1"/>
      <c r="X182" s="1"/>
      <c r="Y182" s="1"/>
      <c r="Z182" s="1"/>
      <c r="AA182" s="1"/>
      <c r="AB182" s="1"/>
      <c r="AC182" s="1"/>
      <c r="AD182" s="1"/>
      <c r="AE182" s="1"/>
    </row>
    <row r="183" customFormat="false" ht="15" hidden="true" customHeight="false" outlineLevel="2" collapsed="false">
      <c r="A183" s="1"/>
      <c r="B183" s="70" t="n">
        <f aca="false">B62</f>
        <v>0</v>
      </c>
      <c r="C183" s="71"/>
      <c r="D183" s="72"/>
      <c r="E183" s="73"/>
      <c r="F183" s="74"/>
      <c r="G183" s="75" t="n">
        <f aca="false">SUMIFS([0]!t1istw4,[0]!t1paketw4,B183)</f>
        <v>0</v>
      </c>
      <c r="H183" s="74"/>
      <c r="I183" s="75" t="n">
        <f aca="false">SUMIFS(zeit2!t2istw4,zeit2!t2paketw4,B183)</f>
        <v>0</v>
      </c>
      <c r="J183" s="74"/>
      <c r="K183" s="75" t="n">
        <f aca="false">SUMIFS(zeit3!t3istw4,zeit3!t3paketw4,B183)</f>
        <v>0</v>
      </c>
      <c r="L183" s="74"/>
      <c r="M183" s="75" t="n">
        <f aca="false">SUMIFS(zeit4!t4istw4,zeit4!t4paketw4,B183)</f>
        <v>0</v>
      </c>
      <c r="N183" s="74"/>
      <c r="O183" s="75" t="n">
        <f aca="false">SUMIFS(zeit5!t5istw4,zeit5!t5paketw4,B183)</f>
        <v>0</v>
      </c>
      <c r="P183" s="76" t="n">
        <f aca="false">L183+J183+H183+F183+N183</f>
        <v>0</v>
      </c>
      <c r="Q183" s="98" t="n">
        <f aca="false">M183+K183+I183+G183+O183</f>
        <v>0</v>
      </c>
      <c r="R183" s="1"/>
      <c r="S183" s="1"/>
      <c r="T183" s="1"/>
      <c r="U183" s="1"/>
      <c r="V183" s="1"/>
      <c r="W183" s="1"/>
      <c r="X183" s="1"/>
      <c r="Y183" s="1"/>
      <c r="Z183" s="1"/>
      <c r="AA183" s="1"/>
      <c r="AB183" s="1"/>
      <c r="AC183" s="1"/>
      <c r="AD183" s="1"/>
      <c r="AE183" s="1"/>
    </row>
    <row r="184" customFormat="false" ht="15" hidden="true" customHeight="false" outlineLevel="2" collapsed="false">
      <c r="A184" s="1"/>
      <c r="B184" s="70" t="n">
        <f aca="false">B63</f>
        <v>0</v>
      </c>
      <c r="C184" s="71"/>
      <c r="D184" s="72"/>
      <c r="E184" s="73"/>
      <c r="F184" s="74"/>
      <c r="G184" s="75" t="n">
        <f aca="false">SUMIFS([0]!t1istw4,[0]!t1paketw4,B184)</f>
        <v>0</v>
      </c>
      <c r="H184" s="74"/>
      <c r="I184" s="75" t="n">
        <f aca="false">SUMIFS(zeit2!t2istw4,zeit2!t2paketw4,B184)</f>
        <v>0</v>
      </c>
      <c r="J184" s="74"/>
      <c r="K184" s="75" t="n">
        <f aca="false">SUMIFS(zeit3!t3istw4,zeit3!t3paketw4,B184)</f>
        <v>0</v>
      </c>
      <c r="L184" s="74"/>
      <c r="M184" s="75" t="n">
        <f aca="false">SUMIFS(zeit4!t4istw4,zeit4!t4paketw4,B184)</f>
        <v>0</v>
      </c>
      <c r="N184" s="74"/>
      <c r="O184" s="75" t="n">
        <f aca="false">SUMIFS(zeit5!t5istw4,zeit5!t5paketw4,B184)</f>
        <v>0</v>
      </c>
      <c r="P184" s="76" t="n">
        <f aca="false">L184+J184+H184+F184+N184</f>
        <v>0</v>
      </c>
      <c r="Q184" s="98" t="n">
        <f aca="false">M184+K184+I184+G184+O184</f>
        <v>0</v>
      </c>
      <c r="R184" s="1"/>
      <c r="S184" s="1"/>
      <c r="T184" s="1"/>
      <c r="U184" s="1"/>
      <c r="V184" s="1"/>
      <c r="W184" s="1"/>
      <c r="X184" s="1"/>
      <c r="Y184" s="1"/>
      <c r="Z184" s="1"/>
      <c r="AA184" s="1"/>
      <c r="AB184" s="1"/>
      <c r="AC184" s="1"/>
      <c r="AD184" s="1"/>
      <c r="AE184" s="1"/>
    </row>
    <row r="185" customFormat="false" ht="15" hidden="true" customHeight="false" outlineLevel="2" collapsed="false">
      <c r="A185" s="1"/>
      <c r="B185" s="70" t="n">
        <f aca="false">B64</f>
        <v>0</v>
      </c>
      <c r="C185" s="71"/>
      <c r="D185" s="72"/>
      <c r="E185" s="73"/>
      <c r="F185" s="74"/>
      <c r="G185" s="75" t="n">
        <f aca="false">SUMIFS([0]!t1istw4,[0]!t1paketw4,B185)</f>
        <v>0</v>
      </c>
      <c r="H185" s="74"/>
      <c r="I185" s="75" t="n">
        <f aca="false">SUMIFS(zeit2!t2istw4,zeit2!t2paketw4,B185)</f>
        <v>0</v>
      </c>
      <c r="J185" s="74"/>
      <c r="K185" s="75" t="n">
        <f aca="false">SUMIFS(zeit3!t3istw4,zeit3!t3paketw4,B185)</f>
        <v>0</v>
      </c>
      <c r="L185" s="74"/>
      <c r="M185" s="75" t="n">
        <f aca="false">SUMIFS(zeit4!t4istw4,zeit4!t4paketw4,B185)</f>
        <v>0</v>
      </c>
      <c r="N185" s="74"/>
      <c r="O185" s="75" t="n">
        <f aca="false">SUMIFS(zeit5!t5istw4,zeit5!t5paketw4,B185)</f>
        <v>0</v>
      </c>
      <c r="P185" s="76" t="n">
        <f aca="false">L185+J185+H185+F185+N185</f>
        <v>0</v>
      </c>
      <c r="Q185" s="98" t="n">
        <f aca="false">M185+K185+I185+G185+O185</f>
        <v>0</v>
      </c>
      <c r="R185" s="1"/>
      <c r="S185" s="1"/>
      <c r="T185" s="1"/>
      <c r="U185" s="1"/>
      <c r="V185" s="1"/>
      <c r="W185" s="1"/>
      <c r="X185" s="1"/>
      <c r="Y185" s="1"/>
      <c r="Z185" s="1"/>
      <c r="AA185" s="1"/>
      <c r="AB185" s="1"/>
      <c r="AC185" s="1"/>
      <c r="AD185" s="1"/>
      <c r="AE185" s="1"/>
    </row>
    <row r="186" customFormat="false" ht="15" hidden="true" customHeight="false" outlineLevel="2" collapsed="false">
      <c r="A186" s="1"/>
      <c r="B186" s="70" t="n">
        <f aca="false">B65</f>
        <v>0</v>
      </c>
      <c r="C186" s="71"/>
      <c r="D186" s="72"/>
      <c r="E186" s="73"/>
      <c r="F186" s="74"/>
      <c r="G186" s="75" t="n">
        <f aca="false">SUMIFS([0]!t1istw4,[0]!t1paketw4,B186)</f>
        <v>0</v>
      </c>
      <c r="H186" s="74"/>
      <c r="I186" s="75" t="n">
        <f aca="false">SUMIFS(zeit2!t2istw4,zeit2!t2paketw4,B186)</f>
        <v>0</v>
      </c>
      <c r="J186" s="74"/>
      <c r="K186" s="75" t="n">
        <f aca="false">SUMIFS(zeit3!t3istw4,zeit3!t3paketw4,B186)</f>
        <v>0</v>
      </c>
      <c r="L186" s="74"/>
      <c r="M186" s="75" t="n">
        <f aca="false">SUMIFS(zeit4!t4istw4,zeit4!t4paketw4,B186)</f>
        <v>0</v>
      </c>
      <c r="N186" s="74"/>
      <c r="O186" s="75" t="n">
        <f aca="false">SUMIFS(zeit5!t5istw4,zeit5!t5paketw4,B186)</f>
        <v>0</v>
      </c>
      <c r="P186" s="76" t="n">
        <f aca="false">L186+J186+H186+F186+N186</f>
        <v>0</v>
      </c>
      <c r="Q186" s="98" t="n">
        <f aca="false">M186+K186+I186+G186+O186</f>
        <v>0</v>
      </c>
      <c r="R186" s="1"/>
      <c r="S186" s="1"/>
      <c r="T186" s="1"/>
      <c r="U186" s="1"/>
      <c r="V186" s="1"/>
      <c r="W186" s="1"/>
      <c r="X186" s="1"/>
      <c r="Y186" s="1"/>
      <c r="Z186" s="1"/>
      <c r="AA186" s="1"/>
      <c r="AB186" s="1"/>
      <c r="AC186" s="1"/>
      <c r="AD186" s="1"/>
      <c r="AE186" s="1"/>
    </row>
    <row r="187" customFormat="false" ht="15" hidden="true" customHeight="false" outlineLevel="2" collapsed="false">
      <c r="A187" s="1"/>
      <c r="B187" s="70" t="n">
        <f aca="false">B66</f>
        <v>0</v>
      </c>
      <c r="C187" s="71"/>
      <c r="D187" s="72"/>
      <c r="E187" s="73"/>
      <c r="F187" s="74"/>
      <c r="G187" s="75" t="n">
        <f aca="false">SUMIFS([0]!t1istw4,[0]!t1paketw4,B187)</f>
        <v>0</v>
      </c>
      <c r="H187" s="74"/>
      <c r="I187" s="75" t="n">
        <f aca="false">SUMIFS(zeit2!t2istw4,zeit2!t2paketw4,B187)</f>
        <v>0</v>
      </c>
      <c r="J187" s="74"/>
      <c r="K187" s="75" t="n">
        <f aca="false">SUMIFS(zeit3!t3istw4,zeit3!t3paketw4,B187)</f>
        <v>0</v>
      </c>
      <c r="L187" s="74"/>
      <c r="M187" s="75" t="n">
        <f aca="false">SUMIFS(zeit4!t4istw4,zeit4!t4paketw4,B187)</f>
        <v>0</v>
      </c>
      <c r="N187" s="74"/>
      <c r="O187" s="75" t="n">
        <f aca="false">SUMIFS(zeit5!t5istw4,zeit5!t5paketw4,B187)</f>
        <v>0</v>
      </c>
      <c r="P187" s="76" t="n">
        <f aca="false">L187+J187+H187+F187+N187</f>
        <v>0</v>
      </c>
      <c r="Q187" s="98" t="n">
        <f aca="false">M187+K187+I187+G187+O187</f>
        <v>0</v>
      </c>
      <c r="R187" s="1"/>
      <c r="S187" s="1"/>
      <c r="T187" s="1"/>
      <c r="U187" s="1"/>
      <c r="V187" s="1"/>
      <c r="W187" s="1"/>
      <c r="X187" s="1"/>
      <c r="Y187" s="1"/>
      <c r="Z187" s="1"/>
      <c r="AA187" s="1"/>
      <c r="AB187" s="1"/>
      <c r="AC187" s="1"/>
      <c r="AD187" s="1"/>
      <c r="AE187" s="1"/>
    </row>
    <row r="188" customFormat="false" ht="15" hidden="true" customHeight="false" outlineLevel="2" collapsed="false">
      <c r="A188" s="1"/>
      <c r="B188" s="70" t="n">
        <f aca="false">B67</f>
        <v>0</v>
      </c>
      <c r="C188" s="71"/>
      <c r="D188" s="72"/>
      <c r="E188" s="73"/>
      <c r="F188" s="74"/>
      <c r="G188" s="75" t="n">
        <f aca="false">SUMIFS([0]!t1istw4,[0]!t1paketw4,B188)</f>
        <v>0</v>
      </c>
      <c r="H188" s="74"/>
      <c r="I188" s="75" t="n">
        <f aca="false">SUMIFS(zeit2!t2istw4,zeit2!t2paketw4,B188)</f>
        <v>0</v>
      </c>
      <c r="J188" s="74"/>
      <c r="K188" s="75" t="n">
        <f aca="false">SUMIFS(zeit3!t3istw4,zeit3!t3paketw4,B188)</f>
        <v>0</v>
      </c>
      <c r="L188" s="74"/>
      <c r="M188" s="75" t="n">
        <f aca="false">SUMIFS(zeit4!t4istw4,zeit4!t4paketw4,B188)</f>
        <v>0</v>
      </c>
      <c r="N188" s="74"/>
      <c r="O188" s="75" t="n">
        <f aca="false">SUMIFS(zeit5!t5istw4,zeit5!t5paketw4,B188)</f>
        <v>0</v>
      </c>
      <c r="P188" s="76" t="n">
        <f aca="false">L188+J188+H188+F188+N188</f>
        <v>0</v>
      </c>
      <c r="Q188" s="98" t="n">
        <f aca="false">M188+K188+I188+G188+O188</f>
        <v>0</v>
      </c>
      <c r="R188" s="1"/>
      <c r="S188" s="1"/>
      <c r="T188" s="1"/>
      <c r="U188" s="1"/>
      <c r="V188" s="1"/>
      <c r="W188" s="1"/>
      <c r="X188" s="1"/>
      <c r="Y188" s="1"/>
      <c r="Z188" s="1"/>
      <c r="AA188" s="1"/>
      <c r="AB188" s="1"/>
      <c r="AC188" s="1"/>
      <c r="AD188" s="1"/>
      <c r="AE188" s="1"/>
    </row>
    <row r="189" customFormat="false" ht="15" hidden="false" customHeight="false" outlineLevel="1" collapsed="true">
      <c r="A189" s="1"/>
      <c r="B189" s="84" t="s">
        <v>58</v>
      </c>
      <c r="C189" s="78"/>
      <c r="D189" s="79"/>
      <c r="E189" s="80" t="n">
        <f aca="false">D189-F189-H189-J189-L189-N189</f>
        <v>0</v>
      </c>
      <c r="F189" s="81" t="n">
        <f aca="false">SUM(F190:F199)</f>
        <v>0</v>
      </c>
      <c r="G189" s="82" t="n">
        <f aca="false">SUM(G190:G199)</f>
        <v>0</v>
      </c>
      <c r="H189" s="81" t="n">
        <f aca="false">SUM(H190:H199)</f>
        <v>0</v>
      </c>
      <c r="I189" s="82" t="n">
        <f aca="false">SUM(I190:I199)</f>
        <v>0</v>
      </c>
      <c r="J189" s="81" t="n">
        <f aca="false">SUM(J190:J199)</f>
        <v>0</v>
      </c>
      <c r="K189" s="82" t="n">
        <f aca="false">SUM(K190:K199)</f>
        <v>0</v>
      </c>
      <c r="L189" s="81" t="n">
        <f aca="false">SUM(L190:L199)</f>
        <v>0</v>
      </c>
      <c r="M189" s="82" t="n">
        <f aca="false">SUM(M190:M199)</f>
        <v>0</v>
      </c>
      <c r="N189" s="81" t="n">
        <f aca="false">SUM(N190:N199)</f>
        <v>0</v>
      </c>
      <c r="O189" s="82" t="n">
        <f aca="false">SUM(O190:O199)</f>
        <v>0</v>
      </c>
      <c r="P189" s="68" t="n">
        <f aca="false">L189+J189+H189+F189+N189</f>
        <v>0</v>
      </c>
      <c r="Q189" s="67" t="n">
        <f aca="false">M189+K189+I189+G189+O189</f>
        <v>0</v>
      </c>
      <c r="R189" s="1"/>
      <c r="S189" s="1"/>
      <c r="T189" s="1"/>
      <c r="U189" s="1"/>
      <c r="V189" s="1"/>
      <c r="W189" s="1"/>
      <c r="X189" s="1"/>
      <c r="Y189" s="1"/>
      <c r="Z189" s="1"/>
      <c r="AA189" s="1"/>
      <c r="AB189" s="1"/>
      <c r="AC189" s="1"/>
      <c r="AD189" s="1"/>
      <c r="AE189" s="1"/>
    </row>
    <row r="190" customFormat="false" ht="15" hidden="true" customHeight="false" outlineLevel="2" collapsed="false">
      <c r="A190" s="1"/>
      <c r="B190" s="70" t="str">
        <f aca="false">B69</f>
        <v>Projektinfrastruktur</v>
      </c>
      <c r="C190" s="71"/>
      <c r="D190" s="72"/>
      <c r="E190" s="73"/>
      <c r="F190" s="74"/>
      <c r="G190" s="75" t="n">
        <f aca="false">SUMIFS([0]!t1istw4,[0]!t1paketw4,B190)</f>
        <v>0</v>
      </c>
      <c r="H190" s="74"/>
      <c r="I190" s="75" t="n">
        <f aca="false">SUMIFS(zeit2!t2istw4,zeit2!t2paketw4,B190)</f>
        <v>0</v>
      </c>
      <c r="J190" s="74"/>
      <c r="K190" s="75" t="n">
        <f aca="false">SUMIFS(zeit3!t3istw4,zeit3!t3paketw4,B190)</f>
        <v>0</v>
      </c>
      <c r="L190" s="74"/>
      <c r="M190" s="75" t="n">
        <f aca="false">SUMIFS(zeit4!t4istw4,zeit4!t4paketw4,B190)</f>
        <v>0</v>
      </c>
      <c r="N190" s="74"/>
      <c r="O190" s="75" t="n">
        <f aca="false">SUMIFS(zeit5!t5istw4,zeit5!t5paketw4,B190)</f>
        <v>0</v>
      </c>
      <c r="P190" s="76" t="n">
        <f aca="false">L190+J190+H190+F190+N190</f>
        <v>0</v>
      </c>
      <c r="Q190" s="98" t="n">
        <f aca="false">M190+K190+I190+G190+O190</f>
        <v>0</v>
      </c>
      <c r="R190" s="1"/>
      <c r="S190" s="1"/>
      <c r="T190" s="1"/>
      <c r="U190" s="1"/>
      <c r="V190" s="1"/>
      <c r="W190" s="1"/>
      <c r="X190" s="1"/>
      <c r="Y190" s="1"/>
      <c r="Z190" s="1"/>
      <c r="AA190" s="1"/>
      <c r="AB190" s="1"/>
      <c r="AC190" s="1"/>
      <c r="AD190" s="1"/>
      <c r="AE190" s="1"/>
    </row>
    <row r="191" customFormat="false" ht="15" hidden="true" customHeight="false" outlineLevel="2" collapsed="false">
      <c r="A191" s="1"/>
      <c r="B191" s="70" t="str">
        <f aca="false">B70</f>
        <v>Zeitplan</v>
      </c>
      <c r="C191" s="71"/>
      <c r="D191" s="72"/>
      <c r="E191" s="73"/>
      <c r="F191" s="74"/>
      <c r="G191" s="75" t="n">
        <f aca="false">SUMIFS([0]!t1istw4,[0]!t1paketw4,B191)</f>
        <v>0</v>
      </c>
      <c r="H191" s="74"/>
      <c r="I191" s="75" t="n">
        <f aca="false">SUMIFS(zeit2!t2istw4,zeit2!t2paketw4,B191)</f>
        <v>0</v>
      </c>
      <c r="J191" s="74"/>
      <c r="K191" s="75" t="n">
        <f aca="false">SUMIFS(zeit3!t3istw4,zeit3!t3paketw4,B191)</f>
        <v>0</v>
      </c>
      <c r="L191" s="74"/>
      <c r="M191" s="75" t="n">
        <f aca="false">SUMIFS(zeit4!t4istw4,zeit4!t4paketw4,B191)</f>
        <v>0</v>
      </c>
      <c r="N191" s="74"/>
      <c r="O191" s="75" t="n">
        <f aca="false">SUMIFS(zeit5!t5istw4,zeit5!t5paketw4,B191)</f>
        <v>0</v>
      </c>
      <c r="P191" s="76" t="n">
        <f aca="false">L191+J191+H191+F191+N191</f>
        <v>0</v>
      </c>
      <c r="Q191" s="98" t="n">
        <f aca="false">M191+K191+I191+G191+O191</f>
        <v>0</v>
      </c>
      <c r="R191" s="1"/>
      <c r="S191" s="1"/>
      <c r="T191" s="1"/>
      <c r="U191" s="1"/>
      <c r="V191" s="1"/>
      <c r="W191" s="1"/>
      <c r="X191" s="1"/>
      <c r="Y191" s="1"/>
      <c r="Z191" s="1"/>
      <c r="AA191" s="1"/>
      <c r="AB191" s="1"/>
      <c r="AC191" s="1"/>
      <c r="AD191" s="1"/>
      <c r="AE191" s="1"/>
    </row>
    <row r="192" customFormat="false" ht="15" hidden="true" customHeight="false" outlineLevel="2" collapsed="false">
      <c r="A192" s="1"/>
      <c r="B192" s="70" t="str">
        <f aca="false">B71</f>
        <v>Projekt Website </v>
      </c>
      <c r="C192" s="71"/>
      <c r="D192" s="72"/>
      <c r="E192" s="73"/>
      <c r="F192" s="74"/>
      <c r="G192" s="75" t="n">
        <f aca="false">SUMIFS([0]!t1istw4,[0]!t1paketw4,B192)</f>
        <v>0</v>
      </c>
      <c r="H192" s="74"/>
      <c r="I192" s="75" t="n">
        <f aca="false">SUMIFS(zeit2!t2istw4,zeit2!t2paketw4,B192)</f>
        <v>0</v>
      </c>
      <c r="J192" s="74"/>
      <c r="K192" s="75" t="n">
        <f aca="false">SUMIFS(zeit3!t3istw4,zeit3!t3paketw4,B192)</f>
        <v>0</v>
      </c>
      <c r="L192" s="74"/>
      <c r="M192" s="75" t="n">
        <f aca="false">SUMIFS(zeit4!t4istw4,zeit4!t4paketw4,B192)</f>
        <v>0</v>
      </c>
      <c r="N192" s="74"/>
      <c r="O192" s="75" t="n">
        <f aca="false">SUMIFS(zeit5!t5istw4,zeit5!t5paketw4,B192)</f>
        <v>0</v>
      </c>
      <c r="P192" s="76" t="n">
        <f aca="false">L192+J192+H192+F192+N192</f>
        <v>0</v>
      </c>
      <c r="Q192" s="98" t="n">
        <f aca="false">M192+K192+I192+G192+O192</f>
        <v>0</v>
      </c>
      <c r="R192" s="1"/>
      <c r="S192" s="1"/>
      <c r="T192" s="1"/>
      <c r="U192" s="1"/>
      <c r="V192" s="1"/>
      <c r="W192" s="1"/>
      <c r="X192" s="1"/>
      <c r="Y192" s="1"/>
      <c r="Z192" s="1"/>
      <c r="AA192" s="1"/>
      <c r="AB192" s="1"/>
      <c r="AC192" s="1"/>
      <c r="AD192" s="1"/>
      <c r="AE192" s="1"/>
    </row>
    <row r="193" customFormat="false" ht="15" hidden="true" customHeight="false" outlineLevel="2" collapsed="false">
      <c r="A193" s="1"/>
      <c r="B193" s="70" t="str">
        <f aca="false">B72</f>
        <v>Projektplanung</v>
      </c>
      <c r="C193" s="71"/>
      <c r="D193" s="72"/>
      <c r="E193" s="73"/>
      <c r="F193" s="74"/>
      <c r="G193" s="75" t="n">
        <f aca="false">SUMIFS([0]!t1istw4,[0]!t1paketw4,B193)</f>
        <v>0</v>
      </c>
      <c r="H193" s="74"/>
      <c r="I193" s="75" t="n">
        <f aca="false">SUMIFS(zeit2!t2istw4,zeit2!t2paketw4,B193)</f>
        <v>0</v>
      </c>
      <c r="J193" s="74"/>
      <c r="K193" s="75" t="n">
        <f aca="false">SUMIFS(zeit3!t3istw4,zeit3!t3paketw4,B193)</f>
        <v>0</v>
      </c>
      <c r="L193" s="74"/>
      <c r="M193" s="75" t="n">
        <f aca="false">SUMIFS(zeit4!t4istw4,zeit4!t4paketw4,B193)</f>
        <v>0</v>
      </c>
      <c r="N193" s="74"/>
      <c r="O193" s="75" t="n">
        <f aca="false">SUMIFS(zeit5!t5istw4,zeit5!t5paketw4,B193)</f>
        <v>0</v>
      </c>
      <c r="P193" s="76" t="n">
        <f aca="false">L193+J193+H193+F193+N193</f>
        <v>0</v>
      </c>
      <c r="Q193" s="98" t="n">
        <f aca="false">M193+K193+I193+G193+O193</f>
        <v>0</v>
      </c>
      <c r="R193" s="1"/>
      <c r="S193" s="1"/>
      <c r="T193" s="1"/>
      <c r="U193" s="1"/>
      <c r="V193" s="1"/>
      <c r="W193" s="1"/>
      <c r="X193" s="1"/>
      <c r="Y193" s="1"/>
      <c r="Z193" s="1"/>
      <c r="AA193" s="1"/>
      <c r="AB193" s="1"/>
      <c r="AC193" s="1"/>
      <c r="AD193" s="1"/>
      <c r="AE193" s="1"/>
    </row>
    <row r="194" customFormat="false" ht="15" hidden="true" customHeight="false" outlineLevel="2" collapsed="false">
      <c r="A194" s="1"/>
      <c r="B194" s="70" t="str">
        <f aca="false">B73</f>
        <v>Arbeitspaket 5</v>
      </c>
      <c r="C194" s="71"/>
      <c r="D194" s="72"/>
      <c r="E194" s="73"/>
      <c r="F194" s="74"/>
      <c r="G194" s="75" t="n">
        <f aca="false">SUMIFS([0]!t1istw4,[0]!t1paketw4,B194)</f>
        <v>0</v>
      </c>
      <c r="H194" s="74"/>
      <c r="I194" s="75" t="n">
        <f aca="false">SUMIFS(zeit2!t2istw4,zeit2!t2paketw4,B194)</f>
        <v>0</v>
      </c>
      <c r="J194" s="74"/>
      <c r="K194" s="75" t="n">
        <f aca="false">SUMIFS(zeit3!t3istw4,zeit3!t3paketw4,B194)</f>
        <v>0</v>
      </c>
      <c r="L194" s="74"/>
      <c r="M194" s="75" t="n">
        <f aca="false">SUMIFS(zeit4!t4istw4,zeit4!t4paketw4,B194)</f>
        <v>0</v>
      </c>
      <c r="N194" s="74"/>
      <c r="O194" s="75" t="n">
        <f aca="false">SUMIFS(zeit5!t5istw4,zeit5!t5paketw4,B194)</f>
        <v>0</v>
      </c>
      <c r="P194" s="76" t="n">
        <f aca="false">L194+J194+H194+F194+N194</f>
        <v>0</v>
      </c>
      <c r="Q194" s="98" t="n">
        <f aca="false">M194+K194+I194+G194+O194</f>
        <v>0</v>
      </c>
      <c r="R194" s="1"/>
      <c r="S194" s="1"/>
      <c r="T194" s="1"/>
      <c r="U194" s="1"/>
      <c r="V194" s="1"/>
      <c r="W194" s="1"/>
      <c r="X194" s="1"/>
      <c r="Y194" s="1"/>
      <c r="Z194" s="1"/>
      <c r="AA194" s="1"/>
      <c r="AB194" s="1"/>
      <c r="AC194" s="1"/>
      <c r="AD194" s="1"/>
      <c r="AE194" s="1"/>
    </row>
    <row r="195" customFormat="false" ht="15" hidden="true" customHeight="false" outlineLevel="2" collapsed="false">
      <c r="A195" s="1"/>
      <c r="B195" s="70" t="n">
        <f aca="false">B74</f>
        <v>0</v>
      </c>
      <c r="C195" s="71"/>
      <c r="D195" s="72"/>
      <c r="E195" s="73"/>
      <c r="F195" s="74"/>
      <c r="G195" s="75" t="n">
        <f aca="false">SUMIFS([0]!t1istw4,[0]!t1paketw4,B195)</f>
        <v>0</v>
      </c>
      <c r="H195" s="74"/>
      <c r="I195" s="75" t="n">
        <f aca="false">SUMIFS(zeit2!t2istw4,zeit2!t2paketw4,B195)</f>
        <v>0</v>
      </c>
      <c r="J195" s="74"/>
      <c r="K195" s="75" t="n">
        <f aca="false">SUMIFS(zeit3!t3istw4,zeit3!t3paketw4,B195)</f>
        <v>0</v>
      </c>
      <c r="L195" s="74"/>
      <c r="M195" s="75" t="n">
        <f aca="false">SUMIFS(zeit4!t4istw4,zeit4!t4paketw4,B195)</f>
        <v>0</v>
      </c>
      <c r="N195" s="74"/>
      <c r="O195" s="75" t="n">
        <f aca="false">SUMIFS(zeit5!t5istw4,zeit5!t5paketw4,B195)</f>
        <v>0</v>
      </c>
      <c r="P195" s="76" t="n">
        <f aca="false">L195+J195+H195+F195+N195</f>
        <v>0</v>
      </c>
      <c r="Q195" s="98" t="n">
        <f aca="false">M195+K195+I195+G195+O195</f>
        <v>0</v>
      </c>
      <c r="R195" s="1"/>
      <c r="S195" s="1"/>
      <c r="T195" s="1"/>
      <c r="U195" s="1"/>
      <c r="V195" s="1"/>
      <c r="W195" s="1"/>
      <c r="X195" s="1"/>
      <c r="Y195" s="1"/>
      <c r="Z195" s="1"/>
      <c r="AA195" s="1"/>
      <c r="AB195" s="1"/>
      <c r="AC195" s="1"/>
      <c r="AD195" s="1"/>
      <c r="AE195" s="1"/>
    </row>
    <row r="196" customFormat="false" ht="15" hidden="true" customHeight="false" outlineLevel="2" collapsed="false">
      <c r="A196" s="1"/>
      <c r="B196" s="70" t="n">
        <f aca="false">B75</f>
        <v>0</v>
      </c>
      <c r="C196" s="71"/>
      <c r="D196" s="72"/>
      <c r="E196" s="73"/>
      <c r="F196" s="74"/>
      <c r="G196" s="75" t="n">
        <f aca="false">SUMIFS([0]!t1istw4,[0]!t1paketw4,B196)</f>
        <v>0</v>
      </c>
      <c r="H196" s="74"/>
      <c r="I196" s="75" t="n">
        <f aca="false">SUMIFS(zeit2!t2istw4,zeit2!t2paketw4,B196)</f>
        <v>0</v>
      </c>
      <c r="J196" s="74"/>
      <c r="K196" s="75" t="n">
        <f aca="false">SUMIFS(zeit3!t3istw4,zeit3!t3paketw4,B196)</f>
        <v>0</v>
      </c>
      <c r="L196" s="74"/>
      <c r="M196" s="75" t="n">
        <f aca="false">SUMIFS(zeit4!t4istw4,zeit4!t4paketw4,B196)</f>
        <v>0</v>
      </c>
      <c r="N196" s="74"/>
      <c r="O196" s="75" t="n">
        <f aca="false">SUMIFS(zeit5!t5istw4,zeit5!t5paketw4,B196)</f>
        <v>0</v>
      </c>
      <c r="P196" s="76" t="n">
        <f aca="false">L196+J196+H196+F196+N196</f>
        <v>0</v>
      </c>
      <c r="Q196" s="98" t="n">
        <f aca="false">M196+K196+I196+G196+O196</f>
        <v>0</v>
      </c>
      <c r="R196" s="1"/>
      <c r="S196" s="1"/>
      <c r="T196" s="1"/>
      <c r="U196" s="1"/>
      <c r="V196" s="1"/>
      <c r="W196" s="1"/>
      <c r="X196" s="1"/>
      <c r="Y196" s="1"/>
      <c r="Z196" s="1"/>
      <c r="AA196" s="1"/>
      <c r="AB196" s="1"/>
      <c r="AC196" s="1"/>
      <c r="AD196" s="1"/>
      <c r="AE196" s="1"/>
    </row>
    <row r="197" customFormat="false" ht="15" hidden="true" customHeight="false" outlineLevel="2" collapsed="false">
      <c r="A197" s="1"/>
      <c r="B197" s="70" t="n">
        <f aca="false">B76</f>
        <v>0</v>
      </c>
      <c r="C197" s="71"/>
      <c r="D197" s="72"/>
      <c r="E197" s="73"/>
      <c r="F197" s="74"/>
      <c r="G197" s="75" t="n">
        <f aca="false">SUMIFS([0]!t1istw4,[0]!t1paketw4,B197)</f>
        <v>0</v>
      </c>
      <c r="H197" s="74"/>
      <c r="I197" s="75" t="n">
        <f aca="false">SUMIFS(zeit2!t2istw4,zeit2!t2paketw4,B197)</f>
        <v>0</v>
      </c>
      <c r="J197" s="74"/>
      <c r="K197" s="75" t="n">
        <f aca="false">SUMIFS(zeit3!t3istw4,zeit3!t3paketw4,B197)</f>
        <v>0</v>
      </c>
      <c r="L197" s="74"/>
      <c r="M197" s="75" t="n">
        <f aca="false">SUMIFS(zeit4!t4istw4,zeit4!t4paketw4,B197)</f>
        <v>0</v>
      </c>
      <c r="N197" s="74"/>
      <c r="O197" s="75" t="n">
        <f aca="false">SUMIFS(zeit5!t5istw4,zeit5!t5paketw4,B197)</f>
        <v>0</v>
      </c>
      <c r="P197" s="76" t="n">
        <f aca="false">L197+J197+H197+F197+N197</f>
        <v>0</v>
      </c>
      <c r="Q197" s="98" t="n">
        <f aca="false">M197+K197+I197+G197+O197</f>
        <v>0</v>
      </c>
      <c r="R197" s="1"/>
      <c r="S197" s="1"/>
      <c r="T197" s="1"/>
      <c r="U197" s="1"/>
      <c r="V197" s="1"/>
      <c r="W197" s="1"/>
      <c r="X197" s="1"/>
      <c r="Y197" s="1"/>
      <c r="Z197" s="1"/>
      <c r="AA197" s="1"/>
      <c r="AB197" s="1"/>
      <c r="AC197" s="1"/>
      <c r="AD197" s="1"/>
      <c r="AE197" s="1"/>
    </row>
    <row r="198" customFormat="false" ht="15" hidden="true" customHeight="false" outlineLevel="2" collapsed="false">
      <c r="A198" s="1"/>
      <c r="B198" s="70" t="n">
        <f aca="false">B77</f>
        <v>0</v>
      </c>
      <c r="C198" s="71"/>
      <c r="D198" s="72"/>
      <c r="E198" s="73"/>
      <c r="F198" s="74"/>
      <c r="G198" s="75" t="n">
        <f aca="false">SUMIFS([0]!t1istw4,[0]!t1paketw4,B198)</f>
        <v>0</v>
      </c>
      <c r="H198" s="74"/>
      <c r="I198" s="75" t="n">
        <f aca="false">SUMIFS(zeit2!t2istw4,zeit2!t2paketw4,B198)</f>
        <v>0</v>
      </c>
      <c r="J198" s="74"/>
      <c r="K198" s="75" t="n">
        <f aca="false">SUMIFS(zeit3!t3istw4,zeit3!t3paketw4,B198)</f>
        <v>0</v>
      </c>
      <c r="L198" s="74"/>
      <c r="M198" s="75" t="n">
        <f aca="false">SUMIFS(zeit4!t4istw4,zeit4!t4paketw4,B198)</f>
        <v>0</v>
      </c>
      <c r="N198" s="74"/>
      <c r="O198" s="75" t="n">
        <f aca="false">SUMIFS(zeit5!t5istw4,zeit5!t5paketw4,B198)</f>
        <v>0</v>
      </c>
      <c r="P198" s="76" t="n">
        <f aca="false">L198+J198+H198+F198+N198</f>
        <v>0</v>
      </c>
      <c r="Q198" s="98" t="n">
        <f aca="false">M198+K198+I198+G198+O198</f>
        <v>0</v>
      </c>
      <c r="R198" s="1"/>
      <c r="S198" s="1"/>
      <c r="T198" s="1"/>
      <c r="U198" s="1"/>
      <c r="V198" s="1"/>
      <c r="W198" s="1"/>
      <c r="X198" s="1"/>
      <c r="Y198" s="1"/>
      <c r="Z198" s="1"/>
      <c r="AA198" s="1"/>
      <c r="AB198" s="1"/>
      <c r="AC198" s="1"/>
      <c r="AD198" s="1"/>
      <c r="AE198" s="1"/>
    </row>
    <row r="199" customFormat="false" ht="15" hidden="true" customHeight="false" outlineLevel="2" collapsed="false">
      <c r="A199" s="1"/>
      <c r="B199" s="70" t="n">
        <f aca="false">B78</f>
        <v>0</v>
      </c>
      <c r="C199" s="71"/>
      <c r="D199" s="72"/>
      <c r="E199" s="73"/>
      <c r="F199" s="74"/>
      <c r="G199" s="75" t="n">
        <f aca="false">SUMIFS([0]!t1istw4,[0]!t1paketw4,B199)</f>
        <v>0</v>
      </c>
      <c r="H199" s="74"/>
      <c r="I199" s="75" t="n">
        <f aca="false">SUMIFS(zeit2!t2istw4,zeit2!t2paketw4,B199)</f>
        <v>0</v>
      </c>
      <c r="J199" s="74"/>
      <c r="K199" s="75" t="n">
        <f aca="false">SUMIFS(zeit3!t3istw4,zeit3!t3paketw4,B199)</f>
        <v>0</v>
      </c>
      <c r="L199" s="74"/>
      <c r="M199" s="75" t="n">
        <f aca="false">SUMIFS(zeit4!t4istw4,zeit4!t4paketw4,B199)</f>
        <v>0</v>
      </c>
      <c r="N199" s="74"/>
      <c r="O199" s="75" t="n">
        <f aca="false">SUMIFS(zeit5!t5istw4,zeit5!t5paketw4,B199)</f>
        <v>0</v>
      </c>
      <c r="P199" s="76" t="n">
        <f aca="false">L199+J199+H199+F199+N199</f>
        <v>0</v>
      </c>
      <c r="Q199" s="98" t="n">
        <f aca="false">M199+K199+I199+G199+O199</f>
        <v>0</v>
      </c>
      <c r="R199" s="1"/>
      <c r="S199" s="1"/>
      <c r="T199" s="1"/>
      <c r="U199" s="1"/>
      <c r="V199" s="1"/>
      <c r="W199" s="1"/>
      <c r="X199" s="1"/>
      <c r="Y199" s="1"/>
      <c r="Z199" s="1"/>
      <c r="AA199" s="1"/>
      <c r="AB199" s="1"/>
      <c r="AC199" s="1"/>
      <c r="AD199" s="1"/>
      <c r="AE199" s="1"/>
    </row>
    <row r="200" customFormat="false" ht="15" hidden="false" customHeight="false" outlineLevel="1" collapsed="true">
      <c r="A200" s="1"/>
      <c r="B200" s="84" t="s">
        <v>72</v>
      </c>
      <c r="C200" s="78"/>
      <c r="D200" s="79"/>
      <c r="E200" s="80" t="n">
        <f aca="false">D200-F200-H200-J200-L200-N200</f>
        <v>0</v>
      </c>
      <c r="F200" s="81" t="n">
        <f aca="false">SUM(F201:F210)</f>
        <v>0</v>
      </c>
      <c r="G200" s="82" t="n">
        <f aca="false">SUM(G201:G210)</f>
        <v>0</v>
      </c>
      <c r="H200" s="81" t="n">
        <f aca="false">SUM(H201:H210)</f>
        <v>0</v>
      </c>
      <c r="I200" s="82" t="n">
        <f aca="false">SUM(I201:I210)</f>
        <v>0</v>
      </c>
      <c r="J200" s="81" t="n">
        <f aca="false">SUM(J201:J210)</f>
        <v>0</v>
      </c>
      <c r="K200" s="82" t="n">
        <f aca="false">SUM(K201:K210)</f>
        <v>0</v>
      </c>
      <c r="L200" s="81" t="n">
        <f aca="false">SUM(L201:L210)</f>
        <v>0</v>
      </c>
      <c r="M200" s="82" t="n">
        <f aca="false">SUM(M201:M210)</f>
        <v>0</v>
      </c>
      <c r="N200" s="81" t="n">
        <f aca="false">SUM(N201:N210)</f>
        <v>0</v>
      </c>
      <c r="O200" s="82" t="n">
        <f aca="false">SUM(O201:O210)</f>
        <v>0</v>
      </c>
      <c r="P200" s="68" t="n">
        <f aca="false">L200+J200+H200+F200+N200</f>
        <v>0</v>
      </c>
      <c r="Q200" s="67" t="n">
        <f aca="false">M200+K200+I200+G200+O200</f>
        <v>0</v>
      </c>
      <c r="R200" s="1"/>
      <c r="S200" s="1"/>
      <c r="T200" s="1"/>
      <c r="U200" s="1"/>
      <c r="V200" s="1"/>
      <c r="W200" s="1"/>
      <c r="X200" s="1"/>
      <c r="Y200" s="1"/>
      <c r="Z200" s="1"/>
      <c r="AA200" s="1"/>
      <c r="AB200" s="1"/>
      <c r="AC200" s="1"/>
      <c r="AD200" s="1"/>
      <c r="AE200" s="1"/>
    </row>
    <row r="201" customFormat="false" ht="15" hidden="true" customHeight="false" outlineLevel="2" collapsed="false">
      <c r="A201" s="1"/>
      <c r="B201" s="70" t="str">
        <f aca="false">B80</f>
        <v>Projektwissen</v>
      </c>
      <c r="C201" s="71"/>
      <c r="D201" s="72"/>
      <c r="E201" s="73"/>
      <c r="F201" s="74"/>
      <c r="G201" s="75" t="n">
        <f aca="false">SUMIFS([0]!t1istw4,[0]!t1paketw4,B201)</f>
        <v>0</v>
      </c>
      <c r="H201" s="74"/>
      <c r="I201" s="75" t="n">
        <f aca="false">SUMIFS(zeit2!t2istw4,zeit2!t2paketw4,B201)</f>
        <v>0</v>
      </c>
      <c r="J201" s="74"/>
      <c r="K201" s="75" t="n">
        <f aca="false">SUMIFS(zeit3!t3istw4,zeit3!t3paketw4,B201)</f>
        <v>0</v>
      </c>
      <c r="L201" s="74"/>
      <c r="M201" s="75" t="n">
        <f aca="false">SUMIFS(zeit4!t4istw4,zeit4!t4paketw4,B201)</f>
        <v>0</v>
      </c>
      <c r="N201" s="74"/>
      <c r="O201" s="75" t="n">
        <f aca="false">SUMIFS(zeit5!t5istw4,zeit5!t5paketw4,B201)</f>
        <v>0</v>
      </c>
      <c r="P201" s="76" t="n">
        <f aca="false">L201+J201+H201+F201+N201</f>
        <v>0</v>
      </c>
      <c r="Q201" s="98" t="n">
        <f aca="false">M201+K201+I201+G201+O201</f>
        <v>0</v>
      </c>
      <c r="R201" s="1"/>
      <c r="S201" s="1"/>
      <c r="T201" s="1"/>
      <c r="U201" s="1"/>
      <c r="V201" s="1"/>
      <c r="W201" s="1"/>
      <c r="X201" s="1"/>
      <c r="Y201" s="1"/>
      <c r="Z201" s="1"/>
      <c r="AA201" s="1"/>
      <c r="AB201" s="1"/>
      <c r="AC201" s="1"/>
      <c r="AD201" s="1"/>
      <c r="AE201" s="1"/>
    </row>
    <row r="202" customFormat="false" ht="15" hidden="true" customHeight="false" outlineLevel="2" collapsed="false">
      <c r="A202" s="1"/>
      <c r="B202" s="70" t="n">
        <f aca="false">B81</f>
        <v>0</v>
      </c>
      <c r="C202" s="71"/>
      <c r="D202" s="72"/>
      <c r="E202" s="73"/>
      <c r="F202" s="74"/>
      <c r="G202" s="75" t="n">
        <f aca="false">SUMIFS([0]!t1istw4,[0]!t1paketw4,B202)</f>
        <v>0</v>
      </c>
      <c r="H202" s="74"/>
      <c r="I202" s="75" t="n">
        <f aca="false">SUMIFS(zeit2!t2istw4,zeit2!t2paketw4,B202)</f>
        <v>0</v>
      </c>
      <c r="J202" s="74"/>
      <c r="K202" s="75" t="n">
        <f aca="false">SUMIFS(zeit3!t3istw4,zeit3!t3paketw4,B202)</f>
        <v>0</v>
      </c>
      <c r="L202" s="74"/>
      <c r="M202" s="75" t="n">
        <f aca="false">SUMIFS(zeit4!t4istw4,zeit4!t4paketw4,B202)</f>
        <v>0</v>
      </c>
      <c r="N202" s="74"/>
      <c r="O202" s="75" t="n">
        <f aca="false">SUMIFS(zeit5!t5istw4,zeit5!t5paketw4,B202)</f>
        <v>0</v>
      </c>
      <c r="P202" s="76" t="n">
        <f aca="false">L202+J202+H202+F202+N202</f>
        <v>0</v>
      </c>
      <c r="Q202" s="98" t="n">
        <f aca="false">M202+K202+I202+G202+O202</f>
        <v>0</v>
      </c>
      <c r="R202" s="1"/>
      <c r="S202" s="1"/>
      <c r="T202" s="1"/>
      <c r="U202" s="1"/>
      <c r="V202" s="1"/>
      <c r="W202" s="1"/>
      <c r="X202" s="1"/>
      <c r="Y202" s="1"/>
      <c r="Z202" s="1"/>
      <c r="AA202" s="1"/>
      <c r="AB202" s="1"/>
      <c r="AC202" s="1"/>
      <c r="AD202" s="1"/>
      <c r="AE202" s="1"/>
    </row>
    <row r="203" customFormat="false" ht="15" hidden="true" customHeight="false" outlineLevel="2" collapsed="false">
      <c r="A203" s="1"/>
      <c r="B203" s="70" t="n">
        <f aca="false">B82</f>
        <v>0</v>
      </c>
      <c r="C203" s="71"/>
      <c r="D203" s="72"/>
      <c r="E203" s="73"/>
      <c r="F203" s="74"/>
      <c r="G203" s="75" t="n">
        <f aca="false">SUMIFS([0]!t1istw4,[0]!t1paketw4,B203)</f>
        <v>0</v>
      </c>
      <c r="H203" s="74"/>
      <c r="I203" s="75" t="n">
        <f aca="false">SUMIFS(zeit2!t2istw4,zeit2!t2paketw4,B203)</f>
        <v>0</v>
      </c>
      <c r="J203" s="74"/>
      <c r="K203" s="75" t="n">
        <f aca="false">SUMIFS(zeit3!t3istw4,zeit3!t3paketw4,B203)</f>
        <v>0</v>
      </c>
      <c r="L203" s="74"/>
      <c r="M203" s="75" t="n">
        <f aca="false">SUMIFS(zeit4!t4istw4,zeit4!t4paketw4,B203)</f>
        <v>0</v>
      </c>
      <c r="N203" s="74"/>
      <c r="O203" s="75" t="n">
        <f aca="false">SUMIFS(zeit5!t5istw4,zeit5!t5paketw4,B203)</f>
        <v>0</v>
      </c>
      <c r="P203" s="76" t="n">
        <f aca="false">L203+J203+H203+F203+N203</f>
        <v>0</v>
      </c>
      <c r="Q203" s="98" t="n">
        <f aca="false">M203+K203+I203+G203+O203</f>
        <v>0</v>
      </c>
      <c r="R203" s="1"/>
      <c r="S203" s="1"/>
      <c r="T203" s="1"/>
      <c r="U203" s="1"/>
      <c r="V203" s="1"/>
      <c r="W203" s="1"/>
      <c r="X203" s="1"/>
      <c r="Y203" s="1"/>
      <c r="Z203" s="1"/>
      <c r="AA203" s="1"/>
      <c r="AB203" s="1"/>
      <c r="AC203" s="1"/>
      <c r="AD203" s="1"/>
      <c r="AE203" s="1"/>
    </row>
    <row r="204" customFormat="false" ht="15" hidden="true" customHeight="false" outlineLevel="2" collapsed="false">
      <c r="A204" s="1"/>
      <c r="B204" s="70" t="n">
        <f aca="false">B83</f>
        <v>0</v>
      </c>
      <c r="C204" s="71"/>
      <c r="D204" s="72"/>
      <c r="E204" s="73"/>
      <c r="F204" s="74"/>
      <c r="G204" s="75" t="n">
        <f aca="false">SUMIFS([0]!t1istw4,[0]!t1paketw4,B204)</f>
        <v>0</v>
      </c>
      <c r="H204" s="74"/>
      <c r="I204" s="75" t="n">
        <f aca="false">SUMIFS(zeit2!t2istw4,zeit2!t2paketw4,B204)</f>
        <v>0</v>
      </c>
      <c r="J204" s="74"/>
      <c r="K204" s="75" t="n">
        <f aca="false">SUMIFS(zeit3!t3istw4,zeit3!t3paketw4,B204)</f>
        <v>0</v>
      </c>
      <c r="L204" s="74"/>
      <c r="M204" s="75" t="n">
        <f aca="false">SUMIFS(zeit4!t4istw4,zeit4!t4paketw4,B204)</f>
        <v>0</v>
      </c>
      <c r="N204" s="74"/>
      <c r="O204" s="75" t="n">
        <f aca="false">SUMIFS(zeit5!t5istw4,zeit5!t5paketw4,B204)</f>
        <v>0</v>
      </c>
      <c r="P204" s="76" t="n">
        <f aca="false">L204+J204+H204+F204+N204</f>
        <v>0</v>
      </c>
      <c r="Q204" s="98" t="n">
        <f aca="false">M204+K204+I204+G204+O204</f>
        <v>0</v>
      </c>
      <c r="R204" s="1"/>
      <c r="S204" s="1"/>
      <c r="T204" s="1"/>
      <c r="U204" s="1"/>
      <c r="V204" s="1"/>
      <c r="W204" s="1"/>
      <c r="X204" s="1"/>
      <c r="Y204" s="1"/>
      <c r="Z204" s="1"/>
      <c r="AA204" s="1"/>
      <c r="AB204" s="1"/>
      <c r="AC204" s="1"/>
      <c r="AD204" s="1"/>
      <c r="AE204" s="1"/>
    </row>
    <row r="205" customFormat="false" ht="15" hidden="true" customHeight="false" outlineLevel="2" collapsed="false">
      <c r="A205" s="1"/>
      <c r="B205" s="70" t="n">
        <f aca="false">B84</f>
        <v>0</v>
      </c>
      <c r="C205" s="71"/>
      <c r="D205" s="72"/>
      <c r="E205" s="73"/>
      <c r="F205" s="74"/>
      <c r="G205" s="75" t="n">
        <f aca="false">SUMIFS([0]!t1istw4,[0]!t1paketw4,B205)</f>
        <v>0</v>
      </c>
      <c r="H205" s="74"/>
      <c r="I205" s="75" t="n">
        <f aca="false">SUMIFS(zeit2!t2istw4,zeit2!t2paketw4,B205)</f>
        <v>0</v>
      </c>
      <c r="J205" s="74"/>
      <c r="K205" s="75" t="n">
        <f aca="false">SUMIFS(zeit3!t3istw4,zeit3!t3paketw4,B205)</f>
        <v>0</v>
      </c>
      <c r="L205" s="74"/>
      <c r="M205" s="75" t="n">
        <f aca="false">SUMIFS(zeit4!t4istw4,zeit4!t4paketw4,B205)</f>
        <v>0</v>
      </c>
      <c r="N205" s="74"/>
      <c r="O205" s="75" t="n">
        <f aca="false">SUMIFS(zeit5!t5istw4,zeit5!t5paketw4,B205)</f>
        <v>0</v>
      </c>
      <c r="P205" s="76" t="n">
        <f aca="false">L205+J205+H205+F205+N205</f>
        <v>0</v>
      </c>
      <c r="Q205" s="98" t="n">
        <f aca="false">M205+K205+I205+G205+O205</f>
        <v>0</v>
      </c>
      <c r="R205" s="1"/>
      <c r="S205" s="1"/>
      <c r="T205" s="1"/>
      <c r="U205" s="1"/>
      <c r="V205" s="1"/>
      <c r="W205" s="1"/>
      <c r="X205" s="1"/>
      <c r="Y205" s="1"/>
      <c r="Z205" s="1"/>
      <c r="AA205" s="1"/>
      <c r="AB205" s="1"/>
      <c r="AC205" s="1"/>
      <c r="AD205" s="1"/>
      <c r="AE205" s="1"/>
    </row>
    <row r="206" customFormat="false" ht="15" hidden="true" customHeight="false" outlineLevel="2" collapsed="false">
      <c r="A206" s="1"/>
      <c r="B206" s="70" t="n">
        <f aca="false">B85</f>
        <v>0</v>
      </c>
      <c r="C206" s="71"/>
      <c r="D206" s="72"/>
      <c r="E206" s="73"/>
      <c r="F206" s="74"/>
      <c r="G206" s="75" t="n">
        <f aca="false">SUMIFS([0]!t1istw4,[0]!t1paketw4,B206)</f>
        <v>0</v>
      </c>
      <c r="H206" s="74"/>
      <c r="I206" s="75" t="n">
        <f aca="false">SUMIFS(zeit2!t2istw4,zeit2!t2paketw4,B206)</f>
        <v>0</v>
      </c>
      <c r="J206" s="74"/>
      <c r="K206" s="75" t="n">
        <f aca="false">SUMIFS(zeit3!t3istw4,zeit3!t3paketw4,B206)</f>
        <v>0</v>
      </c>
      <c r="L206" s="74"/>
      <c r="M206" s="75" t="n">
        <f aca="false">SUMIFS(zeit4!t4istw4,zeit4!t4paketw4,B206)</f>
        <v>0</v>
      </c>
      <c r="N206" s="74"/>
      <c r="O206" s="75" t="n">
        <f aca="false">SUMIFS(zeit5!t5istw4,zeit5!t5paketw4,B206)</f>
        <v>0</v>
      </c>
      <c r="P206" s="76" t="n">
        <f aca="false">L206+J206+H206+F206+N206</f>
        <v>0</v>
      </c>
      <c r="Q206" s="98" t="n">
        <f aca="false">M206+K206+I206+G206+O206</f>
        <v>0</v>
      </c>
      <c r="R206" s="1"/>
      <c r="S206" s="1"/>
      <c r="T206" s="1"/>
      <c r="U206" s="1"/>
      <c r="V206" s="1"/>
      <c r="W206" s="1"/>
      <c r="X206" s="1"/>
      <c r="Y206" s="1"/>
      <c r="Z206" s="1"/>
      <c r="AA206" s="1"/>
      <c r="AB206" s="1"/>
      <c r="AC206" s="1"/>
      <c r="AD206" s="1"/>
      <c r="AE206" s="1"/>
    </row>
    <row r="207" customFormat="false" ht="15" hidden="true" customHeight="false" outlineLevel="2" collapsed="false">
      <c r="A207" s="1"/>
      <c r="B207" s="70" t="n">
        <f aca="false">B86</f>
        <v>0</v>
      </c>
      <c r="C207" s="71"/>
      <c r="D207" s="72"/>
      <c r="E207" s="73"/>
      <c r="F207" s="74"/>
      <c r="G207" s="75" t="n">
        <f aca="false">SUMIFS([0]!t1istw4,[0]!t1paketw4,B207)</f>
        <v>0</v>
      </c>
      <c r="H207" s="74"/>
      <c r="I207" s="75" t="n">
        <f aca="false">SUMIFS(zeit2!t2istw4,zeit2!t2paketw4,B207)</f>
        <v>0</v>
      </c>
      <c r="J207" s="74"/>
      <c r="K207" s="75" t="n">
        <f aca="false">SUMIFS(zeit3!t3istw4,zeit3!t3paketw4,B207)</f>
        <v>0</v>
      </c>
      <c r="L207" s="74"/>
      <c r="M207" s="75" t="n">
        <f aca="false">SUMIFS(zeit4!t4istw4,zeit4!t4paketw4,B207)</f>
        <v>0</v>
      </c>
      <c r="N207" s="74"/>
      <c r="O207" s="75" t="n">
        <f aca="false">SUMIFS(zeit5!t5istw4,zeit5!t5paketw4,B207)</f>
        <v>0</v>
      </c>
      <c r="P207" s="76" t="n">
        <f aca="false">L207+J207+H207+F207+N207</f>
        <v>0</v>
      </c>
      <c r="Q207" s="98" t="n">
        <f aca="false">M207+K207+I207+G207+O207</f>
        <v>0</v>
      </c>
      <c r="R207" s="1"/>
      <c r="S207" s="1"/>
      <c r="T207" s="1"/>
      <c r="U207" s="1"/>
      <c r="V207" s="1"/>
      <c r="W207" s="1"/>
      <c r="X207" s="1"/>
      <c r="Y207" s="1"/>
      <c r="Z207" s="1"/>
      <c r="AA207" s="1"/>
      <c r="AB207" s="1"/>
      <c r="AC207" s="1"/>
      <c r="AD207" s="1"/>
      <c r="AE207" s="1"/>
    </row>
    <row r="208" customFormat="false" ht="15" hidden="true" customHeight="false" outlineLevel="2" collapsed="false">
      <c r="A208" s="1"/>
      <c r="B208" s="70" t="n">
        <f aca="false">B87</f>
        <v>0</v>
      </c>
      <c r="C208" s="71"/>
      <c r="D208" s="72"/>
      <c r="E208" s="73"/>
      <c r="F208" s="74"/>
      <c r="G208" s="75" t="n">
        <f aca="false">SUMIFS([0]!t1istw4,[0]!t1paketw4,B208)</f>
        <v>0</v>
      </c>
      <c r="H208" s="74"/>
      <c r="I208" s="75" t="n">
        <f aca="false">SUMIFS(zeit2!t2istw4,zeit2!t2paketw4,B208)</f>
        <v>0</v>
      </c>
      <c r="J208" s="74"/>
      <c r="K208" s="75" t="n">
        <f aca="false">SUMIFS(zeit3!t3istw4,zeit3!t3paketw4,B208)</f>
        <v>0</v>
      </c>
      <c r="L208" s="74"/>
      <c r="M208" s="75" t="n">
        <f aca="false">SUMIFS(zeit4!t4istw4,zeit4!t4paketw4,B208)</f>
        <v>0</v>
      </c>
      <c r="N208" s="74"/>
      <c r="O208" s="75" t="n">
        <f aca="false">SUMIFS(zeit5!t5istw4,zeit5!t5paketw4,B208)</f>
        <v>0</v>
      </c>
      <c r="P208" s="76" t="n">
        <f aca="false">L208+J208+H208+F208+N208</f>
        <v>0</v>
      </c>
      <c r="Q208" s="98" t="n">
        <f aca="false">M208+K208+I208+G208+O208</f>
        <v>0</v>
      </c>
      <c r="R208" s="1"/>
      <c r="S208" s="1"/>
      <c r="T208" s="1"/>
      <c r="U208" s="1"/>
      <c r="V208" s="1"/>
      <c r="W208" s="1"/>
      <c r="X208" s="1"/>
      <c r="Y208" s="1"/>
      <c r="Z208" s="1"/>
      <c r="AA208" s="1"/>
      <c r="AB208" s="1"/>
      <c r="AC208" s="1"/>
      <c r="AD208" s="1"/>
      <c r="AE208" s="1"/>
    </row>
    <row r="209" customFormat="false" ht="15" hidden="true" customHeight="false" outlineLevel="2" collapsed="false">
      <c r="A209" s="1"/>
      <c r="B209" s="70" t="n">
        <f aca="false">B88</f>
        <v>0</v>
      </c>
      <c r="C209" s="71"/>
      <c r="D209" s="72"/>
      <c r="E209" s="73"/>
      <c r="F209" s="74"/>
      <c r="G209" s="75" t="n">
        <f aca="false">SUMIFS([0]!t1istw4,[0]!t1paketw4,B209)</f>
        <v>0</v>
      </c>
      <c r="H209" s="74"/>
      <c r="I209" s="75" t="n">
        <f aca="false">SUMIFS(zeit2!t2istw4,zeit2!t2paketw4,B209)</f>
        <v>0</v>
      </c>
      <c r="J209" s="74"/>
      <c r="K209" s="75" t="n">
        <f aca="false">SUMIFS(zeit3!t3istw4,zeit3!t3paketw4,B209)</f>
        <v>0</v>
      </c>
      <c r="L209" s="74"/>
      <c r="M209" s="75" t="n">
        <f aca="false">SUMIFS(zeit4!t4istw4,zeit4!t4paketw4,B209)</f>
        <v>0</v>
      </c>
      <c r="N209" s="74"/>
      <c r="O209" s="75" t="n">
        <f aca="false">SUMIFS(zeit5!t5istw4,zeit5!t5paketw4,B209)</f>
        <v>0</v>
      </c>
      <c r="P209" s="76" t="n">
        <f aca="false">L209+J209+H209+F209+N209</f>
        <v>0</v>
      </c>
      <c r="Q209" s="98" t="n">
        <f aca="false">M209+K209+I209+G209+O209</f>
        <v>0</v>
      </c>
      <c r="R209" s="1"/>
      <c r="S209" s="1"/>
      <c r="T209" s="1"/>
      <c r="U209" s="1"/>
      <c r="V209" s="1"/>
      <c r="W209" s="1"/>
      <c r="X209" s="1"/>
      <c r="Y209" s="1"/>
      <c r="Z209" s="1"/>
      <c r="AA209" s="1"/>
      <c r="AB209" s="1"/>
      <c r="AC209" s="1"/>
      <c r="AD209" s="1"/>
      <c r="AE209" s="1"/>
    </row>
    <row r="210" customFormat="false" ht="15" hidden="true" customHeight="false" outlineLevel="2" collapsed="false">
      <c r="A210" s="1"/>
      <c r="B210" s="70" t="n">
        <f aca="false">B89</f>
        <v>0</v>
      </c>
      <c r="C210" s="71"/>
      <c r="D210" s="72"/>
      <c r="E210" s="73"/>
      <c r="F210" s="74"/>
      <c r="G210" s="75" t="n">
        <f aca="false">SUMIFS([0]!t1istw4,[0]!t1paketw4,B210)</f>
        <v>0</v>
      </c>
      <c r="H210" s="74"/>
      <c r="I210" s="75" t="n">
        <f aca="false">SUMIFS(zeit2!t2istw4,zeit2!t2paketw4,B210)</f>
        <v>0</v>
      </c>
      <c r="J210" s="74"/>
      <c r="K210" s="75" t="n">
        <f aca="false">SUMIFS(zeit3!t3istw4,zeit3!t3paketw4,B210)</f>
        <v>0</v>
      </c>
      <c r="L210" s="74"/>
      <c r="M210" s="75" t="n">
        <f aca="false">SUMIFS(zeit4!t4istw4,zeit4!t4paketw4,B210)</f>
        <v>0</v>
      </c>
      <c r="N210" s="74"/>
      <c r="O210" s="75" t="n">
        <f aca="false">SUMIFS(zeit5!t5istw4,zeit5!t5paketw4,B210)</f>
        <v>0</v>
      </c>
      <c r="P210" s="76" t="n">
        <f aca="false">L210+J210+H210+F210+N210</f>
        <v>0</v>
      </c>
      <c r="Q210" s="98" t="n">
        <f aca="false">M210+K210+I210+G210+O210</f>
        <v>0</v>
      </c>
      <c r="R210" s="1"/>
      <c r="S210" s="1"/>
      <c r="T210" s="1"/>
      <c r="U210" s="1"/>
      <c r="V210" s="1"/>
      <c r="W210" s="1"/>
      <c r="X210" s="1"/>
      <c r="Y210" s="1"/>
      <c r="Z210" s="1"/>
      <c r="AA210" s="1"/>
      <c r="AB210" s="1"/>
      <c r="AC210" s="1"/>
      <c r="AD210" s="1"/>
      <c r="AE210" s="1"/>
    </row>
    <row r="211" customFormat="false" ht="15" hidden="false" customHeight="false" outlineLevel="1" collapsed="true">
      <c r="A211" s="1"/>
      <c r="B211" s="84" t="s">
        <v>60</v>
      </c>
      <c r="C211" s="78"/>
      <c r="D211" s="79" t="n">
        <v>12</v>
      </c>
      <c r="E211" s="80" t="n">
        <f aca="false">D211-F211-H211-J211-L211-N211</f>
        <v>0</v>
      </c>
      <c r="F211" s="81" t="n">
        <f aca="false">SUM(F212:F221)</f>
        <v>3</v>
      </c>
      <c r="G211" s="82" t="n">
        <f aca="false">SUM(G212:G221)</f>
        <v>0</v>
      </c>
      <c r="H211" s="81" t="n">
        <f aca="false">SUM(H212:H221)</f>
        <v>3</v>
      </c>
      <c r="I211" s="82" t="n">
        <f aca="false">SUM(I212:I221)</f>
        <v>0</v>
      </c>
      <c r="J211" s="81" t="n">
        <f aca="false">SUM(J212:J221)</f>
        <v>3</v>
      </c>
      <c r="K211" s="82" t="n">
        <f aca="false">SUM(K212:K221)</f>
        <v>0</v>
      </c>
      <c r="L211" s="81" t="n">
        <f aca="false">SUM(L212:L221)</f>
        <v>3</v>
      </c>
      <c r="M211" s="82" t="n">
        <f aca="false">SUM(M212:M221)</f>
        <v>0</v>
      </c>
      <c r="N211" s="81" t="n">
        <f aca="false">SUM(N212:N221)</f>
        <v>0</v>
      </c>
      <c r="O211" s="82" t="n">
        <f aca="false">SUM(O212:O221)</f>
        <v>0</v>
      </c>
      <c r="P211" s="68" t="n">
        <f aca="false">L211+J211+H211+F211+N211</f>
        <v>12</v>
      </c>
      <c r="Q211" s="67" t="n">
        <f aca="false">M211+K211+I211+G211+O211</f>
        <v>0</v>
      </c>
      <c r="R211" s="1"/>
      <c r="S211" s="1"/>
      <c r="T211" s="1"/>
      <c r="U211" s="1"/>
      <c r="V211" s="1"/>
      <c r="W211" s="1"/>
      <c r="X211" s="1"/>
      <c r="Y211" s="1"/>
      <c r="Z211" s="1"/>
      <c r="AA211" s="1"/>
      <c r="AB211" s="1"/>
      <c r="AC211" s="1"/>
      <c r="AD211" s="1"/>
      <c r="AE211" s="1"/>
    </row>
    <row r="212" customFormat="false" ht="15" hidden="false" customHeight="false" outlineLevel="2" collapsed="false">
      <c r="A212" s="1"/>
      <c r="B212" s="70" t="str">
        <f aca="false">B91</f>
        <v>Ergebnisse zusammentragen</v>
      </c>
      <c r="C212" s="71"/>
      <c r="D212" s="72"/>
      <c r="E212" s="73"/>
      <c r="F212" s="74" t="n">
        <v>3</v>
      </c>
      <c r="G212" s="75" t="n">
        <f aca="false">SUMIFS([0]!t1istw4,[0]!t1paketw4,B212)</f>
        <v>0</v>
      </c>
      <c r="H212" s="74" t="n">
        <v>3</v>
      </c>
      <c r="I212" s="75" t="n">
        <f aca="false">SUMIFS(zeit2!t2istw4,zeit2!t2paketw4,B212)</f>
        <v>0</v>
      </c>
      <c r="J212" s="74" t="n">
        <v>3</v>
      </c>
      <c r="K212" s="75" t="n">
        <f aca="false">SUMIFS(zeit3!t3istw4,zeit3!t3paketw4,B212)</f>
        <v>0</v>
      </c>
      <c r="L212" s="74" t="n">
        <v>3</v>
      </c>
      <c r="M212" s="75" t="n">
        <f aca="false">SUMIFS(zeit4!t4istw4,zeit4!t4paketw4,B212)</f>
        <v>0</v>
      </c>
      <c r="N212" s="74"/>
      <c r="O212" s="75" t="n">
        <f aca="false">SUMIFS(zeit5!t5istw4,zeit5!t5paketw4,B212)</f>
        <v>0</v>
      </c>
      <c r="P212" s="76" t="n">
        <f aca="false">L212+J212+H212+F212+N212</f>
        <v>12</v>
      </c>
      <c r="Q212" s="98" t="n">
        <f aca="false">M212+K212+I212+G212+O212</f>
        <v>0</v>
      </c>
      <c r="R212" s="1"/>
      <c r="S212" s="1"/>
      <c r="T212" s="1"/>
      <c r="U212" s="1"/>
      <c r="V212" s="1"/>
      <c r="W212" s="1"/>
      <c r="X212" s="1"/>
      <c r="Y212" s="1"/>
      <c r="Z212" s="1"/>
      <c r="AA212" s="1"/>
      <c r="AB212" s="1"/>
      <c r="AC212" s="1"/>
      <c r="AD212" s="1"/>
      <c r="AE212" s="1"/>
    </row>
    <row r="213" customFormat="false" ht="15" hidden="false" customHeight="false" outlineLevel="2" collapsed="false">
      <c r="A213" s="1"/>
      <c r="B213" s="70" t="str">
        <f aca="false">B92</f>
        <v>Brainstorming</v>
      </c>
      <c r="C213" s="71"/>
      <c r="D213" s="72"/>
      <c r="E213" s="73"/>
      <c r="F213" s="74"/>
      <c r="G213" s="75" t="n">
        <f aca="false">SUMIFS([0]!t1istw4,[0]!t1paketw4,B213)</f>
        <v>0</v>
      </c>
      <c r="H213" s="74"/>
      <c r="I213" s="75" t="n">
        <f aca="false">SUMIFS(zeit2!t2istw4,zeit2!t2paketw4,B213)</f>
        <v>0</v>
      </c>
      <c r="J213" s="74"/>
      <c r="K213" s="75" t="n">
        <f aca="false">SUMIFS(zeit3!t3istw4,zeit3!t3paketw4,B213)</f>
        <v>0</v>
      </c>
      <c r="L213" s="74"/>
      <c r="M213" s="75" t="n">
        <f aca="false">SUMIFS(zeit4!t4istw4,zeit4!t4paketw4,B213)</f>
        <v>0</v>
      </c>
      <c r="N213" s="74"/>
      <c r="O213" s="75" t="n">
        <f aca="false">SUMIFS(zeit5!t5istw4,zeit5!t5paketw4,B213)</f>
        <v>0</v>
      </c>
      <c r="P213" s="76" t="n">
        <f aca="false">L213+J213+H213+F213+N213</f>
        <v>0</v>
      </c>
      <c r="Q213" s="98" t="n">
        <f aca="false">M213+K213+I213+G213+O213</f>
        <v>0</v>
      </c>
      <c r="R213" s="1"/>
      <c r="S213" s="1"/>
      <c r="T213" s="1"/>
      <c r="U213" s="1"/>
      <c r="V213" s="1"/>
      <c r="W213" s="1"/>
      <c r="X213" s="1"/>
      <c r="Y213" s="1"/>
      <c r="Z213" s="1"/>
      <c r="AA213" s="1"/>
      <c r="AB213" s="1"/>
      <c r="AC213" s="1"/>
      <c r="AD213" s="1"/>
      <c r="AE213" s="1"/>
    </row>
    <row r="214" customFormat="false" ht="15" hidden="false" customHeight="false" outlineLevel="2" collapsed="false">
      <c r="A214" s="1"/>
      <c r="B214" s="70" t="str">
        <f aca="false">B93</f>
        <v>Arbeitspaket 3</v>
      </c>
      <c r="C214" s="71"/>
      <c r="D214" s="72"/>
      <c r="E214" s="73"/>
      <c r="F214" s="74"/>
      <c r="G214" s="75" t="n">
        <f aca="false">SUMIFS([0]!t1istw4,[0]!t1paketw4,B214)</f>
        <v>0</v>
      </c>
      <c r="H214" s="74"/>
      <c r="I214" s="75" t="n">
        <f aca="false">SUMIFS(zeit2!t2istw4,zeit2!t2paketw4,B214)</f>
        <v>0</v>
      </c>
      <c r="J214" s="74"/>
      <c r="K214" s="75" t="n">
        <f aca="false">SUMIFS(zeit3!t3istw4,zeit3!t3paketw4,B214)</f>
        <v>0</v>
      </c>
      <c r="L214" s="74"/>
      <c r="M214" s="75" t="n">
        <f aca="false">SUMIFS(zeit4!t4istw4,zeit4!t4paketw4,B214)</f>
        <v>0</v>
      </c>
      <c r="N214" s="74"/>
      <c r="O214" s="75" t="n">
        <f aca="false">SUMIFS(zeit5!t5istw4,zeit5!t5paketw4,B214)</f>
        <v>0</v>
      </c>
      <c r="P214" s="76" t="n">
        <f aca="false">L214+J214+H214+F214+N214</f>
        <v>0</v>
      </c>
      <c r="Q214" s="98" t="n">
        <f aca="false">M214+K214+I214+G214+O214</f>
        <v>0</v>
      </c>
      <c r="R214" s="1"/>
      <c r="S214" s="1"/>
      <c r="T214" s="1"/>
      <c r="U214" s="1"/>
      <c r="V214" s="1"/>
      <c r="W214" s="1"/>
      <c r="X214" s="1"/>
      <c r="Y214" s="1"/>
      <c r="Z214" s="1"/>
      <c r="AA214" s="1"/>
      <c r="AB214" s="1"/>
      <c r="AC214" s="1"/>
      <c r="AD214" s="1"/>
      <c r="AE214" s="1"/>
    </row>
    <row r="215" customFormat="false" ht="15" hidden="false" customHeight="false" outlineLevel="2" collapsed="false">
      <c r="A215" s="1"/>
      <c r="B215" s="70" t="str">
        <f aca="false">B94</f>
        <v>Arbeitspaket 4</v>
      </c>
      <c r="C215" s="71"/>
      <c r="D215" s="72"/>
      <c r="E215" s="73"/>
      <c r="F215" s="74"/>
      <c r="G215" s="75" t="n">
        <f aca="false">SUMIFS([0]!t1istw4,[0]!t1paketw4,B215)</f>
        <v>0</v>
      </c>
      <c r="H215" s="74"/>
      <c r="I215" s="75" t="n">
        <f aca="false">SUMIFS(zeit2!t2istw4,zeit2!t2paketw4,B215)</f>
        <v>0</v>
      </c>
      <c r="J215" s="74"/>
      <c r="K215" s="75" t="n">
        <f aca="false">SUMIFS(zeit3!t3istw4,zeit3!t3paketw4,B215)</f>
        <v>0</v>
      </c>
      <c r="L215" s="74"/>
      <c r="M215" s="75" t="n">
        <f aca="false">SUMIFS(zeit4!t4istw4,zeit4!t4paketw4,B215)</f>
        <v>0</v>
      </c>
      <c r="N215" s="74"/>
      <c r="O215" s="75" t="n">
        <f aca="false">SUMIFS(zeit5!t5istw4,zeit5!t5paketw4,B215)</f>
        <v>0</v>
      </c>
      <c r="P215" s="76" t="n">
        <f aca="false">L215+J215+H215+F215+N215</f>
        <v>0</v>
      </c>
      <c r="Q215" s="98" t="n">
        <f aca="false">M215+K215+I215+G215+O215</f>
        <v>0</v>
      </c>
      <c r="R215" s="1"/>
      <c r="S215" s="1"/>
      <c r="T215" s="1"/>
      <c r="U215" s="1"/>
      <c r="V215" s="1"/>
      <c r="W215" s="1"/>
      <c r="X215" s="1"/>
      <c r="Y215" s="1"/>
      <c r="Z215" s="1"/>
      <c r="AA215" s="1"/>
      <c r="AB215" s="1"/>
      <c r="AC215" s="1"/>
      <c r="AD215" s="1"/>
      <c r="AE215" s="1"/>
    </row>
    <row r="216" customFormat="false" ht="15" hidden="false" customHeight="false" outlineLevel="2" collapsed="false">
      <c r="A216" s="1"/>
      <c r="B216" s="70" t="str">
        <f aca="false">B95</f>
        <v>Arbeitspaket 5</v>
      </c>
      <c r="C216" s="71"/>
      <c r="D216" s="72"/>
      <c r="E216" s="73"/>
      <c r="F216" s="74"/>
      <c r="G216" s="75" t="n">
        <f aca="false">SUMIFS([0]!t1istw4,[0]!t1paketw4,B216)</f>
        <v>0</v>
      </c>
      <c r="H216" s="74"/>
      <c r="I216" s="75" t="n">
        <f aca="false">SUMIFS(zeit2!t2istw4,zeit2!t2paketw4,B216)</f>
        <v>0</v>
      </c>
      <c r="J216" s="74"/>
      <c r="K216" s="75" t="n">
        <f aca="false">SUMIFS(zeit3!t3istw4,zeit3!t3paketw4,B216)</f>
        <v>0</v>
      </c>
      <c r="L216" s="74"/>
      <c r="M216" s="75" t="n">
        <f aca="false">SUMIFS(zeit4!t4istw4,zeit4!t4paketw4,B216)</f>
        <v>0</v>
      </c>
      <c r="N216" s="74"/>
      <c r="O216" s="75" t="n">
        <f aca="false">SUMIFS(zeit5!t5istw4,zeit5!t5paketw4,B216)</f>
        <v>0</v>
      </c>
      <c r="P216" s="76" t="n">
        <f aca="false">L216+J216+H216+F216+N216</f>
        <v>0</v>
      </c>
      <c r="Q216" s="98" t="n">
        <f aca="false">M216+K216+I216+G216+O216</f>
        <v>0</v>
      </c>
      <c r="R216" s="1"/>
      <c r="S216" s="1"/>
      <c r="T216" s="1"/>
      <c r="U216" s="1"/>
      <c r="V216" s="1"/>
      <c r="W216" s="1"/>
      <c r="X216" s="1"/>
      <c r="Y216" s="1"/>
      <c r="Z216" s="1"/>
      <c r="AA216" s="1"/>
      <c r="AB216" s="1"/>
      <c r="AC216" s="1"/>
      <c r="AD216" s="1"/>
      <c r="AE216" s="1"/>
    </row>
    <row r="217" customFormat="false" ht="15" hidden="false" customHeight="false" outlineLevel="2" collapsed="false">
      <c r="A217" s="1"/>
      <c r="B217" s="70" t="n">
        <f aca="false">B96</f>
        <v>0</v>
      </c>
      <c r="C217" s="71"/>
      <c r="D217" s="72"/>
      <c r="E217" s="73"/>
      <c r="F217" s="74"/>
      <c r="G217" s="75" t="n">
        <f aca="false">SUMIFS([0]!t1istw4,[0]!t1paketw4,B217)</f>
        <v>0</v>
      </c>
      <c r="H217" s="74"/>
      <c r="I217" s="75" t="n">
        <f aca="false">SUMIFS(zeit2!t2istw4,zeit2!t2paketw4,B217)</f>
        <v>0</v>
      </c>
      <c r="J217" s="74"/>
      <c r="K217" s="75" t="n">
        <f aca="false">SUMIFS(zeit3!t3istw4,zeit3!t3paketw4,B217)</f>
        <v>0</v>
      </c>
      <c r="L217" s="74"/>
      <c r="M217" s="75" t="n">
        <f aca="false">SUMIFS(zeit4!t4istw4,zeit4!t4paketw4,B217)</f>
        <v>0</v>
      </c>
      <c r="N217" s="74"/>
      <c r="O217" s="75" t="n">
        <f aca="false">SUMIFS(zeit5!t5istw4,zeit5!t5paketw4,B217)</f>
        <v>0</v>
      </c>
      <c r="P217" s="76" t="n">
        <f aca="false">L217+J217+H217+F217+N217</f>
        <v>0</v>
      </c>
      <c r="Q217" s="98" t="n">
        <f aca="false">M217+K217+I217+G217+O217</f>
        <v>0</v>
      </c>
      <c r="R217" s="1"/>
      <c r="S217" s="1"/>
      <c r="T217" s="1"/>
      <c r="U217" s="1"/>
      <c r="V217" s="1"/>
      <c r="W217" s="1"/>
      <c r="X217" s="1"/>
      <c r="Y217" s="1"/>
      <c r="Z217" s="1"/>
      <c r="AA217" s="1"/>
      <c r="AB217" s="1"/>
      <c r="AC217" s="1"/>
      <c r="AD217" s="1"/>
      <c r="AE217" s="1"/>
    </row>
    <row r="218" customFormat="false" ht="15" hidden="false" customHeight="false" outlineLevel="2" collapsed="false">
      <c r="A218" s="1"/>
      <c r="B218" s="70" t="n">
        <f aca="false">B97</f>
        <v>0</v>
      </c>
      <c r="C218" s="71"/>
      <c r="D218" s="72"/>
      <c r="E218" s="73"/>
      <c r="F218" s="74"/>
      <c r="G218" s="75" t="n">
        <f aca="false">SUMIFS([0]!t1istw4,[0]!t1paketw4,B218)</f>
        <v>0</v>
      </c>
      <c r="H218" s="74"/>
      <c r="I218" s="75" t="n">
        <f aca="false">SUMIFS(zeit2!t2istw4,zeit2!t2paketw4,B218)</f>
        <v>0</v>
      </c>
      <c r="J218" s="74"/>
      <c r="K218" s="75" t="n">
        <f aca="false">SUMIFS(zeit3!t3istw4,zeit3!t3paketw4,B218)</f>
        <v>0</v>
      </c>
      <c r="L218" s="74"/>
      <c r="M218" s="75" t="n">
        <f aca="false">SUMIFS(zeit4!t4istw4,zeit4!t4paketw4,B218)</f>
        <v>0</v>
      </c>
      <c r="N218" s="74"/>
      <c r="O218" s="75" t="n">
        <f aca="false">SUMIFS(zeit5!t5istw4,zeit5!t5paketw4,B218)</f>
        <v>0</v>
      </c>
      <c r="P218" s="76" t="n">
        <f aca="false">L218+J218+H218+F218+N218</f>
        <v>0</v>
      </c>
      <c r="Q218" s="98" t="n">
        <f aca="false">M218+K218+I218+G218+O218</f>
        <v>0</v>
      </c>
      <c r="R218" s="1"/>
      <c r="S218" s="1"/>
      <c r="T218" s="1"/>
      <c r="U218" s="1"/>
      <c r="V218" s="1"/>
      <c r="W218" s="1"/>
      <c r="X218" s="1"/>
      <c r="Y218" s="1"/>
      <c r="Z218" s="1"/>
      <c r="AA218" s="1"/>
      <c r="AB218" s="1"/>
      <c r="AC218" s="1"/>
      <c r="AD218" s="1"/>
      <c r="AE218" s="1"/>
    </row>
    <row r="219" customFormat="false" ht="15" hidden="false" customHeight="false" outlineLevel="2" collapsed="false">
      <c r="A219" s="1"/>
      <c r="B219" s="70" t="n">
        <f aca="false">B98</f>
        <v>0</v>
      </c>
      <c r="C219" s="71"/>
      <c r="D219" s="72"/>
      <c r="E219" s="73"/>
      <c r="F219" s="74"/>
      <c r="G219" s="75" t="n">
        <f aca="false">SUMIFS([0]!t1istw4,[0]!t1paketw4,B219)</f>
        <v>0</v>
      </c>
      <c r="H219" s="74"/>
      <c r="I219" s="75" t="n">
        <f aca="false">SUMIFS(zeit2!t2istw4,zeit2!t2paketw4,B219)</f>
        <v>0</v>
      </c>
      <c r="J219" s="74"/>
      <c r="K219" s="75" t="n">
        <f aca="false">SUMIFS(zeit3!t3istw4,zeit3!t3paketw4,B219)</f>
        <v>0</v>
      </c>
      <c r="L219" s="74"/>
      <c r="M219" s="75" t="n">
        <f aca="false">SUMIFS(zeit4!t4istw4,zeit4!t4paketw4,B219)</f>
        <v>0</v>
      </c>
      <c r="N219" s="74"/>
      <c r="O219" s="75" t="n">
        <f aca="false">SUMIFS(zeit5!t5istw4,zeit5!t5paketw4,B219)</f>
        <v>0</v>
      </c>
      <c r="P219" s="76" t="n">
        <f aca="false">L219+J219+H219+F219+N219</f>
        <v>0</v>
      </c>
      <c r="Q219" s="98" t="n">
        <f aca="false">M219+K219+I219+G219+O219</f>
        <v>0</v>
      </c>
      <c r="R219" s="1"/>
      <c r="S219" s="1"/>
      <c r="T219" s="1"/>
      <c r="U219" s="1"/>
      <c r="V219" s="1"/>
      <c r="W219" s="1"/>
      <c r="X219" s="1"/>
      <c r="Y219" s="1"/>
      <c r="Z219" s="1"/>
      <c r="AA219" s="1"/>
      <c r="AB219" s="1"/>
      <c r="AC219" s="1"/>
      <c r="AD219" s="1"/>
      <c r="AE219" s="1"/>
    </row>
    <row r="220" customFormat="false" ht="15" hidden="false" customHeight="false" outlineLevel="2" collapsed="false">
      <c r="A220" s="1"/>
      <c r="B220" s="70" t="n">
        <f aca="false">B99</f>
        <v>0</v>
      </c>
      <c r="C220" s="71"/>
      <c r="D220" s="72"/>
      <c r="E220" s="73"/>
      <c r="F220" s="74"/>
      <c r="G220" s="75" t="n">
        <f aca="false">SUMIFS([0]!t1istw4,[0]!t1paketw4,B220)</f>
        <v>0</v>
      </c>
      <c r="H220" s="74"/>
      <c r="I220" s="75" t="n">
        <f aca="false">SUMIFS(zeit2!t2istw4,zeit2!t2paketw4,B220)</f>
        <v>0</v>
      </c>
      <c r="J220" s="74"/>
      <c r="K220" s="75" t="n">
        <f aca="false">SUMIFS(zeit3!t3istw4,zeit3!t3paketw4,B220)</f>
        <v>0</v>
      </c>
      <c r="L220" s="74"/>
      <c r="M220" s="75" t="n">
        <f aca="false">SUMIFS(zeit4!t4istw4,zeit4!t4paketw4,B220)</f>
        <v>0</v>
      </c>
      <c r="N220" s="74"/>
      <c r="O220" s="75" t="n">
        <f aca="false">SUMIFS(zeit5!t5istw4,zeit5!t5paketw4,B220)</f>
        <v>0</v>
      </c>
      <c r="P220" s="76" t="n">
        <f aca="false">L220+J220+H220+F220+N220</f>
        <v>0</v>
      </c>
      <c r="Q220" s="98" t="n">
        <f aca="false">M220+K220+I220+G220+O220</f>
        <v>0</v>
      </c>
      <c r="R220" s="1"/>
      <c r="S220" s="1"/>
      <c r="T220" s="1"/>
      <c r="U220" s="1"/>
      <c r="V220" s="1"/>
      <c r="W220" s="1"/>
      <c r="X220" s="1"/>
      <c r="Y220" s="1"/>
      <c r="Z220" s="1"/>
      <c r="AA220" s="1"/>
      <c r="AB220" s="1"/>
      <c r="AC220" s="1"/>
      <c r="AD220" s="1"/>
      <c r="AE220" s="1"/>
    </row>
    <row r="221" customFormat="false" ht="15" hidden="false" customHeight="false" outlineLevel="2" collapsed="false">
      <c r="A221" s="1"/>
      <c r="B221" s="70" t="n">
        <f aca="false">B100</f>
        <v>0</v>
      </c>
      <c r="C221" s="71"/>
      <c r="D221" s="72"/>
      <c r="E221" s="73"/>
      <c r="F221" s="74"/>
      <c r="G221" s="75" t="n">
        <f aca="false">SUMIFS([0]!t1istw4,[0]!t1paketw4,B221)</f>
        <v>0</v>
      </c>
      <c r="H221" s="74"/>
      <c r="I221" s="75" t="n">
        <f aca="false">SUMIFS(zeit2!t2istw4,zeit2!t2paketw4,B221)</f>
        <v>0</v>
      </c>
      <c r="J221" s="74"/>
      <c r="K221" s="75" t="n">
        <f aca="false">SUMIFS(zeit3!t3istw4,zeit3!t3paketw4,B221)</f>
        <v>0</v>
      </c>
      <c r="L221" s="74"/>
      <c r="M221" s="75" t="n">
        <f aca="false">SUMIFS(zeit4!t4istw4,zeit4!t4paketw4,B221)</f>
        <v>0</v>
      </c>
      <c r="N221" s="74"/>
      <c r="O221" s="75" t="n">
        <f aca="false">SUMIFS(zeit5!t5istw4,zeit5!t5paketw4,B221)</f>
        <v>0</v>
      </c>
      <c r="P221" s="76" t="n">
        <f aca="false">L221+J221+H221+F221+N221</f>
        <v>0</v>
      </c>
      <c r="Q221" s="98" t="n">
        <f aca="false">M221+K221+I221+G221+O221</f>
        <v>0</v>
      </c>
      <c r="R221" s="1"/>
      <c r="S221" s="1"/>
      <c r="T221" s="1"/>
      <c r="U221" s="1"/>
      <c r="V221" s="1"/>
      <c r="W221" s="1"/>
      <c r="X221" s="1"/>
      <c r="Y221" s="1"/>
      <c r="Z221" s="1"/>
      <c r="AA221" s="1"/>
      <c r="AB221" s="1"/>
      <c r="AC221" s="1"/>
      <c r="AD221" s="1"/>
      <c r="AE221" s="1"/>
    </row>
    <row r="222" customFormat="false" ht="15" hidden="false" customHeight="false" outlineLevel="1" collapsed="false">
      <c r="A222" s="1"/>
      <c r="B222" s="84" t="s">
        <v>61</v>
      </c>
      <c r="C222" s="78"/>
      <c r="D222" s="79"/>
      <c r="E222" s="80" t="n">
        <f aca="false">D222-F222-H222-J222-L222-N222</f>
        <v>0</v>
      </c>
      <c r="F222" s="81" t="n">
        <f aca="false">SUM(F223:F232)</f>
        <v>0</v>
      </c>
      <c r="G222" s="82" t="n">
        <f aca="false">SUM(G223:G232)</f>
        <v>0</v>
      </c>
      <c r="H222" s="81" t="n">
        <f aca="false">SUM(H223:H232)</f>
        <v>0</v>
      </c>
      <c r="I222" s="82" t="n">
        <f aca="false">SUM(I223:I232)</f>
        <v>0</v>
      </c>
      <c r="J222" s="80" t="n">
        <f aca="false">SUM(J223:J232)</f>
        <v>0</v>
      </c>
      <c r="K222" s="87" t="n">
        <f aca="false">SUM(K223:K232)</f>
        <v>0</v>
      </c>
      <c r="L222" s="81" t="n">
        <f aca="false">SUM(L223:L232)</f>
        <v>0</v>
      </c>
      <c r="M222" s="82" t="n">
        <f aca="false">SUM(M223:M232)</f>
        <v>0</v>
      </c>
      <c r="N222" s="81" t="n">
        <f aca="false">SUM(N223:N232)</f>
        <v>0</v>
      </c>
      <c r="O222" s="82" t="n">
        <f aca="false">SUM(O223:O232)</f>
        <v>0</v>
      </c>
      <c r="P222" s="68" t="n">
        <f aca="false">L222+J222+H222+F222+N222</f>
        <v>0</v>
      </c>
      <c r="Q222" s="67" t="n">
        <f aca="false">M222+K222+I222+G222+O222</f>
        <v>0</v>
      </c>
      <c r="R222" s="1"/>
      <c r="S222" s="1"/>
      <c r="T222" s="1"/>
      <c r="U222" s="1"/>
      <c r="V222" s="1"/>
      <c r="W222" s="1"/>
      <c r="X222" s="1"/>
      <c r="Y222" s="1"/>
      <c r="Z222" s="1"/>
      <c r="AA222" s="1"/>
      <c r="AB222" s="1"/>
      <c r="AC222" s="1"/>
      <c r="AD222" s="1"/>
      <c r="AE222" s="1"/>
    </row>
    <row r="223" customFormat="false" ht="15" hidden="true" customHeight="false" outlineLevel="2" collapsed="false">
      <c r="A223" s="1"/>
      <c r="B223" s="70" t="str">
        <f aca="false">B102</f>
        <v>Arbeitspaket 1</v>
      </c>
      <c r="C223" s="71"/>
      <c r="D223" s="72"/>
      <c r="E223" s="73"/>
      <c r="F223" s="74"/>
      <c r="G223" s="75" t="n">
        <f aca="false">SUMIFS([0]!t1istw4,[0]!t1paketw4,B223)</f>
        <v>0</v>
      </c>
      <c r="H223" s="74"/>
      <c r="I223" s="75" t="n">
        <f aca="false">SUMIFS(zeit2!t2istw4,zeit2!t2paketw4,B223)</f>
        <v>0</v>
      </c>
      <c r="J223" s="74"/>
      <c r="K223" s="75" t="n">
        <f aca="false">SUMIFS(zeit3!t3istw4,zeit3!t3paketw4,B223)</f>
        <v>0</v>
      </c>
      <c r="L223" s="74"/>
      <c r="M223" s="75" t="n">
        <f aca="false">SUMIFS(zeit4!t4istw4,zeit4!t4paketw4,B223)</f>
        <v>0</v>
      </c>
      <c r="N223" s="74"/>
      <c r="O223" s="75" t="n">
        <f aca="false">SUMIFS(zeit5!t5istw4,zeit5!t5paketw4,B223)</f>
        <v>0</v>
      </c>
      <c r="P223" s="76" t="n">
        <f aca="false">L223+J223+H223+F223+N223</f>
        <v>0</v>
      </c>
      <c r="Q223" s="98" t="n">
        <f aca="false">M223+K223+I223+G223+O223</f>
        <v>0</v>
      </c>
      <c r="R223" s="1"/>
      <c r="S223" s="1"/>
      <c r="T223" s="1"/>
      <c r="U223" s="1"/>
      <c r="V223" s="1"/>
      <c r="W223" s="1"/>
      <c r="X223" s="1"/>
      <c r="Y223" s="1"/>
      <c r="Z223" s="1"/>
      <c r="AA223" s="1"/>
      <c r="AB223" s="1"/>
      <c r="AC223" s="1"/>
      <c r="AD223" s="1"/>
      <c r="AE223" s="1"/>
    </row>
    <row r="224" customFormat="false" ht="15" hidden="true" customHeight="false" outlineLevel="2" collapsed="false">
      <c r="A224" s="1"/>
      <c r="B224" s="70" t="str">
        <f aca="false">B103</f>
        <v>Arbeitspaket 2</v>
      </c>
      <c r="C224" s="71"/>
      <c r="D224" s="72"/>
      <c r="E224" s="73"/>
      <c r="F224" s="74"/>
      <c r="G224" s="75" t="n">
        <f aca="false">SUMIFS([0]!t1istw4,[0]!t1paketw4,B224)</f>
        <v>0</v>
      </c>
      <c r="H224" s="74"/>
      <c r="I224" s="75" t="n">
        <f aca="false">SUMIFS(zeit2!t2istw4,zeit2!t2paketw4,B224)</f>
        <v>0</v>
      </c>
      <c r="J224" s="74"/>
      <c r="K224" s="75" t="n">
        <f aca="false">SUMIFS(zeit3!t3istw4,zeit3!t3paketw4,B224)</f>
        <v>0</v>
      </c>
      <c r="L224" s="74"/>
      <c r="M224" s="75" t="n">
        <f aca="false">SUMIFS(zeit4!t4istw4,zeit4!t4paketw4,B224)</f>
        <v>0</v>
      </c>
      <c r="N224" s="74"/>
      <c r="O224" s="75" t="n">
        <f aca="false">SUMIFS(zeit5!t5istw4,zeit5!t5paketw4,B224)</f>
        <v>0</v>
      </c>
      <c r="P224" s="76" t="n">
        <f aca="false">L224+J224+H224+F224+N224</f>
        <v>0</v>
      </c>
      <c r="Q224" s="98" t="n">
        <f aca="false">M224+K224+I224+G224+O224</f>
        <v>0</v>
      </c>
      <c r="R224" s="1"/>
      <c r="S224" s="1"/>
      <c r="T224" s="1"/>
      <c r="U224" s="1"/>
      <c r="V224" s="1"/>
      <c r="W224" s="1"/>
      <c r="X224" s="1"/>
      <c r="Y224" s="1"/>
      <c r="Z224" s="1"/>
      <c r="AA224" s="1"/>
      <c r="AB224" s="1"/>
      <c r="AC224" s="1"/>
      <c r="AD224" s="1"/>
      <c r="AE224" s="1"/>
    </row>
    <row r="225" customFormat="false" ht="15" hidden="true" customHeight="false" outlineLevel="2" collapsed="false">
      <c r="A225" s="1"/>
      <c r="B225" s="70" t="str">
        <f aca="false">B104</f>
        <v>Arbeitspaket 3</v>
      </c>
      <c r="C225" s="71"/>
      <c r="D225" s="72"/>
      <c r="E225" s="73"/>
      <c r="F225" s="74"/>
      <c r="G225" s="75" t="n">
        <f aca="false">SUMIFS([0]!t1istw4,[0]!t1paketw4,B225)</f>
        <v>0</v>
      </c>
      <c r="H225" s="74"/>
      <c r="I225" s="75" t="n">
        <f aca="false">SUMIFS(zeit2!t2istw4,zeit2!t2paketw4,B225)</f>
        <v>0</v>
      </c>
      <c r="J225" s="74"/>
      <c r="K225" s="75" t="n">
        <f aca="false">SUMIFS(zeit3!t3istw4,zeit3!t3paketw4,B225)</f>
        <v>0</v>
      </c>
      <c r="L225" s="74"/>
      <c r="M225" s="75" t="n">
        <f aca="false">SUMIFS(zeit4!t4istw4,zeit4!t4paketw4,B225)</f>
        <v>0</v>
      </c>
      <c r="N225" s="74"/>
      <c r="O225" s="75" t="n">
        <f aca="false">SUMIFS(zeit5!t5istw4,zeit5!t5paketw4,B225)</f>
        <v>0</v>
      </c>
      <c r="P225" s="76" t="n">
        <f aca="false">L225+J225+H225+F225+N225</f>
        <v>0</v>
      </c>
      <c r="Q225" s="98" t="n">
        <f aca="false">M225+K225+I225+G225+O225</f>
        <v>0</v>
      </c>
      <c r="R225" s="1"/>
      <c r="S225" s="1"/>
      <c r="T225" s="1"/>
      <c r="U225" s="1"/>
      <c r="V225" s="1"/>
      <c r="W225" s="1"/>
      <c r="X225" s="1"/>
      <c r="Y225" s="1"/>
      <c r="Z225" s="1"/>
      <c r="AA225" s="1"/>
      <c r="AB225" s="1"/>
      <c r="AC225" s="1"/>
      <c r="AD225" s="1"/>
      <c r="AE225" s="1"/>
    </row>
    <row r="226" customFormat="false" ht="15" hidden="true" customHeight="false" outlineLevel="2" collapsed="false">
      <c r="A226" s="1"/>
      <c r="B226" s="70" t="str">
        <f aca="false">B105</f>
        <v>Arbeitspaket 4</v>
      </c>
      <c r="C226" s="71"/>
      <c r="D226" s="72"/>
      <c r="E226" s="73"/>
      <c r="F226" s="74"/>
      <c r="G226" s="75" t="n">
        <f aca="false">SUMIFS([0]!t1istw4,[0]!t1paketw4,B226)</f>
        <v>0</v>
      </c>
      <c r="H226" s="74"/>
      <c r="I226" s="75" t="n">
        <f aca="false">SUMIFS(zeit2!t2istw4,zeit2!t2paketw4,B226)</f>
        <v>0</v>
      </c>
      <c r="J226" s="74"/>
      <c r="K226" s="75" t="n">
        <f aca="false">SUMIFS(zeit3!t3istw4,zeit3!t3paketw4,B226)</f>
        <v>0</v>
      </c>
      <c r="L226" s="74"/>
      <c r="M226" s="75" t="n">
        <f aca="false">SUMIFS(zeit4!t4istw4,zeit4!t4paketw4,B226)</f>
        <v>0</v>
      </c>
      <c r="N226" s="74"/>
      <c r="O226" s="75" t="n">
        <f aca="false">SUMIFS(zeit5!t5istw4,zeit5!t5paketw4,B226)</f>
        <v>0</v>
      </c>
      <c r="P226" s="76" t="n">
        <f aca="false">L226+J226+H226+F226+N226</f>
        <v>0</v>
      </c>
      <c r="Q226" s="98" t="n">
        <f aca="false">M226+K226+I226+G226+O226</f>
        <v>0</v>
      </c>
      <c r="R226" s="1"/>
      <c r="S226" s="1"/>
      <c r="T226" s="1"/>
      <c r="U226" s="1"/>
      <c r="V226" s="1"/>
      <c r="W226" s="1"/>
      <c r="X226" s="1"/>
      <c r="Y226" s="1"/>
      <c r="Z226" s="1"/>
      <c r="AA226" s="1"/>
      <c r="AB226" s="1"/>
      <c r="AC226" s="1"/>
      <c r="AD226" s="1"/>
      <c r="AE226" s="1"/>
    </row>
    <row r="227" customFormat="false" ht="15" hidden="true" customHeight="false" outlineLevel="2" collapsed="false">
      <c r="A227" s="1"/>
      <c r="B227" s="70" t="str">
        <f aca="false">B106</f>
        <v>Arbeitspaket 5</v>
      </c>
      <c r="C227" s="71"/>
      <c r="D227" s="72"/>
      <c r="E227" s="73"/>
      <c r="F227" s="74"/>
      <c r="G227" s="75" t="n">
        <f aca="false">SUMIFS([0]!t1istw4,[0]!t1paketw4,B227)</f>
        <v>0</v>
      </c>
      <c r="H227" s="74"/>
      <c r="I227" s="75" t="n">
        <f aca="false">SUMIFS(zeit2!t2istw4,zeit2!t2paketw4,B227)</f>
        <v>0</v>
      </c>
      <c r="J227" s="74"/>
      <c r="K227" s="75" t="n">
        <f aca="false">SUMIFS(zeit3!t3istw4,zeit3!t3paketw4,B227)</f>
        <v>0</v>
      </c>
      <c r="L227" s="74"/>
      <c r="M227" s="75" t="n">
        <f aca="false">SUMIFS(zeit4!t4istw4,zeit4!t4paketw4,B227)</f>
        <v>0</v>
      </c>
      <c r="N227" s="74"/>
      <c r="O227" s="75" t="n">
        <f aca="false">SUMIFS(zeit5!t5istw4,zeit5!t5paketw4,B227)</f>
        <v>0</v>
      </c>
      <c r="P227" s="76" t="n">
        <f aca="false">L227+J227+H227+F227+N227</f>
        <v>0</v>
      </c>
      <c r="Q227" s="98" t="n">
        <f aca="false">M227+K227+I227+G227+O227</f>
        <v>0</v>
      </c>
      <c r="R227" s="1"/>
      <c r="S227" s="1"/>
      <c r="T227" s="1"/>
      <c r="U227" s="1"/>
      <c r="V227" s="1"/>
      <c r="W227" s="1"/>
      <c r="X227" s="1"/>
      <c r="Y227" s="1"/>
      <c r="Z227" s="1"/>
      <c r="AA227" s="1"/>
      <c r="AB227" s="1"/>
      <c r="AC227" s="1"/>
      <c r="AD227" s="1"/>
      <c r="AE227" s="1"/>
    </row>
    <row r="228" customFormat="false" ht="15" hidden="true" customHeight="false" outlineLevel="2" collapsed="false">
      <c r="A228" s="1"/>
      <c r="B228" s="70" t="n">
        <f aca="false">B107</f>
        <v>0</v>
      </c>
      <c r="C228" s="71"/>
      <c r="D228" s="72"/>
      <c r="E228" s="73"/>
      <c r="F228" s="74"/>
      <c r="G228" s="75" t="n">
        <f aca="false">SUMIFS([0]!t1istw4,[0]!t1paketw4,B228)</f>
        <v>0</v>
      </c>
      <c r="H228" s="74"/>
      <c r="I228" s="75" t="n">
        <f aca="false">SUMIFS(zeit2!t2istw4,zeit2!t2paketw4,B228)</f>
        <v>0</v>
      </c>
      <c r="J228" s="74"/>
      <c r="K228" s="75" t="n">
        <f aca="false">SUMIFS(zeit3!t3istw4,zeit3!t3paketw4,B228)</f>
        <v>0</v>
      </c>
      <c r="L228" s="74"/>
      <c r="M228" s="75" t="n">
        <f aca="false">SUMIFS(zeit4!t4istw4,zeit4!t4paketw4,B228)</f>
        <v>0</v>
      </c>
      <c r="N228" s="74"/>
      <c r="O228" s="75" t="n">
        <f aca="false">SUMIFS(zeit5!t5istw4,zeit5!t5paketw4,B228)</f>
        <v>0</v>
      </c>
      <c r="P228" s="76" t="n">
        <f aca="false">L228+J228+H228+F228+N228</f>
        <v>0</v>
      </c>
      <c r="Q228" s="98" t="n">
        <f aca="false">M228+K228+I228+G228+O228</f>
        <v>0</v>
      </c>
      <c r="R228" s="1"/>
      <c r="S228" s="1"/>
      <c r="T228" s="1"/>
      <c r="U228" s="1"/>
      <c r="V228" s="1"/>
      <c r="W228" s="1"/>
      <c r="X228" s="1"/>
      <c r="Y228" s="1"/>
      <c r="Z228" s="1"/>
      <c r="AA228" s="1"/>
      <c r="AB228" s="1"/>
      <c r="AC228" s="1"/>
      <c r="AD228" s="1"/>
      <c r="AE228" s="1"/>
    </row>
    <row r="229" customFormat="false" ht="15" hidden="true" customHeight="false" outlineLevel="2" collapsed="false">
      <c r="A229" s="1"/>
      <c r="B229" s="70" t="n">
        <f aca="false">B108</f>
        <v>0</v>
      </c>
      <c r="C229" s="71"/>
      <c r="D229" s="72"/>
      <c r="E229" s="73"/>
      <c r="F229" s="74"/>
      <c r="G229" s="75" t="n">
        <f aca="false">SUMIFS([0]!t1istw4,[0]!t1paketw4,B229)</f>
        <v>0</v>
      </c>
      <c r="H229" s="74"/>
      <c r="I229" s="75" t="n">
        <f aca="false">SUMIFS(zeit2!t2istw4,zeit2!t2paketw4,B229)</f>
        <v>0</v>
      </c>
      <c r="J229" s="74"/>
      <c r="K229" s="75" t="n">
        <f aca="false">SUMIFS(zeit3!t3istw4,zeit3!t3paketw4,B229)</f>
        <v>0</v>
      </c>
      <c r="L229" s="74"/>
      <c r="M229" s="75" t="n">
        <f aca="false">SUMIFS(zeit4!t4istw4,zeit4!t4paketw4,B229)</f>
        <v>0</v>
      </c>
      <c r="N229" s="74"/>
      <c r="O229" s="75" t="n">
        <f aca="false">SUMIFS(zeit5!t5istw4,zeit5!t5paketw4,B229)</f>
        <v>0</v>
      </c>
      <c r="P229" s="76" t="n">
        <f aca="false">L229+J229+H229+F229+N229</f>
        <v>0</v>
      </c>
      <c r="Q229" s="98" t="n">
        <f aca="false">M229+K229+I229+G229+O229</f>
        <v>0</v>
      </c>
      <c r="R229" s="1"/>
      <c r="S229" s="1"/>
      <c r="T229" s="1"/>
      <c r="U229" s="1"/>
      <c r="V229" s="1"/>
      <c r="W229" s="1"/>
      <c r="X229" s="1"/>
      <c r="Y229" s="1"/>
      <c r="Z229" s="1"/>
      <c r="AA229" s="1"/>
      <c r="AB229" s="1"/>
      <c r="AC229" s="1"/>
      <c r="AD229" s="1"/>
      <c r="AE229" s="1"/>
    </row>
    <row r="230" customFormat="false" ht="15" hidden="true" customHeight="false" outlineLevel="2" collapsed="false">
      <c r="A230" s="1"/>
      <c r="B230" s="70" t="n">
        <f aca="false">B109</f>
        <v>0</v>
      </c>
      <c r="C230" s="71"/>
      <c r="D230" s="72"/>
      <c r="E230" s="73"/>
      <c r="F230" s="74"/>
      <c r="G230" s="75" t="n">
        <f aca="false">SUMIFS([0]!t1istw4,[0]!t1paketw4,B230)</f>
        <v>0</v>
      </c>
      <c r="H230" s="74"/>
      <c r="I230" s="75" t="n">
        <f aca="false">SUMIFS(zeit2!t2istw4,zeit2!t2paketw4,B230)</f>
        <v>0</v>
      </c>
      <c r="J230" s="74"/>
      <c r="K230" s="75" t="n">
        <f aca="false">SUMIFS(zeit3!t3istw4,zeit3!t3paketw4,B230)</f>
        <v>0</v>
      </c>
      <c r="L230" s="74"/>
      <c r="M230" s="75" t="n">
        <f aca="false">SUMIFS(zeit4!t4istw4,zeit4!t4paketw4,B230)</f>
        <v>0</v>
      </c>
      <c r="N230" s="74"/>
      <c r="O230" s="75" t="n">
        <f aca="false">SUMIFS(zeit5!t5istw4,zeit5!t5paketw4,B230)</f>
        <v>0</v>
      </c>
      <c r="P230" s="76" t="n">
        <f aca="false">L230+J230+H230+F230+N230</f>
        <v>0</v>
      </c>
      <c r="Q230" s="98" t="n">
        <f aca="false">M230+K230+I230+G230+O230</f>
        <v>0</v>
      </c>
      <c r="R230" s="1"/>
      <c r="S230" s="1"/>
      <c r="T230" s="1"/>
      <c r="U230" s="1"/>
      <c r="V230" s="1"/>
      <c r="W230" s="1"/>
      <c r="X230" s="1"/>
      <c r="Y230" s="1"/>
      <c r="Z230" s="1"/>
      <c r="AA230" s="1"/>
      <c r="AB230" s="1"/>
      <c r="AC230" s="1"/>
      <c r="AD230" s="1"/>
      <c r="AE230" s="1"/>
    </row>
    <row r="231" customFormat="false" ht="15" hidden="true" customHeight="false" outlineLevel="2" collapsed="false">
      <c r="A231" s="1"/>
      <c r="B231" s="70" t="n">
        <f aca="false">B110</f>
        <v>0</v>
      </c>
      <c r="C231" s="71"/>
      <c r="D231" s="72"/>
      <c r="E231" s="73"/>
      <c r="F231" s="74"/>
      <c r="G231" s="75" t="n">
        <f aca="false">SUMIFS([0]!t1istw4,[0]!t1paketw4,B231)</f>
        <v>0</v>
      </c>
      <c r="H231" s="74"/>
      <c r="I231" s="75" t="n">
        <f aca="false">SUMIFS(zeit2!t2istw4,zeit2!t2paketw4,B231)</f>
        <v>0</v>
      </c>
      <c r="J231" s="74"/>
      <c r="K231" s="75" t="n">
        <f aca="false">SUMIFS(zeit3!t3istw4,zeit3!t3paketw4,B231)</f>
        <v>0</v>
      </c>
      <c r="L231" s="74"/>
      <c r="M231" s="75" t="n">
        <f aca="false">SUMIFS(zeit4!t4istw4,zeit4!t4paketw4,B231)</f>
        <v>0</v>
      </c>
      <c r="N231" s="74"/>
      <c r="O231" s="75" t="n">
        <f aca="false">SUMIFS(zeit5!t5istw4,zeit5!t5paketw4,B231)</f>
        <v>0</v>
      </c>
      <c r="P231" s="76" t="n">
        <f aca="false">L231+J231+H231+F231+N231</f>
        <v>0</v>
      </c>
      <c r="Q231" s="98" t="n">
        <f aca="false">M231+K231+I231+G231+O231</f>
        <v>0</v>
      </c>
      <c r="R231" s="1"/>
      <c r="S231" s="1"/>
      <c r="T231" s="1"/>
      <c r="U231" s="1"/>
      <c r="V231" s="1"/>
      <c r="W231" s="1"/>
      <c r="X231" s="1"/>
      <c r="Y231" s="1"/>
      <c r="Z231" s="1"/>
      <c r="AA231" s="1"/>
      <c r="AB231" s="1"/>
      <c r="AC231" s="1"/>
      <c r="AD231" s="1"/>
      <c r="AE231" s="1"/>
    </row>
    <row r="232" customFormat="false" ht="15" hidden="true" customHeight="false" outlineLevel="2" collapsed="false">
      <c r="A232" s="1"/>
      <c r="B232" s="70" t="n">
        <f aca="false">B111</f>
        <v>0</v>
      </c>
      <c r="C232" s="71"/>
      <c r="D232" s="72"/>
      <c r="E232" s="73"/>
      <c r="F232" s="74"/>
      <c r="G232" s="75" t="n">
        <f aca="false">SUMIFS([0]!t1istw4,[0]!t1paketw4,B232)</f>
        <v>0</v>
      </c>
      <c r="H232" s="74"/>
      <c r="I232" s="75" t="n">
        <f aca="false">SUMIFS(zeit2!t2istw4,zeit2!t2paketw4,B232)</f>
        <v>0</v>
      </c>
      <c r="J232" s="74"/>
      <c r="K232" s="75" t="n">
        <f aca="false">SUMIFS(zeit3!t3istw4,zeit3!t3paketw4,B232)</f>
        <v>0</v>
      </c>
      <c r="L232" s="74"/>
      <c r="M232" s="75" t="n">
        <f aca="false">SUMIFS(zeit4!t4istw4,zeit4!t4paketw4,B232)</f>
        <v>0</v>
      </c>
      <c r="N232" s="74"/>
      <c r="O232" s="75" t="n">
        <f aca="false">SUMIFS(zeit5!t5istw4,zeit5!t5paketw4,B232)</f>
        <v>0</v>
      </c>
      <c r="P232" s="76" t="n">
        <f aca="false">L232+J232+H232+F232+N232</f>
        <v>0</v>
      </c>
      <c r="Q232" s="98" t="n">
        <f aca="false">M232+K232+I232+G232+O232</f>
        <v>0</v>
      </c>
      <c r="R232" s="1"/>
      <c r="S232" s="1"/>
      <c r="T232" s="1"/>
      <c r="U232" s="1"/>
      <c r="V232" s="1"/>
      <c r="W232" s="1"/>
      <c r="X232" s="1"/>
      <c r="Y232" s="1"/>
      <c r="Z232" s="1"/>
      <c r="AA232" s="1"/>
      <c r="AB232" s="1"/>
      <c r="AC232" s="1"/>
      <c r="AD232" s="1"/>
      <c r="AE232" s="1"/>
    </row>
    <row r="233" customFormat="false" ht="15" hidden="false" customHeight="false" outlineLevel="1" collapsed="true">
      <c r="A233" s="1"/>
      <c r="B233" s="54"/>
      <c r="C233" s="54"/>
      <c r="D233" s="88"/>
      <c r="E233" s="88"/>
      <c r="F233" s="88"/>
      <c r="G233" s="89"/>
      <c r="H233" s="88"/>
      <c r="I233" s="89"/>
      <c r="J233" s="88"/>
      <c r="K233" s="89"/>
      <c r="L233" s="88"/>
      <c r="M233" s="89"/>
      <c r="N233" s="88"/>
      <c r="O233" s="89"/>
      <c r="P233" s="89"/>
      <c r="Q233" s="89"/>
      <c r="R233" s="1"/>
      <c r="S233" s="1"/>
      <c r="T233" s="1"/>
      <c r="U233" s="1"/>
      <c r="V233" s="1"/>
      <c r="W233" s="1"/>
      <c r="X233" s="1"/>
      <c r="Y233" s="1"/>
      <c r="Z233" s="1"/>
      <c r="AA233" s="1"/>
      <c r="AB233" s="1"/>
      <c r="AC233" s="1"/>
      <c r="AD233" s="1"/>
      <c r="AE233" s="1"/>
    </row>
    <row r="234" customFormat="false" ht="15" hidden="false" customHeight="false" outlineLevel="1" collapsed="false">
      <c r="A234" s="1"/>
      <c r="B234" s="84" t="s">
        <v>73</v>
      </c>
      <c r="C234" s="78"/>
      <c r="D234" s="90" t="n">
        <f aca="false">SUM(D134:D222)</f>
        <v>51</v>
      </c>
      <c r="E234" s="90" t="n">
        <f aca="false">SUM(E134:E222)</f>
        <v>2</v>
      </c>
      <c r="F234" s="91" t="n">
        <f aca="false">F222+F211+F200+F189+F178+F167+F156+F145+F134</f>
        <v>12</v>
      </c>
      <c r="G234" s="99" t="n">
        <f aca="false">G222+G211+G200+G189+G178+G167+G156+G145+G134</f>
        <v>0</v>
      </c>
      <c r="H234" s="91" t="n">
        <f aca="false">H222+H211+H200+H189+H178+H167+H156+H145+H134</f>
        <v>12</v>
      </c>
      <c r="I234" s="99" t="n">
        <f aca="false">I222+I211+I200+I189+I178+I167+I156+I145+I134</f>
        <v>0</v>
      </c>
      <c r="J234" s="91" t="n">
        <f aca="false">J222+J211+J200+J189+J178+J167+J156+J145+J134</f>
        <v>13</v>
      </c>
      <c r="K234" s="99" t="n">
        <f aca="false">K222+K211+K200+K189+K178+K167+K156+K145+K134</f>
        <v>0</v>
      </c>
      <c r="L234" s="91" t="n">
        <f aca="false">L222+L211+L200+L189+L178+L167+L156+L145+L134</f>
        <v>12</v>
      </c>
      <c r="M234" s="99" t="n">
        <f aca="false">M222+M211+M200+M189+M178+M167+M156+M145+M134</f>
        <v>0</v>
      </c>
      <c r="N234" s="91" t="n">
        <f aca="false">N222+N211+N200+N189+N178+N167+N156+N145+N134</f>
        <v>0</v>
      </c>
      <c r="O234" s="99" t="n">
        <f aca="false">O222+O211+O200+O189+O178+O167+O156+O145+O134</f>
        <v>0</v>
      </c>
      <c r="P234" s="91" t="n">
        <f aca="false">P222+P211+P200+P189+P178+P167+P156+P145+P134</f>
        <v>49</v>
      </c>
      <c r="Q234" s="92" t="n">
        <f aca="false">Q222+Q211+Q200+Q189+Q178+Q167+Q156+Q145+Q134</f>
        <v>0</v>
      </c>
      <c r="R234" s="1"/>
      <c r="S234" s="1"/>
      <c r="T234" s="1"/>
      <c r="U234" s="1"/>
      <c r="V234" s="1"/>
      <c r="W234" s="1"/>
      <c r="X234" s="1"/>
      <c r="Y234" s="1"/>
      <c r="Z234" s="1"/>
      <c r="AA234" s="1"/>
      <c r="AB234" s="1"/>
      <c r="AC234" s="1"/>
      <c r="AD234" s="1"/>
      <c r="AE234" s="1"/>
    </row>
    <row r="235" customFormat="false" ht="15" hidden="false" customHeight="false" outlineLevel="1" collapsed="false">
      <c r="A235" s="1"/>
      <c r="B235" s="1"/>
      <c r="C235" s="1"/>
      <c r="D235" s="1"/>
      <c r="E235" s="1"/>
      <c r="F235" s="1"/>
      <c r="G235" s="34"/>
      <c r="H235" s="1"/>
      <c r="I235" s="34"/>
      <c r="J235" s="1"/>
      <c r="K235" s="34"/>
      <c r="L235" s="1"/>
      <c r="M235" s="34"/>
      <c r="N235" s="1"/>
      <c r="O235" s="34"/>
      <c r="P235" s="34"/>
      <c r="Q235" s="34"/>
      <c r="R235" s="1"/>
      <c r="S235" s="1"/>
      <c r="T235" s="1"/>
      <c r="U235" s="1"/>
      <c r="V235" s="1"/>
      <c r="W235" s="1"/>
      <c r="X235" s="1"/>
      <c r="Y235" s="1"/>
      <c r="Z235" s="1"/>
      <c r="AA235" s="1"/>
      <c r="AB235" s="1"/>
      <c r="AC235" s="1"/>
      <c r="AD235" s="1"/>
      <c r="AE235" s="1"/>
    </row>
    <row r="236" customFormat="false" ht="15" hidden="false" customHeight="false" outlineLevel="1" collapsed="false">
      <c r="A236" s="1"/>
      <c r="B236" s="93" t="s">
        <v>74</v>
      </c>
      <c r="C236" s="93"/>
      <c r="D236" s="93"/>
      <c r="E236" s="93"/>
      <c r="F236" s="93"/>
      <c r="G236" s="93"/>
      <c r="H236" s="93"/>
      <c r="I236" s="93"/>
      <c r="J236" s="93"/>
      <c r="K236" s="93"/>
      <c r="L236" s="93"/>
      <c r="M236" s="93"/>
      <c r="N236" s="93"/>
      <c r="O236" s="93"/>
      <c r="P236" s="93"/>
      <c r="Q236" s="93"/>
      <c r="R236" s="1"/>
      <c r="S236" s="1"/>
      <c r="T236" s="1"/>
      <c r="U236" s="1"/>
      <c r="V236" s="1"/>
      <c r="W236" s="1"/>
      <c r="X236" s="1"/>
      <c r="Y236" s="1"/>
      <c r="Z236" s="1"/>
      <c r="AA236" s="1"/>
      <c r="AB236" s="1"/>
      <c r="AC236" s="1"/>
      <c r="AD236" s="1"/>
      <c r="AE236" s="1"/>
    </row>
    <row r="237" customFormat="false" ht="15" hidden="false" customHeight="true" outlineLevel="1" collapsed="false">
      <c r="A237" s="1"/>
      <c r="B237" s="103" t="s">
        <v>94</v>
      </c>
      <c r="C237" s="103"/>
      <c r="D237" s="103"/>
      <c r="E237" s="103"/>
      <c r="F237" s="103"/>
      <c r="G237" s="103"/>
      <c r="H237" s="103"/>
      <c r="I237" s="103"/>
      <c r="J237" s="103"/>
      <c r="K237" s="103"/>
      <c r="L237" s="103"/>
      <c r="M237" s="103"/>
      <c r="N237" s="103"/>
      <c r="O237" s="103"/>
      <c r="P237" s="103"/>
      <c r="Q237" s="103"/>
      <c r="R237" s="1"/>
      <c r="S237" s="1"/>
      <c r="T237" s="1"/>
      <c r="U237" s="1"/>
      <c r="V237" s="1"/>
      <c r="W237" s="1"/>
      <c r="X237" s="1"/>
      <c r="Y237" s="1"/>
      <c r="Z237" s="1"/>
      <c r="AA237" s="1"/>
      <c r="AB237" s="1"/>
      <c r="AC237" s="1"/>
      <c r="AD237" s="1"/>
      <c r="AE237" s="1"/>
    </row>
    <row r="238" customFormat="false" ht="15" hidden="false" customHeight="false" outlineLevel="1" collapsed="false">
      <c r="A238" s="1"/>
      <c r="B238" s="101" t="s">
        <v>95</v>
      </c>
      <c r="C238" s="101"/>
      <c r="D238" s="101"/>
      <c r="E238" s="101"/>
      <c r="F238" s="101"/>
      <c r="G238" s="101"/>
      <c r="H238" s="101"/>
      <c r="I238" s="101"/>
      <c r="J238" s="101"/>
      <c r="K238" s="101"/>
      <c r="L238" s="101"/>
      <c r="M238" s="101"/>
      <c r="N238" s="101"/>
      <c r="O238" s="101"/>
      <c r="P238" s="101"/>
      <c r="Q238" s="101"/>
      <c r="R238" s="1"/>
      <c r="S238" s="1"/>
      <c r="T238" s="1"/>
      <c r="U238" s="1"/>
      <c r="V238" s="1"/>
      <c r="W238" s="1"/>
      <c r="X238" s="1"/>
      <c r="Y238" s="1"/>
      <c r="Z238" s="1"/>
      <c r="AA238" s="1"/>
      <c r="AB238" s="1"/>
      <c r="AC238" s="1"/>
      <c r="AD238" s="1"/>
      <c r="AE238" s="1"/>
    </row>
    <row r="239" customFormat="false" ht="15" hidden="false" customHeight="false" outlineLevel="1" collapsed="false">
      <c r="A239" s="1"/>
      <c r="B239" s="101"/>
      <c r="C239" s="101"/>
      <c r="D239" s="101"/>
      <c r="E239" s="101"/>
      <c r="F239" s="101"/>
      <c r="G239" s="101"/>
      <c r="H239" s="101"/>
      <c r="I239" s="101"/>
      <c r="J239" s="101"/>
      <c r="K239" s="101"/>
      <c r="L239" s="101"/>
      <c r="M239" s="101"/>
      <c r="N239" s="101"/>
      <c r="O239" s="101"/>
      <c r="P239" s="101"/>
      <c r="Q239" s="101"/>
      <c r="R239" s="1"/>
      <c r="S239" s="1"/>
      <c r="T239" s="1"/>
      <c r="U239" s="1"/>
      <c r="V239" s="1"/>
      <c r="W239" s="1"/>
      <c r="X239" s="1"/>
      <c r="Y239" s="1"/>
      <c r="Z239" s="1"/>
      <c r="AA239" s="1"/>
      <c r="AB239" s="1"/>
      <c r="AC239" s="1"/>
      <c r="AD239" s="1"/>
      <c r="AE239" s="1"/>
    </row>
    <row r="240" customFormat="false" ht="15" hidden="false" customHeight="false" outlineLevel="1" collapsed="false">
      <c r="A240" s="1"/>
      <c r="B240" s="101"/>
      <c r="C240" s="101"/>
      <c r="D240" s="101"/>
      <c r="E240" s="101"/>
      <c r="F240" s="101"/>
      <c r="G240" s="101"/>
      <c r="H240" s="101"/>
      <c r="I240" s="101"/>
      <c r="J240" s="101"/>
      <c r="K240" s="101"/>
      <c r="L240" s="101"/>
      <c r="M240" s="101"/>
      <c r="N240" s="101"/>
      <c r="O240" s="101"/>
      <c r="P240" s="101"/>
      <c r="Q240" s="101"/>
      <c r="R240" s="1"/>
      <c r="S240" s="1"/>
      <c r="T240" s="1"/>
      <c r="U240" s="1"/>
      <c r="V240" s="1"/>
      <c r="W240" s="1"/>
      <c r="X240" s="1"/>
      <c r="Y240" s="1"/>
      <c r="Z240" s="1"/>
      <c r="AA240" s="1"/>
      <c r="AB240" s="1"/>
      <c r="AC240" s="1"/>
      <c r="AD240" s="1"/>
      <c r="AE240" s="1"/>
    </row>
    <row r="241" customFormat="false" ht="15" hidden="false" customHeight="false" outlineLevel="1" collapsed="false">
      <c r="A241" s="1"/>
      <c r="B241" s="101"/>
      <c r="C241" s="101"/>
      <c r="D241" s="101"/>
      <c r="E241" s="101"/>
      <c r="F241" s="101"/>
      <c r="G241" s="101"/>
      <c r="H241" s="101"/>
      <c r="I241" s="101"/>
      <c r="J241" s="101"/>
      <c r="K241" s="101"/>
      <c r="L241" s="101"/>
      <c r="M241" s="101"/>
      <c r="N241" s="101"/>
      <c r="O241" s="101"/>
      <c r="P241" s="101"/>
      <c r="Q241" s="101"/>
      <c r="R241" s="1"/>
      <c r="S241" s="1"/>
      <c r="T241" s="1"/>
      <c r="U241" s="1"/>
      <c r="V241" s="1"/>
      <c r="W241" s="1"/>
      <c r="X241" s="1"/>
      <c r="Y241" s="1"/>
      <c r="Z241" s="1"/>
      <c r="AA241" s="1"/>
      <c r="AB241" s="1"/>
      <c r="AC241" s="1"/>
      <c r="AD241" s="1"/>
      <c r="AE241" s="1"/>
    </row>
    <row r="242" customFormat="false" ht="15" hidden="false" customHeight="false" outlineLevel="1" collapsed="false">
      <c r="A242" s="1"/>
      <c r="B242" s="101"/>
      <c r="C242" s="101"/>
      <c r="D242" s="101"/>
      <c r="E242" s="101"/>
      <c r="F242" s="101"/>
      <c r="G242" s="101"/>
      <c r="H242" s="101"/>
      <c r="I242" s="101"/>
      <c r="J242" s="101"/>
      <c r="K242" s="101"/>
      <c r="L242" s="101"/>
      <c r="M242" s="101"/>
      <c r="N242" s="101"/>
      <c r="O242" s="101"/>
      <c r="P242" s="101"/>
      <c r="Q242" s="101"/>
      <c r="R242" s="1"/>
      <c r="S242" s="1"/>
      <c r="T242" s="1"/>
      <c r="U242" s="1"/>
      <c r="V242" s="1"/>
      <c r="W242" s="1"/>
      <c r="X242" s="1"/>
      <c r="Y242" s="1"/>
      <c r="Z242" s="1"/>
      <c r="AA242" s="1"/>
      <c r="AB242" s="1"/>
      <c r="AC242" s="1"/>
      <c r="AD242" s="1"/>
      <c r="AE242" s="1"/>
    </row>
    <row r="243" customFormat="false" ht="15" hidden="false" customHeight="false" outlineLevel="1" collapsed="false">
      <c r="A243" s="1"/>
      <c r="B243" s="101"/>
      <c r="C243" s="101"/>
      <c r="D243" s="101"/>
      <c r="E243" s="101"/>
      <c r="F243" s="101"/>
      <c r="G243" s="101"/>
      <c r="H243" s="101"/>
      <c r="I243" s="101"/>
      <c r="J243" s="101"/>
      <c r="K243" s="101"/>
      <c r="L243" s="101"/>
      <c r="M243" s="101"/>
      <c r="N243" s="101"/>
      <c r="O243" s="101"/>
      <c r="P243" s="101"/>
      <c r="Q243" s="101"/>
      <c r="R243" s="1"/>
      <c r="S243" s="1"/>
      <c r="T243" s="1"/>
      <c r="U243" s="1"/>
      <c r="V243" s="1"/>
      <c r="W243" s="1"/>
      <c r="X243" s="1"/>
      <c r="Y243" s="1"/>
      <c r="Z243" s="1"/>
      <c r="AA243" s="1"/>
      <c r="AB243" s="1"/>
      <c r="AC243" s="1"/>
      <c r="AD243" s="1"/>
      <c r="AE243" s="1"/>
    </row>
    <row r="244" customFormat="false" ht="15" hidden="false" customHeight="false" outlineLevel="1" collapsed="false">
      <c r="A244" s="1"/>
      <c r="B244" s="101"/>
      <c r="C244" s="101"/>
      <c r="D244" s="101"/>
      <c r="E244" s="101"/>
      <c r="F244" s="101"/>
      <c r="G244" s="101"/>
      <c r="H244" s="101"/>
      <c r="I244" s="101"/>
      <c r="J244" s="101"/>
      <c r="K244" s="101"/>
      <c r="L244" s="101"/>
      <c r="M244" s="101"/>
      <c r="N244" s="101"/>
      <c r="O244" s="101"/>
      <c r="P244" s="101"/>
      <c r="Q244" s="101"/>
      <c r="R244" s="1"/>
      <c r="S244" s="1"/>
      <c r="T244" s="1"/>
      <c r="U244" s="1"/>
      <c r="V244" s="1"/>
      <c r="W244" s="1"/>
      <c r="X244" s="1"/>
      <c r="Y244" s="1"/>
      <c r="Z244" s="1"/>
      <c r="AA244" s="1"/>
      <c r="AB244" s="1"/>
      <c r="AC244" s="1"/>
      <c r="AD244" s="1"/>
      <c r="AE244" s="1"/>
    </row>
    <row r="245" customFormat="false" ht="15" hidden="false" customHeight="false" outlineLevel="1" collapsed="false">
      <c r="A245" s="1"/>
      <c r="B245" s="101"/>
      <c r="C245" s="101"/>
      <c r="D245" s="101"/>
      <c r="E245" s="101"/>
      <c r="F245" s="101"/>
      <c r="G245" s="101"/>
      <c r="H245" s="101"/>
      <c r="I245" s="101"/>
      <c r="J245" s="101"/>
      <c r="K245" s="101"/>
      <c r="L245" s="101"/>
      <c r="M245" s="101"/>
      <c r="N245" s="101"/>
      <c r="O245" s="101"/>
      <c r="P245" s="101"/>
      <c r="Q245" s="101"/>
      <c r="R245" s="1"/>
      <c r="S245" s="1"/>
      <c r="T245" s="1"/>
      <c r="U245" s="1"/>
      <c r="V245" s="1"/>
      <c r="W245" s="1"/>
      <c r="X245" s="1"/>
      <c r="Y245" s="1"/>
      <c r="Z245" s="1"/>
      <c r="AA245" s="1"/>
      <c r="AB245" s="1"/>
      <c r="AC245" s="1"/>
      <c r="AD245" s="1"/>
      <c r="AE245" s="1"/>
    </row>
    <row r="246" customFormat="false" ht="15" hidden="false" customHeight="false" outlineLevel="1" collapsed="false">
      <c r="A246" s="1"/>
      <c r="B246" s="102"/>
      <c r="C246" s="102"/>
      <c r="D246" s="102"/>
      <c r="E246" s="102"/>
      <c r="F246" s="102"/>
      <c r="G246" s="102"/>
      <c r="H246" s="102"/>
      <c r="I246" s="102"/>
      <c r="J246" s="102"/>
      <c r="K246" s="102"/>
      <c r="L246" s="102"/>
      <c r="M246" s="102"/>
      <c r="N246" s="102"/>
      <c r="O246" s="102"/>
      <c r="P246" s="102"/>
      <c r="Q246" s="102"/>
      <c r="R246" s="1"/>
      <c r="S246" s="1"/>
      <c r="T246" s="1"/>
      <c r="U246" s="1"/>
      <c r="V246" s="1"/>
      <c r="W246" s="1"/>
      <c r="X246" s="1"/>
      <c r="Y246" s="1"/>
      <c r="Z246" s="1"/>
      <c r="AA246" s="1"/>
      <c r="AB246" s="1"/>
      <c r="AC246" s="1"/>
      <c r="AD246" s="1"/>
      <c r="AE246" s="1"/>
    </row>
    <row r="247" customFormat="false" ht="15" hidden="false" customHeight="false" outlineLevel="1" collapsed="false">
      <c r="A247" s="1"/>
      <c r="B247" s="97"/>
      <c r="C247" s="97"/>
      <c r="D247" s="97"/>
      <c r="E247" s="97"/>
      <c r="F247" s="97"/>
      <c r="G247" s="97"/>
      <c r="H247" s="97"/>
      <c r="I247" s="97"/>
      <c r="J247" s="97"/>
      <c r="K247" s="97"/>
      <c r="L247" s="97"/>
      <c r="M247" s="97"/>
      <c r="N247" s="97"/>
      <c r="O247" s="97"/>
      <c r="P247" s="97"/>
      <c r="Q247" s="97"/>
      <c r="R247" s="1"/>
      <c r="S247" s="1"/>
      <c r="T247" s="1"/>
      <c r="U247" s="1"/>
      <c r="V247" s="1"/>
      <c r="W247" s="1"/>
      <c r="X247" s="1"/>
      <c r="Y247" s="1"/>
      <c r="Z247" s="1"/>
      <c r="AA247" s="1"/>
      <c r="AB247" s="1"/>
      <c r="AC247" s="1"/>
      <c r="AD247" s="1"/>
      <c r="AE247" s="1"/>
    </row>
    <row r="248" customFormat="false" ht="15" hidden="false" customHeight="false" outlineLevel="0" collapsed="false">
      <c r="A248" s="1"/>
      <c r="B248" s="1"/>
      <c r="C248" s="1"/>
      <c r="D248" s="1"/>
      <c r="E248" s="1"/>
      <c r="F248" s="1"/>
      <c r="G248" s="34"/>
      <c r="H248" s="1"/>
      <c r="I248" s="34"/>
      <c r="J248" s="1"/>
      <c r="K248" s="34"/>
      <c r="L248" s="1"/>
      <c r="M248" s="34"/>
      <c r="N248" s="1"/>
      <c r="O248" s="34"/>
      <c r="P248" s="34"/>
      <c r="Q248" s="34"/>
      <c r="R248" s="1"/>
      <c r="S248" s="1"/>
      <c r="T248" s="1"/>
      <c r="U248" s="1"/>
      <c r="V248" s="1"/>
      <c r="W248" s="1"/>
      <c r="X248" s="1"/>
      <c r="Y248" s="1"/>
      <c r="Z248" s="1"/>
      <c r="AA248" s="1"/>
      <c r="AB248" s="1"/>
      <c r="AC248" s="1"/>
      <c r="AD248" s="1"/>
      <c r="AE248" s="1"/>
    </row>
    <row r="249" customFormat="false" ht="15" hidden="false" customHeight="false" outlineLevel="0" collapsed="false">
      <c r="A249" s="1"/>
      <c r="B249" s="1"/>
      <c r="C249" s="1"/>
      <c r="D249" s="1"/>
      <c r="E249" s="1"/>
      <c r="F249" s="1"/>
      <c r="G249" s="34"/>
      <c r="H249" s="1"/>
      <c r="I249" s="34"/>
      <c r="J249" s="1"/>
      <c r="K249" s="34"/>
      <c r="L249" s="1"/>
      <c r="M249" s="34"/>
      <c r="N249" s="1"/>
      <c r="O249" s="34"/>
      <c r="P249" s="34"/>
      <c r="Q249" s="34"/>
      <c r="R249" s="1"/>
      <c r="S249" s="1"/>
      <c r="T249" s="1"/>
      <c r="U249" s="1"/>
      <c r="V249" s="1"/>
      <c r="W249" s="1"/>
      <c r="X249" s="1"/>
      <c r="Y249" s="1"/>
      <c r="Z249" s="1"/>
      <c r="AA249" s="1"/>
      <c r="AB249" s="1"/>
      <c r="AC249" s="1"/>
      <c r="AD249" s="1"/>
      <c r="AE249" s="1"/>
    </row>
    <row r="250" customFormat="false" ht="15" hidden="false" customHeight="false" outlineLevel="0" collapsed="false">
      <c r="A250" s="1"/>
      <c r="B250" s="1"/>
      <c r="C250" s="1"/>
      <c r="D250" s="1"/>
      <c r="E250" s="1"/>
      <c r="F250" s="1"/>
      <c r="G250" s="34"/>
      <c r="H250" s="1"/>
      <c r="I250" s="34"/>
      <c r="J250" s="1"/>
      <c r="K250" s="34"/>
      <c r="L250" s="1"/>
      <c r="M250" s="34"/>
      <c r="N250" s="1"/>
      <c r="O250" s="34"/>
      <c r="P250" s="34"/>
      <c r="Q250" s="34"/>
      <c r="R250" s="1"/>
      <c r="S250" s="1"/>
      <c r="T250" s="1"/>
      <c r="U250" s="1"/>
      <c r="V250" s="1"/>
      <c r="W250" s="1"/>
      <c r="X250" s="1"/>
      <c r="Y250" s="1"/>
      <c r="Z250" s="1"/>
      <c r="AA250" s="1"/>
      <c r="AB250" s="1"/>
      <c r="AC250" s="1"/>
      <c r="AD250" s="1"/>
      <c r="AE250" s="1"/>
    </row>
    <row r="251" customFormat="false" ht="15" hidden="false" customHeight="false" outlineLevel="0" collapsed="false">
      <c r="A251" s="1"/>
      <c r="B251" s="1"/>
      <c r="C251" s="1"/>
      <c r="D251" s="1"/>
      <c r="E251" s="1"/>
      <c r="F251" s="1"/>
      <c r="G251" s="34"/>
      <c r="H251" s="1"/>
      <c r="I251" s="34"/>
      <c r="J251" s="1"/>
      <c r="K251" s="34"/>
      <c r="L251" s="1"/>
      <c r="M251" s="34"/>
      <c r="N251" s="1"/>
      <c r="O251" s="34"/>
      <c r="P251" s="34"/>
      <c r="Q251" s="34"/>
      <c r="R251" s="1"/>
      <c r="S251" s="1"/>
      <c r="T251" s="1"/>
      <c r="U251" s="1"/>
      <c r="V251" s="1"/>
      <c r="W251" s="1"/>
      <c r="X251" s="1"/>
      <c r="Y251" s="1"/>
      <c r="Z251" s="1"/>
      <c r="AA251" s="1"/>
      <c r="AB251" s="1"/>
      <c r="AC251" s="1"/>
      <c r="AD251" s="1"/>
      <c r="AE251" s="1"/>
    </row>
    <row r="252" customFormat="false" ht="15" hidden="false" customHeight="false" outlineLevel="0" collapsed="false">
      <c r="A252" s="1"/>
      <c r="B252" s="48" t="s">
        <v>96</v>
      </c>
      <c r="C252" s="49"/>
      <c r="D252" s="49"/>
      <c r="E252" s="49"/>
      <c r="F252" s="49"/>
      <c r="G252" s="50"/>
      <c r="H252" s="49"/>
      <c r="I252" s="50"/>
      <c r="J252" s="49"/>
      <c r="K252" s="50"/>
      <c r="L252" s="49"/>
      <c r="M252" s="50"/>
      <c r="N252" s="49"/>
      <c r="O252" s="50"/>
      <c r="P252" s="50"/>
      <c r="Q252" s="50"/>
      <c r="R252" s="1"/>
      <c r="S252" s="1"/>
      <c r="T252" s="1"/>
      <c r="U252" s="1"/>
      <c r="V252" s="1"/>
      <c r="W252" s="1"/>
      <c r="X252" s="1"/>
      <c r="Y252" s="1"/>
      <c r="Z252" s="1"/>
      <c r="AA252" s="1"/>
      <c r="AB252" s="1"/>
    </row>
    <row r="253" customFormat="false" ht="15" hidden="false" customHeight="false" outlineLevel="0" collapsed="false">
      <c r="A253" s="1"/>
      <c r="B253" s="51" t="s">
        <v>30</v>
      </c>
      <c r="C253" s="52"/>
      <c r="D253" s="52"/>
      <c r="E253" s="52"/>
      <c r="F253" s="52"/>
      <c r="G253" s="53"/>
      <c r="H253" s="52"/>
      <c r="I253" s="53"/>
      <c r="J253" s="52"/>
      <c r="K253" s="53"/>
      <c r="L253" s="52"/>
      <c r="M253" s="53"/>
      <c r="N253" s="52"/>
      <c r="O253" s="53"/>
      <c r="P253" s="53"/>
      <c r="Q253" s="53"/>
      <c r="R253" s="1"/>
      <c r="S253" s="1"/>
      <c r="T253" s="1"/>
      <c r="U253" s="1"/>
      <c r="V253" s="1"/>
      <c r="W253" s="1"/>
      <c r="X253" s="1"/>
      <c r="Y253" s="1"/>
      <c r="Z253" s="1"/>
      <c r="AA253" s="1"/>
      <c r="AB253" s="1"/>
    </row>
    <row r="254" customFormat="false" ht="15" hidden="false" customHeight="false" outlineLevel="0" collapsed="false">
      <c r="A254" s="1"/>
      <c r="B254" s="104" t="str">
        <f aca="false">Übersicht!C19</f>
        <v>23.4 - 29.4</v>
      </c>
      <c r="C254" s="54"/>
      <c r="D254" s="54"/>
      <c r="E254" s="54"/>
      <c r="F254" s="54"/>
      <c r="G254" s="55"/>
      <c r="H254" s="54"/>
      <c r="I254" s="55"/>
      <c r="J254" s="54"/>
      <c r="K254" s="55"/>
      <c r="L254" s="54"/>
      <c r="M254" s="55"/>
      <c r="N254" s="54"/>
      <c r="O254" s="55"/>
      <c r="P254" s="55"/>
      <c r="Q254" s="55"/>
      <c r="R254" s="1"/>
      <c r="S254" s="1"/>
      <c r="T254" s="1"/>
      <c r="U254" s="1"/>
      <c r="V254" s="1"/>
      <c r="W254" s="1"/>
      <c r="X254" s="1"/>
      <c r="Y254" s="1"/>
      <c r="Z254" s="1"/>
      <c r="AA254" s="1"/>
      <c r="AB254" s="1"/>
    </row>
    <row r="255" customFormat="false" ht="15" hidden="false" customHeight="false" outlineLevel="1" collapsed="false">
      <c r="A255" s="1"/>
      <c r="B255" s="105"/>
      <c r="C255" s="54"/>
      <c r="D255" s="54"/>
      <c r="E255" s="54"/>
      <c r="F255" s="57" t="str">
        <f aca="false">F3</f>
        <v>MZ</v>
      </c>
      <c r="G255" s="57"/>
      <c r="H255" s="57" t="str">
        <f aca="false">H3</f>
        <v>SM</v>
      </c>
      <c r="I255" s="57"/>
      <c r="J255" s="57" t="str">
        <f aca="false">J3</f>
        <v>BB</v>
      </c>
      <c r="K255" s="57"/>
      <c r="L255" s="57" t="str">
        <f aca="false">L3</f>
        <v>NA</v>
      </c>
      <c r="M255" s="57"/>
      <c r="N255" s="57" t="str">
        <f aca="false">N3</f>
        <v>T5</v>
      </c>
      <c r="O255" s="57"/>
      <c r="P255" s="57" t="s">
        <v>69</v>
      </c>
      <c r="Q255" s="57"/>
      <c r="R255" s="1"/>
      <c r="S255" s="1"/>
      <c r="T255" s="1"/>
      <c r="U255" s="1"/>
      <c r="V255" s="1"/>
      <c r="W255" s="1"/>
      <c r="X255" s="1"/>
      <c r="Y255" s="1"/>
      <c r="Z255" s="1"/>
      <c r="AA255" s="1"/>
      <c r="AB255" s="1"/>
    </row>
    <row r="256" customFormat="false" ht="15" hidden="false" customHeight="false" outlineLevel="1" collapsed="false">
      <c r="A256" s="1"/>
      <c r="B256" s="54"/>
      <c r="C256" s="54"/>
      <c r="D256" s="58" t="s">
        <v>63</v>
      </c>
      <c r="E256" s="58" t="s">
        <v>64</v>
      </c>
      <c r="F256" s="59" t="s">
        <v>65</v>
      </c>
      <c r="G256" s="60" t="s">
        <v>66</v>
      </c>
      <c r="H256" s="59" t="s">
        <v>65</v>
      </c>
      <c r="I256" s="60" t="s">
        <v>66</v>
      </c>
      <c r="J256" s="59" t="s">
        <v>65</v>
      </c>
      <c r="K256" s="60" t="s">
        <v>66</v>
      </c>
      <c r="L256" s="59" t="s">
        <v>65</v>
      </c>
      <c r="M256" s="60" t="s">
        <v>66</v>
      </c>
      <c r="N256" s="59" t="s">
        <v>65</v>
      </c>
      <c r="O256" s="60" t="s">
        <v>66</v>
      </c>
      <c r="P256" s="59" t="s">
        <v>65</v>
      </c>
      <c r="Q256" s="60" t="s">
        <v>66</v>
      </c>
      <c r="R256" s="1"/>
      <c r="S256" s="1"/>
      <c r="T256" s="1"/>
      <c r="U256" s="1"/>
      <c r="V256" s="1"/>
      <c r="W256" s="1"/>
      <c r="X256" s="1"/>
      <c r="Y256" s="1"/>
      <c r="Z256" s="1"/>
      <c r="AA256" s="1"/>
      <c r="AB256" s="1"/>
    </row>
    <row r="257" customFormat="false" ht="15" hidden="false" customHeight="false" outlineLevel="1" collapsed="false">
      <c r="A257" s="1"/>
      <c r="B257" s="62" t="s">
        <v>53</v>
      </c>
      <c r="C257" s="63"/>
      <c r="D257" s="64" t="n">
        <v>4</v>
      </c>
      <c r="E257" s="65" t="n">
        <f aca="false">D257-F257-H257-J257-L257-N257</f>
        <v>4</v>
      </c>
      <c r="F257" s="66" t="n">
        <f aca="false">SUM(F258:F267)</f>
        <v>0</v>
      </c>
      <c r="G257" s="67" t="n">
        <f aca="false">SUM(G258:G267)</f>
        <v>0</v>
      </c>
      <c r="H257" s="66" t="n">
        <f aca="false">SUM(H258:H267)</f>
        <v>0</v>
      </c>
      <c r="I257" s="67" t="n">
        <f aca="false">SUM(I258:I267)</f>
        <v>0</v>
      </c>
      <c r="J257" s="66" t="n">
        <f aca="false">SUM(J258:J267)</f>
        <v>0</v>
      </c>
      <c r="K257" s="67" t="n">
        <f aca="false">SUM(K258:K267)</f>
        <v>0</v>
      </c>
      <c r="L257" s="66" t="n">
        <f aca="false">SUM(L258:L267)</f>
        <v>0</v>
      </c>
      <c r="M257" s="67" t="n">
        <f aca="false">SUM(M258:M267)</f>
        <v>0</v>
      </c>
      <c r="N257" s="66" t="n">
        <f aca="false">SUM(N258:N267)</f>
        <v>0</v>
      </c>
      <c r="O257" s="67" t="n">
        <f aca="false">SUM(O258:O267)</f>
        <v>0</v>
      </c>
      <c r="P257" s="68" t="n">
        <f aca="false">L257+J257+H257+F257+N257</f>
        <v>0</v>
      </c>
      <c r="Q257" s="67" t="n">
        <f aca="false">M257+K257+I257+G257+O257</f>
        <v>0</v>
      </c>
      <c r="R257" s="1"/>
      <c r="S257" s="1"/>
      <c r="T257" s="1"/>
      <c r="U257" s="1"/>
      <c r="V257" s="1"/>
      <c r="W257" s="1"/>
      <c r="X257" s="1"/>
      <c r="Y257" s="1"/>
      <c r="Z257" s="1"/>
      <c r="AA257" s="1"/>
      <c r="AB257" s="1"/>
    </row>
    <row r="258" customFormat="false" ht="15" hidden="true" customHeight="false" outlineLevel="2" collapsed="false">
      <c r="A258" s="1"/>
      <c r="B258" s="70" t="str">
        <f aca="false">B14</f>
        <v>Use Cases - brief</v>
      </c>
      <c r="C258" s="71"/>
      <c r="D258" s="72"/>
      <c r="E258" s="73"/>
      <c r="F258" s="74"/>
      <c r="G258" s="75" t="n">
        <f aca="false">SUMIFS([0]!t1istw5,[0]!t1paketw5,B258)</f>
        <v>0</v>
      </c>
      <c r="H258" s="74"/>
      <c r="I258" s="75" t="n">
        <f aca="false">SUMIFS(zeit2!t2istw5,zeit2!t2paketw5,B258)</f>
        <v>0</v>
      </c>
      <c r="J258" s="74"/>
      <c r="K258" s="75" t="n">
        <f aca="false">SUMIFS(zeit3!t3istw5,zeit3!t3paketw5,B258)</f>
        <v>0</v>
      </c>
      <c r="L258" s="74"/>
      <c r="M258" s="75" t="n">
        <f aca="false">SUMIFS(zeit4!t4istw5,zeit4!t4paketw5,B258)</f>
        <v>0</v>
      </c>
      <c r="N258" s="74"/>
      <c r="O258" s="75" t="n">
        <f aca="false">SUMIFS(zeit5!t5istw5,zeit5!t5paketw5,B258)</f>
        <v>0</v>
      </c>
      <c r="P258" s="76" t="n">
        <f aca="false">L258+J258+H258+F258+N258</f>
        <v>0</v>
      </c>
      <c r="Q258" s="98" t="n">
        <f aca="false">M258+K258+I258+G258+O258</f>
        <v>0</v>
      </c>
      <c r="R258" s="1"/>
      <c r="S258" s="1"/>
      <c r="T258" s="1"/>
      <c r="U258" s="1"/>
      <c r="V258" s="1"/>
      <c r="W258" s="1"/>
      <c r="X258" s="1"/>
      <c r="Y258" s="1"/>
      <c r="Z258" s="1"/>
      <c r="AA258" s="1"/>
      <c r="AB258" s="1"/>
    </row>
    <row r="259" customFormat="false" ht="15" hidden="true" customHeight="false" outlineLevel="2" collapsed="false">
      <c r="A259" s="1"/>
      <c r="B259" s="70" t="str">
        <f aca="false">B15</f>
        <v>Use Cases - fully dressed</v>
      </c>
      <c r="C259" s="71"/>
      <c r="D259" s="72"/>
      <c r="E259" s="73"/>
      <c r="F259" s="74"/>
      <c r="G259" s="75" t="n">
        <f aca="false">SUMIFS([0]!t1istw5,[0]!t1paketw5,B259)</f>
        <v>0</v>
      </c>
      <c r="H259" s="74"/>
      <c r="I259" s="75" t="n">
        <f aca="false">SUMIFS(zeit2!t2istw5,zeit2!t2paketw5,B259)</f>
        <v>0</v>
      </c>
      <c r="J259" s="74"/>
      <c r="K259" s="75" t="n">
        <f aca="false">SUMIFS(zeit3!t3istw5,zeit3!t3paketw5,B259)</f>
        <v>0</v>
      </c>
      <c r="L259" s="74"/>
      <c r="M259" s="75" t="n">
        <f aca="false">SUMIFS(zeit4!t4istw5,zeit4!t4paketw5,B259)</f>
        <v>0</v>
      </c>
      <c r="N259" s="74"/>
      <c r="O259" s="75" t="n">
        <f aca="false">SUMIFS(zeit5!t5istw5,zeit5!t5paketw5,B259)</f>
        <v>0</v>
      </c>
      <c r="P259" s="76" t="n">
        <f aca="false">L259+J259+H259+F259+N259</f>
        <v>0</v>
      </c>
      <c r="Q259" s="98" t="n">
        <f aca="false">M259+K259+I259+G259+O259</f>
        <v>0</v>
      </c>
      <c r="R259" s="1"/>
      <c r="S259" s="1"/>
      <c r="T259" s="1"/>
      <c r="U259" s="1"/>
      <c r="V259" s="1"/>
      <c r="W259" s="1"/>
      <c r="X259" s="1"/>
      <c r="Y259" s="1"/>
      <c r="Z259" s="1"/>
      <c r="AA259" s="1"/>
      <c r="AB259" s="1"/>
    </row>
    <row r="260" customFormat="false" ht="15" hidden="true" customHeight="false" outlineLevel="2" collapsed="false">
      <c r="A260" s="1"/>
      <c r="B260" s="70" t="str">
        <f aca="false">B16</f>
        <v>Vision</v>
      </c>
      <c r="C260" s="71"/>
      <c r="D260" s="72"/>
      <c r="E260" s="73"/>
      <c r="F260" s="74"/>
      <c r="G260" s="75" t="n">
        <f aca="false">SUMIFS([0]!t1istw5,[0]!t1paketw5,B260)</f>
        <v>0</v>
      </c>
      <c r="H260" s="74"/>
      <c r="I260" s="75" t="n">
        <f aca="false">SUMIFS(zeit2!t2istw5,zeit2!t2paketw5,B260)</f>
        <v>0</v>
      </c>
      <c r="J260" s="74"/>
      <c r="K260" s="75" t="n">
        <f aca="false">SUMIFS(zeit3!t3istw5,zeit3!t3paketw5,B260)</f>
        <v>0</v>
      </c>
      <c r="L260" s="74"/>
      <c r="M260" s="75" t="n">
        <f aca="false">SUMIFS(zeit4!t4istw5,zeit4!t4paketw5,B260)</f>
        <v>0</v>
      </c>
      <c r="N260" s="74"/>
      <c r="O260" s="75" t="n">
        <f aca="false">SUMIFS(zeit5!t5istw5,zeit5!t5paketw5,B260)</f>
        <v>0</v>
      </c>
      <c r="P260" s="76" t="n">
        <f aca="false">L260+J260+H260+F260+N260</f>
        <v>0</v>
      </c>
      <c r="Q260" s="98" t="n">
        <f aca="false">M260+K260+I260+G260+O260</f>
        <v>0</v>
      </c>
      <c r="R260" s="1"/>
      <c r="S260" s="1"/>
      <c r="T260" s="1"/>
      <c r="U260" s="1"/>
      <c r="V260" s="1"/>
      <c r="W260" s="1"/>
      <c r="X260" s="1"/>
      <c r="Y260" s="1"/>
      <c r="Z260" s="1"/>
      <c r="AA260" s="1"/>
      <c r="AB260" s="1"/>
    </row>
    <row r="261" customFormat="false" ht="15" hidden="true" customHeight="false" outlineLevel="2" collapsed="false">
      <c r="B261" s="70" t="str">
        <f aca="false">B17</f>
        <v>Software Requirements Specifications</v>
      </c>
      <c r="C261" s="71"/>
      <c r="D261" s="72"/>
      <c r="E261" s="73"/>
      <c r="F261" s="74"/>
      <c r="G261" s="75" t="n">
        <f aca="false">SUMIFS([0]!t1istw5,[0]!t1paketw5,B261)</f>
        <v>0</v>
      </c>
      <c r="H261" s="74"/>
      <c r="I261" s="75" t="n">
        <f aca="false">SUMIFS(zeit2!t2istw5,zeit2!t2paketw5,B261)</f>
        <v>0</v>
      </c>
      <c r="J261" s="74"/>
      <c r="K261" s="75" t="n">
        <f aca="false">SUMIFS(zeit3!t3istw5,zeit3!t3paketw5,B261)</f>
        <v>0</v>
      </c>
      <c r="L261" s="74"/>
      <c r="M261" s="75" t="n">
        <f aca="false">SUMIFS(zeit4!t4istw5,zeit4!t4paketw5,B261)</f>
        <v>0</v>
      </c>
      <c r="N261" s="74"/>
      <c r="O261" s="75" t="n">
        <f aca="false">SUMIFS(zeit5!t5istw5,zeit5!t5paketw5,B261)</f>
        <v>0</v>
      </c>
      <c r="P261" s="76" t="n">
        <f aca="false">L261+J261+H261+F261+N261</f>
        <v>0</v>
      </c>
      <c r="Q261" s="98" t="n">
        <f aca="false">M261+K261+I261+G261+O261</f>
        <v>0</v>
      </c>
      <c r="R261" s="1"/>
      <c r="S261" s="1"/>
      <c r="T261" s="1"/>
      <c r="U261" s="1"/>
      <c r="V261" s="1"/>
      <c r="W261" s="1"/>
      <c r="X261" s="1"/>
      <c r="Y261" s="1"/>
      <c r="Z261" s="1"/>
      <c r="AA261" s="1"/>
      <c r="AB261" s="1"/>
    </row>
    <row r="262" customFormat="false" ht="15" hidden="true" customHeight="false" outlineLevel="2" collapsed="false">
      <c r="B262" s="70" t="str">
        <f aca="false">B18</f>
        <v>Glossary</v>
      </c>
      <c r="C262" s="71"/>
      <c r="D262" s="72"/>
      <c r="E262" s="73"/>
      <c r="F262" s="74"/>
      <c r="G262" s="75" t="n">
        <f aca="false">SUMIFS([0]!t1istw5,[0]!t1paketw5,B262)</f>
        <v>0</v>
      </c>
      <c r="H262" s="74"/>
      <c r="I262" s="75" t="n">
        <f aca="false">SUMIFS(zeit2!t2istw5,zeit2!t2paketw5,B262)</f>
        <v>0</v>
      </c>
      <c r="J262" s="74"/>
      <c r="K262" s="75" t="n">
        <f aca="false">SUMIFS(zeit3!t3istw5,zeit3!t3paketw5,B262)</f>
        <v>0</v>
      </c>
      <c r="L262" s="74"/>
      <c r="M262" s="75" t="n">
        <f aca="false">SUMIFS(zeit4!t4istw5,zeit4!t4paketw5,B262)</f>
        <v>0</v>
      </c>
      <c r="N262" s="74"/>
      <c r="O262" s="75" t="n">
        <f aca="false">SUMIFS(zeit5!t5istw5,zeit5!t5paketw5,B262)</f>
        <v>0</v>
      </c>
      <c r="P262" s="76" t="n">
        <f aca="false">L262+J262+H262+F262+N262</f>
        <v>0</v>
      </c>
      <c r="Q262" s="98" t="n">
        <f aca="false">M262+K262+I262+G262+O262</f>
        <v>0</v>
      </c>
      <c r="R262" s="1"/>
      <c r="S262" s="1"/>
      <c r="T262" s="1"/>
      <c r="U262" s="1"/>
      <c r="V262" s="1"/>
      <c r="W262" s="1"/>
      <c r="X262" s="1"/>
      <c r="Y262" s="1"/>
      <c r="Z262" s="1"/>
      <c r="AA262" s="1"/>
      <c r="AB262" s="1"/>
      <c r="AC262" s="1"/>
    </row>
    <row r="263" customFormat="false" ht="15" hidden="true" customHeight="false" outlineLevel="2" collapsed="false">
      <c r="B263" s="70" t="n">
        <f aca="false">B19</f>
        <v>0</v>
      </c>
      <c r="C263" s="71"/>
      <c r="D263" s="72"/>
      <c r="E263" s="73"/>
      <c r="F263" s="74"/>
      <c r="G263" s="75" t="n">
        <f aca="false">SUMIFS([0]!t1istw5,[0]!t1paketw5,B263)</f>
        <v>0</v>
      </c>
      <c r="H263" s="74"/>
      <c r="I263" s="75" t="n">
        <f aca="false">SUMIFS(zeit2!t2istw5,zeit2!t2paketw5,B263)</f>
        <v>0</v>
      </c>
      <c r="J263" s="74"/>
      <c r="K263" s="75" t="n">
        <f aca="false">SUMIFS(zeit3!t3istw5,zeit3!t3paketw5,B263)</f>
        <v>0</v>
      </c>
      <c r="L263" s="74"/>
      <c r="M263" s="75" t="n">
        <f aca="false">SUMIFS(zeit4!t4istw5,zeit4!t4paketw5,B263)</f>
        <v>0</v>
      </c>
      <c r="N263" s="74"/>
      <c r="O263" s="75" t="n">
        <f aca="false">SUMIFS(zeit5!t5istw5,zeit5!t5paketw5,B263)</f>
        <v>0</v>
      </c>
      <c r="P263" s="76" t="n">
        <f aca="false">L263+J263+H263+F263+N263</f>
        <v>0</v>
      </c>
      <c r="Q263" s="98" t="n">
        <f aca="false">M263+K263+I263+G263+O263</f>
        <v>0</v>
      </c>
      <c r="R263" s="1"/>
      <c r="S263" s="1"/>
      <c r="T263" s="1"/>
      <c r="U263" s="1"/>
      <c r="V263" s="1"/>
      <c r="W263" s="1"/>
      <c r="X263" s="1"/>
      <c r="Y263" s="1"/>
      <c r="Z263" s="1"/>
      <c r="AA263" s="1"/>
      <c r="AB263" s="1"/>
      <c r="AC263" s="1"/>
    </row>
    <row r="264" customFormat="false" ht="15" hidden="true" customHeight="false" outlineLevel="2" collapsed="false">
      <c r="B264" s="70" t="n">
        <f aca="false">B20</f>
        <v>0</v>
      </c>
      <c r="C264" s="71"/>
      <c r="D264" s="72"/>
      <c r="E264" s="73"/>
      <c r="F264" s="74"/>
      <c r="G264" s="75" t="n">
        <f aca="false">SUMIFS([0]!t1istw5,[0]!t1paketw5,B264)</f>
        <v>0</v>
      </c>
      <c r="H264" s="74"/>
      <c r="I264" s="75" t="n">
        <f aca="false">SUMIFS(zeit2!t2istw5,zeit2!t2paketw5,B264)</f>
        <v>0</v>
      </c>
      <c r="J264" s="74"/>
      <c r="K264" s="75" t="n">
        <f aca="false">SUMIFS(zeit3!t3istw5,zeit3!t3paketw5,B264)</f>
        <v>0</v>
      </c>
      <c r="L264" s="74"/>
      <c r="M264" s="75" t="n">
        <f aca="false">SUMIFS(zeit4!t4istw5,zeit4!t4paketw5,B264)</f>
        <v>0</v>
      </c>
      <c r="N264" s="74"/>
      <c r="O264" s="75" t="n">
        <f aca="false">SUMIFS(zeit5!t5istw5,zeit5!t5paketw5,B264)</f>
        <v>0</v>
      </c>
      <c r="P264" s="76" t="n">
        <f aca="false">L264+J264+H264+F264+N264</f>
        <v>0</v>
      </c>
      <c r="Q264" s="98" t="n">
        <f aca="false">M264+K264+I264+G264+O264</f>
        <v>0</v>
      </c>
      <c r="R264" s="1"/>
      <c r="S264" s="1"/>
      <c r="T264" s="1"/>
      <c r="U264" s="1"/>
      <c r="V264" s="1"/>
      <c r="W264" s="1"/>
      <c r="X264" s="1"/>
      <c r="Y264" s="1"/>
      <c r="Z264" s="1"/>
      <c r="AA264" s="1"/>
      <c r="AB264" s="1"/>
      <c r="AC264" s="1"/>
    </row>
    <row r="265" customFormat="false" ht="15" hidden="true" customHeight="false" outlineLevel="2" collapsed="false">
      <c r="B265" s="70" t="n">
        <f aca="false">B21</f>
        <v>0</v>
      </c>
      <c r="C265" s="71"/>
      <c r="D265" s="72"/>
      <c r="E265" s="73"/>
      <c r="F265" s="74"/>
      <c r="G265" s="75" t="n">
        <f aca="false">SUMIFS([0]!t1istw5,[0]!t1paketw5,B265)</f>
        <v>0</v>
      </c>
      <c r="H265" s="74"/>
      <c r="I265" s="75" t="n">
        <f aca="false">SUMIFS(zeit2!t2istw5,zeit2!t2paketw5,B265)</f>
        <v>0</v>
      </c>
      <c r="J265" s="74"/>
      <c r="K265" s="75" t="n">
        <f aca="false">SUMIFS(zeit3!t3istw5,zeit3!t3paketw5,B265)</f>
        <v>0</v>
      </c>
      <c r="L265" s="74"/>
      <c r="M265" s="75" t="n">
        <f aca="false">SUMIFS(zeit4!t4istw5,zeit4!t4paketw5,B265)</f>
        <v>0</v>
      </c>
      <c r="N265" s="74"/>
      <c r="O265" s="75" t="n">
        <f aca="false">SUMIFS(zeit5!t5istw5,zeit5!t5paketw5,B265)</f>
        <v>0</v>
      </c>
      <c r="P265" s="76" t="n">
        <f aca="false">L265+J265+H265+F265+N265</f>
        <v>0</v>
      </c>
      <c r="Q265" s="98" t="n">
        <f aca="false">M265+K265+I265+G265+O265</f>
        <v>0</v>
      </c>
      <c r="R265" s="1"/>
      <c r="S265" s="1"/>
      <c r="T265" s="1"/>
      <c r="U265" s="1"/>
      <c r="V265" s="1"/>
      <c r="W265" s="1"/>
      <c r="X265" s="1"/>
      <c r="Y265" s="1"/>
      <c r="Z265" s="1"/>
      <c r="AA265" s="1"/>
      <c r="AB265" s="1"/>
      <c r="AC265" s="1"/>
    </row>
    <row r="266" customFormat="false" ht="15" hidden="true" customHeight="false" outlineLevel="2" collapsed="false">
      <c r="B266" s="70" t="n">
        <f aca="false">B22</f>
        <v>0</v>
      </c>
      <c r="C266" s="71"/>
      <c r="D266" s="72"/>
      <c r="E266" s="73"/>
      <c r="F266" s="74"/>
      <c r="G266" s="75" t="n">
        <f aca="false">SUMIFS([0]!t1istw5,[0]!t1paketw5,B266)</f>
        <v>0</v>
      </c>
      <c r="H266" s="74"/>
      <c r="I266" s="75" t="n">
        <f aca="false">SUMIFS(zeit2!t2istw5,zeit2!t2paketw5,B266)</f>
        <v>0</v>
      </c>
      <c r="J266" s="74"/>
      <c r="K266" s="75" t="n">
        <f aca="false">SUMIFS(zeit3!t3istw5,zeit3!t3paketw5,B266)</f>
        <v>0</v>
      </c>
      <c r="L266" s="74"/>
      <c r="M266" s="75" t="n">
        <f aca="false">SUMIFS(zeit4!t4istw5,zeit4!t4paketw5,B266)</f>
        <v>0</v>
      </c>
      <c r="N266" s="74"/>
      <c r="O266" s="75" t="n">
        <f aca="false">SUMIFS(zeit5!t5istw5,zeit5!t5paketw5,B266)</f>
        <v>0</v>
      </c>
      <c r="P266" s="76" t="n">
        <f aca="false">L266+J266+H266+F266+N266</f>
        <v>0</v>
      </c>
      <c r="Q266" s="98" t="n">
        <f aca="false">M266+K266+I266+G266+O266</f>
        <v>0</v>
      </c>
      <c r="R266" s="1"/>
      <c r="S266" s="1"/>
      <c r="T266" s="1"/>
      <c r="U266" s="1"/>
      <c r="V266" s="1"/>
      <c r="W266" s="1"/>
      <c r="X266" s="1"/>
      <c r="Y266" s="1"/>
      <c r="Z266" s="1"/>
      <c r="AA266" s="1"/>
      <c r="AB266" s="1"/>
      <c r="AC266" s="1"/>
    </row>
    <row r="267" customFormat="false" ht="15" hidden="true" customHeight="false" outlineLevel="2" collapsed="false">
      <c r="B267" s="70" t="n">
        <f aca="false">B23</f>
        <v>0</v>
      </c>
      <c r="C267" s="71"/>
      <c r="D267" s="72"/>
      <c r="E267" s="73"/>
      <c r="F267" s="74"/>
      <c r="G267" s="75" t="n">
        <f aca="false">SUMIFS([0]!t1istw5,[0]!t1paketw5,B267)</f>
        <v>0</v>
      </c>
      <c r="H267" s="74"/>
      <c r="I267" s="75" t="n">
        <f aca="false">SUMIFS(zeit2!t2istw5,zeit2!t2paketw5,B267)</f>
        <v>0</v>
      </c>
      <c r="J267" s="74"/>
      <c r="K267" s="75" t="n">
        <f aca="false">SUMIFS(zeit3!t3istw5,zeit3!t3paketw5,B267)</f>
        <v>0</v>
      </c>
      <c r="L267" s="74"/>
      <c r="M267" s="75" t="n">
        <f aca="false">SUMIFS(zeit4!t4istw5,zeit4!t4paketw5,B267)</f>
        <v>0</v>
      </c>
      <c r="N267" s="74"/>
      <c r="O267" s="75" t="n">
        <f aca="false">SUMIFS(zeit5!t5istw5,zeit5!t5paketw5,B267)</f>
        <v>0</v>
      </c>
      <c r="P267" s="76" t="n">
        <f aca="false">L267+J267+H267+F267+N267</f>
        <v>0</v>
      </c>
      <c r="Q267" s="98" t="n">
        <f aca="false">M267+K267+I267+G267+O267</f>
        <v>0</v>
      </c>
      <c r="R267" s="1"/>
      <c r="S267" s="1"/>
      <c r="T267" s="1"/>
      <c r="U267" s="1"/>
      <c r="V267" s="1"/>
      <c r="W267" s="1"/>
      <c r="X267" s="1"/>
      <c r="Y267" s="1"/>
      <c r="Z267" s="1"/>
      <c r="AA267" s="1"/>
      <c r="AB267" s="1"/>
      <c r="AC267" s="1"/>
    </row>
    <row r="268" customFormat="false" ht="15" hidden="false" customHeight="false" outlineLevel="1" collapsed="true">
      <c r="A268" s="1"/>
      <c r="B268" s="62" t="s">
        <v>70</v>
      </c>
      <c r="C268" s="78"/>
      <c r="D268" s="79" t="n">
        <v>15</v>
      </c>
      <c r="E268" s="80" t="n">
        <f aca="false">D268-F268-H268-J268-L268-N268</f>
        <v>0</v>
      </c>
      <c r="F268" s="81" t="n">
        <f aca="false">SUM(F269:F278)</f>
        <v>3</v>
      </c>
      <c r="G268" s="82" t="n">
        <f aca="false">SUM(G269:G278)</f>
        <v>0</v>
      </c>
      <c r="H268" s="81" t="n">
        <f aca="false">SUM(H269:H278)</f>
        <v>4</v>
      </c>
      <c r="I268" s="82" t="n">
        <f aca="false">SUM(I269:I278)</f>
        <v>0</v>
      </c>
      <c r="J268" s="81" t="n">
        <f aca="false">SUM(J269:J278)</f>
        <v>3</v>
      </c>
      <c r="K268" s="82" t="n">
        <f aca="false">SUM(K269:K278)</f>
        <v>0</v>
      </c>
      <c r="L268" s="81" t="n">
        <f aca="false">SUM(L269:L278)</f>
        <v>5</v>
      </c>
      <c r="M268" s="82" t="n">
        <f aca="false">SUM(M269:M278)</f>
        <v>0</v>
      </c>
      <c r="N268" s="81" t="n">
        <f aca="false">SUM(N269:N278)</f>
        <v>0</v>
      </c>
      <c r="O268" s="82" t="n">
        <f aca="false">SUM(O269:O278)</f>
        <v>0</v>
      </c>
      <c r="P268" s="68" t="n">
        <f aca="false">L268+J268+H268+F268+N268</f>
        <v>15</v>
      </c>
      <c r="Q268" s="67" t="n">
        <f aca="false">M268+K268+I268+G268+O268</f>
        <v>0</v>
      </c>
      <c r="R268" s="1"/>
      <c r="S268" s="1"/>
      <c r="T268" s="1"/>
      <c r="U268" s="1"/>
      <c r="V268" s="1"/>
      <c r="W268" s="1"/>
      <c r="X268" s="1"/>
      <c r="Y268" s="1"/>
      <c r="Z268" s="1"/>
      <c r="AA268" s="1"/>
      <c r="AB268" s="1"/>
      <c r="AC268" s="1"/>
      <c r="AD268" s="1"/>
      <c r="AE268" s="1"/>
      <c r="AF268" s="1"/>
      <c r="AG268" s="1"/>
    </row>
    <row r="269" customFormat="false" ht="15" hidden="true" customHeight="false" outlineLevel="2" collapsed="false">
      <c r="A269" s="1"/>
      <c r="B269" s="70" t="str">
        <f aca="false">B25</f>
        <v>Domänenmodell</v>
      </c>
      <c r="C269" s="71"/>
      <c r="D269" s="72"/>
      <c r="E269" s="73"/>
      <c r="F269" s="74"/>
      <c r="G269" s="75" t="n">
        <f aca="false">SUMIFS([0]!t1istw5,[0]!t1paketw5,B269)</f>
        <v>0</v>
      </c>
      <c r="H269" s="74"/>
      <c r="I269" s="75" t="n">
        <f aca="false">SUMIFS(zeit2!t2istw5,zeit2!t2paketw5,B269)</f>
        <v>0</v>
      </c>
      <c r="J269" s="74"/>
      <c r="K269" s="75" t="n">
        <f aca="false">SUMIFS(zeit3!t3istw5,zeit3!t3paketw5,B269)</f>
        <v>0</v>
      </c>
      <c r="L269" s="74"/>
      <c r="M269" s="75" t="n">
        <f aca="false">SUMIFS(zeit4!t4istw5,zeit4!t4paketw5,B269)</f>
        <v>0</v>
      </c>
      <c r="N269" s="74"/>
      <c r="O269" s="75" t="n">
        <f aca="false">SUMIFS(zeit5!t5istw5,zeit5!t5paketw5,B269)</f>
        <v>0</v>
      </c>
      <c r="P269" s="76" t="n">
        <f aca="false">L269+J269+H269+F269+N269</f>
        <v>0</v>
      </c>
      <c r="Q269" s="98" t="n">
        <f aca="false">M269+K269+I269+G269+O269</f>
        <v>0</v>
      </c>
      <c r="R269" s="1"/>
      <c r="S269" s="1"/>
      <c r="T269" s="1"/>
      <c r="U269" s="1"/>
      <c r="V269" s="1"/>
      <c r="W269" s="1"/>
      <c r="X269" s="1"/>
      <c r="Y269" s="1"/>
      <c r="Z269" s="1"/>
      <c r="AA269" s="1"/>
      <c r="AB269" s="1"/>
      <c r="AC269" s="1"/>
      <c r="AD269" s="1"/>
      <c r="AE269" s="1"/>
      <c r="AF269" s="1"/>
      <c r="AG269" s="1"/>
    </row>
    <row r="270" customFormat="false" ht="15" hidden="true" customHeight="false" outlineLevel="2" collapsed="false">
      <c r="A270" s="1"/>
      <c r="B270" s="70" t="str">
        <f aca="false">B26</f>
        <v>SSD</v>
      </c>
      <c r="C270" s="71"/>
      <c r="D270" s="72"/>
      <c r="E270" s="73"/>
      <c r="F270" s="74"/>
      <c r="G270" s="75" t="n">
        <f aca="false">SUMIFS([0]!t1istw5,[0]!t1paketw5,B270)</f>
        <v>0</v>
      </c>
      <c r="H270" s="74"/>
      <c r="I270" s="75" t="n">
        <f aca="false">SUMIFS(zeit2!t2istw5,zeit2!t2paketw5,B270)</f>
        <v>0</v>
      </c>
      <c r="J270" s="74"/>
      <c r="K270" s="75" t="n">
        <f aca="false">SUMIFS(zeit3!t3istw5,zeit3!t3paketw5,B270)</f>
        <v>0</v>
      </c>
      <c r="L270" s="74" t="n">
        <v>1.5</v>
      </c>
      <c r="M270" s="75" t="n">
        <f aca="false">SUMIFS(zeit4!t4istw5,zeit4!t4paketw5,B270)</f>
        <v>0</v>
      </c>
      <c r="N270" s="74"/>
      <c r="O270" s="75" t="n">
        <f aca="false">SUMIFS(zeit5!t5istw5,zeit5!t5paketw5,B270)</f>
        <v>0</v>
      </c>
      <c r="P270" s="76" t="n">
        <f aca="false">L270+J270+H270+F270+N270</f>
        <v>1.5</v>
      </c>
      <c r="Q270" s="98" t="n">
        <f aca="false">M270+K270+I270+G270+O270</f>
        <v>0</v>
      </c>
      <c r="R270" s="1"/>
      <c r="S270" s="1"/>
      <c r="T270" s="1"/>
      <c r="U270" s="1"/>
      <c r="V270" s="1"/>
      <c r="W270" s="1"/>
      <c r="X270" s="1"/>
      <c r="Y270" s="1"/>
      <c r="Z270" s="1"/>
      <c r="AA270" s="1"/>
      <c r="AB270" s="1"/>
      <c r="AC270" s="1"/>
      <c r="AD270" s="1"/>
      <c r="AE270" s="1"/>
      <c r="AF270" s="1"/>
      <c r="AG270" s="1"/>
    </row>
    <row r="271" customFormat="false" ht="15" hidden="true" customHeight="false" outlineLevel="2" collapsed="false">
      <c r="A271" s="1"/>
      <c r="B271" s="70" t="str">
        <f aca="false">B27</f>
        <v>Contract</v>
      </c>
      <c r="C271" s="71"/>
      <c r="D271" s="72"/>
      <c r="E271" s="73"/>
      <c r="F271" s="74"/>
      <c r="G271" s="75" t="n">
        <f aca="false">SUMIFS([0]!t1istw5,[0]!t1paketw5,B271)</f>
        <v>0</v>
      </c>
      <c r="H271" s="74"/>
      <c r="I271" s="75" t="n">
        <f aca="false">SUMIFS(zeit2!t2istw5,zeit2!t2paketw5,B271)</f>
        <v>0</v>
      </c>
      <c r="J271" s="74"/>
      <c r="K271" s="75" t="n">
        <f aca="false">SUMIFS(zeit3!t3istw5,zeit3!t3paketw5,B271)</f>
        <v>0</v>
      </c>
      <c r="L271" s="74" t="n">
        <v>0.5</v>
      </c>
      <c r="M271" s="75" t="n">
        <f aca="false">SUMIFS(zeit4!t4istw5,zeit4!t4paketw5,B271)</f>
        <v>0</v>
      </c>
      <c r="N271" s="74"/>
      <c r="O271" s="75" t="n">
        <f aca="false">SUMIFS(zeit5!t5istw5,zeit5!t5paketw5,B271)</f>
        <v>0</v>
      </c>
      <c r="P271" s="76" t="n">
        <f aca="false">L271+J271+H271+F271+N271</f>
        <v>0.5</v>
      </c>
      <c r="Q271" s="98" t="n">
        <f aca="false">M271+K271+I271+G271+O271</f>
        <v>0</v>
      </c>
      <c r="R271" s="1"/>
      <c r="S271" s="1"/>
      <c r="T271" s="1"/>
      <c r="U271" s="1"/>
      <c r="V271" s="1"/>
      <c r="W271" s="1"/>
      <c r="X271" s="1"/>
      <c r="Y271" s="1"/>
      <c r="Z271" s="1"/>
      <c r="AA271" s="1"/>
      <c r="AB271" s="1"/>
      <c r="AC271" s="1"/>
      <c r="AD271" s="1"/>
      <c r="AE271" s="1"/>
      <c r="AF271" s="1"/>
      <c r="AG271" s="1"/>
    </row>
    <row r="272" customFormat="false" ht="15" hidden="true" customHeight="false" outlineLevel="2" collapsed="false">
      <c r="A272" s="1"/>
      <c r="B272" s="70" t="str">
        <f aca="false">B28</f>
        <v>Klassendiagramm</v>
      </c>
      <c r="C272" s="71"/>
      <c r="D272" s="72"/>
      <c r="E272" s="73"/>
      <c r="F272" s="74"/>
      <c r="G272" s="75" t="n">
        <f aca="false">SUMIFS([0]!t1istw5,[0]!t1paketw5,B272)</f>
        <v>0</v>
      </c>
      <c r="H272" s="74"/>
      <c r="I272" s="75" t="n">
        <f aca="false">SUMIFS(zeit2!t2istw5,zeit2!t2paketw5,B272)</f>
        <v>0</v>
      </c>
      <c r="J272" s="74"/>
      <c r="K272" s="75" t="n">
        <f aca="false">SUMIFS(zeit3!t3istw5,zeit3!t3paketw5,B272)</f>
        <v>0</v>
      </c>
      <c r="L272" s="74"/>
      <c r="M272" s="75" t="n">
        <f aca="false">SUMIFS(zeit4!t4istw5,zeit4!t4paketw5,B272)</f>
        <v>0</v>
      </c>
      <c r="N272" s="74"/>
      <c r="O272" s="75" t="n">
        <f aca="false">SUMIFS(zeit5!t5istw5,zeit5!t5paketw5,B272)</f>
        <v>0</v>
      </c>
      <c r="P272" s="76" t="n">
        <f aca="false">L272+J272+H272+F272+N272</f>
        <v>0</v>
      </c>
      <c r="Q272" s="98" t="n">
        <f aca="false">M272+K272+I272+G272+O272</f>
        <v>0</v>
      </c>
      <c r="R272" s="1"/>
      <c r="S272" s="1"/>
      <c r="T272" s="1"/>
      <c r="U272" s="1"/>
      <c r="V272" s="1"/>
      <c r="W272" s="1"/>
      <c r="X272" s="1"/>
      <c r="Y272" s="1"/>
      <c r="Z272" s="1"/>
      <c r="AA272" s="1"/>
      <c r="AB272" s="1"/>
      <c r="AC272" s="1"/>
      <c r="AD272" s="1"/>
      <c r="AE272" s="1"/>
      <c r="AF272" s="1"/>
      <c r="AG272" s="1"/>
    </row>
    <row r="273" customFormat="false" ht="15" hidden="true" customHeight="false" outlineLevel="2" collapsed="false">
      <c r="A273" s="1"/>
      <c r="B273" s="70" t="str">
        <f aca="false">B29</f>
        <v>Zustandsdiagramme</v>
      </c>
      <c r="C273" s="71"/>
      <c r="D273" s="72"/>
      <c r="E273" s="73"/>
      <c r="F273" s="74"/>
      <c r="G273" s="75" t="n">
        <f aca="false">SUMIFS([0]!t1istw5,[0]!t1paketw5,B273)</f>
        <v>0</v>
      </c>
      <c r="H273" s="74"/>
      <c r="I273" s="75" t="n">
        <f aca="false">SUMIFS(zeit2!t2istw5,zeit2!t2paketw5,B273)</f>
        <v>0</v>
      </c>
      <c r="J273" s="74"/>
      <c r="K273" s="75" t="n">
        <f aca="false">SUMIFS(zeit3!t3istw5,zeit3!t3paketw5,B273)</f>
        <v>0</v>
      </c>
      <c r="L273" s="74"/>
      <c r="M273" s="75" t="n">
        <f aca="false">SUMIFS(zeit4!t4istw5,zeit4!t4paketw5,B273)</f>
        <v>0</v>
      </c>
      <c r="N273" s="74"/>
      <c r="O273" s="75" t="n">
        <f aca="false">SUMIFS(zeit5!t5istw5,zeit5!t5paketw5,B273)</f>
        <v>0</v>
      </c>
      <c r="P273" s="76" t="n">
        <f aca="false">L273+J273+H273+F273+N273</f>
        <v>0</v>
      </c>
      <c r="Q273" s="98" t="n">
        <f aca="false">M273+K273+I273+G273+O273</f>
        <v>0</v>
      </c>
      <c r="R273" s="1"/>
      <c r="S273" s="1"/>
      <c r="T273" s="1"/>
      <c r="U273" s="1"/>
      <c r="V273" s="1"/>
      <c r="W273" s="1"/>
      <c r="X273" s="1"/>
      <c r="Y273" s="1"/>
      <c r="Z273" s="1"/>
      <c r="AA273" s="1"/>
      <c r="AB273" s="1"/>
      <c r="AC273" s="1"/>
      <c r="AD273" s="1"/>
      <c r="AE273" s="1"/>
      <c r="AF273" s="1"/>
      <c r="AG273" s="1"/>
    </row>
    <row r="274" customFormat="false" ht="15" hidden="true" customHeight="false" outlineLevel="2" collapsed="false">
      <c r="A274" s="1"/>
      <c r="B274" s="70" t="str">
        <f aca="false">B30</f>
        <v>Architektur</v>
      </c>
      <c r="C274" s="71"/>
      <c r="D274" s="72"/>
      <c r="E274" s="73"/>
      <c r="F274" s="74"/>
      <c r="G274" s="75" t="n">
        <f aca="false">SUMIFS([0]!t1istw5,[0]!t1paketw5,B274)</f>
        <v>0</v>
      </c>
      <c r="H274" s="74"/>
      <c r="I274" s="75" t="n">
        <f aca="false">SUMIFS(zeit2!t2istw5,zeit2!t2paketw5,B274)</f>
        <v>0</v>
      </c>
      <c r="J274" s="74" t="n">
        <v>3</v>
      </c>
      <c r="K274" s="75" t="n">
        <f aca="false">SUMIFS(zeit3!t3istw5,zeit3!t3paketw5,B274)</f>
        <v>0</v>
      </c>
      <c r="L274" s="74" t="n">
        <v>3</v>
      </c>
      <c r="M274" s="75" t="n">
        <f aca="false">SUMIFS(zeit4!t4istw5,zeit4!t4paketw5,B274)</f>
        <v>0</v>
      </c>
      <c r="N274" s="74"/>
      <c r="O274" s="75" t="n">
        <f aca="false">SUMIFS(zeit5!t5istw5,zeit5!t5paketw5,B274)</f>
        <v>0</v>
      </c>
      <c r="P274" s="76" t="n">
        <f aca="false">L274+J274+H274+F274+N274</f>
        <v>6</v>
      </c>
      <c r="Q274" s="98" t="n">
        <f aca="false">M274+K274+I274+G274+O274</f>
        <v>0</v>
      </c>
      <c r="R274" s="1"/>
      <c r="S274" s="1"/>
      <c r="T274" s="1"/>
      <c r="U274" s="1"/>
      <c r="V274" s="1"/>
      <c r="W274" s="1"/>
      <c r="X274" s="1"/>
      <c r="Y274" s="1"/>
      <c r="Z274" s="1"/>
      <c r="AA274" s="1"/>
      <c r="AB274" s="1"/>
      <c r="AC274" s="1"/>
      <c r="AD274" s="1"/>
      <c r="AE274" s="1"/>
      <c r="AF274" s="1"/>
      <c r="AG274" s="1"/>
    </row>
    <row r="275" customFormat="false" ht="15" hidden="true" customHeight="false" outlineLevel="2" collapsed="false">
      <c r="A275" s="1"/>
      <c r="B275" s="70" t="str">
        <f aca="false">B31</f>
        <v>Objektorientierter Entwurf</v>
      </c>
      <c r="C275" s="71"/>
      <c r="D275" s="72"/>
      <c r="E275" s="73"/>
      <c r="F275" s="74" t="n">
        <v>3</v>
      </c>
      <c r="G275" s="75" t="n">
        <f aca="false">SUMIFS([0]!t1istw5,[0]!t1paketw5,B275)</f>
        <v>0</v>
      </c>
      <c r="H275" s="74" t="n">
        <v>4</v>
      </c>
      <c r="I275" s="75" t="n">
        <f aca="false">SUMIFS(zeit2!t2istw5,zeit2!t2paketw5,B275)</f>
        <v>0</v>
      </c>
      <c r="J275" s="74"/>
      <c r="K275" s="75" t="n">
        <f aca="false">SUMIFS(zeit3!t3istw5,zeit3!t3paketw5,B275)</f>
        <v>0</v>
      </c>
      <c r="L275" s="74"/>
      <c r="M275" s="75" t="n">
        <f aca="false">SUMIFS(zeit4!t4istw5,zeit4!t4paketw5,B275)</f>
        <v>0</v>
      </c>
      <c r="N275" s="74"/>
      <c r="O275" s="75" t="n">
        <f aca="false">SUMIFS(zeit5!t5istw5,zeit5!t5paketw5,B275)</f>
        <v>0</v>
      </c>
      <c r="P275" s="76" t="n">
        <f aca="false">L275+J275+H275+F275+N275</f>
        <v>7</v>
      </c>
      <c r="Q275" s="98" t="n">
        <f aca="false">M275+K275+I275+G275+O275</f>
        <v>0</v>
      </c>
      <c r="R275" s="1"/>
      <c r="S275" s="1"/>
      <c r="T275" s="1"/>
      <c r="U275" s="1"/>
      <c r="V275" s="1"/>
      <c r="W275" s="1"/>
      <c r="X275" s="1"/>
      <c r="Y275" s="1"/>
      <c r="Z275" s="1"/>
      <c r="AA275" s="1"/>
      <c r="AB275" s="1"/>
      <c r="AC275" s="1"/>
      <c r="AD275" s="1"/>
      <c r="AE275" s="1"/>
      <c r="AF275" s="1"/>
      <c r="AG275" s="1"/>
    </row>
    <row r="276" customFormat="false" ht="15" hidden="true" customHeight="false" outlineLevel="2" collapsed="false">
      <c r="A276" s="1"/>
      <c r="B276" s="70" t="n">
        <f aca="false">B32</f>
        <v>0</v>
      </c>
      <c r="C276" s="71"/>
      <c r="D276" s="72"/>
      <c r="E276" s="73"/>
      <c r="F276" s="74"/>
      <c r="G276" s="75" t="n">
        <f aca="false">SUMIFS([0]!t1istw5,[0]!t1paketw5,B276)</f>
        <v>0</v>
      </c>
      <c r="H276" s="74"/>
      <c r="I276" s="75" t="n">
        <f aca="false">SUMIFS(zeit2!t2istw5,zeit2!t2paketw5,B276)</f>
        <v>0</v>
      </c>
      <c r="J276" s="74"/>
      <c r="K276" s="75" t="n">
        <f aca="false">SUMIFS(zeit3!t3istw5,zeit3!t3paketw5,B276)</f>
        <v>0</v>
      </c>
      <c r="L276" s="74"/>
      <c r="M276" s="75" t="n">
        <f aca="false">SUMIFS(zeit4!t4istw5,zeit4!t4paketw5,B276)</f>
        <v>0</v>
      </c>
      <c r="N276" s="74"/>
      <c r="O276" s="75" t="n">
        <f aca="false">SUMIFS(zeit5!t5istw5,zeit5!t5paketw5,B276)</f>
        <v>0</v>
      </c>
      <c r="P276" s="76" t="n">
        <f aca="false">L276+J276+H276+F276+N276</f>
        <v>0</v>
      </c>
      <c r="Q276" s="98" t="n">
        <f aca="false">M276+K276+I276+G276+O276</f>
        <v>0</v>
      </c>
      <c r="R276" s="1"/>
      <c r="S276" s="1"/>
      <c r="T276" s="1"/>
      <c r="U276" s="1"/>
      <c r="V276" s="1"/>
      <c r="W276" s="1"/>
      <c r="X276" s="1"/>
      <c r="Y276" s="1"/>
      <c r="Z276" s="1"/>
      <c r="AA276" s="1"/>
      <c r="AB276" s="1"/>
      <c r="AC276" s="1"/>
      <c r="AD276" s="1"/>
      <c r="AE276" s="1"/>
      <c r="AF276" s="1"/>
      <c r="AG276" s="1"/>
    </row>
    <row r="277" customFormat="false" ht="15" hidden="true" customHeight="false" outlineLevel="2" collapsed="false">
      <c r="A277" s="1"/>
      <c r="B277" s="70" t="n">
        <f aca="false">B33</f>
        <v>0</v>
      </c>
      <c r="C277" s="71"/>
      <c r="D277" s="72"/>
      <c r="E277" s="73"/>
      <c r="F277" s="74"/>
      <c r="G277" s="75" t="n">
        <f aca="false">SUMIFS([0]!t1istw5,[0]!t1paketw5,B277)</f>
        <v>0</v>
      </c>
      <c r="H277" s="74"/>
      <c r="I277" s="75" t="n">
        <f aca="false">SUMIFS(zeit2!t2istw5,zeit2!t2paketw5,B277)</f>
        <v>0</v>
      </c>
      <c r="J277" s="74"/>
      <c r="K277" s="75" t="n">
        <f aca="false">SUMIFS(zeit3!t3istw5,zeit3!t3paketw5,B277)</f>
        <v>0</v>
      </c>
      <c r="L277" s="74"/>
      <c r="M277" s="75" t="n">
        <f aca="false">SUMIFS(zeit4!t4istw5,zeit4!t4paketw5,B277)</f>
        <v>0</v>
      </c>
      <c r="N277" s="74"/>
      <c r="O277" s="75" t="n">
        <f aca="false">SUMIFS(zeit5!t5istw5,zeit5!t5paketw5,B277)</f>
        <v>0</v>
      </c>
      <c r="P277" s="76" t="n">
        <f aca="false">L277+J277+H277+F277+N277</f>
        <v>0</v>
      </c>
      <c r="Q277" s="98" t="n">
        <f aca="false">M277+K277+I277+G277+O277</f>
        <v>0</v>
      </c>
      <c r="R277" s="1"/>
      <c r="S277" s="1"/>
      <c r="T277" s="1"/>
      <c r="U277" s="1"/>
      <c r="V277" s="1"/>
      <c r="W277" s="1"/>
      <c r="X277" s="1"/>
      <c r="Y277" s="1"/>
      <c r="Z277" s="1"/>
      <c r="AA277" s="1"/>
      <c r="AB277" s="1"/>
      <c r="AC277" s="1"/>
      <c r="AD277" s="1"/>
      <c r="AE277" s="1"/>
      <c r="AF277" s="1"/>
      <c r="AG277" s="1"/>
    </row>
    <row r="278" customFormat="false" ht="15" hidden="true" customHeight="false" outlineLevel="2" collapsed="false">
      <c r="A278" s="1"/>
      <c r="B278" s="70" t="n">
        <f aca="false">B34</f>
        <v>0</v>
      </c>
      <c r="C278" s="71"/>
      <c r="D278" s="72"/>
      <c r="E278" s="73"/>
      <c r="F278" s="74"/>
      <c r="G278" s="75" t="n">
        <f aca="false">SUMIFS([0]!t1istw5,[0]!t1paketw5,B278)</f>
        <v>0</v>
      </c>
      <c r="H278" s="74"/>
      <c r="I278" s="75" t="n">
        <f aca="false">SUMIFS(zeit2!t2istw5,zeit2!t2paketw5,B278)</f>
        <v>0</v>
      </c>
      <c r="J278" s="74"/>
      <c r="K278" s="75" t="n">
        <f aca="false">SUMIFS(zeit3!t3istw5,zeit3!t3paketw5,B278)</f>
        <v>0</v>
      </c>
      <c r="L278" s="74"/>
      <c r="M278" s="75" t="n">
        <f aca="false">SUMIFS(zeit4!t4istw5,zeit4!t4paketw5,B278)</f>
        <v>0</v>
      </c>
      <c r="N278" s="74"/>
      <c r="O278" s="75" t="n">
        <f aca="false">SUMIFS(zeit5!t5istw5,zeit5!t5paketw5,B278)</f>
        <v>0</v>
      </c>
      <c r="P278" s="76" t="n">
        <f aca="false">L278+J278+H278+F278+N278</f>
        <v>0</v>
      </c>
      <c r="Q278" s="98" t="n">
        <f aca="false">M278+K278+I278+G278+O278</f>
        <v>0</v>
      </c>
      <c r="R278" s="1"/>
      <c r="S278" s="1"/>
      <c r="T278" s="1"/>
      <c r="U278" s="1"/>
      <c r="V278" s="1"/>
      <c r="W278" s="1"/>
      <c r="X278" s="1"/>
      <c r="Y278" s="1"/>
      <c r="Z278" s="1"/>
      <c r="AA278" s="1"/>
      <c r="AB278" s="1"/>
      <c r="AC278" s="1"/>
      <c r="AD278" s="1"/>
      <c r="AE278" s="1"/>
      <c r="AF278" s="1"/>
      <c r="AG278" s="1"/>
    </row>
    <row r="279" customFormat="false" ht="15" hidden="false" customHeight="false" outlineLevel="1" collapsed="true">
      <c r="A279" s="1"/>
      <c r="B279" s="84" t="s">
        <v>55</v>
      </c>
      <c r="C279" s="78"/>
      <c r="D279" s="79" t="n">
        <v>15</v>
      </c>
      <c r="E279" s="80" t="n">
        <f aca="false">D279-F279-H279-J279-L279-N279</f>
        <v>0</v>
      </c>
      <c r="F279" s="81" t="n">
        <f aca="false">SUM(F280:F289)</f>
        <v>7</v>
      </c>
      <c r="G279" s="82" t="n">
        <f aca="false">SUM(G280:G289)</f>
        <v>0</v>
      </c>
      <c r="H279" s="81" t="n">
        <f aca="false">SUM(H280:H289)</f>
        <v>5</v>
      </c>
      <c r="I279" s="82" t="n">
        <f aca="false">SUM(I280:I289)</f>
        <v>0</v>
      </c>
      <c r="J279" s="81" t="n">
        <f aca="false">SUM(J280:J289)</f>
        <v>0</v>
      </c>
      <c r="K279" s="82" t="n">
        <f aca="false">SUM(K280:K289)</f>
        <v>0</v>
      </c>
      <c r="L279" s="81" t="n">
        <f aca="false">SUM(L280:L289)</f>
        <v>3</v>
      </c>
      <c r="M279" s="82" t="n">
        <f aca="false">SUM(M280:M289)</f>
        <v>0</v>
      </c>
      <c r="N279" s="81" t="n">
        <f aca="false">SUM(N280:N289)</f>
        <v>0</v>
      </c>
      <c r="O279" s="82" t="n">
        <f aca="false">SUM(O280:O289)</f>
        <v>0</v>
      </c>
      <c r="P279" s="68" t="n">
        <f aca="false">L279+J279+H279+F279+N279</f>
        <v>15</v>
      </c>
      <c r="Q279" s="67" t="n">
        <f aca="false">M279+K279+I279+G279+O279</f>
        <v>0</v>
      </c>
      <c r="R279" s="1"/>
      <c r="S279" s="1"/>
      <c r="T279" s="1"/>
      <c r="U279" s="1"/>
      <c r="V279" s="1"/>
      <c r="W279" s="1"/>
      <c r="X279" s="1"/>
      <c r="Y279" s="1"/>
      <c r="Z279" s="1"/>
      <c r="AA279" s="1"/>
      <c r="AB279" s="1"/>
      <c r="AC279" s="1"/>
      <c r="AD279" s="1"/>
      <c r="AE279" s="1"/>
      <c r="AF279" s="1"/>
      <c r="AG279" s="1"/>
    </row>
    <row r="280" customFormat="false" ht="15" hidden="true" customHeight="false" outlineLevel="2" collapsed="false">
      <c r="A280" s="1"/>
      <c r="B280" s="70" t="str">
        <f aca="false">B36</f>
        <v>Modul 1 - GUI</v>
      </c>
      <c r="C280" s="71"/>
      <c r="D280" s="72"/>
      <c r="E280" s="73"/>
      <c r="F280" s="74"/>
      <c r="G280" s="75" t="n">
        <f aca="false">SUMIFS([0]!t1istw5,[0]!t1paketw5,B280)</f>
        <v>0</v>
      </c>
      <c r="H280" s="74"/>
      <c r="I280" s="75" t="n">
        <f aca="false">SUMIFS(zeit2!t2istw5,zeit2!t2paketw5,B280)</f>
        <v>0</v>
      </c>
      <c r="J280" s="74"/>
      <c r="K280" s="75" t="n">
        <f aca="false">SUMIFS(zeit3!t3istw5,zeit3!t3paketw5,B280)</f>
        <v>0</v>
      </c>
      <c r="L280" s="74"/>
      <c r="M280" s="75" t="n">
        <f aca="false">SUMIFS(zeit4!t4istw5,zeit4!t4paketw5,B280)</f>
        <v>0</v>
      </c>
      <c r="N280" s="74"/>
      <c r="O280" s="75" t="n">
        <f aca="false">SUMIFS(zeit5!t5istw5,zeit5!t5paketw5,B280)</f>
        <v>0</v>
      </c>
      <c r="P280" s="76" t="n">
        <f aca="false">L280+J280+H280+F280+N280</f>
        <v>0</v>
      </c>
      <c r="Q280" s="98" t="n">
        <f aca="false">M280+K280+I280+G280+O280</f>
        <v>0</v>
      </c>
      <c r="R280" s="1"/>
      <c r="S280" s="1"/>
      <c r="T280" s="1"/>
      <c r="U280" s="1"/>
      <c r="V280" s="1"/>
      <c r="W280" s="1"/>
      <c r="X280" s="1"/>
      <c r="Y280" s="1"/>
      <c r="Z280" s="1"/>
      <c r="AA280" s="1"/>
      <c r="AB280" s="1"/>
      <c r="AC280" s="1"/>
      <c r="AD280" s="1"/>
      <c r="AE280" s="1"/>
      <c r="AF280" s="1"/>
      <c r="AG280" s="1"/>
    </row>
    <row r="281" customFormat="false" ht="15" hidden="true" customHeight="false" outlineLevel="2" collapsed="false">
      <c r="A281" s="1"/>
      <c r="B281" s="70" t="str">
        <f aca="false">B37</f>
        <v>Modul 2 - WG erstellen</v>
      </c>
      <c r="C281" s="71"/>
      <c r="D281" s="72"/>
      <c r="E281" s="73"/>
      <c r="F281" s="74"/>
      <c r="G281" s="75" t="n">
        <f aca="false">SUMIFS([0]!t1istw5,[0]!t1paketw5,B281)</f>
        <v>0</v>
      </c>
      <c r="H281" s="74"/>
      <c r="I281" s="75" t="n">
        <f aca="false">SUMIFS(zeit2!t2istw5,zeit2!t2paketw5,B281)</f>
        <v>0</v>
      </c>
      <c r="J281" s="74"/>
      <c r="K281" s="75" t="n">
        <f aca="false">SUMIFS(zeit3!t3istw5,zeit3!t3paketw5,B281)</f>
        <v>0</v>
      </c>
      <c r="L281" s="74"/>
      <c r="M281" s="75" t="n">
        <f aca="false">SUMIFS(zeit4!t4istw5,zeit4!t4paketw5,B281)</f>
        <v>0</v>
      </c>
      <c r="N281" s="74"/>
      <c r="O281" s="75" t="n">
        <f aca="false">SUMIFS(zeit5!t5istw5,zeit5!t5paketw5,B281)</f>
        <v>0</v>
      </c>
      <c r="P281" s="76" t="n">
        <f aca="false">L281+J281+H281+F281+N281</f>
        <v>0</v>
      </c>
      <c r="Q281" s="98" t="n">
        <f aca="false">M281+K281+I281+G281+O281</f>
        <v>0</v>
      </c>
      <c r="R281" s="1"/>
      <c r="S281" s="1"/>
      <c r="T281" s="1"/>
      <c r="U281" s="1"/>
      <c r="V281" s="1"/>
      <c r="W281" s="1"/>
      <c r="X281" s="1"/>
      <c r="Y281" s="1"/>
      <c r="Z281" s="1"/>
      <c r="AA281" s="1"/>
      <c r="AB281" s="1"/>
      <c r="AC281" s="1"/>
      <c r="AD281" s="1"/>
      <c r="AE281" s="1"/>
      <c r="AF281" s="1"/>
      <c r="AG281" s="1"/>
    </row>
    <row r="282" customFormat="false" ht="15" hidden="true" customHeight="false" outlineLevel="2" collapsed="false">
      <c r="A282" s="1"/>
      <c r="B282" s="70" t="str">
        <f aca="false">B38</f>
        <v>Modul 3 - WG konfigurieren</v>
      </c>
      <c r="C282" s="71"/>
      <c r="D282" s="72"/>
      <c r="E282" s="73"/>
      <c r="F282" s="74" t="n">
        <v>7</v>
      </c>
      <c r="G282" s="75" t="n">
        <f aca="false">SUMIFS([0]!t1istw5,[0]!t1paketw5,B282)</f>
        <v>0</v>
      </c>
      <c r="H282" s="74" t="n">
        <v>5</v>
      </c>
      <c r="I282" s="75" t="n">
        <f aca="false">SUMIFS(zeit2!t2istw5,zeit2!t2paketw5,B282)</f>
        <v>0</v>
      </c>
      <c r="J282" s="74"/>
      <c r="K282" s="75" t="n">
        <f aca="false">SUMIFS(zeit3!t3istw5,zeit3!t3paketw5,B282)</f>
        <v>0</v>
      </c>
      <c r="L282" s="74" t="n">
        <v>3</v>
      </c>
      <c r="M282" s="75" t="n">
        <f aca="false">SUMIFS(zeit4!t4istw5,zeit4!t4paketw5,B282)</f>
        <v>0</v>
      </c>
      <c r="N282" s="74"/>
      <c r="O282" s="75" t="n">
        <f aca="false">SUMIFS(zeit5!t5istw5,zeit5!t5paketw5,B282)</f>
        <v>0</v>
      </c>
      <c r="P282" s="76" t="n">
        <f aca="false">L282+J282+H282+F282+N282</f>
        <v>15</v>
      </c>
      <c r="Q282" s="98" t="n">
        <f aca="false">M282+K282+I282+G282+O282</f>
        <v>0</v>
      </c>
      <c r="R282" s="1"/>
      <c r="S282" s="1"/>
      <c r="T282" s="1"/>
      <c r="U282" s="1"/>
      <c r="V282" s="1"/>
      <c r="W282" s="1"/>
      <c r="X282" s="1"/>
      <c r="Y282" s="1"/>
      <c r="Z282" s="1"/>
      <c r="AA282" s="1"/>
      <c r="AB282" s="1"/>
      <c r="AC282" s="1"/>
      <c r="AD282" s="1"/>
      <c r="AE282" s="1"/>
      <c r="AF282" s="1"/>
      <c r="AG282" s="1"/>
    </row>
    <row r="283" customFormat="false" ht="15" hidden="true" customHeight="false" outlineLevel="2" collapsed="false">
      <c r="A283" s="1"/>
      <c r="B283" s="70" t="str">
        <f aca="false">B39</f>
        <v>Modul 4 - Termine</v>
      </c>
      <c r="C283" s="71"/>
      <c r="D283" s="72"/>
      <c r="E283" s="73"/>
      <c r="F283" s="74"/>
      <c r="G283" s="75" t="n">
        <f aca="false">SUMIFS([0]!t1istw5,[0]!t1paketw5,B283)</f>
        <v>0</v>
      </c>
      <c r="H283" s="74"/>
      <c r="I283" s="75" t="n">
        <f aca="false">SUMIFS(zeit2!t2istw5,zeit2!t2paketw5,B283)</f>
        <v>0</v>
      </c>
      <c r="J283" s="74"/>
      <c r="K283" s="75" t="n">
        <f aca="false">SUMIFS(zeit3!t3istw5,zeit3!t3paketw5,B283)</f>
        <v>0</v>
      </c>
      <c r="L283" s="74"/>
      <c r="M283" s="75" t="n">
        <f aca="false">SUMIFS(zeit4!t4istw5,zeit4!t4paketw5,B283)</f>
        <v>0</v>
      </c>
      <c r="N283" s="74"/>
      <c r="O283" s="75" t="n">
        <f aca="false">SUMIFS(zeit5!t5istw5,zeit5!t5paketw5,B283)</f>
        <v>0</v>
      </c>
      <c r="P283" s="76" t="n">
        <f aca="false">L283+J283+H283+F283+N283</f>
        <v>0</v>
      </c>
      <c r="Q283" s="98" t="n">
        <f aca="false">M283+K283+I283+G283+O283</f>
        <v>0</v>
      </c>
      <c r="R283" s="1"/>
      <c r="S283" s="1"/>
      <c r="T283" s="1"/>
      <c r="U283" s="1"/>
      <c r="V283" s="1"/>
      <c r="W283" s="1"/>
      <c r="X283" s="1"/>
      <c r="Y283" s="1"/>
      <c r="Z283" s="1"/>
      <c r="AA283" s="1"/>
      <c r="AB283" s="1"/>
      <c r="AC283" s="1"/>
      <c r="AD283" s="1"/>
      <c r="AE283" s="1"/>
      <c r="AF283" s="1"/>
      <c r="AG283" s="1"/>
    </row>
    <row r="284" customFormat="false" ht="15" hidden="true" customHeight="false" outlineLevel="2" collapsed="false">
      <c r="A284" s="1"/>
      <c r="B284" s="70" t="str">
        <f aca="false">B40</f>
        <v>Modul 5 - Putzplan</v>
      </c>
      <c r="C284" s="71"/>
      <c r="D284" s="72"/>
      <c r="E284" s="73"/>
      <c r="F284" s="74"/>
      <c r="G284" s="75" t="n">
        <f aca="false">SUMIFS([0]!t1istw5,[0]!t1paketw5,B284)</f>
        <v>0</v>
      </c>
      <c r="H284" s="74"/>
      <c r="I284" s="75" t="n">
        <f aca="false">SUMIFS(zeit2!t2istw5,zeit2!t2paketw5,B284)</f>
        <v>0</v>
      </c>
      <c r="J284" s="74"/>
      <c r="K284" s="75" t="n">
        <f aca="false">SUMIFS(zeit3!t3istw5,zeit3!t3paketw5,B284)</f>
        <v>0</v>
      </c>
      <c r="L284" s="74"/>
      <c r="M284" s="75" t="n">
        <f aca="false">SUMIFS(zeit4!t4istw5,zeit4!t4paketw5,B284)</f>
        <v>0</v>
      </c>
      <c r="N284" s="74"/>
      <c r="O284" s="75" t="n">
        <f aca="false">SUMIFS(zeit5!t5istw5,zeit5!t5paketw5,B284)</f>
        <v>0</v>
      </c>
      <c r="P284" s="76" t="n">
        <f aca="false">L284+J284+H284+F284+N284</f>
        <v>0</v>
      </c>
      <c r="Q284" s="98" t="n">
        <f aca="false">M284+K284+I284+G284+O284</f>
        <v>0</v>
      </c>
      <c r="R284" s="1"/>
      <c r="S284" s="1"/>
      <c r="T284" s="1"/>
      <c r="U284" s="1"/>
      <c r="V284" s="1"/>
      <c r="W284" s="1"/>
      <c r="X284" s="1"/>
      <c r="Y284" s="1"/>
      <c r="Z284" s="1"/>
      <c r="AA284" s="1"/>
      <c r="AB284" s="1"/>
      <c r="AC284" s="1"/>
      <c r="AD284" s="1"/>
      <c r="AE284" s="1"/>
      <c r="AF284" s="1"/>
      <c r="AG284" s="1"/>
    </row>
    <row r="285" customFormat="false" ht="15" hidden="true" customHeight="false" outlineLevel="2" collapsed="false">
      <c r="A285" s="1"/>
      <c r="B285" s="70" t="str">
        <f aca="false">B41</f>
        <v>Modul 6 - Einkaufsliste</v>
      </c>
      <c r="C285" s="71"/>
      <c r="D285" s="72"/>
      <c r="E285" s="73"/>
      <c r="F285" s="74"/>
      <c r="G285" s="75" t="n">
        <f aca="false">SUMIFS([0]!t1istw5,[0]!t1paketw5,B285)</f>
        <v>0</v>
      </c>
      <c r="H285" s="74"/>
      <c r="I285" s="75" t="n">
        <f aca="false">SUMIFS(zeit2!t2istw5,zeit2!t2paketw5,B285)</f>
        <v>0</v>
      </c>
      <c r="J285" s="74"/>
      <c r="K285" s="75" t="n">
        <f aca="false">SUMIFS(zeit3!t3istw5,zeit3!t3paketw5,B285)</f>
        <v>0</v>
      </c>
      <c r="L285" s="74"/>
      <c r="M285" s="75" t="n">
        <f aca="false">SUMIFS(zeit4!t4istw5,zeit4!t4paketw5,B285)</f>
        <v>0</v>
      </c>
      <c r="N285" s="74"/>
      <c r="O285" s="75" t="n">
        <f aca="false">SUMIFS(zeit5!t5istw5,zeit5!t5paketw5,B285)</f>
        <v>0</v>
      </c>
      <c r="P285" s="76" t="n">
        <f aca="false">L285+J285+H285+F285+N285</f>
        <v>0</v>
      </c>
      <c r="Q285" s="98" t="n">
        <f aca="false">M285+K285+I285+G285+O285</f>
        <v>0</v>
      </c>
      <c r="R285" s="1"/>
      <c r="S285" s="1"/>
      <c r="T285" s="1"/>
      <c r="U285" s="1"/>
      <c r="V285" s="1"/>
      <c r="W285" s="1"/>
      <c r="X285" s="1"/>
      <c r="Y285" s="1"/>
      <c r="Z285" s="1"/>
      <c r="AA285" s="1"/>
      <c r="AB285" s="1"/>
      <c r="AC285" s="1"/>
      <c r="AD285" s="1"/>
      <c r="AE285" s="1"/>
      <c r="AF285" s="1"/>
      <c r="AG285" s="1"/>
    </row>
    <row r="286" customFormat="false" ht="15" hidden="true" customHeight="false" outlineLevel="2" collapsed="false">
      <c r="A286" s="1"/>
      <c r="B286" s="70" t="str">
        <f aca="false">B42</f>
        <v>Modul 7 - Anmelden</v>
      </c>
      <c r="C286" s="71"/>
      <c r="D286" s="72"/>
      <c r="E286" s="73"/>
      <c r="F286" s="74"/>
      <c r="G286" s="75" t="n">
        <f aca="false">SUMIFS([0]!t1istw5,[0]!t1paketw5,B286)</f>
        <v>0</v>
      </c>
      <c r="H286" s="74"/>
      <c r="I286" s="75" t="n">
        <f aca="false">SUMIFS(zeit2!t2istw5,zeit2!t2paketw5,B286)</f>
        <v>0</v>
      </c>
      <c r="J286" s="74"/>
      <c r="K286" s="75" t="n">
        <f aca="false">SUMIFS(zeit3!t3istw5,zeit3!t3paketw5,B286)</f>
        <v>0</v>
      </c>
      <c r="L286" s="74"/>
      <c r="M286" s="75" t="n">
        <f aca="false">SUMIFS(zeit4!t4istw5,zeit4!t4paketw5,B286)</f>
        <v>0</v>
      </c>
      <c r="N286" s="74"/>
      <c r="O286" s="75" t="n">
        <f aca="false">SUMIFS(zeit5!t5istw5,zeit5!t5paketw5,B286)</f>
        <v>0</v>
      </c>
      <c r="P286" s="76" t="n">
        <f aca="false">L286+J286+H286+F286+N286</f>
        <v>0</v>
      </c>
      <c r="Q286" s="98" t="n">
        <f aca="false">M286+K286+I286+G286+O286</f>
        <v>0</v>
      </c>
      <c r="R286" s="1"/>
      <c r="S286" s="1"/>
      <c r="T286" s="1"/>
      <c r="U286" s="1"/>
      <c r="V286" s="1"/>
      <c r="W286" s="1"/>
      <c r="X286" s="1"/>
      <c r="Y286" s="1"/>
      <c r="Z286" s="1"/>
      <c r="AA286" s="1"/>
      <c r="AB286" s="1"/>
      <c r="AC286" s="1"/>
      <c r="AD286" s="1"/>
      <c r="AE286" s="1"/>
      <c r="AF286" s="1"/>
      <c r="AG286" s="1"/>
    </row>
    <row r="287" customFormat="false" ht="15" hidden="true" customHeight="false" outlineLevel="2" collapsed="false">
      <c r="A287" s="1"/>
      <c r="B287" s="70" t="str">
        <f aca="false">B43</f>
        <v>Modul 8 - Status setzen</v>
      </c>
      <c r="C287" s="71"/>
      <c r="D287" s="72"/>
      <c r="E287" s="73"/>
      <c r="F287" s="74"/>
      <c r="G287" s="75" t="n">
        <f aca="false">SUMIFS([0]!t1istw5,[0]!t1paketw5,B287)</f>
        <v>0</v>
      </c>
      <c r="H287" s="74"/>
      <c r="I287" s="75" t="n">
        <f aca="false">SUMIFS(zeit2!t2istw5,zeit2!t2paketw5,B287)</f>
        <v>0</v>
      </c>
      <c r="J287" s="74"/>
      <c r="K287" s="75" t="n">
        <f aca="false">SUMIFS(zeit3!t3istw5,zeit3!t3paketw5,B287)</f>
        <v>0</v>
      </c>
      <c r="L287" s="74"/>
      <c r="M287" s="75" t="n">
        <f aca="false">SUMIFS(zeit4!t4istw5,zeit4!t4paketw5,B287)</f>
        <v>0</v>
      </c>
      <c r="N287" s="74"/>
      <c r="O287" s="75" t="n">
        <f aca="false">SUMIFS(zeit5!t5istw5,zeit5!t5paketw5,B287)</f>
        <v>0</v>
      </c>
      <c r="P287" s="76" t="n">
        <f aca="false">L287+J287+H287+F287+N287</f>
        <v>0</v>
      </c>
      <c r="Q287" s="98" t="n">
        <f aca="false">M287+K287+I287+G287+O287</f>
        <v>0</v>
      </c>
      <c r="R287" s="1"/>
      <c r="S287" s="1"/>
      <c r="T287" s="1"/>
      <c r="U287" s="1"/>
      <c r="V287" s="1"/>
      <c r="W287" s="1"/>
      <c r="X287" s="1"/>
      <c r="Y287" s="1"/>
      <c r="Z287" s="1"/>
      <c r="AA287" s="1"/>
      <c r="AB287" s="1"/>
      <c r="AC287" s="1"/>
      <c r="AD287" s="1"/>
      <c r="AE287" s="1"/>
      <c r="AF287" s="1"/>
      <c r="AG287" s="1"/>
    </row>
    <row r="288" customFormat="false" ht="15" hidden="true" customHeight="false" outlineLevel="2" collapsed="false">
      <c r="A288" s="1"/>
      <c r="B288" s="70" t="n">
        <f aca="false">B44</f>
        <v>0</v>
      </c>
      <c r="C288" s="71"/>
      <c r="D288" s="72"/>
      <c r="E288" s="73"/>
      <c r="F288" s="74"/>
      <c r="G288" s="75" t="n">
        <f aca="false">SUMIFS([0]!t1istw5,[0]!t1paketw5,B288)</f>
        <v>0</v>
      </c>
      <c r="H288" s="74"/>
      <c r="I288" s="75" t="n">
        <f aca="false">SUMIFS(zeit2!t2istw5,zeit2!t2paketw5,B288)</f>
        <v>0</v>
      </c>
      <c r="J288" s="74"/>
      <c r="K288" s="75" t="n">
        <f aca="false">SUMIFS(zeit3!t3istw5,zeit3!t3paketw5,B288)</f>
        <v>0</v>
      </c>
      <c r="L288" s="74"/>
      <c r="M288" s="75" t="n">
        <f aca="false">SUMIFS(zeit4!t4istw5,zeit4!t4paketw5,B288)</f>
        <v>0</v>
      </c>
      <c r="N288" s="74"/>
      <c r="O288" s="75" t="n">
        <f aca="false">SUMIFS(zeit5!t5istw5,zeit5!t5paketw5,B288)</f>
        <v>0</v>
      </c>
      <c r="P288" s="76" t="n">
        <f aca="false">L288+J288+H288+F288+N288</f>
        <v>0</v>
      </c>
      <c r="Q288" s="98" t="n">
        <f aca="false">M288+K288+I288+G288+O288</f>
        <v>0</v>
      </c>
      <c r="R288" s="1"/>
      <c r="S288" s="1"/>
      <c r="T288" s="1"/>
      <c r="U288" s="1"/>
      <c r="V288" s="1"/>
      <c r="W288" s="1"/>
      <c r="X288" s="1"/>
      <c r="Y288" s="1"/>
      <c r="Z288" s="1"/>
      <c r="AA288" s="1"/>
      <c r="AB288" s="1"/>
      <c r="AC288" s="1"/>
      <c r="AD288" s="1"/>
      <c r="AE288" s="1"/>
      <c r="AF288" s="1"/>
      <c r="AG288" s="1"/>
    </row>
    <row r="289" customFormat="false" ht="15" hidden="true" customHeight="false" outlineLevel="2" collapsed="false">
      <c r="A289" s="1"/>
      <c r="B289" s="70" t="n">
        <f aca="false">B45</f>
        <v>0</v>
      </c>
      <c r="C289" s="71"/>
      <c r="D289" s="72"/>
      <c r="E289" s="73"/>
      <c r="F289" s="74"/>
      <c r="G289" s="75" t="n">
        <f aca="false">SUMIFS([0]!t1istw5,[0]!t1paketw5,B289)</f>
        <v>0</v>
      </c>
      <c r="H289" s="74"/>
      <c r="I289" s="75" t="n">
        <f aca="false">SUMIFS(zeit2!t2istw5,zeit2!t2paketw5,B289)</f>
        <v>0</v>
      </c>
      <c r="J289" s="74"/>
      <c r="K289" s="75" t="n">
        <f aca="false">SUMIFS(zeit3!t3istw5,zeit3!t3paketw5,B289)</f>
        <v>0</v>
      </c>
      <c r="L289" s="74"/>
      <c r="M289" s="75" t="n">
        <f aca="false">SUMIFS(zeit4!t4istw5,zeit4!t4paketw5,B289)</f>
        <v>0</v>
      </c>
      <c r="N289" s="74"/>
      <c r="O289" s="75" t="n">
        <f aca="false">SUMIFS(zeit5!t5istw5,zeit5!t5paketw5,B289)</f>
        <v>0</v>
      </c>
      <c r="P289" s="76" t="n">
        <f aca="false">L289+J289+H289+F289+N289</f>
        <v>0</v>
      </c>
      <c r="Q289" s="98" t="n">
        <f aca="false">M289+K289+I289+G289+O289</f>
        <v>0</v>
      </c>
      <c r="R289" s="1"/>
      <c r="S289" s="1"/>
      <c r="T289" s="1"/>
      <c r="U289" s="1"/>
      <c r="V289" s="1"/>
      <c r="W289" s="1"/>
      <c r="X289" s="1"/>
      <c r="Y289" s="1"/>
      <c r="Z289" s="1"/>
      <c r="AA289" s="1"/>
      <c r="AB289" s="1"/>
      <c r="AC289" s="1"/>
      <c r="AD289" s="1"/>
      <c r="AE289" s="1"/>
      <c r="AF289" s="1"/>
      <c r="AG289" s="1"/>
    </row>
    <row r="290" customFormat="false" ht="15" hidden="false" customHeight="false" outlineLevel="1" collapsed="true">
      <c r="A290" s="1"/>
      <c r="B290" s="84" t="s">
        <v>71</v>
      </c>
      <c r="C290" s="78"/>
      <c r="D290" s="79" t="n">
        <v>4</v>
      </c>
      <c r="E290" s="80" t="n">
        <f aca="false">D290-F290-H290-J290-L290-N290</f>
        <v>0</v>
      </c>
      <c r="F290" s="81" t="n">
        <f aca="false">SUM(F291:F300)</f>
        <v>0</v>
      </c>
      <c r="G290" s="82" t="n">
        <f aca="false">SUM(G291:G300)</f>
        <v>0</v>
      </c>
      <c r="H290" s="81" t="n">
        <f aca="false">SUM(H291:H300)</f>
        <v>0</v>
      </c>
      <c r="I290" s="82" t="n">
        <f aca="false">SUM(I291:I300)</f>
        <v>0</v>
      </c>
      <c r="J290" s="81" t="n">
        <f aca="false">SUM(J291:J300)</f>
        <v>4</v>
      </c>
      <c r="K290" s="82" t="n">
        <f aca="false">SUM(K291:K300)</f>
        <v>0</v>
      </c>
      <c r="L290" s="81" t="n">
        <f aca="false">SUM(L291:L300)</f>
        <v>0</v>
      </c>
      <c r="M290" s="82" t="n">
        <f aca="false">SUM(M291:M300)</f>
        <v>0</v>
      </c>
      <c r="N290" s="81" t="n">
        <f aca="false">SUM(N291:N300)</f>
        <v>0</v>
      </c>
      <c r="O290" s="82" t="n">
        <f aca="false">SUM(O291:O300)</f>
        <v>0</v>
      </c>
      <c r="P290" s="68" t="n">
        <f aca="false">L290+J290+H290+F290+N290</f>
        <v>4</v>
      </c>
      <c r="Q290" s="67" t="n">
        <f aca="false">M290+K290+I290+G290+O290</f>
        <v>0</v>
      </c>
      <c r="R290" s="1"/>
      <c r="S290" s="1"/>
      <c r="T290" s="1"/>
      <c r="U290" s="1"/>
      <c r="V290" s="1"/>
      <c r="W290" s="1"/>
      <c r="X290" s="1"/>
      <c r="Y290" s="1"/>
      <c r="Z290" s="1"/>
      <c r="AA290" s="1"/>
      <c r="AB290" s="1"/>
      <c r="AC290" s="1"/>
      <c r="AD290" s="1"/>
      <c r="AE290" s="1"/>
      <c r="AF290" s="1"/>
      <c r="AG290" s="1"/>
    </row>
    <row r="291" customFormat="false" ht="15" hidden="true" customHeight="false" outlineLevel="2" collapsed="false">
      <c r="A291" s="1"/>
      <c r="B291" s="70" t="str">
        <f aca="false">B47</f>
        <v>Unit Tests</v>
      </c>
      <c r="C291" s="71"/>
      <c r="D291" s="72"/>
      <c r="E291" s="73"/>
      <c r="F291" s="74"/>
      <c r="G291" s="75" t="n">
        <f aca="false">SUMIFS([0]!t1istw5,[0]!t1paketw5,B291)</f>
        <v>0</v>
      </c>
      <c r="H291" s="74"/>
      <c r="I291" s="75" t="n">
        <f aca="false">SUMIFS(zeit2!t2istw5,zeit2!t2paketw5,B291)</f>
        <v>0</v>
      </c>
      <c r="J291" s="74" t="n">
        <v>4</v>
      </c>
      <c r="K291" s="75" t="n">
        <f aca="false">SUMIFS(zeit3!t3istw5,zeit3!t3paketw5,B291)</f>
        <v>0</v>
      </c>
      <c r="L291" s="74"/>
      <c r="M291" s="75" t="n">
        <f aca="false">SUMIFS(zeit4!t4istw5,zeit4!t4paketw5,B291)</f>
        <v>0</v>
      </c>
      <c r="N291" s="74"/>
      <c r="O291" s="75" t="n">
        <f aca="false">SUMIFS(zeit5!t5istw5,zeit5!t5paketw5,B291)</f>
        <v>0</v>
      </c>
      <c r="P291" s="76" t="n">
        <f aca="false">L291+J291+H291+F291+N291</f>
        <v>4</v>
      </c>
      <c r="Q291" s="98" t="n">
        <f aca="false">M291+K291+I291+G291+O291</f>
        <v>0</v>
      </c>
      <c r="R291" s="1"/>
      <c r="S291" s="1"/>
      <c r="T291" s="1"/>
      <c r="U291" s="1"/>
      <c r="V291" s="1"/>
      <c r="W291" s="1"/>
      <c r="X291" s="1"/>
      <c r="Y291" s="1"/>
      <c r="Z291" s="1"/>
      <c r="AA291" s="1"/>
      <c r="AB291" s="1"/>
      <c r="AC291" s="1"/>
      <c r="AD291" s="1"/>
      <c r="AE291" s="1"/>
      <c r="AF291" s="1"/>
      <c r="AG291" s="1"/>
    </row>
    <row r="292" customFormat="false" ht="15" hidden="true" customHeight="false" outlineLevel="2" collapsed="false">
      <c r="A292" s="1"/>
      <c r="B292" s="70" t="str">
        <f aca="false">B48</f>
        <v>Funktionale Tests</v>
      </c>
      <c r="C292" s="71"/>
      <c r="D292" s="72"/>
      <c r="E292" s="73"/>
      <c r="F292" s="74"/>
      <c r="G292" s="75" t="n">
        <f aca="false">SUMIFS([0]!t1istw5,[0]!t1paketw5,B292)</f>
        <v>0</v>
      </c>
      <c r="H292" s="74"/>
      <c r="I292" s="75" t="n">
        <f aca="false">SUMIFS(zeit2!t2istw5,zeit2!t2paketw5,B292)</f>
        <v>0</v>
      </c>
      <c r="J292" s="74"/>
      <c r="K292" s="75" t="n">
        <f aca="false">SUMIFS(zeit3!t3istw5,zeit3!t3paketw5,B292)</f>
        <v>0</v>
      </c>
      <c r="L292" s="74"/>
      <c r="M292" s="75" t="n">
        <f aca="false">SUMIFS(zeit4!t4istw5,zeit4!t4paketw5,B292)</f>
        <v>0</v>
      </c>
      <c r="N292" s="74"/>
      <c r="O292" s="75" t="n">
        <f aca="false">SUMIFS(zeit5!t5istw5,zeit5!t5paketw5,B292)</f>
        <v>0</v>
      </c>
      <c r="P292" s="76" t="n">
        <f aca="false">L292+J292+H292+F292+N292</f>
        <v>0</v>
      </c>
      <c r="Q292" s="98" t="n">
        <f aca="false">M292+K292+I292+G292+O292</f>
        <v>0</v>
      </c>
      <c r="R292" s="1"/>
      <c r="S292" s="1"/>
      <c r="T292" s="1"/>
      <c r="U292" s="1"/>
      <c r="V292" s="1"/>
      <c r="W292" s="1"/>
      <c r="X292" s="1"/>
      <c r="Y292" s="1"/>
      <c r="Z292" s="1"/>
      <c r="AA292" s="1"/>
      <c r="AB292" s="1"/>
      <c r="AC292" s="1"/>
      <c r="AD292" s="1"/>
      <c r="AE292" s="1"/>
      <c r="AF292" s="1"/>
      <c r="AG292" s="1"/>
    </row>
    <row r="293" customFormat="false" ht="15" hidden="true" customHeight="false" outlineLevel="2" collapsed="false">
      <c r="A293" s="1"/>
      <c r="B293" s="70" t="str">
        <f aca="false">B49</f>
        <v>Integrationstest</v>
      </c>
      <c r="C293" s="71"/>
      <c r="D293" s="72"/>
      <c r="E293" s="73"/>
      <c r="F293" s="74"/>
      <c r="G293" s="75" t="n">
        <f aca="false">SUMIFS([0]!t1istw5,[0]!t1paketw5,B293)</f>
        <v>0</v>
      </c>
      <c r="H293" s="74"/>
      <c r="I293" s="75" t="n">
        <f aca="false">SUMIFS(zeit2!t2istw5,zeit2!t2paketw5,B293)</f>
        <v>0</v>
      </c>
      <c r="J293" s="74"/>
      <c r="K293" s="75" t="n">
        <f aca="false">SUMIFS(zeit3!t3istw5,zeit3!t3paketw5,B293)</f>
        <v>0</v>
      </c>
      <c r="L293" s="74"/>
      <c r="M293" s="75" t="n">
        <f aca="false">SUMIFS(zeit4!t4istw5,zeit4!t4paketw5,B293)</f>
        <v>0</v>
      </c>
      <c r="N293" s="74"/>
      <c r="O293" s="75" t="n">
        <f aca="false">SUMIFS(zeit5!t5istw5,zeit5!t5paketw5,B293)</f>
        <v>0</v>
      </c>
      <c r="P293" s="76" t="n">
        <f aca="false">L293+J293+H293+F293+N293</f>
        <v>0</v>
      </c>
      <c r="Q293" s="98" t="n">
        <f aca="false">M293+K293+I293+G293+O293</f>
        <v>0</v>
      </c>
      <c r="R293" s="1"/>
      <c r="S293" s="1"/>
      <c r="T293" s="1"/>
      <c r="U293" s="1"/>
      <c r="V293" s="1"/>
      <c r="W293" s="1"/>
      <c r="X293" s="1"/>
      <c r="Y293" s="1"/>
      <c r="Z293" s="1"/>
      <c r="AA293" s="1"/>
      <c r="AB293" s="1"/>
      <c r="AC293" s="1"/>
      <c r="AD293" s="1"/>
      <c r="AE293" s="1"/>
      <c r="AF293" s="1"/>
      <c r="AG293" s="1"/>
    </row>
    <row r="294" customFormat="false" ht="15" hidden="true" customHeight="false" outlineLevel="2" collapsed="false">
      <c r="A294" s="1"/>
      <c r="B294" s="70" t="str">
        <f aca="false">B50</f>
        <v>Systemtest</v>
      </c>
      <c r="C294" s="71"/>
      <c r="D294" s="72"/>
      <c r="E294" s="73"/>
      <c r="F294" s="74"/>
      <c r="G294" s="75" t="n">
        <f aca="false">SUMIFS([0]!t1istw5,[0]!t1paketw5,B294)</f>
        <v>0</v>
      </c>
      <c r="H294" s="74"/>
      <c r="I294" s="75" t="n">
        <f aca="false">SUMIFS(zeit2!t2istw5,zeit2!t2paketw5,B294)</f>
        <v>0</v>
      </c>
      <c r="J294" s="74"/>
      <c r="K294" s="75" t="n">
        <f aca="false">SUMIFS(zeit3!t3istw5,zeit3!t3paketw5,B294)</f>
        <v>0</v>
      </c>
      <c r="L294" s="74"/>
      <c r="M294" s="75" t="n">
        <f aca="false">SUMIFS(zeit4!t4istw5,zeit4!t4paketw5,B294)</f>
        <v>0</v>
      </c>
      <c r="N294" s="74"/>
      <c r="O294" s="75" t="n">
        <f aca="false">SUMIFS(zeit5!t5istw5,zeit5!t5paketw5,B294)</f>
        <v>0</v>
      </c>
      <c r="P294" s="76" t="n">
        <f aca="false">L294+J294+H294+F294+N294</f>
        <v>0</v>
      </c>
      <c r="Q294" s="98" t="n">
        <f aca="false">M294+K294+I294+G294+O294</f>
        <v>0</v>
      </c>
      <c r="R294" s="1"/>
      <c r="S294" s="1"/>
      <c r="T294" s="1"/>
      <c r="U294" s="1"/>
      <c r="V294" s="1"/>
      <c r="W294" s="1"/>
      <c r="X294" s="1"/>
      <c r="Y294" s="1"/>
      <c r="Z294" s="1"/>
      <c r="AA294" s="1"/>
      <c r="AB294" s="1"/>
      <c r="AC294" s="1"/>
      <c r="AD294" s="1"/>
      <c r="AE294" s="1"/>
      <c r="AF294" s="1"/>
      <c r="AG294" s="1"/>
    </row>
    <row r="295" customFormat="false" ht="15" hidden="true" customHeight="false" outlineLevel="2" collapsed="false">
      <c r="A295" s="1"/>
      <c r="B295" s="70" t="str">
        <f aca="false">B51</f>
        <v>Abnahmetest</v>
      </c>
      <c r="C295" s="71"/>
      <c r="D295" s="72"/>
      <c r="E295" s="73"/>
      <c r="F295" s="74"/>
      <c r="G295" s="75" t="n">
        <f aca="false">SUMIFS([0]!t1istw5,[0]!t1paketw5,B295)</f>
        <v>0</v>
      </c>
      <c r="H295" s="74"/>
      <c r="I295" s="75" t="n">
        <f aca="false">SUMIFS(zeit2!t2istw5,zeit2!t2paketw5,B295)</f>
        <v>0</v>
      </c>
      <c r="J295" s="74"/>
      <c r="K295" s="75" t="n">
        <f aca="false">SUMIFS(zeit3!t3istw5,zeit3!t3paketw5,B295)</f>
        <v>0</v>
      </c>
      <c r="L295" s="74"/>
      <c r="M295" s="75" t="n">
        <f aca="false">SUMIFS(zeit4!t4istw5,zeit4!t4paketw5,B295)</f>
        <v>0</v>
      </c>
      <c r="N295" s="74"/>
      <c r="O295" s="75" t="n">
        <f aca="false">SUMIFS(zeit5!t5istw5,zeit5!t5paketw5,B295)</f>
        <v>0</v>
      </c>
      <c r="P295" s="76" t="n">
        <f aca="false">L295+J295+H295+F295+N295</f>
        <v>0</v>
      </c>
      <c r="Q295" s="98" t="n">
        <f aca="false">M295+K295+I295+G295+O295</f>
        <v>0</v>
      </c>
      <c r="R295" s="1"/>
      <c r="S295" s="1"/>
      <c r="T295" s="1"/>
      <c r="U295" s="1"/>
      <c r="V295" s="1"/>
      <c r="W295" s="1"/>
      <c r="X295" s="1"/>
      <c r="Y295" s="1"/>
      <c r="Z295" s="1"/>
      <c r="AA295" s="1"/>
      <c r="AB295" s="1"/>
      <c r="AC295" s="1"/>
      <c r="AD295" s="1"/>
      <c r="AE295" s="1"/>
      <c r="AF295" s="1"/>
      <c r="AG295" s="1"/>
    </row>
    <row r="296" customFormat="false" ht="15" hidden="true" customHeight="false" outlineLevel="2" collapsed="false">
      <c r="A296" s="1"/>
      <c r="B296" s="70" t="n">
        <f aca="false">B52</f>
        <v>0</v>
      </c>
      <c r="C296" s="71"/>
      <c r="D296" s="72"/>
      <c r="E296" s="73"/>
      <c r="F296" s="74"/>
      <c r="G296" s="75" t="n">
        <f aca="false">SUMIFS([0]!t1istw5,[0]!t1paketw5,B296)</f>
        <v>0</v>
      </c>
      <c r="H296" s="74"/>
      <c r="I296" s="75" t="n">
        <f aca="false">SUMIFS(zeit2!t2istw5,zeit2!t2paketw5,B296)</f>
        <v>0</v>
      </c>
      <c r="J296" s="74"/>
      <c r="K296" s="75" t="n">
        <f aca="false">SUMIFS(zeit3!t3istw5,zeit3!t3paketw5,B296)</f>
        <v>0</v>
      </c>
      <c r="L296" s="74"/>
      <c r="M296" s="75" t="n">
        <f aca="false">SUMIFS(zeit4!t4istw5,zeit4!t4paketw5,B296)</f>
        <v>0</v>
      </c>
      <c r="N296" s="74"/>
      <c r="O296" s="75" t="n">
        <f aca="false">SUMIFS(zeit5!t5istw5,zeit5!t5paketw5,B296)</f>
        <v>0</v>
      </c>
      <c r="P296" s="76" t="n">
        <f aca="false">L296+J296+H296+F296+N296</f>
        <v>0</v>
      </c>
      <c r="Q296" s="98" t="n">
        <f aca="false">M296+K296+I296+G296+O296</f>
        <v>0</v>
      </c>
      <c r="R296" s="1"/>
      <c r="S296" s="1"/>
      <c r="T296" s="1"/>
      <c r="U296" s="1"/>
      <c r="V296" s="1"/>
      <c r="W296" s="1"/>
      <c r="X296" s="1"/>
      <c r="Y296" s="1"/>
      <c r="Z296" s="1"/>
      <c r="AA296" s="1"/>
      <c r="AB296" s="1"/>
      <c r="AC296" s="1"/>
      <c r="AD296" s="1"/>
      <c r="AE296" s="1"/>
      <c r="AF296" s="1"/>
      <c r="AG296" s="1"/>
    </row>
    <row r="297" customFormat="false" ht="15" hidden="true" customHeight="false" outlineLevel="2" collapsed="false">
      <c r="A297" s="1"/>
      <c r="B297" s="70" t="n">
        <f aca="false">B53</f>
        <v>0</v>
      </c>
      <c r="C297" s="71"/>
      <c r="D297" s="72"/>
      <c r="E297" s="73"/>
      <c r="F297" s="74"/>
      <c r="G297" s="75" t="n">
        <f aca="false">SUMIFS([0]!t1istw5,[0]!t1paketw5,B297)</f>
        <v>0</v>
      </c>
      <c r="H297" s="74"/>
      <c r="I297" s="75" t="n">
        <f aca="false">SUMIFS(zeit2!t2istw5,zeit2!t2paketw5,B297)</f>
        <v>0</v>
      </c>
      <c r="J297" s="74"/>
      <c r="K297" s="75" t="n">
        <f aca="false">SUMIFS(zeit3!t3istw5,zeit3!t3paketw5,B297)</f>
        <v>0</v>
      </c>
      <c r="L297" s="74"/>
      <c r="M297" s="75" t="n">
        <f aca="false">SUMIFS(zeit4!t4istw5,zeit4!t4paketw5,B297)</f>
        <v>0</v>
      </c>
      <c r="N297" s="74"/>
      <c r="O297" s="75" t="n">
        <f aca="false">SUMIFS(zeit5!t5istw5,zeit5!t5paketw5,B297)</f>
        <v>0</v>
      </c>
      <c r="P297" s="76" t="n">
        <f aca="false">L297+J297+H297+F297+N297</f>
        <v>0</v>
      </c>
      <c r="Q297" s="98" t="n">
        <f aca="false">M297+K297+I297+G297+O297</f>
        <v>0</v>
      </c>
      <c r="R297" s="1"/>
      <c r="S297" s="1"/>
      <c r="T297" s="1"/>
      <c r="U297" s="1"/>
      <c r="V297" s="1"/>
      <c r="W297" s="1"/>
      <c r="X297" s="1"/>
      <c r="Y297" s="1"/>
      <c r="Z297" s="1"/>
      <c r="AA297" s="1"/>
      <c r="AB297" s="1"/>
      <c r="AC297" s="1"/>
      <c r="AD297" s="1"/>
      <c r="AE297" s="1"/>
      <c r="AF297" s="1"/>
      <c r="AG297" s="1"/>
    </row>
    <row r="298" customFormat="false" ht="15" hidden="true" customHeight="false" outlineLevel="2" collapsed="false">
      <c r="A298" s="1"/>
      <c r="B298" s="70" t="n">
        <f aca="false">B54</f>
        <v>0</v>
      </c>
      <c r="C298" s="71"/>
      <c r="D298" s="72"/>
      <c r="E298" s="73"/>
      <c r="F298" s="74"/>
      <c r="G298" s="75" t="n">
        <f aca="false">SUMIFS([0]!t1istw5,[0]!t1paketw5,B298)</f>
        <v>0</v>
      </c>
      <c r="H298" s="74"/>
      <c r="I298" s="75" t="n">
        <f aca="false">SUMIFS(zeit2!t2istw5,zeit2!t2paketw5,B298)</f>
        <v>0</v>
      </c>
      <c r="J298" s="74"/>
      <c r="K298" s="75" t="n">
        <f aca="false">SUMIFS(zeit3!t3istw5,zeit3!t3paketw5,B298)</f>
        <v>0</v>
      </c>
      <c r="L298" s="74"/>
      <c r="M298" s="75" t="n">
        <f aca="false">SUMIFS(zeit4!t4istw5,zeit4!t4paketw5,B298)</f>
        <v>0</v>
      </c>
      <c r="N298" s="74"/>
      <c r="O298" s="75" t="n">
        <f aca="false">SUMIFS(zeit5!t5istw5,zeit5!t5paketw5,B298)</f>
        <v>0</v>
      </c>
      <c r="P298" s="76" t="n">
        <f aca="false">L298+J298+H298+F298+N298</f>
        <v>0</v>
      </c>
      <c r="Q298" s="98" t="n">
        <f aca="false">M298+K298+I298+G298+O298</f>
        <v>0</v>
      </c>
      <c r="R298" s="1"/>
      <c r="S298" s="1"/>
      <c r="T298" s="1"/>
      <c r="U298" s="1"/>
      <c r="V298" s="1"/>
      <c r="W298" s="1"/>
      <c r="X298" s="1"/>
      <c r="Y298" s="1"/>
      <c r="Z298" s="1"/>
      <c r="AA298" s="1"/>
      <c r="AB298" s="1"/>
      <c r="AC298" s="1"/>
      <c r="AD298" s="1"/>
      <c r="AE298" s="1"/>
      <c r="AF298" s="1"/>
      <c r="AG298" s="1"/>
    </row>
    <row r="299" customFormat="false" ht="15" hidden="true" customHeight="false" outlineLevel="2" collapsed="false">
      <c r="A299" s="1"/>
      <c r="B299" s="70" t="n">
        <f aca="false">B55</f>
        <v>0</v>
      </c>
      <c r="C299" s="71"/>
      <c r="D299" s="72"/>
      <c r="E299" s="73"/>
      <c r="F299" s="74"/>
      <c r="G299" s="75" t="n">
        <f aca="false">SUMIFS([0]!t1istw5,[0]!t1paketw5,B299)</f>
        <v>0</v>
      </c>
      <c r="H299" s="74"/>
      <c r="I299" s="75" t="n">
        <f aca="false">SUMIFS(zeit2!t2istw5,zeit2!t2paketw5,B299)</f>
        <v>0</v>
      </c>
      <c r="J299" s="74"/>
      <c r="K299" s="75" t="n">
        <f aca="false">SUMIFS(zeit3!t3istw5,zeit3!t3paketw5,B299)</f>
        <v>0</v>
      </c>
      <c r="L299" s="74"/>
      <c r="M299" s="75" t="n">
        <f aca="false">SUMIFS(zeit4!t4istw5,zeit4!t4paketw5,B299)</f>
        <v>0</v>
      </c>
      <c r="N299" s="74"/>
      <c r="O299" s="75" t="n">
        <f aca="false">SUMIFS(zeit5!t5istw5,zeit5!t5paketw5,B299)</f>
        <v>0</v>
      </c>
      <c r="P299" s="76" t="n">
        <f aca="false">L299+J299+H299+F299+N299</f>
        <v>0</v>
      </c>
      <c r="Q299" s="98" t="n">
        <f aca="false">M299+K299+I299+G299+O299</f>
        <v>0</v>
      </c>
      <c r="R299" s="1"/>
      <c r="S299" s="1"/>
      <c r="T299" s="1"/>
      <c r="U299" s="1"/>
      <c r="V299" s="1"/>
      <c r="W299" s="1"/>
      <c r="X299" s="1"/>
      <c r="Y299" s="1"/>
      <c r="Z299" s="1"/>
      <c r="AA299" s="1"/>
      <c r="AB299" s="1"/>
      <c r="AC299" s="1"/>
      <c r="AD299" s="1"/>
      <c r="AE299" s="1"/>
      <c r="AF299" s="1"/>
      <c r="AG299" s="1"/>
    </row>
    <row r="300" customFormat="false" ht="15" hidden="true" customHeight="false" outlineLevel="2" collapsed="false">
      <c r="A300" s="1"/>
      <c r="B300" s="70" t="n">
        <f aca="false">B56</f>
        <v>0</v>
      </c>
      <c r="C300" s="71"/>
      <c r="D300" s="72"/>
      <c r="E300" s="73"/>
      <c r="F300" s="74"/>
      <c r="G300" s="75" t="n">
        <f aca="false">SUMIFS([0]!t1istw5,[0]!t1paketw5,B300)</f>
        <v>0</v>
      </c>
      <c r="H300" s="74"/>
      <c r="I300" s="75" t="n">
        <f aca="false">SUMIFS(zeit2!t2istw5,zeit2!t2paketw5,B300)</f>
        <v>0</v>
      </c>
      <c r="J300" s="74"/>
      <c r="K300" s="75" t="n">
        <f aca="false">SUMIFS(zeit3!t3istw5,zeit3!t3paketw5,B300)</f>
        <v>0</v>
      </c>
      <c r="L300" s="74"/>
      <c r="M300" s="75" t="n">
        <f aca="false">SUMIFS(zeit4!t4istw5,zeit4!t4paketw5,B300)</f>
        <v>0</v>
      </c>
      <c r="N300" s="74"/>
      <c r="O300" s="75" t="n">
        <f aca="false">SUMIFS(zeit5!t5istw5,zeit5!t5paketw5,B300)</f>
        <v>0</v>
      </c>
      <c r="P300" s="76" t="n">
        <f aca="false">L300+J300+H300+F300+N300</f>
        <v>0</v>
      </c>
      <c r="Q300" s="98" t="n">
        <f aca="false">M300+K300+I300+G300+O300</f>
        <v>0</v>
      </c>
      <c r="R300" s="1"/>
      <c r="S300" s="1"/>
      <c r="T300" s="1"/>
      <c r="U300" s="1"/>
      <c r="V300" s="1"/>
      <c r="W300" s="1"/>
      <c r="X300" s="1"/>
      <c r="Y300" s="1"/>
      <c r="Z300" s="1"/>
      <c r="AA300" s="1"/>
      <c r="AB300" s="1"/>
      <c r="AC300" s="1"/>
      <c r="AD300" s="1"/>
      <c r="AE300" s="1"/>
      <c r="AF300" s="1"/>
      <c r="AG300" s="1"/>
    </row>
    <row r="301" customFormat="false" ht="15" hidden="false" customHeight="false" outlineLevel="1" collapsed="true">
      <c r="A301" s="1"/>
      <c r="B301" s="84" t="s">
        <v>57</v>
      </c>
      <c r="C301" s="78"/>
      <c r="D301" s="79" t="n">
        <v>3</v>
      </c>
      <c r="E301" s="80" t="n">
        <f aca="false">D301-F301-H301-J301-L301-N301</f>
        <v>0</v>
      </c>
      <c r="F301" s="81" t="n">
        <f aca="false">SUM(F302:F311)</f>
        <v>0.5</v>
      </c>
      <c r="G301" s="82" t="n">
        <f aca="false">SUM(G302:G311)</f>
        <v>0</v>
      </c>
      <c r="H301" s="81" t="n">
        <f aca="false">SUM(H302:H311)</f>
        <v>0.5</v>
      </c>
      <c r="I301" s="82" t="n">
        <f aca="false">SUM(I302:I311)</f>
        <v>0</v>
      </c>
      <c r="J301" s="81" t="n">
        <f aca="false">SUM(J302:J311)</f>
        <v>1</v>
      </c>
      <c r="K301" s="82" t="n">
        <f aca="false">SUM(K302:K311)</f>
        <v>0</v>
      </c>
      <c r="L301" s="81" t="n">
        <f aca="false">SUM(L302:L311)</f>
        <v>1</v>
      </c>
      <c r="M301" s="82" t="n">
        <f aca="false">SUM(M302:M311)</f>
        <v>0</v>
      </c>
      <c r="N301" s="81" t="n">
        <f aca="false">SUM(N302:N311)</f>
        <v>0</v>
      </c>
      <c r="O301" s="82" t="n">
        <f aca="false">SUM(O302:O311)</f>
        <v>0</v>
      </c>
      <c r="P301" s="68" t="n">
        <f aca="false">L301+J301+H301+F301+N301</f>
        <v>3</v>
      </c>
      <c r="Q301" s="67" t="n">
        <f aca="false">M301+K301+I301+G301+O301</f>
        <v>0</v>
      </c>
      <c r="R301" s="1"/>
      <c r="S301" s="1"/>
      <c r="T301" s="1"/>
      <c r="U301" s="1"/>
      <c r="V301" s="1"/>
      <c r="W301" s="1"/>
      <c r="X301" s="1"/>
      <c r="Y301" s="1"/>
      <c r="Z301" s="1"/>
      <c r="AA301" s="1"/>
      <c r="AB301" s="1"/>
      <c r="AC301" s="1"/>
      <c r="AD301" s="1"/>
      <c r="AE301" s="1"/>
      <c r="AF301" s="1"/>
      <c r="AG301" s="1"/>
    </row>
    <row r="302" customFormat="false" ht="15" hidden="true" customHeight="false" outlineLevel="2" collapsed="false">
      <c r="A302" s="1"/>
      <c r="B302" s="70" t="str">
        <f aca="false">B58</f>
        <v>Testprotokoll</v>
      </c>
      <c r="C302" s="71"/>
      <c r="D302" s="72"/>
      <c r="E302" s="73"/>
      <c r="F302" s="74"/>
      <c r="G302" s="75" t="n">
        <f aca="false">SUMIFS([0]!t1istw5,[0]!t1paketw5,B302)</f>
        <v>0</v>
      </c>
      <c r="H302" s="74"/>
      <c r="I302" s="75" t="n">
        <f aca="false">SUMIFS(zeit2!t2istw5,zeit2!t2paketw5,B302)</f>
        <v>0</v>
      </c>
      <c r="J302" s="74" t="n">
        <v>1</v>
      </c>
      <c r="K302" s="75" t="n">
        <f aca="false">SUMIFS(zeit3!t3istw5,zeit3!t3paketw5,B302)</f>
        <v>0</v>
      </c>
      <c r="L302" s="74"/>
      <c r="M302" s="75" t="n">
        <f aca="false">SUMIFS(zeit4!t4istw5,zeit4!t4paketw5,B302)</f>
        <v>0</v>
      </c>
      <c r="N302" s="74"/>
      <c r="O302" s="75" t="n">
        <f aca="false">SUMIFS(zeit5!t5istw5,zeit5!t5paketw5,B302)</f>
        <v>0</v>
      </c>
      <c r="P302" s="76" t="n">
        <f aca="false">L302+J302+H302+F302+N302</f>
        <v>1</v>
      </c>
      <c r="Q302" s="98" t="n">
        <f aca="false">M302+K302+I302+G302+O302</f>
        <v>0</v>
      </c>
      <c r="R302" s="1"/>
      <c r="S302" s="1"/>
      <c r="T302" s="1"/>
      <c r="U302" s="1"/>
      <c r="V302" s="1"/>
      <c r="W302" s="1"/>
      <c r="X302" s="1"/>
      <c r="Y302" s="1"/>
      <c r="Z302" s="1"/>
      <c r="AA302" s="1"/>
      <c r="AB302" s="1"/>
      <c r="AC302" s="1"/>
      <c r="AD302" s="1"/>
      <c r="AE302" s="1"/>
      <c r="AF302" s="1"/>
      <c r="AG302" s="1"/>
    </row>
    <row r="303" customFormat="false" ht="15" hidden="true" customHeight="false" outlineLevel="2" collapsed="false">
      <c r="A303" s="1"/>
      <c r="B303" s="70" t="str">
        <f aca="false">B59</f>
        <v>Codedokumentation</v>
      </c>
      <c r="C303" s="71"/>
      <c r="D303" s="72"/>
      <c r="E303" s="73"/>
      <c r="F303" s="74" t="n">
        <v>0.5</v>
      </c>
      <c r="G303" s="75" t="n">
        <f aca="false">SUMIFS([0]!t1istw5,[0]!t1paketw5,B303)</f>
        <v>0</v>
      </c>
      <c r="H303" s="74" t="n">
        <v>0.5</v>
      </c>
      <c r="I303" s="75" t="n">
        <f aca="false">SUMIFS(zeit2!t2istw5,zeit2!t2paketw5,B303)</f>
        <v>0</v>
      </c>
      <c r="J303" s="74"/>
      <c r="K303" s="75" t="n">
        <f aca="false">SUMIFS(zeit3!t3istw5,zeit3!t3paketw5,B303)</f>
        <v>0</v>
      </c>
      <c r="L303" s="74" t="n">
        <v>1</v>
      </c>
      <c r="M303" s="75" t="n">
        <f aca="false">SUMIFS(zeit4!t4istw5,zeit4!t4paketw5,B303)</f>
        <v>0</v>
      </c>
      <c r="N303" s="74"/>
      <c r="O303" s="75" t="n">
        <f aca="false">SUMIFS(zeit5!t5istw5,zeit5!t5paketw5,B303)</f>
        <v>0</v>
      </c>
      <c r="P303" s="76" t="n">
        <f aca="false">L303+J303+H303+F303+N303</f>
        <v>2</v>
      </c>
      <c r="Q303" s="98" t="n">
        <f aca="false">M303+K303+I303+G303+O303</f>
        <v>0</v>
      </c>
      <c r="R303" s="1"/>
      <c r="S303" s="1"/>
      <c r="T303" s="1"/>
      <c r="U303" s="1"/>
      <c r="V303" s="1"/>
      <c r="W303" s="1"/>
      <c r="X303" s="1"/>
      <c r="Y303" s="1"/>
      <c r="Z303" s="1"/>
      <c r="AA303" s="1"/>
      <c r="AB303" s="1"/>
      <c r="AC303" s="1"/>
      <c r="AD303" s="1"/>
      <c r="AE303" s="1"/>
      <c r="AF303" s="1"/>
      <c r="AG303" s="1"/>
    </row>
    <row r="304" customFormat="false" ht="15" hidden="true" customHeight="false" outlineLevel="2" collapsed="false">
      <c r="A304" s="1"/>
      <c r="B304" s="70" t="str">
        <f aca="false">B60</f>
        <v>Benutzerdokumentation</v>
      </c>
      <c r="C304" s="71"/>
      <c r="D304" s="72"/>
      <c r="E304" s="73"/>
      <c r="F304" s="74"/>
      <c r="G304" s="75" t="n">
        <f aca="false">SUMIFS([0]!t1istw5,[0]!t1paketw5,B304)</f>
        <v>0</v>
      </c>
      <c r="H304" s="74"/>
      <c r="I304" s="75" t="n">
        <f aca="false">SUMIFS(zeit2!t2istw5,zeit2!t2paketw5,B304)</f>
        <v>0</v>
      </c>
      <c r="J304" s="74"/>
      <c r="K304" s="75" t="n">
        <f aca="false">SUMIFS(zeit3!t3istw5,zeit3!t3paketw5,B304)</f>
        <v>0</v>
      </c>
      <c r="L304" s="74"/>
      <c r="M304" s="75" t="n">
        <f aca="false">SUMIFS(zeit4!t4istw5,zeit4!t4paketw5,B304)</f>
        <v>0</v>
      </c>
      <c r="N304" s="74"/>
      <c r="O304" s="75" t="n">
        <f aca="false">SUMIFS(zeit5!t5istw5,zeit5!t5paketw5,B304)</f>
        <v>0</v>
      </c>
      <c r="P304" s="76" t="n">
        <f aca="false">L304+J304+H304+F304+N304</f>
        <v>0</v>
      </c>
      <c r="Q304" s="98" t="n">
        <f aca="false">M304+K304+I304+G304+O304</f>
        <v>0</v>
      </c>
      <c r="R304" s="1"/>
      <c r="S304" s="1"/>
      <c r="T304" s="1"/>
      <c r="U304" s="1"/>
      <c r="V304" s="1"/>
      <c r="W304" s="1"/>
      <c r="X304" s="1"/>
      <c r="Y304" s="1"/>
      <c r="Z304" s="1"/>
      <c r="AA304" s="1"/>
      <c r="AB304" s="1"/>
      <c r="AC304" s="1"/>
      <c r="AD304" s="1"/>
      <c r="AE304" s="1"/>
      <c r="AF304" s="1"/>
      <c r="AG304" s="1"/>
    </row>
    <row r="305" customFormat="false" ht="15" hidden="true" customHeight="false" outlineLevel="2" collapsed="false">
      <c r="A305" s="1"/>
      <c r="B305" s="70" t="str">
        <f aca="false">B61</f>
        <v>Protokoll - Review</v>
      </c>
      <c r="C305" s="71"/>
      <c r="D305" s="72"/>
      <c r="E305" s="73"/>
      <c r="F305" s="74"/>
      <c r="G305" s="75" t="n">
        <f aca="false">SUMIFS([0]!t1istw5,[0]!t1paketw5,B305)</f>
        <v>0</v>
      </c>
      <c r="H305" s="74"/>
      <c r="I305" s="75" t="n">
        <f aca="false">SUMIFS(zeit2!t2istw5,zeit2!t2paketw5,B305)</f>
        <v>0</v>
      </c>
      <c r="J305" s="74"/>
      <c r="K305" s="75" t="n">
        <f aca="false">SUMIFS(zeit3!t3istw5,zeit3!t3paketw5,B305)</f>
        <v>0</v>
      </c>
      <c r="L305" s="74"/>
      <c r="M305" s="75" t="n">
        <f aca="false">SUMIFS(zeit4!t4istw5,zeit4!t4paketw5,B305)</f>
        <v>0</v>
      </c>
      <c r="N305" s="74"/>
      <c r="O305" s="75" t="n">
        <f aca="false">SUMIFS(zeit5!t5istw5,zeit5!t5paketw5,B305)</f>
        <v>0</v>
      </c>
      <c r="P305" s="76" t="n">
        <f aca="false">L305+J305+H305+F305+N305</f>
        <v>0</v>
      </c>
      <c r="Q305" s="98" t="n">
        <f aca="false">M305+K305+I305+G305+O305</f>
        <v>0</v>
      </c>
      <c r="R305" s="1"/>
      <c r="S305" s="1"/>
      <c r="T305" s="1"/>
      <c r="U305" s="1"/>
      <c r="V305" s="1"/>
      <c r="W305" s="1"/>
      <c r="X305" s="1"/>
      <c r="Y305" s="1"/>
      <c r="Z305" s="1"/>
      <c r="AA305" s="1"/>
      <c r="AB305" s="1"/>
      <c r="AC305" s="1"/>
      <c r="AD305" s="1"/>
      <c r="AE305" s="1"/>
      <c r="AF305" s="1"/>
      <c r="AG305" s="1"/>
    </row>
    <row r="306" customFormat="false" ht="15" hidden="true" customHeight="false" outlineLevel="2" collapsed="false">
      <c r="A306" s="1"/>
      <c r="B306" s="70" t="n">
        <f aca="false">B62</f>
        <v>0</v>
      </c>
      <c r="C306" s="71"/>
      <c r="D306" s="72"/>
      <c r="E306" s="73"/>
      <c r="F306" s="74"/>
      <c r="G306" s="75" t="n">
        <f aca="false">SUMIFS([0]!t1istw5,[0]!t1paketw5,B306)</f>
        <v>0</v>
      </c>
      <c r="H306" s="74"/>
      <c r="I306" s="75" t="n">
        <f aca="false">SUMIFS(zeit2!t2istw5,zeit2!t2paketw5,B306)</f>
        <v>0</v>
      </c>
      <c r="J306" s="74"/>
      <c r="K306" s="75" t="n">
        <f aca="false">SUMIFS(zeit3!t3istw5,zeit3!t3paketw5,B306)</f>
        <v>0</v>
      </c>
      <c r="L306" s="74"/>
      <c r="M306" s="75" t="n">
        <f aca="false">SUMIFS(zeit4!t4istw5,zeit4!t4paketw5,B306)</f>
        <v>0</v>
      </c>
      <c r="N306" s="74"/>
      <c r="O306" s="75" t="n">
        <f aca="false">SUMIFS(zeit5!t5istw5,zeit5!t5paketw5,B306)</f>
        <v>0</v>
      </c>
      <c r="P306" s="76" t="n">
        <f aca="false">L306+J306+H306+F306+N306</f>
        <v>0</v>
      </c>
      <c r="Q306" s="98" t="n">
        <f aca="false">M306+K306+I306+G306+O306</f>
        <v>0</v>
      </c>
      <c r="R306" s="1"/>
      <c r="S306" s="1"/>
      <c r="T306" s="1"/>
      <c r="U306" s="1"/>
      <c r="V306" s="1"/>
      <c r="W306" s="1"/>
      <c r="X306" s="1"/>
      <c r="Y306" s="1"/>
      <c r="Z306" s="1"/>
      <c r="AA306" s="1"/>
      <c r="AB306" s="1"/>
      <c r="AC306" s="1"/>
      <c r="AD306" s="1"/>
      <c r="AE306" s="1"/>
      <c r="AF306" s="1"/>
      <c r="AG306" s="1"/>
    </row>
    <row r="307" customFormat="false" ht="15" hidden="true" customHeight="false" outlineLevel="2" collapsed="false">
      <c r="A307" s="1"/>
      <c r="B307" s="70" t="n">
        <f aca="false">B63</f>
        <v>0</v>
      </c>
      <c r="C307" s="71"/>
      <c r="D307" s="72"/>
      <c r="E307" s="73"/>
      <c r="F307" s="74"/>
      <c r="G307" s="75" t="n">
        <f aca="false">SUMIFS([0]!t1istw5,[0]!t1paketw5,B307)</f>
        <v>0</v>
      </c>
      <c r="H307" s="74"/>
      <c r="I307" s="75" t="n">
        <f aca="false">SUMIFS(zeit2!t2istw5,zeit2!t2paketw5,B307)</f>
        <v>0</v>
      </c>
      <c r="J307" s="74"/>
      <c r="K307" s="75" t="n">
        <f aca="false">SUMIFS(zeit3!t3istw5,zeit3!t3paketw5,B307)</f>
        <v>0</v>
      </c>
      <c r="L307" s="74"/>
      <c r="M307" s="75" t="n">
        <f aca="false">SUMIFS(zeit4!t4istw5,zeit4!t4paketw5,B307)</f>
        <v>0</v>
      </c>
      <c r="N307" s="74"/>
      <c r="O307" s="75" t="n">
        <f aca="false">SUMIFS(zeit5!t5istw5,zeit5!t5paketw5,B307)</f>
        <v>0</v>
      </c>
      <c r="P307" s="76" t="n">
        <f aca="false">L307+J307+H307+F307+N307</f>
        <v>0</v>
      </c>
      <c r="Q307" s="98" t="n">
        <f aca="false">M307+K307+I307+G307+O307</f>
        <v>0</v>
      </c>
      <c r="R307" s="1"/>
      <c r="S307" s="1"/>
      <c r="T307" s="1"/>
      <c r="U307" s="1"/>
      <c r="V307" s="1"/>
      <c r="W307" s="1"/>
      <c r="X307" s="1"/>
      <c r="Y307" s="1"/>
      <c r="Z307" s="1"/>
      <c r="AA307" s="1"/>
      <c r="AB307" s="1"/>
      <c r="AC307" s="1"/>
      <c r="AD307" s="1"/>
      <c r="AE307" s="1"/>
      <c r="AF307" s="1"/>
      <c r="AG307" s="1"/>
    </row>
    <row r="308" customFormat="false" ht="15" hidden="true" customHeight="false" outlineLevel="2" collapsed="false">
      <c r="A308" s="1"/>
      <c r="B308" s="70" t="n">
        <f aca="false">B64</f>
        <v>0</v>
      </c>
      <c r="C308" s="71"/>
      <c r="D308" s="72"/>
      <c r="E308" s="73"/>
      <c r="F308" s="74"/>
      <c r="G308" s="75" t="n">
        <f aca="false">SUMIFS([0]!t1istw5,[0]!t1paketw5,B308)</f>
        <v>0</v>
      </c>
      <c r="H308" s="74"/>
      <c r="I308" s="75" t="n">
        <f aca="false">SUMIFS(zeit2!t2istw5,zeit2!t2paketw5,B308)</f>
        <v>0</v>
      </c>
      <c r="J308" s="74"/>
      <c r="K308" s="75" t="n">
        <f aca="false">SUMIFS(zeit3!t3istw5,zeit3!t3paketw5,B308)</f>
        <v>0</v>
      </c>
      <c r="L308" s="74"/>
      <c r="M308" s="75" t="n">
        <f aca="false">SUMIFS(zeit4!t4istw5,zeit4!t4paketw5,B308)</f>
        <v>0</v>
      </c>
      <c r="N308" s="74"/>
      <c r="O308" s="75" t="n">
        <f aca="false">SUMIFS(zeit5!t5istw5,zeit5!t5paketw5,B308)</f>
        <v>0</v>
      </c>
      <c r="P308" s="76" t="n">
        <f aca="false">L308+J308+H308+F308+N308</f>
        <v>0</v>
      </c>
      <c r="Q308" s="98" t="n">
        <f aca="false">M308+K308+I308+G308+O308</f>
        <v>0</v>
      </c>
      <c r="R308" s="1"/>
      <c r="S308" s="1"/>
      <c r="T308" s="1"/>
      <c r="U308" s="1"/>
      <c r="V308" s="1"/>
      <c r="W308" s="1"/>
      <c r="X308" s="1"/>
      <c r="Y308" s="1"/>
      <c r="Z308" s="1"/>
      <c r="AA308" s="1"/>
      <c r="AB308" s="1"/>
      <c r="AC308" s="1"/>
      <c r="AD308" s="1"/>
      <c r="AE308" s="1"/>
      <c r="AF308" s="1"/>
      <c r="AG308" s="1"/>
    </row>
    <row r="309" customFormat="false" ht="15" hidden="true" customHeight="false" outlineLevel="2" collapsed="false">
      <c r="A309" s="1"/>
      <c r="B309" s="70" t="n">
        <f aca="false">B65</f>
        <v>0</v>
      </c>
      <c r="C309" s="71"/>
      <c r="D309" s="72"/>
      <c r="E309" s="73"/>
      <c r="F309" s="74"/>
      <c r="G309" s="75" t="n">
        <f aca="false">SUMIFS([0]!t1istw5,[0]!t1paketw5,B309)</f>
        <v>0</v>
      </c>
      <c r="H309" s="74"/>
      <c r="I309" s="75" t="n">
        <f aca="false">SUMIFS(zeit2!t2istw5,zeit2!t2paketw5,B309)</f>
        <v>0</v>
      </c>
      <c r="J309" s="74"/>
      <c r="K309" s="75" t="n">
        <f aca="false">SUMIFS(zeit3!t3istw5,zeit3!t3paketw5,B309)</f>
        <v>0</v>
      </c>
      <c r="L309" s="74"/>
      <c r="M309" s="75" t="n">
        <f aca="false">SUMIFS(zeit4!t4istw5,zeit4!t4paketw5,B309)</f>
        <v>0</v>
      </c>
      <c r="N309" s="74"/>
      <c r="O309" s="75" t="n">
        <f aca="false">SUMIFS(zeit5!t5istw5,zeit5!t5paketw5,B309)</f>
        <v>0</v>
      </c>
      <c r="P309" s="76" t="n">
        <f aca="false">L309+J309+H309+F309+N309</f>
        <v>0</v>
      </c>
      <c r="Q309" s="98" t="n">
        <f aca="false">M309+K309+I309+G309+O309</f>
        <v>0</v>
      </c>
      <c r="R309" s="1"/>
      <c r="S309" s="1"/>
      <c r="T309" s="1"/>
      <c r="U309" s="1"/>
      <c r="V309" s="1"/>
      <c r="W309" s="1"/>
      <c r="X309" s="1"/>
      <c r="Y309" s="1"/>
      <c r="Z309" s="1"/>
      <c r="AA309" s="1"/>
      <c r="AB309" s="1"/>
      <c r="AC309" s="1"/>
      <c r="AD309" s="1"/>
      <c r="AE309" s="1"/>
      <c r="AF309" s="1"/>
      <c r="AG309" s="1"/>
    </row>
    <row r="310" customFormat="false" ht="15" hidden="true" customHeight="false" outlineLevel="2" collapsed="false">
      <c r="A310" s="1"/>
      <c r="B310" s="70" t="n">
        <f aca="false">B66</f>
        <v>0</v>
      </c>
      <c r="C310" s="71"/>
      <c r="D310" s="72"/>
      <c r="E310" s="73"/>
      <c r="F310" s="74"/>
      <c r="G310" s="75" t="n">
        <f aca="false">SUMIFS([0]!t1istw5,[0]!t1paketw5,B310)</f>
        <v>0</v>
      </c>
      <c r="H310" s="74"/>
      <c r="I310" s="75" t="n">
        <f aca="false">SUMIFS(zeit2!t2istw5,zeit2!t2paketw5,B310)</f>
        <v>0</v>
      </c>
      <c r="J310" s="74"/>
      <c r="K310" s="75" t="n">
        <f aca="false">SUMIFS(zeit3!t3istw5,zeit3!t3paketw5,B310)</f>
        <v>0</v>
      </c>
      <c r="L310" s="74"/>
      <c r="M310" s="75" t="n">
        <f aca="false">SUMIFS(zeit4!t4istw5,zeit4!t4paketw5,B310)</f>
        <v>0</v>
      </c>
      <c r="N310" s="74"/>
      <c r="O310" s="75" t="n">
        <f aca="false">SUMIFS(zeit5!t5istw5,zeit5!t5paketw5,B310)</f>
        <v>0</v>
      </c>
      <c r="P310" s="76" t="n">
        <f aca="false">L310+J310+H310+F310+N310</f>
        <v>0</v>
      </c>
      <c r="Q310" s="98" t="n">
        <f aca="false">M310+K310+I310+G310+O310</f>
        <v>0</v>
      </c>
      <c r="R310" s="1"/>
      <c r="S310" s="1"/>
      <c r="T310" s="1"/>
      <c r="U310" s="1"/>
      <c r="V310" s="1"/>
      <c r="W310" s="1"/>
      <c r="X310" s="1"/>
      <c r="Y310" s="1"/>
      <c r="Z310" s="1"/>
      <c r="AA310" s="1"/>
      <c r="AB310" s="1"/>
      <c r="AC310" s="1"/>
      <c r="AD310" s="1"/>
      <c r="AE310" s="1"/>
      <c r="AF310" s="1"/>
      <c r="AG310" s="1"/>
    </row>
    <row r="311" customFormat="false" ht="15" hidden="true" customHeight="false" outlineLevel="2" collapsed="false">
      <c r="A311" s="1"/>
      <c r="B311" s="70" t="n">
        <f aca="false">B67</f>
        <v>0</v>
      </c>
      <c r="C311" s="71"/>
      <c r="D311" s="72"/>
      <c r="E311" s="73"/>
      <c r="F311" s="74"/>
      <c r="G311" s="75" t="n">
        <f aca="false">SUMIFS([0]!t1istw5,[0]!t1paketw5,B311)</f>
        <v>0</v>
      </c>
      <c r="H311" s="74"/>
      <c r="I311" s="75" t="n">
        <f aca="false">SUMIFS(zeit2!t2istw5,zeit2!t2paketw5,B311)</f>
        <v>0</v>
      </c>
      <c r="J311" s="74"/>
      <c r="K311" s="75" t="n">
        <f aca="false">SUMIFS(zeit3!t3istw5,zeit3!t3paketw5,B311)</f>
        <v>0</v>
      </c>
      <c r="L311" s="74"/>
      <c r="M311" s="75" t="n">
        <f aca="false">SUMIFS(zeit4!t4istw5,zeit4!t4paketw5,B311)</f>
        <v>0</v>
      </c>
      <c r="N311" s="74"/>
      <c r="O311" s="75" t="n">
        <f aca="false">SUMIFS(zeit5!t5istw5,zeit5!t5paketw5,B311)</f>
        <v>0</v>
      </c>
      <c r="P311" s="76" t="n">
        <f aca="false">L311+J311+H311+F311+N311</f>
        <v>0</v>
      </c>
      <c r="Q311" s="98" t="n">
        <f aca="false">M311+K311+I311+G311+O311</f>
        <v>0</v>
      </c>
      <c r="R311" s="1"/>
      <c r="S311" s="1"/>
      <c r="T311" s="1"/>
      <c r="U311" s="1"/>
      <c r="V311" s="1"/>
      <c r="W311" s="1"/>
      <c r="X311" s="1"/>
      <c r="Y311" s="1"/>
      <c r="Z311" s="1"/>
      <c r="AA311" s="1"/>
      <c r="AB311" s="1"/>
      <c r="AC311" s="1"/>
      <c r="AD311" s="1"/>
      <c r="AE311" s="1"/>
      <c r="AF311" s="1"/>
      <c r="AG311" s="1"/>
    </row>
    <row r="312" customFormat="false" ht="15" hidden="false" customHeight="false" outlineLevel="1" collapsed="true">
      <c r="A312" s="1"/>
      <c r="B312" s="84" t="s">
        <v>58</v>
      </c>
      <c r="C312" s="78"/>
      <c r="D312" s="79"/>
      <c r="E312" s="80" t="n">
        <f aca="false">D312-F312-H312-J312-L312-N312</f>
        <v>0</v>
      </c>
      <c r="F312" s="81" t="n">
        <f aca="false">SUM(F313:F322)</f>
        <v>0</v>
      </c>
      <c r="G312" s="82" t="n">
        <f aca="false">SUM(G313:G322)</f>
        <v>0</v>
      </c>
      <c r="H312" s="81" t="n">
        <f aca="false">SUM(H313:H322)</f>
        <v>0</v>
      </c>
      <c r="I312" s="82" t="n">
        <f aca="false">SUM(I313:I322)</f>
        <v>0</v>
      </c>
      <c r="J312" s="81" t="n">
        <f aca="false">SUM(J313:J322)</f>
        <v>0</v>
      </c>
      <c r="K312" s="82" t="n">
        <f aca="false">SUM(K313:K322)</f>
        <v>0</v>
      </c>
      <c r="L312" s="81" t="n">
        <f aca="false">SUM(L313:L322)</f>
        <v>0</v>
      </c>
      <c r="M312" s="82" t="n">
        <f aca="false">SUM(M313:M322)</f>
        <v>0</v>
      </c>
      <c r="N312" s="81" t="n">
        <f aca="false">SUM(N313:N322)</f>
        <v>0</v>
      </c>
      <c r="O312" s="82" t="n">
        <f aca="false">SUM(O313:O322)</f>
        <v>0</v>
      </c>
      <c r="P312" s="68" t="n">
        <f aca="false">L312+J312+H312+F312+N312</f>
        <v>0</v>
      </c>
      <c r="Q312" s="67" t="n">
        <f aca="false">M312+K312+I312+G312+O312</f>
        <v>0</v>
      </c>
      <c r="R312" s="1"/>
      <c r="S312" s="1"/>
      <c r="T312" s="1"/>
      <c r="U312" s="1"/>
      <c r="V312" s="1"/>
      <c r="W312" s="1"/>
      <c r="X312" s="1"/>
      <c r="Y312" s="1"/>
      <c r="Z312" s="1"/>
      <c r="AA312" s="1"/>
      <c r="AB312" s="1"/>
      <c r="AC312" s="1"/>
      <c r="AD312" s="1"/>
      <c r="AE312" s="1"/>
      <c r="AF312" s="1"/>
      <c r="AG312" s="1"/>
    </row>
    <row r="313" customFormat="false" ht="15" hidden="true" customHeight="false" outlineLevel="2" collapsed="false">
      <c r="A313" s="1"/>
      <c r="B313" s="70" t="str">
        <f aca="false">B69</f>
        <v>Projektinfrastruktur</v>
      </c>
      <c r="C313" s="71"/>
      <c r="D313" s="72"/>
      <c r="E313" s="73"/>
      <c r="F313" s="74"/>
      <c r="G313" s="75" t="n">
        <f aca="false">SUMIFS([0]!t1istw5,[0]!t1paketw5,B313)</f>
        <v>0</v>
      </c>
      <c r="H313" s="74"/>
      <c r="I313" s="75" t="n">
        <f aca="false">SUMIFS(zeit2!t2istw5,zeit2!t2paketw5,B313)</f>
        <v>0</v>
      </c>
      <c r="J313" s="74"/>
      <c r="K313" s="75" t="n">
        <f aca="false">SUMIFS(zeit3!t3istw5,zeit3!t3paketw5,B313)</f>
        <v>0</v>
      </c>
      <c r="L313" s="74"/>
      <c r="M313" s="75" t="n">
        <f aca="false">SUMIFS(zeit4!t4istw5,zeit4!t4paketw5,B313)</f>
        <v>0</v>
      </c>
      <c r="N313" s="74"/>
      <c r="O313" s="75" t="n">
        <f aca="false">SUMIFS(zeit5!t5istw5,zeit5!t5paketw5,B313)</f>
        <v>0</v>
      </c>
      <c r="P313" s="76" t="n">
        <f aca="false">L313+J313+H313+F313+N313</f>
        <v>0</v>
      </c>
      <c r="Q313" s="98" t="n">
        <f aca="false">M313+K313+I313+G313+O313</f>
        <v>0</v>
      </c>
      <c r="R313" s="1"/>
      <c r="S313" s="1"/>
      <c r="T313" s="1"/>
      <c r="U313" s="1"/>
      <c r="V313" s="1"/>
      <c r="W313" s="1"/>
      <c r="X313" s="1"/>
      <c r="Y313" s="1"/>
      <c r="Z313" s="1"/>
      <c r="AA313" s="1"/>
      <c r="AB313" s="1"/>
      <c r="AC313" s="1"/>
      <c r="AD313" s="1"/>
      <c r="AE313" s="1"/>
      <c r="AF313" s="1"/>
      <c r="AG313" s="1"/>
    </row>
    <row r="314" customFormat="false" ht="15" hidden="true" customHeight="false" outlineLevel="2" collapsed="false">
      <c r="A314" s="1"/>
      <c r="B314" s="70" t="str">
        <f aca="false">B70</f>
        <v>Zeitplan</v>
      </c>
      <c r="C314" s="71"/>
      <c r="D314" s="72"/>
      <c r="E314" s="73"/>
      <c r="F314" s="74"/>
      <c r="G314" s="75" t="n">
        <f aca="false">SUMIFS([0]!t1istw5,[0]!t1paketw5,B314)</f>
        <v>0</v>
      </c>
      <c r="H314" s="74"/>
      <c r="I314" s="75" t="n">
        <f aca="false">SUMIFS(zeit2!t2istw5,zeit2!t2paketw5,B314)</f>
        <v>0</v>
      </c>
      <c r="J314" s="74"/>
      <c r="K314" s="75" t="n">
        <f aca="false">SUMIFS(zeit3!t3istw5,zeit3!t3paketw5,B314)</f>
        <v>0</v>
      </c>
      <c r="L314" s="74"/>
      <c r="M314" s="75" t="n">
        <f aca="false">SUMIFS(zeit4!t4istw5,zeit4!t4paketw5,B314)</f>
        <v>0</v>
      </c>
      <c r="N314" s="74"/>
      <c r="O314" s="75" t="n">
        <f aca="false">SUMIFS(zeit5!t5istw5,zeit5!t5paketw5,B314)</f>
        <v>0</v>
      </c>
      <c r="P314" s="76" t="n">
        <f aca="false">L314+J314+H314+F314+N314</f>
        <v>0</v>
      </c>
      <c r="Q314" s="98" t="n">
        <f aca="false">M314+K314+I314+G314+O314</f>
        <v>0</v>
      </c>
      <c r="R314" s="1"/>
      <c r="S314" s="1"/>
      <c r="T314" s="1"/>
      <c r="U314" s="1"/>
      <c r="V314" s="1"/>
      <c r="W314" s="1"/>
      <c r="X314" s="1"/>
      <c r="Y314" s="1"/>
      <c r="Z314" s="1"/>
      <c r="AA314" s="1"/>
      <c r="AB314" s="1"/>
      <c r="AC314" s="1"/>
      <c r="AD314" s="1"/>
      <c r="AE314" s="1"/>
      <c r="AF314" s="1"/>
      <c r="AG314" s="1"/>
    </row>
    <row r="315" customFormat="false" ht="15" hidden="true" customHeight="false" outlineLevel="2" collapsed="false">
      <c r="A315" s="1"/>
      <c r="B315" s="70" t="str">
        <f aca="false">B71</f>
        <v>Projekt Website </v>
      </c>
      <c r="C315" s="71"/>
      <c r="D315" s="72"/>
      <c r="E315" s="73"/>
      <c r="F315" s="74"/>
      <c r="G315" s="75" t="n">
        <f aca="false">SUMIFS([0]!t1istw5,[0]!t1paketw5,B315)</f>
        <v>0</v>
      </c>
      <c r="H315" s="74"/>
      <c r="I315" s="75" t="n">
        <f aca="false">SUMIFS(zeit2!t2istw5,zeit2!t2paketw5,B315)</f>
        <v>0</v>
      </c>
      <c r="J315" s="74"/>
      <c r="K315" s="75" t="n">
        <f aca="false">SUMIFS(zeit3!t3istw5,zeit3!t3paketw5,B315)</f>
        <v>0</v>
      </c>
      <c r="L315" s="74"/>
      <c r="M315" s="75" t="n">
        <f aca="false">SUMIFS(zeit4!t4istw5,zeit4!t4paketw5,B315)</f>
        <v>0</v>
      </c>
      <c r="N315" s="74"/>
      <c r="O315" s="75" t="n">
        <f aca="false">SUMIFS(zeit5!t5istw5,zeit5!t5paketw5,B315)</f>
        <v>0</v>
      </c>
      <c r="P315" s="76" t="n">
        <f aca="false">L315+J315+H315+F315+N315</f>
        <v>0</v>
      </c>
      <c r="Q315" s="98" t="n">
        <f aca="false">M315+K315+I315+G315+O315</f>
        <v>0</v>
      </c>
      <c r="R315" s="1"/>
      <c r="S315" s="1"/>
      <c r="T315" s="1"/>
      <c r="U315" s="1"/>
      <c r="V315" s="1"/>
      <c r="W315" s="1"/>
      <c r="X315" s="1"/>
      <c r="Y315" s="1"/>
      <c r="Z315" s="1"/>
      <c r="AA315" s="1"/>
      <c r="AB315" s="1"/>
      <c r="AC315" s="1"/>
      <c r="AD315" s="1"/>
      <c r="AE315" s="1"/>
      <c r="AF315" s="1"/>
      <c r="AG315" s="1"/>
    </row>
    <row r="316" customFormat="false" ht="15" hidden="true" customHeight="false" outlineLevel="2" collapsed="false">
      <c r="A316" s="1"/>
      <c r="B316" s="70" t="str">
        <f aca="false">B72</f>
        <v>Projektplanung</v>
      </c>
      <c r="C316" s="71"/>
      <c r="D316" s="72"/>
      <c r="E316" s="73"/>
      <c r="F316" s="74"/>
      <c r="G316" s="75" t="n">
        <f aca="false">SUMIFS([0]!t1istw5,[0]!t1paketw5,B316)</f>
        <v>0</v>
      </c>
      <c r="H316" s="74"/>
      <c r="I316" s="75" t="n">
        <f aca="false">SUMIFS(zeit2!t2istw5,zeit2!t2paketw5,B316)</f>
        <v>0</v>
      </c>
      <c r="J316" s="74"/>
      <c r="K316" s="75" t="n">
        <f aca="false">SUMIFS(zeit3!t3istw5,zeit3!t3paketw5,B316)</f>
        <v>0</v>
      </c>
      <c r="L316" s="74"/>
      <c r="M316" s="75" t="n">
        <f aca="false">SUMIFS(zeit4!t4istw5,zeit4!t4paketw5,B316)</f>
        <v>0</v>
      </c>
      <c r="N316" s="74"/>
      <c r="O316" s="75" t="n">
        <f aca="false">SUMIFS(zeit5!t5istw5,zeit5!t5paketw5,B316)</f>
        <v>0</v>
      </c>
      <c r="P316" s="76" t="n">
        <f aca="false">L316+J316+H316+F316+N316</f>
        <v>0</v>
      </c>
      <c r="Q316" s="98" t="n">
        <f aca="false">M316+K316+I316+G316+O316</f>
        <v>0</v>
      </c>
      <c r="R316" s="1"/>
      <c r="S316" s="1"/>
      <c r="T316" s="1"/>
      <c r="U316" s="1"/>
      <c r="V316" s="1"/>
      <c r="W316" s="1"/>
      <c r="X316" s="1"/>
      <c r="Y316" s="1"/>
      <c r="Z316" s="1"/>
      <c r="AA316" s="1"/>
      <c r="AB316" s="1"/>
      <c r="AC316" s="1"/>
      <c r="AD316" s="1"/>
      <c r="AE316" s="1"/>
      <c r="AF316" s="1"/>
      <c r="AG316" s="1"/>
    </row>
    <row r="317" customFormat="false" ht="15" hidden="true" customHeight="false" outlineLevel="2" collapsed="false">
      <c r="A317" s="1"/>
      <c r="B317" s="70" t="str">
        <f aca="false">B73</f>
        <v>Arbeitspaket 5</v>
      </c>
      <c r="C317" s="71"/>
      <c r="D317" s="72"/>
      <c r="E317" s="73"/>
      <c r="F317" s="74"/>
      <c r="G317" s="75" t="n">
        <f aca="false">SUMIFS([0]!t1istw5,[0]!t1paketw5,B317)</f>
        <v>0</v>
      </c>
      <c r="H317" s="74"/>
      <c r="I317" s="75" t="n">
        <f aca="false">SUMIFS(zeit2!t2istw5,zeit2!t2paketw5,B317)</f>
        <v>0</v>
      </c>
      <c r="J317" s="74"/>
      <c r="K317" s="75" t="n">
        <f aca="false">SUMIFS(zeit3!t3istw5,zeit3!t3paketw5,B317)</f>
        <v>0</v>
      </c>
      <c r="L317" s="74"/>
      <c r="M317" s="75" t="n">
        <f aca="false">SUMIFS(zeit4!t4istw5,zeit4!t4paketw5,B317)</f>
        <v>0</v>
      </c>
      <c r="N317" s="74"/>
      <c r="O317" s="75" t="n">
        <f aca="false">SUMIFS(zeit5!t5istw5,zeit5!t5paketw5,B317)</f>
        <v>0</v>
      </c>
      <c r="P317" s="76" t="n">
        <f aca="false">L317+J317+H317+F317+N317</f>
        <v>0</v>
      </c>
      <c r="Q317" s="98" t="n">
        <f aca="false">M317+K317+I317+G317+O317</f>
        <v>0</v>
      </c>
      <c r="R317" s="1"/>
      <c r="S317" s="1"/>
      <c r="T317" s="1"/>
      <c r="U317" s="1"/>
      <c r="V317" s="1"/>
      <c r="W317" s="1"/>
      <c r="X317" s="1"/>
      <c r="Y317" s="1"/>
      <c r="Z317" s="1"/>
      <c r="AA317" s="1"/>
      <c r="AB317" s="1"/>
      <c r="AC317" s="1"/>
      <c r="AD317" s="1"/>
      <c r="AE317" s="1"/>
      <c r="AF317" s="1"/>
      <c r="AG317" s="1"/>
    </row>
    <row r="318" customFormat="false" ht="15" hidden="true" customHeight="false" outlineLevel="2" collapsed="false">
      <c r="A318" s="1"/>
      <c r="B318" s="70" t="n">
        <f aca="false">B74</f>
        <v>0</v>
      </c>
      <c r="C318" s="71"/>
      <c r="D318" s="72"/>
      <c r="E318" s="73"/>
      <c r="F318" s="74"/>
      <c r="G318" s="75" t="n">
        <f aca="false">SUMIFS([0]!t1istw5,[0]!t1paketw5,B318)</f>
        <v>0</v>
      </c>
      <c r="H318" s="74"/>
      <c r="I318" s="75" t="n">
        <f aca="false">SUMIFS(zeit2!t2istw5,zeit2!t2paketw5,B318)</f>
        <v>0</v>
      </c>
      <c r="J318" s="74"/>
      <c r="K318" s="75" t="n">
        <f aca="false">SUMIFS(zeit3!t3istw5,zeit3!t3paketw5,B318)</f>
        <v>0</v>
      </c>
      <c r="L318" s="74"/>
      <c r="M318" s="75" t="n">
        <f aca="false">SUMIFS(zeit4!t4istw5,zeit4!t4paketw5,B318)</f>
        <v>0</v>
      </c>
      <c r="N318" s="74"/>
      <c r="O318" s="75" t="n">
        <f aca="false">SUMIFS(zeit5!t5istw5,zeit5!t5paketw5,B318)</f>
        <v>0</v>
      </c>
      <c r="P318" s="76" t="n">
        <f aca="false">L318+J318+H318+F318+N318</f>
        <v>0</v>
      </c>
      <c r="Q318" s="98" t="n">
        <f aca="false">M318+K318+I318+G318+O318</f>
        <v>0</v>
      </c>
      <c r="R318" s="1"/>
      <c r="S318" s="1"/>
      <c r="T318" s="1"/>
      <c r="U318" s="1"/>
      <c r="V318" s="1"/>
      <c r="W318" s="1"/>
      <c r="X318" s="1"/>
      <c r="Y318" s="1"/>
      <c r="Z318" s="1"/>
      <c r="AA318" s="1"/>
      <c r="AB318" s="1"/>
      <c r="AC318" s="1"/>
      <c r="AD318" s="1"/>
      <c r="AE318" s="1"/>
      <c r="AF318" s="1"/>
      <c r="AG318" s="1"/>
    </row>
    <row r="319" customFormat="false" ht="15" hidden="true" customHeight="false" outlineLevel="2" collapsed="false">
      <c r="A319" s="1"/>
      <c r="B319" s="70"/>
      <c r="C319" s="71"/>
      <c r="D319" s="72"/>
      <c r="E319" s="73"/>
      <c r="F319" s="74"/>
      <c r="G319" s="75" t="n">
        <f aca="false">SUMIFS([0]!t1istw5,[0]!t1paketw5,B319)</f>
        <v>0</v>
      </c>
      <c r="H319" s="74"/>
      <c r="I319" s="75" t="n">
        <f aca="false">SUMIFS(zeit2!t2istw5,zeit2!t2paketw5,B319)</f>
        <v>0</v>
      </c>
      <c r="J319" s="74"/>
      <c r="K319" s="75" t="n">
        <f aca="false">SUMIFS(zeit3!t3istw5,zeit3!t3paketw5,B319)</f>
        <v>0</v>
      </c>
      <c r="L319" s="74"/>
      <c r="M319" s="75" t="n">
        <f aca="false">SUMIFS(zeit4!t4istw5,zeit4!t4paketw5,B319)</f>
        <v>0</v>
      </c>
      <c r="N319" s="74"/>
      <c r="O319" s="75" t="n">
        <f aca="false">SUMIFS(zeit5!t5istw5,zeit5!t5paketw5,B319)</f>
        <v>0</v>
      </c>
      <c r="P319" s="76" t="n">
        <f aca="false">L319+J319+H319+F319+N319</f>
        <v>0</v>
      </c>
      <c r="Q319" s="98" t="n">
        <f aca="false">M319+K319+I319+G319+O319</f>
        <v>0</v>
      </c>
      <c r="R319" s="1"/>
      <c r="S319" s="1"/>
      <c r="T319" s="1"/>
      <c r="U319" s="1"/>
      <c r="V319" s="1"/>
      <c r="W319" s="1"/>
      <c r="X319" s="1"/>
      <c r="Y319" s="1"/>
      <c r="Z319" s="1"/>
      <c r="AA319" s="1"/>
      <c r="AB319" s="1"/>
      <c r="AC319" s="1"/>
      <c r="AD319" s="1"/>
      <c r="AE319" s="1"/>
      <c r="AF319" s="1"/>
      <c r="AG319" s="1"/>
    </row>
    <row r="320" customFormat="false" ht="15" hidden="true" customHeight="false" outlineLevel="2" collapsed="false">
      <c r="A320" s="1"/>
      <c r="B320" s="70" t="n">
        <f aca="false">B76</f>
        <v>0</v>
      </c>
      <c r="C320" s="71"/>
      <c r="D320" s="72"/>
      <c r="E320" s="73"/>
      <c r="F320" s="74"/>
      <c r="G320" s="75" t="n">
        <f aca="false">SUMIFS([0]!t1istw5,[0]!t1paketw5,B320)</f>
        <v>0</v>
      </c>
      <c r="H320" s="74"/>
      <c r="I320" s="75" t="n">
        <f aca="false">SUMIFS(zeit2!t2istw5,zeit2!t2paketw5,B320)</f>
        <v>0</v>
      </c>
      <c r="J320" s="74"/>
      <c r="K320" s="75" t="n">
        <f aca="false">SUMIFS(zeit3!t3istw5,zeit3!t3paketw5,B320)</f>
        <v>0</v>
      </c>
      <c r="L320" s="74"/>
      <c r="M320" s="75" t="n">
        <f aca="false">SUMIFS(zeit4!t4istw5,zeit4!t4paketw5,B320)</f>
        <v>0</v>
      </c>
      <c r="N320" s="74"/>
      <c r="O320" s="75" t="n">
        <f aca="false">SUMIFS(zeit5!t5istw5,zeit5!t5paketw5,B320)</f>
        <v>0</v>
      </c>
      <c r="P320" s="76" t="n">
        <f aca="false">L320+J320+H320+F320+N320</f>
        <v>0</v>
      </c>
      <c r="Q320" s="98" t="n">
        <f aca="false">M320+K320+I320+G320+O320</f>
        <v>0</v>
      </c>
      <c r="R320" s="1"/>
      <c r="S320" s="1"/>
      <c r="T320" s="1"/>
      <c r="U320" s="1"/>
      <c r="V320" s="1"/>
      <c r="W320" s="1"/>
      <c r="X320" s="1"/>
      <c r="Y320" s="1"/>
      <c r="Z320" s="1"/>
      <c r="AA320" s="1"/>
      <c r="AB320" s="1"/>
      <c r="AC320" s="1"/>
      <c r="AD320" s="1"/>
      <c r="AE320" s="1"/>
      <c r="AF320" s="1"/>
      <c r="AG320" s="1"/>
    </row>
    <row r="321" customFormat="false" ht="15" hidden="true" customHeight="false" outlineLevel="2" collapsed="false">
      <c r="A321" s="1"/>
      <c r="B321" s="70" t="n">
        <f aca="false">B77</f>
        <v>0</v>
      </c>
      <c r="C321" s="71"/>
      <c r="D321" s="72"/>
      <c r="E321" s="73"/>
      <c r="F321" s="74"/>
      <c r="G321" s="75" t="n">
        <f aca="false">SUMIFS([0]!t1istw5,[0]!t1paketw5,B321)</f>
        <v>0</v>
      </c>
      <c r="H321" s="74"/>
      <c r="I321" s="75" t="n">
        <f aca="false">SUMIFS(zeit2!t2istw5,zeit2!t2paketw5,B321)</f>
        <v>0</v>
      </c>
      <c r="J321" s="74"/>
      <c r="K321" s="75" t="n">
        <f aca="false">SUMIFS(zeit3!t3istw5,zeit3!t3paketw5,B321)</f>
        <v>0</v>
      </c>
      <c r="L321" s="74"/>
      <c r="M321" s="75" t="n">
        <f aca="false">SUMIFS(zeit4!t4istw5,zeit4!t4paketw5,B321)</f>
        <v>0</v>
      </c>
      <c r="N321" s="74"/>
      <c r="O321" s="75" t="n">
        <f aca="false">SUMIFS(zeit5!t5istw5,zeit5!t5paketw5,B321)</f>
        <v>0</v>
      </c>
      <c r="P321" s="76" t="n">
        <f aca="false">L321+J321+H321+F321+N321</f>
        <v>0</v>
      </c>
      <c r="Q321" s="98" t="n">
        <f aca="false">M321+K321+I321+G321+O321</f>
        <v>0</v>
      </c>
      <c r="R321" s="1"/>
      <c r="S321" s="1"/>
      <c r="T321" s="1"/>
      <c r="U321" s="1"/>
      <c r="V321" s="1"/>
      <c r="W321" s="1"/>
      <c r="X321" s="1"/>
      <c r="Y321" s="1"/>
      <c r="Z321" s="1"/>
      <c r="AA321" s="1"/>
      <c r="AB321" s="1"/>
      <c r="AC321" s="1"/>
      <c r="AD321" s="1"/>
      <c r="AE321" s="1"/>
      <c r="AF321" s="1"/>
      <c r="AG321" s="1"/>
    </row>
    <row r="322" customFormat="false" ht="15" hidden="true" customHeight="false" outlineLevel="2" collapsed="false">
      <c r="A322" s="1"/>
      <c r="B322" s="70" t="n">
        <f aca="false">B78</f>
        <v>0</v>
      </c>
      <c r="C322" s="71"/>
      <c r="D322" s="72"/>
      <c r="E322" s="73"/>
      <c r="F322" s="74"/>
      <c r="G322" s="75" t="n">
        <f aca="false">SUMIFS([0]!t1istw5,[0]!t1paketw5,B322)</f>
        <v>0</v>
      </c>
      <c r="H322" s="74"/>
      <c r="I322" s="75" t="n">
        <f aca="false">SUMIFS(zeit2!t2istw5,zeit2!t2paketw5,B322)</f>
        <v>0</v>
      </c>
      <c r="J322" s="74"/>
      <c r="K322" s="75" t="n">
        <f aca="false">SUMIFS(zeit3!t3istw5,zeit3!t3paketw5,B322)</f>
        <v>0</v>
      </c>
      <c r="L322" s="74"/>
      <c r="M322" s="75" t="n">
        <f aca="false">SUMIFS(zeit4!t4istw5,zeit4!t4paketw5,B322)</f>
        <v>0</v>
      </c>
      <c r="N322" s="74"/>
      <c r="O322" s="75" t="n">
        <f aca="false">SUMIFS(zeit5!t5istw5,zeit5!t5paketw5,B322)</f>
        <v>0</v>
      </c>
      <c r="P322" s="76" t="n">
        <f aca="false">L322+J322+H322+F322+N322</f>
        <v>0</v>
      </c>
      <c r="Q322" s="98" t="n">
        <f aca="false">M322+K322+I322+G322+O322</f>
        <v>0</v>
      </c>
      <c r="R322" s="1"/>
      <c r="S322" s="1"/>
      <c r="T322" s="1"/>
      <c r="U322" s="1"/>
      <c r="V322" s="1"/>
      <c r="W322" s="1"/>
      <c r="X322" s="1"/>
      <c r="Y322" s="1"/>
      <c r="Z322" s="1"/>
      <c r="AA322" s="1"/>
      <c r="AB322" s="1"/>
      <c r="AC322" s="1"/>
      <c r="AD322" s="1"/>
      <c r="AE322" s="1"/>
      <c r="AF322" s="1"/>
      <c r="AG322" s="1"/>
    </row>
    <row r="323" customFormat="false" ht="15" hidden="false" customHeight="false" outlineLevel="1" collapsed="true">
      <c r="A323" s="1"/>
      <c r="B323" s="84" t="s">
        <v>72</v>
      </c>
      <c r="C323" s="78"/>
      <c r="D323" s="79"/>
      <c r="E323" s="80" t="n">
        <f aca="false">D323-F323-H323-J323-L323-N323</f>
        <v>0</v>
      </c>
      <c r="F323" s="81" t="n">
        <f aca="false">SUM(F324:F333)</f>
        <v>0</v>
      </c>
      <c r="G323" s="82" t="n">
        <f aca="false">SUM(G324:G333)</f>
        <v>0</v>
      </c>
      <c r="H323" s="81" t="n">
        <f aca="false">SUM(H324:H333)</f>
        <v>0</v>
      </c>
      <c r="I323" s="82" t="n">
        <f aca="false">SUM(I324:I333)</f>
        <v>0</v>
      </c>
      <c r="J323" s="81" t="n">
        <f aca="false">SUM(J324:J333)</f>
        <v>0</v>
      </c>
      <c r="K323" s="82" t="n">
        <f aca="false">SUM(K324:K333)</f>
        <v>0</v>
      </c>
      <c r="L323" s="81" t="n">
        <f aca="false">SUM(L324:L333)</f>
        <v>0</v>
      </c>
      <c r="M323" s="82" t="n">
        <f aca="false">SUM(M324:M333)</f>
        <v>0</v>
      </c>
      <c r="N323" s="81" t="n">
        <f aca="false">SUM(N324:N333)</f>
        <v>0</v>
      </c>
      <c r="O323" s="82" t="n">
        <f aca="false">SUM(O324:O333)</f>
        <v>0</v>
      </c>
      <c r="P323" s="68" t="n">
        <f aca="false">L323+J323+H323+F323+N323</f>
        <v>0</v>
      </c>
      <c r="Q323" s="67" t="n">
        <f aca="false">M323+K323+I323+G323+O323</f>
        <v>0</v>
      </c>
      <c r="R323" s="1"/>
      <c r="S323" s="1"/>
      <c r="T323" s="1"/>
      <c r="U323" s="1"/>
      <c r="V323" s="1"/>
      <c r="W323" s="1"/>
      <c r="X323" s="1"/>
      <c r="Y323" s="1"/>
      <c r="Z323" s="1"/>
      <c r="AA323" s="1"/>
      <c r="AB323" s="1"/>
      <c r="AC323" s="1"/>
      <c r="AD323" s="1"/>
      <c r="AE323" s="1"/>
      <c r="AF323" s="1"/>
      <c r="AG323" s="1"/>
    </row>
    <row r="324" customFormat="false" ht="15" hidden="true" customHeight="false" outlineLevel="2" collapsed="false">
      <c r="A324" s="1"/>
      <c r="B324" s="70" t="str">
        <f aca="false">B80</f>
        <v>Projektwissen</v>
      </c>
      <c r="C324" s="71"/>
      <c r="D324" s="72"/>
      <c r="E324" s="73"/>
      <c r="F324" s="74"/>
      <c r="G324" s="75" t="n">
        <f aca="false">SUMIFS([0]!t1istw5,[0]!t1paketw5,B324)</f>
        <v>0</v>
      </c>
      <c r="H324" s="74"/>
      <c r="I324" s="75" t="n">
        <f aca="false">SUMIFS(zeit2!t2istw5,zeit2!t2paketw5,B324)</f>
        <v>0</v>
      </c>
      <c r="J324" s="74"/>
      <c r="K324" s="75" t="n">
        <f aca="false">SUMIFS(zeit3!t3istw5,zeit3!t3paketw5,B324)</f>
        <v>0</v>
      </c>
      <c r="L324" s="74"/>
      <c r="M324" s="75" t="n">
        <f aca="false">SUMIFS(zeit4!t4istw5,zeit4!t4paketw5,B324)</f>
        <v>0</v>
      </c>
      <c r="N324" s="74"/>
      <c r="O324" s="75" t="n">
        <f aca="false">SUMIFS(zeit5!t5istw5,zeit5!t5paketw5,B324)</f>
        <v>0</v>
      </c>
      <c r="P324" s="76" t="n">
        <f aca="false">L324+J324+H324+F324+N324</f>
        <v>0</v>
      </c>
      <c r="Q324" s="98" t="n">
        <f aca="false">M324+K324+I324+G324+O324</f>
        <v>0</v>
      </c>
      <c r="R324" s="1"/>
      <c r="S324" s="1"/>
      <c r="T324" s="1"/>
      <c r="U324" s="1"/>
      <c r="V324" s="1"/>
      <c r="W324" s="1"/>
      <c r="X324" s="1"/>
      <c r="Y324" s="1"/>
      <c r="Z324" s="1"/>
      <c r="AA324" s="1"/>
      <c r="AB324" s="1"/>
      <c r="AC324" s="1"/>
      <c r="AD324" s="1"/>
      <c r="AE324" s="1"/>
      <c r="AF324" s="1"/>
      <c r="AG324" s="1"/>
    </row>
    <row r="325" customFormat="false" ht="15" hidden="true" customHeight="false" outlineLevel="2" collapsed="false">
      <c r="A325" s="1"/>
      <c r="B325" s="70" t="n">
        <f aca="false">B81</f>
        <v>0</v>
      </c>
      <c r="C325" s="71"/>
      <c r="D325" s="72"/>
      <c r="E325" s="73"/>
      <c r="F325" s="74"/>
      <c r="G325" s="75" t="n">
        <f aca="false">SUMIFS([0]!t1istw5,[0]!t1paketw5,B325)</f>
        <v>0</v>
      </c>
      <c r="H325" s="74"/>
      <c r="I325" s="75" t="n">
        <f aca="false">SUMIFS(zeit2!t2istw5,zeit2!t2paketw5,B325)</f>
        <v>0</v>
      </c>
      <c r="J325" s="74"/>
      <c r="K325" s="75" t="n">
        <f aca="false">SUMIFS(zeit3!t3istw5,zeit3!t3paketw5,B325)</f>
        <v>0</v>
      </c>
      <c r="L325" s="74"/>
      <c r="M325" s="75" t="n">
        <f aca="false">SUMIFS(zeit4!t4istw5,zeit4!t4paketw5,B325)</f>
        <v>0</v>
      </c>
      <c r="N325" s="74"/>
      <c r="O325" s="75" t="n">
        <f aca="false">SUMIFS(zeit5!t5istw5,zeit5!t5paketw5,B325)</f>
        <v>0</v>
      </c>
      <c r="P325" s="76" t="n">
        <f aca="false">L325+J325+H325+F325+N325</f>
        <v>0</v>
      </c>
      <c r="Q325" s="98" t="n">
        <f aca="false">M325+K325+I325+G325+O325</f>
        <v>0</v>
      </c>
      <c r="R325" s="1"/>
      <c r="S325" s="1"/>
      <c r="T325" s="1"/>
      <c r="U325" s="1"/>
      <c r="V325" s="1"/>
      <c r="W325" s="1"/>
      <c r="X325" s="1"/>
      <c r="Y325" s="1"/>
      <c r="Z325" s="1"/>
      <c r="AA325" s="1"/>
      <c r="AB325" s="1"/>
      <c r="AC325" s="1"/>
      <c r="AD325" s="1"/>
      <c r="AE325" s="1"/>
      <c r="AF325" s="1"/>
      <c r="AG325" s="1"/>
    </row>
    <row r="326" customFormat="false" ht="15" hidden="true" customHeight="false" outlineLevel="2" collapsed="false">
      <c r="A326" s="1"/>
      <c r="B326" s="70" t="n">
        <f aca="false">B82</f>
        <v>0</v>
      </c>
      <c r="C326" s="71"/>
      <c r="D326" s="72"/>
      <c r="E326" s="73"/>
      <c r="F326" s="74"/>
      <c r="G326" s="75" t="n">
        <f aca="false">SUMIFS([0]!t1istw5,[0]!t1paketw5,B326)</f>
        <v>0</v>
      </c>
      <c r="H326" s="74"/>
      <c r="I326" s="75" t="n">
        <f aca="false">SUMIFS(zeit2!t2istw5,zeit2!t2paketw5,B326)</f>
        <v>0</v>
      </c>
      <c r="J326" s="74"/>
      <c r="K326" s="75" t="n">
        <f aca="false">SUMIFS(zeit3!t3istw5,zeit3!t3paketw5,B326)</f>
        <v>0</v>
      </c>
      <c r="L326" s="74"/>
      <c r="M326" s="75" t="n">
        <f aca="false">SUMIFS(zeit4!t4istw5,zeit4!t4paketw5,B326)</f>
        <v>0</v>
      </c>
      <c r="N326" s="74"/>
      <c r="O326" s="75" t="n">
        <f aca="false">SUMIFS(zeit5!t5istw5,zeit5!t5paketw5,B326)</f>
        <v>0</v>
      </c>
      <c r="P326" s="76" t="n">
        <f aca="false">L326+J326+H326+F326+N326</f>
        <v>0</v>
      </c>
      <c r="Q326" s="98" t="n">
        <f aca="false">M326+K326+I326+G326+O326</f>
        <v>0</v>
      </c>
      <c r="R326" s="1"/>
      <c r="S326" s="1"/>
      <c r="T326" s="1"/>
      <c r="U326" s="1"/>
      <c r="V326" s="1"/>
      <c r="W326" s="1"/>
      <c r="X326" s="1"/>
      <c r="Y326" s="1"/>
      <c r="Z326" s="1"/>
      <c r="AA326" s="1"/>
      <c r="AB326" s="1"/>
      <c r="AC326" s="1"/>
      <c r="AD326" s="1"/>
      <c r="AE326" s="1"/>
      <c r="AF326" s="1"/>
      <c r="AG326" s="1"/>
    </row>
    <row r="327" customFormat="false" ht="15" hidden="true" customHeight="false" outlineLevel="2" collapsed="false">
      <c r="A327" s="1"/>
      <c r="B327" s="70" t="n">
        <f aca="false">B83</f>
        <v>0</v>
      </c>
      <c r="C327" s="71"/>
      <c r="D327" s="72"/>
      <c r="E327" s="73"/>
      <c r="F327" s="74"/>
      <c r="G327" s="75" t="n">
        <f aca="false">SUMIFS([0]!t1istw5,[0]!t1paketw5,B327)</f>
        <v>0</v>
      </c>
      <c r="H327" s="74"/>
      <c r="I327" s="75" t="n">
        <f aca="false">SUMIFS(zeit2!t2istw5,zeit2!t2paketw5,B327)</f>
        <v>0</v>
      </c>
      <c r="J327" s="74"/>
      <c r="K327" s="75" t="n">
        <f aca="false">SUMIFS(zeit3!t3istw5,zeit3!t3paketw5,B327)</f>
        <v>0</v>
      </c>
      <c r="L327" s="74"/>
      <c r="M327" s="75" t="n">
        <f aca="false">SUMIFS(zeit4!t4istw5,zeit4!t4paketw5,B327)</f>
        <v>0</v>
      </c>
      <c r="N327" s="74"/>
      <c r="O327" s="75" t="n">
        <f aca="false">SUMIFS(zeit5!t5istw5,zeit5!t5paketw5,B327)</f>
        <v>0</v>
      </c>
      <c r="P327" s="76" t="n">
        <f aca="false">L327+J327+H327+F327+N327</f>
        <v>0</v>
      </c>
      <c r="Q327" s="98" t="n">
        <f aca="false">M327+K327+I327+G327+O327</f>
        <v>0</v>
      </c>
      <c r="R327" s="1"/>
      <c r="S327" s="1"/>
      <c r="T327" s="1"/>
      <c r="U327" s="1"/>
      <c r="V327" s="1"/>
      <c r="W327" s="1"/>
      <c r="X327" s="1"/>
      <c r="Y327" s="1"/>
      <c r="Z327" s="1"/>
      <c r="AA327" s="1"/>
      <c r="AB327" s="1"/>
      <c r="AC327" s="1"/>
      <c r="AD327" s="1"/>
      <c r="AE327" s="1"/>
      <c r="AF327" s="1"/>
      <c r="AG327" s="1"/>
    </row>
    <row r="328" customFormat="false" ht="15" hidden="true" customHeight="false" outlineLevel="2" collapsed="false">
      <c r="A328" s="1"/>
      <c r="B328" s="70" t="n">
        <f aca="false">B84</f>
        <v>0</v>
      </c>
      <c r="C328" s="71"/>
      <c r="D328" s="72"/>
      <c r="E328" s="73"/>
      <c r="F328" s="74"/>
      <c r="G328" s="75" t="n">
        <f aca="false">SUMIFS([0]!t1istw5,[0]!t1paketw5,B328)</f>
        <v>0</v>
      </c>
      <c r="H328" s="74"/>
      <c r="I328" s="75" t="n">
        <f aca="false">SUMIFS(zeit2!t2istw5,zeit2!t2paketw5,B328)</f>
        <v>0</v>
      </c>
      <c r="J328" s="74"/>
      <c r="K328" s="75" t="n">
        <f aca="false">SUMIFS(zeit3!t3istw5,zeit3!t3paketw5,B328)</f>
        <v>0</v>
      </c>
      <c r="L328" s="74"/>
      <c r="M328" s="75" t="n">
        <f aca="false">SUMIFS(zeit4!t4istw5,zeit4!t4paketw5,B328)</f>
        <v>0</v>
      </c>
      <c r="N328" s="74"/>
      <c r="O328" s="75" t="n">
        <f aca="false">SUMIFS(zeit5!t5istw5,zeit5!t5paketw5,B328)</f>
        <v>0</v>
      </c>
      <c r="P328" s="76" t="n">
        <f aca="false">L328+J328+H328+F328+N328</f>
        <v>0</v>
      </c>
      <c r="Q328" s="98" t="n">
        <f aca="false">M328+K328+I328+G328+O328</f>
        <v>0</v>
      </c>
      <c r="R328" s="1"/>
      <c r="S328" s="1"/>
      <c r="T328" s="1"/>
      <c r="U328" s="1"/>
      <c r="V328" s="1"/>
      <c r="W328" s="1"/>
      <c r="X328" s="1"/>
      <c r="Y328" s="1"/>
      <c r="Z328" s="1"/>
      <c r="AA328" s="1"/>
      <c r="AB328" s="1"/>
      <c r="AC328" s="1"/>
      <c r="AD328" s="1"/>
      <c r="AE328" s="1"/>
      <c r="AF328" s="1"/>
      <c r="AG328" s="1"/>
    </row>
    <row r="329" customFormat="false" ht="15" hidden="true" customHeight="false" outlineLevel="2" collapsed="false">
      <c r="A329" s="1"/>
      <c r="B329" s="70" t="n">
        <f aca="false">B85</f>
        <v>0</v>
      </c>
      <c r="C329" s="71"/>
      <c r="D329" s="72"/>
      <c r="E329" s="73"/>
      <c r="F329" s="74"/>
      <c r="G329" s="75" t="n">
        <f aca="false">SUMIFS([0]!t1istw5,[0]!t1paketw5,B329)</f>
        <v>0</v>
      </c>
      <c r="H329" s="74"/>
      <c r="I329" s="75" t="n">
        <f aca="false">SUMIFS(zeit2!t2istw5,zeit2!t2paketw5,B329)</f>
        <v>0</v>
      </c>
      <c r="J329" s="74"/>
      <c r="K329" s="75" t="n">
        <f aca="false">SUMIFS(zeit3!t3istw5,zeit3!t3paketw5,B329)</f>
        <v>0</v>
      </c>
      <c r="L329" s="74"/>
      <c r="M329" s="75" t="n">
        <f aca="false">SUMIFS(zeit4!t4istw5,zeit4!t4paketw5,B329)</f>
        <v>0</v>
      </c>
      <c r="N329" s="74"/>
      <c r="O329" s="75" t="n">
        <f aca="false">SUMIFS(zeit5!t5istw5,zeit5!t5paketw5,B329)</f>
        <v>0</v>
      </c>
      <c r="P329" s="76" t="n">
        <f aca="false">L329+J329+H329+F329+N329</f>
        <v>0</v>
      </c>
      <c r="Q329" s="98" t="n">
        <f aca="false">M329+K329+I329+G329+O329</f>
        <v>0</v>
      </c>
      <c r="R329" s="1"/>
      <c r="S329" s="1"/>
      <c r="T329" s="1"/>
      <c r="U329" s="1"/>
      <c r="V329" s="1"/>
      <c r="W329" s="1"/>
      <c r="X329" s="1"/>
      <c r="Y329" s="1"/>
      <c r="Z329" s="1"/>
      <c r="AA329" s="1"/>
      <c r="AB329" s="1"/>
      <c r="AC329" s="1"/>
      <c r="AD329" s="1"/>
      <c r="AE329" s="1"/>
      <c r="AF329" s="1"/>
      <c r="AG329" s="1"/>
    </row>
    <row r="330" customFormat="false" ht="15" hidden="true" customHeight="false" outlineLevel="2" collapsed="false">
      <c r="A330" s="1"/>
      <c r="B330" s="70" t="n">
        <f aca="false">B86</f>
        <v>0</v>
      </c>
      <c r="C330" s="71"/>
      <c r="D330" s="72"/>
      <c r="E330" s="73"/>
      <c r="F330" s="74"/>
      <c r="G330" s="75" t="n">
        <f aca="false">SUMIFS([0]!t1istw5,[0]!t1paketw5,B330)</f>
        <v>0</v>
      </c>
      <c r="H330" s="74"/>
      <c r="I330" s="75" t="n">
        <f aca="false">SUMIFS(zeit2!t2istw5,zeit2!t2paketw5,B330)</f>
        <v>0</v>
      </c>
      <c r="J330" s="74"/>
      <c r="K330" s="75" t="n">
        <f aca="false">SUMIFS(zeit3!t3istw5,zeit3!t3paketw5,B330)</f>
        <v>0</v>
      </c>
      <c r="L330" s="74"/>
      <c r="M330" s="75" t="n">
        <f aca="false">SUMIFS(zeit4!t4istw5,zeit4!t4paketw5,B330)</f>
        <v>0</v>
      </c>
      <c r="N330" s="74"/>
      <c r="O330" s="75" t="n">
        <f aca="false">SUMIFS(zeit5!t5istw5,zeit5!t5paketw5,B330)</f>
        <v>0</v>
      </c>
      <c r="P330" s="76" t="n">
        <f aca="false">L330+J330+H330+F330+N330</f>
        <v>0</v>
      </c>
      <c r="Q330" s="98" t="n">
        <f aca="false">M330+K330+I330+G330+O330</f>
        <v>0</v>
      </c>
      <c r="R330" s="1"/>
      <c r="S330" s="1"/>
      <c r="T330" s="1"/>
      <c r="U330" s="1"/>
      <c r="V330" s="1"/>
      <c r="W330" s="1"/>
      <c r="X330" s="1"/>
      <c r="Y330" s="1"/>
      <c r="Z330" s="1"/>
      <c r="AA330" s="1"/>
      <c r="AB330" s="1"/>
      <c r="AC330" s="1"/>
      <c r="AD330" s="1"/>
      <c r="AE330" s="1"/>
      <c r="AF330" s="1"/>
      <c r="AG330" s="1"/>
    </row>
    <row r="331" customFormat="false" ht="15" hidden="true" customHeight="false" outlineLevel="2" collapsed="false">
      <c r="A331" s="1"/>
      <c r="B331" s="70" t="n">
        <f aca="false">B87</f>
        <v>0</v>
      </c>
      <c r="C331" s="71"/>
      <c r="D331" s="72"/>
      <c r="E331" s="73"/>
      <c r="F331" s="74"/>
      <c r="G331" s="75" t="n">
        <f aca="false">SUMIFS([0]!t1istw5,[0]!t1paketw5,B331)</f>
        <v>0</v>
      </c>
      <c r="H331" s="74"/>
      <c r="I331" s="75" t="n">
        <f aca="false">SUMIFS(zeit2!t2istw5,zeit2!t2paketw5,B331)</f>
        <v>0</v>
      </c>
      <c r="J331" s="74"/>
      <c r="K331" s="75" t="n">
        <f aca="false">SUMIFS(zeit3!t3istw5,zeit3!t3paketw5,B331)</f>
        <v>0</v>
      </c>
      <c r="L331" s="74"/>
      <c r="M331" s="75" t="n">
        <f aca="false">SUMIFS(zeit4!t4istw5,zeit4!t4paketw5,B331)</f>
        <v>0</v>
      </c>
      <c r="N331" s="74"/>
      <c r="O331" s="75" t="n">
        <f aca="false">SUMIFS(zeit5!t5istw5,zeit5!t5paketw5,B331)</f>
        <v>0</v>
      </c>
      <c r="P331" s="76" t="n">
        <f aca="false">L331+J331+H331+F331+N331</f>
        <v>0</v>
      </c>
      <c r="Q331" s="98" t="n">
        <f aca="false">M331+K331+I331+G331+O331</f>
        <v>0</v>
      </c>
      <c r="R331" s="1"/>
      <c r="S331" s="1"/>
      <c r="T331" s="1"/>
      <c r="U331" s="1"/>
      <c r="V331" s="1"/>
      <c r="W331" s="1"/>
      <c r="X331" s="1"/>
      <c r="Y331" s="1"/>
      <c r="Z331" s="1"/>
      <c r="AA331" s="1"/>
      <c r="AB331" s="1"/>
      <c r="AC331" s="1"/>
      <c r="AD331" s="1"/>
      <c r="AE331" s="1"/>
      <c r="AF331" s="1"/>
      <c r="AG331" s="1"/>
    </row>
    <row r="332" customFormat="false" ht="15" hidden="true" customHeight="false" outlineLevel="2" collapsed="false">
      <c r="A332" s="1"/>
      <c r="B332" s="70" t="n">
        <f aca="false">B88</f>
        <v>0</v>
      </c>
      <c r="C332" s="71"/>
      <c r="D332" s="72"/>
      <c r="E332" s="73"/>
      <c r="F332" s="74"/>
      <c r="G332" s="75" t="n">
        <f aca="false">SUMIFS([0]!t1istw5,[0]!t1paketw5,B332)</f>
        <v>0</v>
      </c>
      <c r="H332" s="74"/>
      <c r="I332" s="75" t="n">
        <f aca="false">SUMIFS(zeit2!t2istw5,zeit2!t2paketw5,B332)</f>
        <v>0</v>
      </c>
      <c r="J332" s="74"/>
      <c r="K332" s="75" t="n">
        <f aca="false">SUMIFS(zeit3!t3istw5,zeit3!t3paketw5,B332)</f>
        <v>0</v>
      </c>
      <c r="L332" s="74"/>
      <c r="M332" s="75" t="n">
        <f aca="false">SUMIFS(zeit4!t4istw5,zeit4!t4paketw5,B332)</f>
        <v>0</v>
      </c>
      <c r="N332" s="74"/>
      <c r="O332" s="75" t="n">
        <f aca="false">SUMIFS(zeit5!t5istw5,zeit5!t5paketw5,B332)</f>
        <v>0</v>
      </c>
      <c r="P332" s="76" t="n">
        <f aca="false">L332+J332+H332+F332+N332</f>
        <v>0</v>
      </c>
      <c r="Q332" s="98" t="n">
        <f aca="false">M332+K332+I332+G332+O332</f>
        <v>0</v>
      </c>
      <c r="R332" s="1"/>
      <c r="S332" s="1"/>
      <c r="T332" s="1"/>
      <c r="U332" s="1"/>
      <c r="V332" s="1"/>
      <c r="W332" s="1"/>
      <c r="X332" s="1"/>
      <c r="Y332" s="1"/>
      <c r="Z332" s="1"/>
      <c r="AA332" s="1"/>
      <c r="AB332" s="1"/>
      <c r="AC332" s="1"/>
      <c r="AD332" s="1"/>
      <c r="AE332" s="1"/>
      <c r="AF332" s="1"/>
      <c r="AG332" s="1"/>
    </row>
    <row r="333" customFormat="false" ht="15" hidden="true" customHeight="false" outlineLevel="2" collapsed="false">
      <c r="A333" s="1"/>
      <c r="B333" s="70" t="n">
        <f aca="false">B89</f>
        <v>0</v>
      </c>
      <c r="C333" s="71"/>
      <c r="D333" s="72"/>
      <c r="E333" s="73"/>
      <c r="F333" s="74"/>
      <c r="G333" s="75" t="n">
        <f aca="false">SUMIFS([0]!t1istw5,[0]!t1paketw5,B333)</f>
        <v>0</v>
      </c>
      <c r="H333" s="74"/>
      <c r="I333" s="75" t="n">
        <f aca="false">SUMIFS(zeit2!t2istw5,zeit2!t2paketw5,B333)</f>
        <v>0</v>
      </c>
      <c r="J333" s="74"/>
      <c r="K333" s="75" t="n">
        <f aca="false">SUMIFS(zeit3!t3istw5,zeit3!t3paketw5,B333)</f>
        <v>0</v>
      </c>
      <c r="L333" s="74"/>
      <c r="M333" s="75" t="n">
        <f aca="false">SUMIFS(zeit4!t4istw5,zeit4!t4paketw5,B333)</f>
        <v>0</v>
      </c>
      <c r="N333" s="74"/>
      <c r="O333" s="75" t="n">
        <f aca="false">SUMIFS(zeit5!t5istw5,zeit5!t5paketw5,B333)</f>
        <v>0</v>
      </c>
      <c r="P333" s="76" t="n">
        <f aca="false">L333+J333+H333+F333+N333</f>
        <v>0</v>
      </c>
      <c r="Q333" s="98" t="n">
        <f aca="false">M333+K333+I333+G333+O333</f>
        <v>0</v>
      </c>
      <c r="R333" s="1"/>
      <c r="S333" s="1"/>
      <c r="T333" s="1"/>
      <c r="U333" s="1"/>
      <c r="V333" s="1"/>
      <c r="W333" s="1"/>
      <c r="X333" s="1"/>
      <c r="Y333" s="1"/>
      <c r="Z333" s="1"/>
      <c r="AA333" s="1"/>
      <c r="AB333" s="1"/>
      <c r="AC333" s="1"/>
      <c r="AD333" s="1"/>
      <c r="AE333" s="1"/>
      <c r="AF333" s="1"/>
      <c r="AG333" s="1"/>
    </row>
    <row r="334" customFormat="false" ht="15" hidden="false" customHeight="false" outlineLevel="1" collapsed="true">
      <c r="A334" s="1"/>
      <c r="B334" s="84" t="s">
        <v>60</v>
      </c>
      <c r="C334" s="78"/>
      <c r="D334" s="79" t="n">
        <v>12</v>
      </c>
      <c r="E334" s="80" t="n">
        <f aca="false">D334-F334-H334-J334-L334-N334</f>
        <v>0</v>
      </c>
      <c r="F334" s="81" t="n">
        <f aca="false">SUM(F335:F344)</f>
        <v>3</v>
      </c>
      <c r="G334" s="82" t="n">
        <f aca="false">SUM(G335:G344)</f>
        <v>0</v>
      </c>
      <c r="H334" s="81" t="n">
        <f aca="false">SUM(H335:H344)</f>
        <v>3</v>
      </c>
      <c r="I334" s="82" t="n">
        <f aca="false">SUM(I335:I344)</f>
        <v>0</v>
      </c>
      <c r="J334" s="81" t="n">
        <f aca="false">SUM(J335:J344)</f>
        <v>3</v>
      </c>
      <c r="K334" s="82" t="n">
        <f aca="false">SUM(K335:K344)</f>
        <v>0</v>
      </c>
      <c r="L334" s="81" t="n">
        <f aca="false">SUM(L335:L344)</f>
        <v>3</v>
      </c>
      <c r="M334" s="82" t="n">
        <f aca="false">SUM(M335:M344)</f>
        <v>0</v>
      </c>
      <c r="N334" s="81" t="n">
        <f aca="false">SUM(N335:N344)</f>
        <v>0</v>
      </c>
      <c r="O334" s="82" t="n">
        <f aca="false">SUM(O335:O344)</f>
        <v>0</v>
      </c>
      <c r="P334" s="68" t="n">
        <f aca="false">L334+J334+H334+F334+N334</f>
        <v>12</v>
      </c>
      <c r="Q334" s="67" t="n">
        <f aca="false">M334+K334+I334+G334+O334</f>
        <v>0</v>
      </c>
      <c r="R334" s="1"/>
      <c r="S334" s="1"/>
      <c r="T334" s="1"/>
      <c r="U334" s="1"/>
      <c r="V334" s="1"/>
      <c r="W334" s="1"/>
      <c r="X334" s="1"/>
      <c r="Y334" s="1"/>
      <c r="Z334" s="1"/>
      <c r="AA334" s="1"/>
      <c r="AB334" s="1"/>
      <c r="AC334" s="1"/>
      <c r="AD334" s="1"/>
      <c r="AE334" s="1"/>
      <c r="AF334" s="1"/>
      <c r="AG334" s="1"/>
    </row>
    <row r="335" customFormat="false" ht="15" hidden="true" customHeight="false" outlineLevel="2" collapsed="false">
      <c r="A335" s="1"/>
      <c r="B335" s="70" t="str">
        <f aca="false">B91</f>
        <v>Ergebnisse zusammentragen</v>
      </c>
      <c r="C335" s="71"/>
      <c r="D335" s="72"/>
      <c r="E335" s="73"/>
      <c r="F335" s="74" t="n">
        <v>3</v>
      </c>
      <c r="G335" s="75" t="n">
        <f aca="false">SUMIFS([0]!t1istw5,[0]!t1paketw5,B335)</f>
        <v>0</v>
      </c>
      <c r="H335" s="74" t="n">
        <v>3</v>
      </c>
      <c r="I335" s="75" t="n">
        <f aca="false">SUMIFS(zeit2!t2istw5,zeit2!t2paketw5,B335)</f>
        <v>0</v>
      </c>
      <c r="J335" s="74" t="n">
        <v>3</v>
      </c>
      <c r="K335" s="75" t="n">
        <f aca="false">SUMIFS(zeit3!t3istw5,zeit3!t3paketw5,B335)</f>
        <v>0</v>
      </c>
      <c r="L335" s="74" t="n">
        <v>3</v>
      </c>
      <c r="M335" s="75" t="n">
        <f aca="false">SUMIFS(zeit4!t4istw5,zeit4!t4paketw5,B335)</f>
        <v>0</v>
      </c>
      <c r="N335" s="74"/>
      <c r="O335" s="75" t="n">
        <f aca="false">SUMIFS(zeit5!t5istw5,zeit5!t5paketw5,B335)</f>
        <v>0</v>
      </c>
      <c r="P335" s="76" t="n">
        <f aca="false">L335+J335+H335+F335+N335</f>
        <v>12</v>
      </c>
      <c r="Q335" s="98" t="n">
        <f aca="false">M335+K335+I335+G335+O335</f>
        <v>0</v>
      </c>
      <c r="R335" s="1"/>
      <c r="S335" s="1"/>
      <c r="T335" s="1"/>
      <c r="U335" s="1"/>
      <c r="V335" s="1"/>
      <c r="W335" s="1"/>
      <c r="X335" s="1"/>
      <c r="Y335" s="1"/>
      <c r="Z335" s="1"/>
      <c r="AA335" s="1"/>
      <c r="AB335" s="1"/>
      <c r="AC335" s="1"/>
      <c r="AD335" s="1"/>
      <c r="AE335" s="1"/>
      <c r="AF335" s="1"/>
      <c r="AG335" s="1"/>
    </row>
    <row r="336" customFormat="false" ht="15" hidden="true" customHeight="false" outlineLevel="2" collapsed="false">
      <c r="A336" s="1"/>
      <c r="B336" s="70" t="str">
        <f aca="false">B92</f>
        <v>Brainstorming</v>
      </c>
      <c r="C336" s="71"/>
      <c r="D336" s="72"/>
      <c r="E336" s="73"/>
      <c r="F336" s="74"/>
      <c r="G336" s="75" t="n">
        <f aca="false">SUMIFS([0]!t1istw5,[0]!t1paketw5,B336)</f>
        <v>0</v>
      </c>
      <c r="H336" s="74"/>
      <c r="I336" s="75" t="n">
        <f aca="false">SUMIFS(zeit2!t2istw5,zeit2!t2paketw5,B336)</f>
        <v>0</v>
      </c>
      <c r="J336" s="74"/>
      <c r="K336" s="75" t="n">
        <f aca="false">SUMIFS(zeit3!t3istw5,zeit3!t3paketw5,B336)</f>
        <v>0</v>
      </c>
      <c r="L336" s="74"/>
      <c r="M336" s="75" t="n">
        <f aca="false">SUMIFS(zeit4!t4istw5,zeit4!t4paketw5,B336)</f>
        <v>0</v>
      </c>
      <c r="N336" s="74"/>
      <c r="O336" s="75" t="n">
        <f aca="false">SUMIFS(zeit5!t5istw5,zeit5!t5paketw5,B336)</f>
        <v>0</v>
      </c>
      <c r="P336" s="76" t="n">
        <f aca="false">L336+J336+H336+F336+N336</f>
        <v>0</v>
      </c>
      <c r="Q336" s="98" t="n">
        <f aca="false">M336+K336+I336+G336+O336</f>
        <v>0</v>
      </c>
      <c r="R336" s="1"/>
      <c r="S336" s="1"/>
      <c r="T336" s="1"/>
      <c r="U336" s="1"/>
      <c r="V336" s="1"/>
      <c r="W336" s="1"/>
      <c r="X336" s="1"/>
      <c r="Y336" s="1"/>
      <c r="Z336" s="1"/>
      <c r="AA336" s="1"/>
      <c r="AB336" s="1"/>
      <c r="AC336" s="1"/>
      <c r="AD336" s="1"/>
      <c r="AE336" s="1"/>
      <c r="AF336" s="1"/>
      <c r="AG336" s="1"/>
    </row>
    <row r="337" customFormat="false" ht="15" hidden="true" customHeight="false" outlineLevel="2" collapsed="false">
      <c r="A337" s="1"/>
      <c r="B337" s="70" t="str">
        <f aca="false">B93</f>
        <v>Arbeitspaket 3</v>
      </c>
      <c r="C337" s="71"/>
      <c r="D337" s="72"/>
      <c r="E337" s="73"/>
      <c r="F337" s="74"/>
      <c r="G337" s="75" t="n">
        <f aca="false">SUMIFS([0]!t1istw5,[0]!t1paketw5,B337)</f>
        <v>0</v>
      </c>
      <c r="H337" s="74"/>
      <c r="I337" s="75" t="n">
        <f aca="false">SUMIFS(zeit2!t2istw5,zeit2!t2paketw5,B337)</f>
        <v>0</v>
      </c>
      <c r="J337" s="74"/>
      <c r="K337" s="75" t="n">
        <f aca="false">SUMIFS(zeit3!t3istw5,zeit3!t3paketw5,B337)</f>
        <v>0</v>
      </c>
      <c r="L337" s="74"/>
      <c r="M337" s="75" t="n">
        <f aca="false">SUMIFS(zeit4!t4istw5,zeit4!t4paketw5,B337)</f>
        <v>0</v>
      </c>
      <c r="N337" s="74"/>
      <c r="O337" s="75" t="n">
        <f aca="false">SUMIFS(zeit5!t5istw5,zeit5!t5paketw5,B337)</f>
        <v>0</v>
      </c>
      <c r="P337" s="76" t="n">
        <f aca="false">L337+J337+H337+F337+N337</f>
        <v>0</v>
      </c>
      <c r="Q337" s="98" t="n">
        <f aca="false">M337+K337+I337+G337+O337</f>
        <v>0</v>
      </c>
      <c r="R337" s="1"/>
      <c r="S337" s="1"/>
      <c r="T337" s="1"/>
      <c r="U337" s="1"/>
      <c r="V337" s="1"/>
      <c r="W337" s="1"/>
      <c r="X337" s="1"/>
      <c r="Y337" s="1"/>
      <c r="Z337" s="1"/>
      <c r="AA337" s="1"/>
      <c r="AB337" s="1"/>
      <c r="AC337" s="1"/>
      <c r="AD337" s="1"/>
      <c r="AE337" s="1"/>
      <c r="AF337" s="1"/>
      <c r="AG337" s="1"/>
    </row>
    <row r="338" customFormat="false" ht="15" hidden="true" customHeight="false" outlineLevel="2" collapsed="false">
      <c r="A338" s="1"/>
      <c r="B338" s="70" t="str">
        <f aca="false">B94</f>
        <v>Arbeitspaket 4</v>
      </c>
      <c r="C338" s="71"/>
      <c r="D338" s="72"/>
      <c r="E338" s="73"/>
      <c r="F338" s="74"/>
      <c r="G338" s="75" t="n">
        <f aca="false">SUMIFS([0]!t1istw5,[0]!t1paketw5,B338)</f>
        <v>0</v>
      </c>
      <c r="H338" s="74"/>
      <c r="I338" s="75" t="n">
        <f aca="false">SUMIFS(zeit2!t2istw5,zeit2!t2paketw5,B338)</f>
        <v>0</v>
      </c>
      <c r="J338" s="74"/>
      <c r="K338" s="75" t="n">
        <f aca="false">SUMIFS(zeit3!t3istw5,zeit3!t3paketw5,B338)</f>
        <v>0</v>
      </c>
      <c r="L338" s="74"/>
      <c r="M338" s="75" t="n">
        <f aca="false">SUMIFS(zeit4!t4istw5,zeit4!t4paketw5,B338)</f>
        <v>0</v>
      </c>
      <c r="N338" s="74"/>
      <c r="O338" s="75" t="n">
        <f aca="false">SUMIFS(zeit5!t5istw5,zeit5!t5paketw5,B338)</f>
        <v>0</v>
      </c>
      <c r="P338" s="76" t="n">
        <f aca="false">L338+J338+H338+F338+N338</f>
        <v>0</v>
      </c>
      <c r="Q338" s="98" t="n">
        <f aca="false">M338+K338+I338+G338+O338</f>
        <v>0</v>
      </c>
      <c r="R338" s="1"/>
      <c r="S338" s="1"/>
      <c r="T338" s="1"/>
      <c r="U338" s="1"/>
      <c r="V338" s="1"/>
      <c r="W338" s="1"/>
      <c r="X338" s="1"/>
      <c r="Y338" s="1"/>
      <c r="Z338" s="1"/>
      <c r="AA338" s="1"/>
      <c r="AB338" s="1"/>
      <c r="AC338" s="1"/>
      <c r="AD338" s="1"/>
      <c r="AE338" s="1"/>
      <c r="AF338" s="1"/>
      <c r="AG338" s="1"/>
    </row>
    <row r="339" customFormat="false" ht="15" hidden="true" customHeight="false" outlineLevel="2" collapsed="false">
      <c r="A339" s="1"/>
      <c r="B339" s="70" t="str">
        <f aca="false">B95</f>
        <v>Arbeitspaket 5</v>
      </c>
      <c r="C339" s="71"/>
      <c r="D339" s="72"/>
      <c r="E339" s="73"/>
      <c r="F339" s="74"/>
      <c r="G339" s="75" t="n">
        <f aca="false">SUMIFS([0]!t1istw5,[0]!t1paketw5,B339)</f>
        <v>0</v>
      </c>
      <c r="H339" s="74"/>
      <c r="I339" s="75" t="n">
        <f aca="false">SUMIFS(zeit2!t2istw5,zeit2!t2paketw5,B339)</f>
        <v>0</v>
      </c>
      <c r="J339" s="74"/>
      <c r="K339" s="75" t="n">
        <f aca="false">SUMIFS(zeit3!t3istw5,zeit3!t3paketw5,B339)</f>
        <v>0</v>
      </c>
      <c r="L339" s="74"/>
      <c r="M339" s="75" t="n">
        <f aca="false">SUMIFS(zeit4!t4istw5,zeit4!t4paketw5,B339)</f>
        <v>0</v>
      </c>
      <c r="N339" s="74"/>
      <c r="O339" s="75" t="n">
        <f aca="false">SUMIFS(zeit5!t5istw5,zeit5!t5paketw5,B339)</f>
        <v>0</v>
      </c>
      <c r="P339" s="76" t="n">
        <f aca="false">L339+J339+H339+F339+N339</f>
        <v>0</v>
      </c>
      <c r="Q339" s="98" t="n">
        <f aca="false">M339+K339+I339+G339+O339</f>
        <v>0</v>
      </c>
      <c r="R339" s="1"/>
      <c r="S339" s="1"/>
      <c r="T339" s="1"/>
      <c r="U339" s="1"/>
      <c r="V339" s="1"/>
      <c r="W339" s="1"/>
      <c r="X339" s="1"/>
      <c r="Y339" s="1"/>
      <c r="Z339" s="1"/>
      <c r="AA339" s="1"/>
      <c r="AB339" s="1"/>
      <c r="AC339" s="1"/>
      <c r="AD339" s="1"/>
      <c r="AE339" s="1"/>
      <c r="AF339" s="1"/>
      <c r="AG339" s="1"/>
    </row>
    <row r="340" customFormat="false" ht="15" hidden="true" customHeight="false" outlineLevel="2" collapsed="false">
      <c r="A340" s="1"/>
      <c r="B340" s="70" t="n">
        <f aca="false">B96</f>
        <v>0</v>
      </c>
      <c r="C340" s="71"/>
      <c r="D340" s="72"/>
      <c r="E340" s="73"/>
      <c r="F340" s="74"/>
      <c r="G340" s="75" t="n">
        <f aca="false">SUMIFS([0]!t1istw5,[0]!t1paketw5,B340)</f>
        <v>0</v>
      </c>
      <c r="H340" s="74"/>
      <c r="I340" s="75" t="n">
        <f aca="false">SUMIFS(zeit2!t2istw5,zeit2!t2paketw5,B340)</f>
        <v>0</v>
      </c>
      <c r="J340" s="74"/>
      <c r="K340" s="75" t="n">
        <f aca="false">SUMIFS(zeit3!t3istw5,zeit3!t3paketw5,B340)</f>
        <v>0</v>
      </c>
      <c r="L340" s="74"/>
      <c r="M340" s="75" t="n">
        <f aca="false">SUMIFS(zeit4!t4istw5,zeit4!t4paketw5,B340)</f>
        <v>0</v>
      </c>
      <c r="N340" s="74"/>
      <c r="O340" s="75" t="n">
        <f aca="false">SUMIFS(zeit5!t5istw5,zeit5!t5paketw5,B340)</f>
        <v>0</v>
      </c>
      <c r="P340" s="76" t="n">
        <f aca="false">L340+J340+H340+F340+N340</f>
        <v>0</v>
      </c>
      <c r="Q340" s="98" t="n">
        <f aca="false">M340+K340+I340+G340+O340</f>
        <v>0</v>
      </c>
      <c r="R340" s="1"/>
      <c r="S340" s="1"/>
      <c r="T340" s="1"/>
      <c r="U340" s="1"/>
      <c r="V340" s="1"/>
      <c r="W340" s="1"/>
      <c r="X340" s="1"/>
      <c r="Y340" s="1"/>
      <c r="Z340" s="1"/>
      <c r="AA340" s="1"/>
      <c r="AB340" s="1"/>
      <c r="AC340" s="1"/>
      <c r="AD340" s="1"/>
      <c r="AE340" s="1"/>
      <c r="AF340" s="1"/>
      <c r="AG340" s="1"/>
    </row>
    <row r="341" customFormat="false" ht="15" hidden="true" customHeight="false" outlineLevel="2" collapsed="false">
      <c r="A341" s="1"/>
      <c r="B341" s="70" t="n">
        <f aca="false">B97</f>
        <v>0</v>
      </c>
      <c r="C341" s="71"/>
      <c r="D341" s="72"/>
      <c r="E341" s="73"/>
      <c r="F341" s="74"/>
      <c r="G341" s="75" t="n">
        <f aca="false">SUMIFS([0]!t1istw5,[0]!t1paketw5,B341)</f>
        <v>0</v>
      </c>
      <c r="H341" s="74"/>
      <c r="I341" s="75" t="n">
        <f aca="false">SUMIFS(zeit2!t2istw5,zeit2!t2paketw5,B341)</f>
        <v>0</v>
      </c>
      <c r="J341" s="74"/>
      <c r="K341" s="75" t="n">
        <f aca="false">SUMIFS(zeit3!t3istw5,zeit3!t3paketw5,B341)</f>
        <v>0</v>
      </c>
      <c r="L341" s="74"/>
      <c r="M341" s="75" t="n">
        <f aca="false">SUMIFS(zeit4!t4istw5,zeit4!t4paketw5,B341)</f>
        <v>0</v>
      </c>
      <c r="N341" s="74"/>
      <c r="O341" s="75" t="n">
        <f aca="false">SUMIFS(zeit5!t5istw5,zeit5!t5paketw5,B341)</f>
        <v>0</v>
      </c>
      <c r="P341" s="76" t="n">
        <f aca="false">L341+J341+H341+F341+N341</f>
        <v>0</v>
      </c>
      <c r="Q341" s="98" t="n">
        <f aca="false">M341+K341+I341+G341+O341</f>
        <v>0</v>
      </c>
      <c r="R341" s="1"/>
      <c r="S341" s="1"/>
      <c r="T341" s="1"/>
      <c r="U341" s="1"/>
      <c r="V341" s="1"/>
      <c r="W341" s="1"/>
      <c r="X341" s="1"/>
      <c r="Y341" s="1"/>
      <c r="Z341" s="1"/>
      <c r="AA341" s="1"/>
      <c r="AB341" s="1"/>
      <c r="AC341" s="1"/>
      <c r="AD341" s="1"/>
      <c r="AE341" s="1"/>
      <c r="AF341" s="1"/>
      <c r="AG341" s="1"/>
    </row>
    <row r="342" customFormat="false" ht="15" hidden="true" customHeight="false" outlineLevel="2" collapsed="false">
      <c r="A342" s="1"/>
      <c r="B342" s="70" t="n">
        <f aca="false">B98</f>
        <v>0</v>
      </c>
      <c r="C342" s="71"/>
      <c r="D342" s="72"/>
      <c r="E342" s="73"/>
      <c r="F342" s="74"/>
      <c r="G342" s="75" t="n">
        <f aca="false">SUMIFS([0]!t1istw5,[0]!t1paketw5,B342)</f>
        <v>0</v>
      </c>
      <c r="H342" s="74"/>
      <c r="I342" s="75" t="n">
        <f aca="false">SUMIFS(zeit2!t2istw5,zeit2!t2paketw5,B342)</f>
        <v>0</v>
      </c>
      <c r="J342" s="74"/>
      <c r="K342" s="75" t="n">
        <f aca="false">SUMIFS(zeit3!t3istw5,zeit3!t3paketw5,B342)</f>
        <v>0</v>
      </c>
      <c r="L342" s="74"/>
      <c r="M342" s="75" t="n">
        <f aca="false">SUMIFS(zeit4!t4istw5,zeit4!t4paketw5,B342)</f>
        <v>0</v>
      </c>
      <c r="N342" s="74"/>
      <c r="O342" s="75" t="n">
        <f aca="false">SUMIFS(zeit5!t5istw5,zeit5!t5paketw5,B342)</f>
        <v>0</v>
      </c>
      <c r="P342" s="76" t="n">
        <f aca="false">L342+J342+H342+F342+N342</f>
        <v>0</v>
      </c>
      <c r="Q342" s="98" t="n">
        <f aca="false">M342+K342+I342+G342+O342</f>
        <v>0</v>
      </c>
      <c r="R342" s="1"/>
      <c r="S342" s="1"/>
      <c r="T342" s="1"/>
      <c r="U342" s="1"/>
      <c r="V342" s="1"/>
      <c r="W342" s="1"/>
      <c r="X342" s="1"/>
      <c r="Y342" s="1"/>
      <c r="Z342" s="1"/>
      <c r="AA342" s="1"/>
      <c r="AB342" s="1"/>
      <c r="AC342" s="1"/>
      <c r="AD342" s="1"/>
      <c r="AE342" s="1"/>
      <c r="AF342" s="1"/>
      <c r="AG342" s="1"/>
    </row>
    <row r="343" customFormat="false" ht="15" hidden="true" customHeight="false" outlineLevel="2" collapsed="false">
      <c r="A343" s="1"/>
      <c r="B343" s="70" t="n">
        <f aca="false">B99</f>
        <v>0</v>
      </c>
      <c r="C343" s="71"/>
      <c r="D343" s="72"/>
      <c r="E343" s="73"/>
      <c r="F343" s="74"/>
      <c r="G343" s="75" t="n">
        <f aca="false">SUMIFS([0]!t1istw5,[0]!t1paketw5,B343)</f>
        <v>0</v>
      </c>
      <c r="H343" s="74"/>
      <c r="I343" s="75" t="n">
        <f aca="false">SUMIFS(zeit2!t2istw5,zeit2!t2paketw5,B343)</f>
        <v>0</v>
      </c>
      <c r="J343" s="74"/>
      <c r="K343" s="75" t="n">
        <f aca="false">SUMIFS(zeit3!t3istw5,zeit3!t3paketw5,B343)</f>
        <v>0</v>
      </c>
      <c r="L343" s="74"/>
      <c r="M343" s="75" t="n">
        <f aca="false">SUMIFS(zeit4!t4istw5,zeit4!t4paketw5,B343)</f>
        <v>0</v>
      </c>
      <c r="N343" s="74"/>
      <c r="O343" s="75" t="n">
        <f aca="false">SUMIFS(zeit5!t5istw5,zeit5!t5paketw5,B343)</f>
        <v>0</v>
      </c>
      <c r="P343" s="76" t="n">
        <f aca="false">L343+J343+H343+F343+N343</f>
        <v>0</v>
      </c>
      <c r="Q343" s="98" t="n">
        <f aca="false">M343+K343+I343+G343+O343</f>
        <v>0</v>
      </c>
      <c r="R343" s="1"/>
      <c r="S343" s="1"/>
      <c r="T343" s="1"/>
      <c r="U343" s="1"/>
      <c r="V343" s="1"/>
      <c r="W343" s="1"/>
      <c r="X343" s="1"/>
      <c r="Y343" s="1"/>
      <c r="Z343" s="1"/>
      <c r="AA343" s="1"/>
      <c r="AB343" s="1"/>
      <c r="AC343" s="1"/>
      <c r="AD343" s="1"/>
      <c r="AE343" s="1"/>
      <c r="AF343" s="1"/>
      <c r="AG343" s="1"/>
    </row>
    <row r="344" customFormat="false" ht="15" hidden="true" customHeight="false" outlineLevel="2" collapsed="false">
      <c r="A344" s="1"/>
      <c r="B344" s="70" t="n">
        <f aca="false">B100</f>
        <v>0</v>
      </c>
      <c r="C344" s="71"/>
      <c r="D344" s="72"/>
      <c r="E344" s="73"/>
      <c r="F344" s="74"/>
      <c r="G344" s="75" t="n">
        <f aca="false">SUMIFS([0]!t1istw5,[0]!t1paketw5,B344)</f>
        <v>0</v>
      </c>
      <c r="H344" s="74"/>
      <c r="I344" s="75" t="n">
        <f aca="false">SUMIFS(zeit2!t2istw5,zeit2!t2paketw5,B344)</f>
        <v>0</v>
      </c>
      <c r="J344" s="74"/>
      <c r="K344" s="75" t="n">
        <f aca="false">SUMIFS(zeit3!t3istw5,zeit3!t3paketw5,B344)</f>
        <v>0</v>
      </c>
      <c r="L344" s="74"/>
      <c r="M344" s="75" t="n">
        <f aca="false">SUMIFS(zeit4!t4istw5,zeit4!t4paketw5,B344)</f>
        <v>0</v>
      </c>
      <c r="N344" s="74"/>
      <c r="O344" s="75" t="n">
        <f aca="false">SUMIFS(zeit5!t5istw5,zeit5!t5paketw5,B344)</f>
        <v>0</v>
      </c>
      <c r="P344" s="76" t="n">
        <f aca="false">L344+J344+H344+F344+N344</f>
        <v>0</v>
      </c>
      <c r="Q344" s="98" t="n">
        <f aca="false">M344+K344+I344+G344+O344</f>
        <v>0</v>
      </c>
      <c r="R344" s="1"/>
      <c r="S344" s="1"/>
      <c r="T344" s="1"/>
      <c r="U344" s="1"/>
      <c r="V344" s="1"/>
      <c r="W344" s="1"/>
      <c r="X344" s="1"/>
      <c r="Y344" s="1"/>
      <c r="Z344" s="1"/>
      <c r="AA344" s="1"/>
      <c r="AB344" s="1"/>
      <c r="AC344" s="1"/>
      <c r="AD344" s="1"/>
      <c r="AE344" s="1"/>
      <c r="AF344" s="1"/>
      <c r="AG344" s="1"/>
    </row>
    <row r="345" customFormat="false" ht="15" hidden="false" customHeight="false" outlineLevel="1" collapsed="true">
      <c r="A345" s="1"/>
      <c r="B345" s="84" t="s">
        <v>61</v>
      </c>
      <c r="C345" s="78"/>
      <c r="D345" s="79"/>
      <c r="E345" s="80" t="n">
        <f aca="false">D345-F345-H345-J345-L345-N345</f>
        <v>0</v>
      </c>
      <c r="F345" s="81" t="n">
        <f aca="false">SUM(F346:F355)</f>
        <v>0</v>
      </c>
      <c r="G345" s="82" t="n">
        <f aca="false">SUM(G346:G355)</f>
        <v>0</v>
      </c>
      <c r="H345" s="81" t="n">
        <f aca="false">SUM(H346:H355)</f>
        <v>0</v>
      </c>
      <c r="I345" s="82" t="n">
        <f aca="false">SUM(I346:I355)</f>
        <v>0</v>
      </c>
      <c r="J345" s="80" t="n">
        <f aca="false">SUM(J346:J355)</f>
        <v>0</v>
      </c>
      <c r="K345" s="87" t="n">
        <f aca="false">SUM(K346:K355)</f>
        <v>0</v>
      </c>
      <c r="L345" s="81" t="n">
        <f aca="false">SUM(L346:L355)</f>
        <v>0</v>
      </c>
      <c r="M345" s="82" t="n">
        <f aca="false">SUM(M346:M355)</f>
        <v>0</v>
      </c>
      <c r="N345" s="81" t="n">
        <f aca="false">SUM(N346:N355)</f>
        <v>0</v>
      </c>
      <c r="O345" s="82" t="n">
        <f aca="false">SUM(O346:O355)</f>
        <v>0</v>
      </c>
      <c r="P345" s="68" t="n">
        <f aca="false">L345+J345+H345+F345+N345</f>
        <v>0</v>
      </c>
      <c r="Q345" s="67" t="n">
        <f aca="false">M345+K345+I345+G345+O345</f>
        <v>0</v>
      </c>
      <c r="R345" s="1"/>
      <c r="S345" s="1"/>
      <c r="T345" s="1"/>
      <c r="U345" s="1"/>
      <c r="V345" s="1"/>
      <c r="W345" s="1"/>
      <c r="X345" s="1"/>
      <c r="Y345" s="1"/>
      <c r="Z345" s="1"/>
      <c r="AA345" s="1"/>
      <c r="AB345" s="1"/>
      <c r="AC345" s="1"/>
      <c r="AD345" s="1"/>
      <c r="AE345" s="1"/>
      <c r="AF345" s="1"/>
      <c r="AG345" s="1"/>
    </row>
    <row r="346" customFormat="false" ht="15" hidden="true" customHeight="false" outlineLevel="2" collapsed="false">
      <c r="A346" s="1"/>
      <c r="B346" s="70" t="str">
        <f aca="false">B102</f>
        <v>Arbeitspaket 1</v>
      </c>
      <c r="C346" s="71"/>
      <c r="D346" s="72"/>
      <c r="E346" s="73"/>
      <c r="F346" s="74"/>
      <c r="G346" s="75" t="n">
        <f aca="false">SUMIFS([0]!t1istw5,[0]!t1paketw5,B346)</f>
        <v>0</v>
      </c>
      <c r="H346" s="74"/>
      <c r="I346" s="75" t="n">
        <f aca="false">SUMIFS(zeit2!t2istw5,zeit2!t2paketw5,B346)</f>
        <v>0</v>
      </c>
      <c r="J346" s="74"/>
      <c r="K346" s="75" t="n">
        <f aca="false">SUMIFS(zeit3!t3istw5,zeit3!t3paketw5,B346)</f>
        <v>0</v>
      </c>
      <c r="L346" s="74"/>
      <c r="M346" s="75" t="n">
        <f aca="false">SUMIFS(zeit4!t4istw5,zeit4!t4paketw5,B346)</f>
        <v>0</v>
      </c>
      <c r="N346" s="74"/>
      <c r="O346" s="75" t="n">
        <f aca="false">SUMIFS(zeit5!t5istw5,zeit5!t5paketw5,B346)</f>
        <v>0</v>
      </c>
      <c r="P346" s="76" t="n">
        <f aca="false">L346+J346+H346+F346+N346</f>
        <v>0</v>
      </c>
      <c r="Q346" s="98" t="n">
        <f aca="false">M346+K346+I346+G346+O346</f>
        <v>0</v>
      </c>
      <c r="R346" s="1"/>
      <c r="S346" s="1"/>
      <c r="T346" s="1"/>
      <c r="U346" s="1"/>
      <c r="V346" s="1"/>
      <c r="W346" s="1"/>
      <c r="X346" s="1"/>
      <c r="Y346" s="1"/>
      <c r="Z346" s="1"/>
      <c r="AA346" s="1"/>
      <c r="AB346" s="1"/>
      <c r="AC346" s="1"/>
      <c r="AD346" s="1"/>
      <c r="AE346" s="1"/>
      <c r="AF346" s="1"/>
      <c r="AG346" s="1"/>
    </row>
    <row r="347" customFormat="false" ht="15" hidden="true" customHeight="false" outlineLevel="2" collapsed="false">
      <c r="A347" s="1"/>
      <c r="B347" s="70" t="str">
        <f aca="false">B103</f>
        <v>Arbeitspaket 2</v>
      </c>
      <c r="C347" s="71"/>
      <c r="D347" s="72"/>
      <c r="E347" s="73"/>
      <c r="F347" s="74"/>
      <c r="G347" s="75" t="n">
        <f aca="false">SUMIFS([0]!t1istw5,[0]!t1paketw5,B347)</f>
        <v>0</v>
      </c>
      <c r="H347" s="74"/>
      <c r="I347" s="75" t="n">
        <f aca="false">SUMIFS(zeit2!t2istw5,zeit2!t2paketw5,B347)</f>
        <v>0</v>
      </c>
      <c r="J347" s="74"/>
      <c r="K347" s="75" t="n">
        <f aca="false">SUMIFS(zeit3!t3istw5,zeit3!t3paketw5,B347)</f>
        <v>0</v>
      </c>
      <c r="L347" s="74"/>
      <c r="M347" s="75" t="n">
        <f aca="false">SUMIFS(zeit4!t4istw5,zeit4!t4paketw5,B347)</f>
        <v>0</v>
      </c>
      <c r="N347" s="74"/>
      <c r="O347" s="75" t="n">
        <f aca="false">SUMIFS(zeit5!t5istw5,zeit5!t5paketw5,B347)</f>
        <v>0</v>
      </c>
      <c r="P347" s="76" t="n">
        <f aca="false">L347+J347+H347+F347+N347</f>
        <v>0</v>
      </c>
      <c r="Q347" s="98" t="n">
        <f aca="false">M347+K347+I347+G347+O347</f>
        <v>0</v>
      </c>
      <c r="R347" s="1"/>
      <c r="S347" s="1"/>
      <c r="T347" s="1"/>
      <c r="U347" s="1"/>
      <c r="V347" s="1"/>
      <c r="W347" s="1"/>
      <c r="X347" s="1"/>
      <c r="Y347" s="1"/>
      <c r="Z347" s="1"/>
      <c r="AA347" s="1"/>
      <c r="AB347" s="1"/>
      <c r="AC347" s="1"/>
      <c r="AD347" s="1"/>
      <c r="AE347" s="1"/>
      <c r="AF347" s="1"/>
      <c r="AG347" s="1"/>
    </row>
    <row r="348" customFormat="false" ht="15" hidden="true" customHeight="false" outlineLevel="2" collapsed="false">
      <c r="A348" s="1"/>
      <c r="B348" s="70" t="str">
        <f aca="false">B104</f>
        <v>Arbeitspaket 3</v>
      </c>
      <c r="C348" s="71"/>
      <c r="D348" s="72"/>
      <c r="E348" s="73"/>
      <c r="F348" s="74"/>
      <c r="G348" s="75" t="n">
        <f aca="false">SUMIFS([0]!t1istw5,[0]!t1paketw5,B348)</f>
        <v>0</v>
      </c>
      <c r="H348" s="74"/>
      <c r="I348" s="75" t="n">
        <f aca="false">SUMIFS(zeit2!t2istw5,zeit2!t2paketw5,B348)</f>
        <v>0</v>
      </c>
      <c r="J348" s="74"/>
      <c r="K348" s="75" t="n">
        <f aca="false">SUMIFS(zeit3!t3istw5,zeit3!t3paketw5,B348)</f>
        <v>0</v>
      </c>
      <c r="L348" s="74"/>
      <c r="M348" s="75" t="n">
        <f aca="false">SUMIFS(zeit4!t4istw5,zeit4!t4paketw5,B348)</f>
        <v>0</v>
      </c>
      <c r="N348" s="74"/>
      <c r="O348" s="75" t="n">
        <f aca="false">SUMIFS(zeit5!t5istw5,zeit5!t5paketw5,B348)</f>
        <v>0</v>
      </c>
      <c r="P348" s="76" t="n">
        <f aca="false">L348+J348+H348+F348+N348</f>
        <v>0</v>
      </c>
      <c r="Q348" s="98" t="n">
        <f aca="false">M348+K348+I348+G348+O348</f>
        <v>0</v>
      </c>
      <c r="R348" s="1"/>
      <c r="S348" s="1"/>
      <c r="T348" s="1"/>
      <c r="U348" s="1"/>
      <c r="V348" s="1"/>
      <c r="W348" s="1"/>
      <c r="X348" s="1"/>
      <c r="Y348" s="1"/>
      <c r="Z348" s="1"/>
      <c r="AA348" s="1"/>
      <c r="AB348" s="1"/>
      <c r="AC348" s="1"/>
      <c r="AD348" s="1"/>
      <c r="AE348" s="1"/>
      <c r="AF348" s="1"/>
      <c r="AG348" s="1"/>
    </row>
    <row r="349" customFormat="false" ht="15" hidden="true" customHeight="false" outlineLevel="2" collapsed="false">
      <c r="A349" s="1"/>
      <c r="B349" s="70" t="str">
        <f aca="false">B105</f>
        <v>Arbeitspaket 4</v>
      </c>
      <c r="C349" s="71"/>
      <c r="D349" s="72"/>
      <c r="E349" s="73"/>
      <c r="F349" s="74"/>
      <c r="G349" s="75" t="n">
        <f aca="false">SUMIFS([0]!t1istw5,[0]!t1paketw5,B349)</f>
        <v>0</v>
      </c>
      <c r="H349" s="74"/>
      <c r="I349" s="75" t="n">
        <f aca="false">SUMIFS(zeit2!t2istw5,zeit2!t2paketw5,B349)</f>
        <v>0</v>
      </c>
      <c r="J349" s="74"/>
      <c r="K349" s="75" t="n">
        <f aca="false">SUMIFS(zeit3!t3istw5,zeit3!t3paketw5,B349)</f>
        <v>0</v>
      </c>
      <c r="L349" s="74"/>
      <c r="M349" s="75" t="n">
        <f aca="false">SUMIFS(zeit4!t4istw5,zeit4!t4paketw5,B349)</f>
        <v>0</v>
      </c>
      <c r="N349" s="74"/>
      <c r="O349" s="75" t="n">
        <f aca="false">SUMIFS(zeit5!t5istw5,zeit5!t5paketw5,B349)</f>
        <v>0</v>
      </c>
      <c r="P349" s="76" t="n">
        <f aca="false">L349+J349+H349+F349+N349</f>
        <v>0</v>
      </c>
      <c r="Q349" s="98" t="n">
        <f aca="false">M349+K349+I349+G349+O349</f>
        <v>0</v>
      </c>
      <c r="R349" s="1"/>
      <c r="S349" s="1"/>
      <c r="T349" s="1"/>
      <c r="U349" s="1"/>
      <c r="V349" s="1"/>
      <c r="W349" s="1"/>
      <c r="X349" s="1"/>
      <c r="Y349" s="1"/>
      <c r="Z349" s="1"/>
      <c r="AA349" s="1"/>
      <c r="AB349" s="1"/>
      <c r="AC349" s="1"/>
      <c r="AD349" s="1"/>
      <c r="AE349" s="1"/>
      <c r="AF349" s="1"/>
      <c r="AG349" s="1"/>
    </row>
    <row r="350" customFormat="false" ht="15" hidden="true" customHeight="false" outlineLevel="2" collapsed="false">
      <c r="A350" s="1"/>
      <c r="B350" s="70" t="str">
        <f aca="false">B106</f>
        <v>Arbeitspaket 5</v>
      </c>
      <c r="C350" s="71"/>
      <c r="D350" s="72"/>
      <c r="E350" s="73"/>
      <c r="F350" s="74"/>
      <c r="G350" s="75" t="n">
        <f aca="false">SUMIFS([0]!t1istw5,[0]!t1paketw5,B350)</f>
        <v>0</v>
      </c>
      <c r="H350" s="74"/>
      <c r="I350" s="75" t="n">
        <f aca="false">SUMIFS(zeit2!t2istw5,zeit2!t2paketw5,B350)</f>
        <v>0</v>
      </c>
      <c r="J350" s="74"/>
      <c r="K350" s="75" t="n">
        <f aca="false">SUMIFS(zeit3!t3istw5,zeit3!t3paketw5,B350)</f>
        <v>0</v>
      </c>
      <c r="L350" s="74"/>
      <c r="M350" s="75" t="n">
        <f aca="false">SUMIFS(zeit4!t4istw5,zeit4!t4paketw5,B350)</f>
        <v>0</v>
      </c>
      <c r="N350" s="74"/>
      <c r="O350" s="75" t="n">
        <f aca="false">SUMIFS(zeit5!t5istw5,zeit5!t5paketw5,B350)</f>
        <v>0</v>
      </c>
      <c r="P350" s="76" t="n">
        <f aca="false">L350+J350+H350+F350+N350</f>
        <v>0</v>
      </c>
      <c r="Q350" s="98" t="n">
        <f aca="false">M350+K350+I350+G350+O350</f>
        <v>0</v>
      </c>
      <c r="R350" s="1"/>
      <c r="S350" s="1"/>
      <c r="T350" s="1"/>
      <c r="U350" s="1"/>
      <c r="V350" s="1"/>
      <c r="W350" s="1"/>
      <c r="X350" s="1"/>
      <c r="Y350" s="1"/>
      <c r="Z350" s="1"/>
      <c r="AA350" s="1"/>
      <c r="AB350" s="1"/>
      <c r="AC350" s="1"/>
      <c r="AD350" s="1"/>
      <c r="AE350" s="1"/>
      <c r="AF350" s="1"/>
      <c r="AG350" s="1"/>
    </row>
    <row r="351" customFormat="false" ht="15" hidden="true" customHeight="false" outlineLevel="2" collapsed="false">
      <c r="A351" s="1"/>
      <c r="B351" s="70" t="n">
        <f aca="false">B107</f>
        <v>0</v>
      </c>
      <c r="C351" s="71"/>
      <c r="D351" s="72"/>
      <c r="E351" s="73"/>
      <c r="F351" s="74"/>
      <c r="G351" s="75" t="n">
        <f aca="false">SUMIFS([0]!t1istw5,[0]!t1paketw5,B351)</f>
        <v>0</v>
      </c>
      <c r="H351" s="74"/>
      <c r="I351" s="75" t="n">
        <f aca="false">SUMIFS(zeit2!t2istw5,zeit2!t2paketw5,B351)</f>
        <v>0</v>
      </c>
      <c r="J351" s="74"/>
      <c r="K351" s="75" t="n">
        <f aca="false">SUMIFS(zeit3!t3istw5,zeit3!t3paketw5,B351)</f>
        <v>0</v>
      </c>
      <c r="L351" s="74"/>
      <c r="M351" s="75" t="n">
        <f aca="false">SUMIFS(zeit4!t4istw5,zeit4!t4paketw5,B351)</f>
        <v>0</v>
      </c>
      <c r="N351" s="74"/>
      <c r="O351" s="75" t="n">
        <f aca="false">SUMIFS(zeit5!t5istw5,zeit5!t5paketw5,B351)</f>
        <v>0</v>
      </c>
      <c r="P351" s="76" t="n">
        <f aca="false">L351+J351+H351+F351+N351</f>
        <v>0</v>
      </c>
      <c r="Q351" s="98" t="n">
        <f aca="false">M351+K351+I351+G351+O351</f>
        <v>0</v>
      </c>
      <c r="R351" s="1"/>
      <c r="S351" s="1"/>
      <c r="T351" s="1"/>
      <c r="U351" s="1"/>
      <c r="V351" s="1"/>
      <c r="W351" s="1"/>
      <c r="X351" s="1"/>
      <c r="Y351" s="1"/>
      <c r="Z351" s="1"/>
      <c r="AA351" s="1"/>
      <c r="AB351" s="1"/>
      <c r="AC351" s="1"/>
      <c r="AD351" s="1"/>
      <c r="AE351" s="1"/>
      <c r="AF351" s="1"/>
      <c r="AG351" s="1"/>
    </row>
    <row r="352" customFormat="false" ht="15" hidden="true" customHeight="false" outlineLevel="2" collapsed="false">
      <c r="A352" s="1"/>
      <c r="B352" s="70" t="n">
        <f aca="false">B108</f>
        <v>0</v>
      </c>
      <c r="C352" s="71"/>
      <c r="D352" s="72"/>
      <c r="E352" s="73"/>
      <c r="F352" s="74"/>
      <c r="G352" s="75" t="n">
        <f aca="false">SUMIFS([0]!t1istw5,[0]!t1paketw5,B352)</f>
        <v>0</v>
      </c>
      <c r="H352" s="74"/>
      <c r="I352" s="75" t="n">
        <f aca="false">SUMIFS(zeit2!t2istw5,zeit2!t2paketw5,B352)</f>
        <v>0</v>
      </c>
      <c r="J352" s="74"/>
      <c r="K352" s="75" t="n">
        <f aca="false">SUMIFS(zeit3!t3istw5,zeit3!t3paketw5,B352)</f>
        <v>0</v>
      </c>
      <c r="L352" s="74"/>
      <c r="M352" s="75" t="n">
        <f aca="false">SUMIFS(zeit4!t4istw5,zeit4!t4paketw5,B352)</f>
        <v>0</v>
      </c>
      <c r="N352" s="74"/>
      <c r="O352" s="75" t="n">
        <f aca="false">SUMIFS(zeit5!t5istw5,zeit5!t5paketw5,B352)</f>
        <v>0</v>
      </c>
      <c r="P352" s="76" t="n">
        <f aca="false">L352+J352+H352+F352+N352</f>
        <v>0</v>
      </c>
      <c r="Q352" s="98" t="n">
        <f aca="false">M352+K352+I352+G352+O352</f>
        <v>0</v>
      </c>
      <c r="R352" s="1"/>
      <c r="S352" s="1"/>
      <c r="T352" s="1"/>
      <c r="U352" s="1"/>
      <c r="V352" s="1"/>
      <c r="W352" s="1"/>
      <c r="X352" s="1"/>
      <c r="Y352" s="1"/>
      <c r="Z352" s="1"/>
      <c r="AA352" s="1"/>
      <c r="AB352" s="1"/>
      <c r="AC352" s="1"/>
      <c r="AD352" s="1"/>
      <c r="AE352" s="1"/>
      <c r="AF352" s="1"/>
      <c r="AG352" s="1"/>
    </row>
    <row r="353" customFormat="false" ht="15" hidden="true" customHeight="false" outlineLevel="2" collapsed="false">
      <c r="A353" s="1"/>
      <c r="B353" s="70" t="n">
        <f aca="false">B109</f>
        <v>0</v>
      </c>
      <c r="C353" s="71"/>
      <c r="D353" s="72"/>
      <c r="E353" s="73"/>
      <c r="F353" s="74"/>
      <c r="G353" s="75" t="n">
        <f aca="false">SUMIFS([0]!t1istw5,[0]!t1paketw5,B353)</f>
        <v>0</v>
      </c>
      <c r="H353" s="74"/>
      <c r="I353" s="75" t="n">
        <f aca="false">SUMIFS(zeit2!t2istw5,zeit2!t2paketw5,B353)</f>
        <v>0</v>
      </c>
      <c r="J353" s="74"/>
      <c r="K353" s="75" t="n">
        <f aca="false">SUMIFS(zeit3!t3istw5,zeit3!t3paketw5,B353)</f>
        <v>0</v>
      </c>
      <c r="L353" s="74"/>
      <c r="M353" s="75" t="n">
        <f aca="false">SUMIFS(zeit4!t4istw5,zeit4!t4paketw5,B353)</f>
        <v>0</v>
      </c>
      <c r="N353" s="74"/>
      <c r="O353" s="75" t="n">
        <f aca="false">SUMIFS(zeit5!t5istw5,zeit5!t5paketw5,B353)</f>
        <v>0</v>
      </c>
      <c r="P353" s="76" t="n">
        <f aca="false">L353+J353+H353+F353+N353</f>
        <v>0</v>
      </c>
      <c r="Q353" s="98" t="n">
        <f aca="false">M353+K353+I353+G353+O353</f>
        <v>0</v>
      </c>
      <c r="R353" s="1"/>
      <c r="S353" s="1"/>
      <c r="T353" s="1"/>
      <c r="U353" s="1"/>
      <c r="V353" s="1"/>
      <c r="W353" s="1"/>
      <c r="X353" s="1"/>
      <c r="Y353" s="1"/>
      <c r="Z353" s="1"/>
      <c r="AA353" s="1"/>
      <c r="AB353" s="1"/>
      <c r="AC353" s="1"/>
      <c r="AD353" s="1"/>
      <c r="AE353" s="1"/>
      <c r="AF353" s="1"/>
      <c r="AG353" s="1"/>
    </row>
    <row r="354" customFormat="false" ht="15" hidden="true" customHeight="false" outlineLevel="2" collapsed="false">
      <c r="A354" s="1"/>
      <c r="B354" s="70" t="n">
        <f aca="false">B110</f>
        <v>0</v>
      </c>
      <c r="C354" s="71"/>
      <c r="D354" s="72"/>
      <c r="E354" s="73"/>
      <c r="F354" s="74"/>
      <c r="G354" s="75" t="n">
        <f aca="false">SUMIFS([0]!t1istw5,[0]!t1paketw5,B354)</f>
        <v>0</v>
      </c>
      <c r="H354" s="74"/>
      <c r="I354" s="75" t="n">
        <f aca="false">SUMIFS(zeit2!t2istw5,zeit2!t2paketw5,B354)</f>
        <v>0</v>
      </c>
      <c r="J354" s="74"/>
      <c r="K354" s="75" t="n">
        <f aca="false">SUMIFS(zeit3!t3istw5,zeit3!t3paketw5,B354)</f>
        <v>0</v>
      </c>
      <c r="L354" s="74"/>
      <c r="M354" s="75" t="n">
        <f aca="false">SUMIFS(zeit4!t4istw5,zeit4!t4paketw5,B354)</f>
        <v>0</v>
      </c>
      <c r="N354" s="74"/>
      <c r="O354" s="75" t="n">
        <f aca="false">SUMIFS(zeit5!t5istw5,zeit5!t5paketw5,B354)</f>
        <v>0</v>
      </c>
      <c r="P354" s="76" t="n">
        <f aca="false">L354+J354+H354+F354+N354</f>
        <v>0</v>
      </c>
      <c r="Q354" s="98" t="n">
        <f aca="false">M354+K354+I354+G354+O354</f>
        <v>0</v>
      </c>
      <c r="R354" s="1"/>
      <c r="S354" s="1"/>
      <c r="T354" s="1"/>
      <c r="U354" s="1"/>
      <c r="V354" s="1"/>
      <c r="W354" s="1"/>
      <c r="X354" s="1"/>
      <c r="Y354" s="1"/>
      <c r="Z354" s="1"/>
      <c r="AA354" s="1"/>
      <c r="AB354" s="1"/>
      <c r="AC354" s="1"/>
      <c r="AD354" s="1"/>
      <c r="AE354" s="1"/>
      <c r="AF354" s="1"/>
      <c r="AG354" s="1"/>
    </row>
    <row r="355" customFormat="false" ht="15" hidden="true" customHeight="false" outlineLevel="2" collapsed="false">
      <c r="A355" s="1"/>
      <c r="B355" s="70" t="n">
        <f aca="false">B111</f>
        <v>0</v>
      </c>
      <c r="C355" s="71"/>
      <c r="D355" s="72"/>
      <c r="E355" s="73"/>
      <c r="F355" s="74"/>
      <c r="G355" s="75" t="n">
        <f aca="false">SUMIFS([0]!t1istw5,[0]!t1paketw5,B355)</f>
        <v>0</v>
      </c>
      <c r="H355" s="74"/>
      <c r="I355" s="75" t="n">
        <f aca="false">SUMIFS(zeit2!t2istw5,zeit2!t2paketw5,B355)</f>
        <v>0</v>
      </c>
      <c r="J355" s="74"/>
      <c r="K355" s="75" t="n">
        <f aca="false">SUMIFS(zeit3!t3istw5,zeit3!t3paketw5,B355)</f>
        <v>0</v>
      </c>
      <c r="L355" s="74"/>
      <c r="M355" s="75" t="n">
        <f aca="false">SUMIFS(zeit4!t4istw5,zeit4!t4paketw5,B355)</f>
        <v>0</v>
      </c>
      <c r="N355" s="74"/>
      <c r="O355" s="75" t="n">
        <f aca="false">SUMIFS(zeit5!t5istw5,zeit5!t5paketw5,B355)</f>
        <v>0</v>
      </c>
      <c r="P355" s="76" t="n">
        <f aca="false">L355+J355+H355+F355+N355</f>
        <v>0</v>
      </c>
      <c r="Q355" s="98" t="n">
        <f aca="false">M355+K355+I355+G355+O355</f>
        <v>0</v>
      </c>
      <c r="R355" s="1"/>
      <c r="S355" s="1"/>
      <c r="T355" s="1"/>
      <c r="U355" s="1"/>
      <c r="V355" s="1"/>
      <c r="W355" s="1"/>
      <c r="X355" s="1"/>
      <c r="Y355" s="1"/>
      <c r="Z355" s="1"/>
      <c r="AA355" s="1"/>
      <c r="AB355" s="1"/>
      <c r="AC355" s="1"/>
      <c r="AD355" s="1"/>
      <c r="AE355" s="1"/>
      <c r="AF355" s="1"/>
      <c r="AG355" s="1"/>
    </row>
    <row r="356" customFormat="false" ht="15" hidden="false" customHeight="false" outlineLevel="1" collapsed="true">
      <c r="A356" s="1"/>
      <c r="B356" s="54"/>
      <c r="C356" s="54"/>
      <c r="D356" s="88"/>
      <c r="E356" s="88"/>
      <c r="F356" s="88"/>
      <c r="G356" s="89"/>
      <c r="H356" s="88"/>
      <c r="I356" s="89"/>
      <c r="J356" s="88"/>
      <c r="K356" s="89"/>
      <c r="L356" s="88"/>
      <c r="M356" s="89"/>
      <c r="N356" s="88"/>
      <c r="O356" s="89"/>
      <c r="P356" s="89"/>
      <c r="Q356" s="89"/>
      <c r="R356" s="1"/>
      <c r="S356" s="1"/>
      <c r="T356" s="1"/>
      <c r="U356" s="1"/>
      <c r="V356" s="1"/>
      <c r="W356" s="1"/>
      <c r="X356" s="1"/>
      <c r="Y356" s="1"/>
      <c r="Z356" s="1"/>
      <c r="AA356" s="1"/>
      <c r="AB356" s="1"/>
      <c r="AC356" s="1"/>
      <c r="AD356" s="1"/>
      <c r="AE356" s="1"/>
      <c r="AF356" s="1"/>
      <c r="AG356" s="1"/>
    </row>
    <row r="357" customFormat="false" ht="15" hidden="false" customHeight="false" outlineLevel="1" collapsed="false">
      <c r="A357" s="1"/>
      <c r="B357" s="84" t="s">
        <v>73</v>
      </c>
      <c r="C357" s="78"/>
      <c r="D357" s="90" t="n">
        <f aca="false">SUM(D257:D345)</f>
        <v>53</v>
      </c>
      <c r="E357" s="90" t="n">
        <f aca="false">SUM(E257:E345)</f>
        <v>4</v>
      </c>
      <c r="F357" s="91" t="n">
        <f aca="false">F345+F334+F323+F312+F301+F290+F279+F268+F257</f>
        <v>13.5</v>
      </c>
      <c r="G357" s="99" t="n">
        <f aca="false">G345+G334+G323+G312+G301+G290+G279+G268+G257</f>
        <v>0</v>
      </c>
      <c r="H357" s="91" t="n">
        <f aca="false">H345+H334+H323+H312+H301+H290+H279+H268+H257</f>
        <v>12.5</v>
      </c>
      <c r="I357" s="99" t="n">
        <f aca="false">I345+I334+I323+I312+I301+I290+I279+I268+I257</f>
        <v>0</v>
      </c>
      <c r="J357" s="91" t="n">
        <f aca="false">J345+J334+J323+J312+J301+J290+J279+J268+J257</f>
        <v>11</v>
      </c>
      <c r="K357" s="99" t="n">
        <f aca="false">K345+K334+K323+K312+K301+K290+K279+K268+K257</f>
        <v>0</v>
      </c>
      <c r="L357" s="91" t="n">
        <f aca="false">L345+L334+L323+L312+L301+L290+L279+L268+L257</f>
        <v>12</v>
      </c>
      <c r="M357" s="99" t="n">
        <f aca="false">M345+M334+M323+M312+M301+M290+M279+M268+M257</f>
        <v>0</v>
      </c>
      <c r="N357" s="91" t="n">
        <f aca="false">N345+N334+N323+N312+N301+N290+N279+N268+N257</f>
        <v>0</v>
      </c>
      <c r="O357" s="99" t="n">
        <f aca="false">O345+O334+O323+O312+O301+O290+O279+O268+O257</f>
        <v>0</v>
      </c>
      <c r="P357" s="91" t="n">
        <f aca="false">P345+P334+P323+P312+P301+P290+P279+P268+P257</f>
        <v>49</v>
      </c>
      <c r="Q357" s="92" t="n">
        <f aca="false">Q345+Q334+Q323+Q312+Q301+Q290+Q279+Q268+Q257</f>
        <v>0</v>
      </c>
      <c r="R357" s="1"/>
      <c r="S357" s="1"/>
      <c r="T357" s="1"/>
      <c r="U357" s="1"/>
      <c r="V357" s="1"/>
      <c r="W357" s="1"/>
      <c r="X357" s="1"/>
      <c r="Y357" s="1"/>
      <c r="Z357" s="1"/>
      <c r="AA357" s="1"/>
      <c r="AB357" s="1"/>
      <c r="AC357" s="1"/>
      <c r="AD357" s="1"/>
      <c r="AE357" s="1"/>
      <c r="AF357" s="1"/>
      <c r="AG357" s="1"/>
    </row>
    <row r="358" customFormat="false" ht="15" hidden="false" customHeight="false" outlineLevel="1" collapsed="false">
      <c r="A358" s="1"/>
      <c r="B358" s="1"/>
      <c r="C358" s="1"/>
      <c r="D358" s="1"/>
      <c r="E358" s="1"/>
      <c r="F358" s="1"/>
      <c r="G358" s="34"/>
      <c r="H358" s="1"/>
      <c r="I358" s="34"/>
      <c r="J358" s="1"/>
      <c r="K358" s="34"/>
      <c r="L358" s="1"/>
      <c r="M358" s="34"/>
      <c r="N358" s="1"/>
      <c r="O358" s="34"/>
      <c r="P358" s="34"/>
      <c r="Q358" s="34"/>
      <c r="R358" s="1"/>
      <c r="S358" s="1"/>
      <c r="T358" s="1"/>
      <c r="U358" s="1"/>
      <c r="V358" s="1"/>
      <c r="W358" s="1"/>
      <c r="X358" s="1"/>
      <c r="Y358" s="1"/>
      <c r="Z358" s="1"/>
      <c r="AA358" s="1"/>
      <c r="AB358" s="1"/>
      <c r="AC358" s="1"/>
      <c r="AD358" s="1"/>
      <c r="AE358" s="1"/>
      <c r="AF358" s="1"/>
      <c r="AG358" s="1"/>
    </row>
    <row r="359" customFormat="false" ht="15" hidden="false" customHeight="false" outlineLevel="1" collapsed="false">
      <c r="A359" s="1"/>
      <c r="B359" s="93" t="s">
        <v>74</v>
      </c>
      <c r="C359" s="93"/>
      <c r="D359" s="93"/>
      <c r="E359" s="93"/>
      <c r="F359" s="93"/>
      <c r="G359" s="93"/>
      <c r="H359" s="93"/>
      <c r="I359" s="93"/>
      <c r="J359" s="93"/>
      <c r="K359" s="93"/>
      <c r="L359" s="93"/>
      <c r="M359" s="93"/>
      <c r="N359" s="93"/>
      <c r="O359" s="93"/>
      <c r="P359" s="93"/>
      <c r="Q359" s="93"/>
      <c r="R359" s="1"/>
      <c r="S359" s="1"/>
      <c r="T359" s="1"/>
      <c r="U359" s="1"/>
      <c r="V359" s="1"/>
      <c r="W359" s="1"/>
      <c r="X359" s="1"/>
      <c r="Y359" s="1"/>
      <c r="Z359" s="1"/>
      <c r="AA359" s="1"/>
      <c r="AB359" s="1"/>
      <c r="AC359" s="1"/>
      <c r="AD359" s="1"/>
      <c r="AE359" s="1"/>
      <c r="AF359" s="1"/>
      <c r="AG359" s="1"/>
    </row>
    <row r="360" customFormat="false" ht="15" hidden="false" customHeight="false" outlineLevel="1" collapsed="false">
      <c r="A360" s="1"/>
      <c r="B360" s="103" t="s">
        <v>97</v>
      </c>
      <c r="C360" s="103"/>
      <c r="D360" s="103"/>
      <c r="E360" s="103"/>
      <c r="F360" s="103"/>
      <c r="G360" s="103"/>
      <c r="H360" s="103"/>
      <c r="I360" s="103"/>
      <c r="J360" s="103"/>
      <c r="K360" s="103"/>
      <c r="L360" s="103"/>
      <c r="M360" s="103"/>
      <c r="N360" s="103"/>
      <c r="O360" s="103"/>
      <c r="P360" s="103"/>
      <c r="Q360" s="103"/>
      <c r="R360" s="1"/>
      <c r="S360" s="1"/>
      <c r="T360" s="1"/>
      <c r="U360" s="1"/>
      <c r="V360" s="1"/>
      <c r="W360" s="1"/>
      <c r="X360" s="1"/>
      <c r="Y360" s="1"/>
      <c r="Z360" s="1"/>
      <c r="AA360" s="1"/>
      <c r="AB360" s="1"/>
      <c r="AC360" s="1"/>
      <c r="AD360" s="1"/>
      <c r="AE360" s="1"/>
      <c r="AF360" s="1"/>
      <c r="AG360" s="1"/>
    </row>
    <row r="361" customFormat="false" ht="15" hidden="false" customHeight="false" outlineLevel="1" collapsed="false">
      <c r="A361" s="1"/>
      <c r="B361" s="101" t="s">
        <v>98</v>
      </c>
      <c r="C361" s="101"/>
      <c r="D361" s="101"/>
      <c r="E361" s="101"/>
      <c r="F361" s="101"/>
      <c r="G361" s="101"/>
      <c r="H361" s="101"/>
      <c r="I361" s="101"/>
      <c r="J361" s="101"/>
      <c r="K361" s="101"/>
      <c r="L361" s="101"/>
      <c r="M361" s="101"/>
      <c r="N361" s="101"/>
      <c r="O361" s="101"/>
      <c r="P361" s="101"/>
      <c r="Q361" s="101"/>
      <c r="R361" s="1"/>
      <c r="S361" s="1"/>
      <c r="T361" s="1"/>
      <c r="U361" s="1"/>
      <c r="V361" s="1"/>
      <c r="W361" s="1"/>
      <c r="X361" s="1"/>
      <c r="Y361" s="1"/>
      <c r="Z361" s="1"/>
      <c r="AA361" s="1"/>
      <c r="AB361" s="1"/>
      <c r="AC361" s="1"/>
      <c r="AD361" s="1"/>
      <c r="AE361" s="1"/>
      <c r="AF361" s="1"/>
      <c r="AG361" s="1"/>
    </row>
    <row r="362" customFormat="false" ht="15" hidden="false" customHeight="false" outlineLevel="1" collapsed="false">
      <c r="A362" s="1"/>
      <c r="B362" s="101"/>
      <c r="C362" s="101"/>
      <c r="D362" s="101"/>
      <c r="E362" s="101"/>
      <c r="F362" s="101"/>
      <c r="G362" s="101"/>
      <c r="H362" s="101"/>
      <c r="I362" s="101"/>
      <c r="J362" s="101"/>
      <c r="K362" s="101"/>
      <c r="L362" s="101"/>
      <c r="M362" s="101"/>
      <c r="N362" s="101"/>
      <c r="O362" s="101"/>
      <c r="P362" s="101"/>
      <c r="Q362" s="101"/>
      <c r="R362" s="1"/>
      <c r="S362" s="1"/>
      <c r="T362" s="1"/>
      <c r="U362" s="1"/>
      <c r="V362" s="1"/>
      <c r="W362" s="1"/>
      <c r="X362" s="1"/>
      <c r="Y362" s="1"/>
      <c r="Z362" s="1"/>
      <c r="AA362" s="1"/>
      <c r="AB362" s="1"/>
      <c r="AC362" s="1"/>
      <c r="AD362" s="1"/>
      <c r="AE362" s="1"/>
      <c r="AF362" s="1"/>
      <c r="AG362" s="1"/>
    </row>
    <row r="363" customFormat="false" ht="15" hidden="false" customHeight="false" outlineLevel="1" collapsed="false">
      <c r="A363" s="1"/>
      <c r="B363" s="101"/>
      <c r="C363" s="101"/>
      <c r="D363" s="101"/>
      <c r="E363" s="101"/>
      <c r="F363" s="101"/>
      <c r="G363" s="101"/>
      <c r="H363" s="101"/>
      <c r="I363" s="101"/>
      <c r="J363" s="101"/>
      <c r="K363" s="101"/>
      <c r="L363" s="101"/>
      <c r="M363" s="101"/>
      <c r="N363" s="101"/>
      <c r="O363" s="101"/>
      <c r="P363" s="101"/>
      <c r="Q363" s="101"/>
      <c r="R363" s="1"/>
      <c r="S363" s="1"/>
      <c r="T363" s="1"/>
      <c r="U363" s="1"/>
      <c r="V363" s="1"/>
      <c r="W363" s="1"/>
      <c r="X363" s="1"/>
      <c r="Y363" s="1"/>
      <c r="Z363" s="1"/>
      <c r="AA363" s="1"/>
      <c r="AB363" s="1"/>
      <c r="AC363" s="1"/>
      <c r="AD363" s="1"/>
      <c r="AE363" s="1"/>
      <c r="AF363" s="1"/>
      <c r="AG363" s="1"/>
    </row>
    <row r="364" customFormat="false" ht="15" hidden="false" customHeight="false" outlineLevel="1" collapsed="false">
      <c r="A364" s="1"/>
      <c r="B364" s="101"/>
      <c r="C364" s="101"/>
      <c r="D364" s="101"/>
      <c r="E364" s="101"/>
      <c r="F364" s="101"/>
      <c r="G364" s="101"/>
      <c r="H364" s="101"/>
      <c r="I364" s="101"/>
      <c r="J364" s="101"/>
      <c r="K364" s="101"/>
      <c r="L364" s="101"/>
      <c r="M364" s="101"/>
      <c r="N364" s="101"/>
      <c r="O364" s="101"/>
      <c r="P364" s="101"/>
      <c r="Q364" s="101"/>
      <c r="R364" s="1"/>
      <c r="S364" s="1"/>
      <c r="T364" s="1"/>
      <c r="U364" s="1"/>
      <c r="V364" s="1"/>
      <c r="W364" s="1"/>
      <c r="X364" s="1"/>
      <c r="Y364" s="1"/>
      <c r="Z364" s="1"/>
      <c r="AA364" s="1"/>
      <c r="AB364" s="1"/>
      <c r="AC364" s="1"/>
      <c r="AD364" s="1"/>
      <c r="AE364" s="1"/>
      <c r="AF364" s="1"/>
      <c r="AG364" s="1"/>
    </row>
    <row r="365" customFormat="false" ht="15" hidden="false" customHeight="false" outlineLevel="1" collapsed="false">
      <c r="A365" s="1"/>
      <c r="B365" s="101"/>
      <c r="C365" s="101"/>
      <c r="D365" s="101"/>
      <c r="E365" s="101"/>
      <c r="F365" s="101"/>
      <c r="G365" s="101"/>
      <c r="H365" s="101"/>
      <c r="I365" s="101"/>
      <c r="J365" s="101"/>
      <c r="K365" s="101"/>
      <c r="L365" s="101"/>
      <c r="M365" s="101"/>
      <c r="N365" s="101"/>
      <c r="O365" s="101"/>
      <c r="P365" s="101"/>
      <c r="Q365" s="101"/>
      <c r="R365" s="1"/>
      <c r="S365" s="1"/>
      <c r="T365" s="1"/>
      <c r="U365" s="1"/>
      <c r="V365" s="1"/>
      <c r="W365" s="1"/>
      <c r="X365" s="1"/>
      <c r="Y365" s="1"/>
      <c r="Z365" s="1"/>
      <c r="AA365" s="1"/>
      <c r="AB365" s="1"/>
      <c r="AC365" s="1"/>
      <c r="AD365" s="1"/>
      <c r="AE365" s="1"/>
      <c r="AF365" s="1"/>
      <c r="AG365" s="1"/>
    </row>
    <row r="366" customFormat="false" ht="15" hidden="false" customHeight="false" outlineLevel="1" collapsed="false">
      <c r="A366" s="1"/>
      <c r="B366" s="102"/>
      <c r="C366" s="102"/>
      <c r="D366" s="102"/>
      <c r="E366" s="102"/>
      <c r="F366" s="102"/>
      <c r="G366" s="102"/>
      <c r="H366" s="102"/>
      <c r="I366" s="102"/>
      <c r="J366" s="102"/>
      <c r="K366" s="102"/>
      <c r="L366" s="102"/>
      <c r="M366" s="102"/>
      <c r="N366" s="102"/>
      <c r="O366" s="102"/>
      <c r="P366" s="102"/>
      <c r="Q366" s="102"/>
      <c r="R366" s="1"/>
      <c r="S366" s="1"/>
      <c r="T366" s="1"/>
      <c r="U366" s="1"/>
      <c r="V366" s="1"/>
      <c r="W366" s="1"/>
      <c r="X366" s="1"/>
      <c r="Y366" s="1"/>
      <c r="Z366" s="1"/>
      <c r="AA366" s="1"/>
      <c r="AB366" s="1"/>
      <c r="AC366" s="1"/>
      <c r="AD366" s="1"/>
      <c r="AE366" s="1"/>
      <c r="AF366" s="1"/>
      <c r="AG366" s="1"/>
    </row>
    <row r="367" customFormat="false" ht="15" hidden="false" customHeight="false" outlineLevel="1" collapsed="false">
      <c r="A367" s="1"/>
      <c r="B367" s="101"/>
      <c r="C367" s="101"/>
      <c r="D367" s="101"/>
      <c r="E367" s="101"/>
      <c r="F367" s="101"/>
      <c r="G367" s="101"/>
      <c r="H367" s="101"/>
      <c r="I367" s="101"/>
      <c r="J367" s="101"/>
      <c r="K367" s="101"/>
      <c r="L367" s="101"/>
      <c r="M367" s="101"/>
      <c r="N367" s="101"/>
      <c r="O367" s="101"/>
      <c r="P367" s="101"/>
      <c r="Q367" s="101"/>
      <c r="R367" s="1"/>
      <c r="S367" s="1"/>
      <c r="T367" s="1"/>
      <c r="U367" s="1"/>
      <c r="V367" s="1"/>
      <c r="W367" s="1"/>
      <c r="X367" s="1"/>
      <c r="Y367" s="1"/>
      <c r="Z367" s="1"/>
      <c r="AA367" s="1"/>
      <c r="AB367" s="1"/>
      <c r="AC367" s="1"/>
      <c r="AD367" s="1"/>
      <c r="AE367" s="1"/>
      <c r="AF367" s="1"/>
      <c r="AG367" s="1"/>
    </row>
    <row r="368" customFormat="false" ht="15" hidden="false" customHeight="false" outlineLevel="1" collapsed="false">
      <c r="A368" s="1"/>
      <c r="B368" s="101"/>
      <c r="C368" s="101"/>
      <c r="D368" s="101"/>
      <c r="E368" s="101"/>
      <c r="F368" s="101"/>
      <c r="G368" s="101"/>
      <c r="H368" s="101"/>
      <c r="I368" s="101"/>
      <c r="J368" s="101"/>
      <c r="K368" s="101"/>
      <c r="L368" s="101"/>
      <c r="M368" s="101"/>
      <c r="N368" s="101"/>
      <c r="O368" s="101"/>
      <c r="P368" s="101"/>
      <c r="Q368" s="101"/>
      <c r="R368" s="1"/>
      <c r="S368" s="1"/>
      <c r="T368" s="1"/>
      <c r="U368" s="1"/>
      <c r="V368" s="1"/>
      <c r="W368" s="1"/>
      <c r="X368" s="1"/>
      <c r="Y368" s="1"/>
      <c r="Z368" s="1"/>
      <c r="AA368" s="1"/>
      <c r="AB368" s="1"/>
      <c r="AC368" s="1"/>
      <c r="AD368" s="1"/>
      <c r="AE368" s="1"/>
      <c r="AF368" s="1"/>
      <c r="AG368" s="1"/>
    </row>
    <row r="369" customFormat="false" ht="15" hidden="false" customHeight="false" outlineLevel="1" collapsed="false">
      <c r="A369" s="1"/>
      <c r="B369" s="102"/>
      <c r="C369" s="102"/>
      <c r="D369" s="102"/>
      <c r="E369" s="102"/>
      <c r="F369" s="102"/>
      <c r="G369" s="102"/>
      <c r="H369" s="102"/>
      <c r="I369" s="102"/>
      <c r="J369" s="102"/>
      <c r="K369" s="102"/>
      <c r="L369" s="102"/>
      <c r="M369" s="102"/>
      <c r="N369" s="102"/>
      <c r="O369" s="102"/>
      <c r="P369" s="102"/>
      <c r="Q369" s="102"/>
      <c r="R369" s="1"/>
      <c r="S369" s="1"/>
      <c r="T369" s="1"/>
      <c r="U369" s="1"/>
      <c r="V369" s="1"/>
      <c r="W369" s="1"/>
      <c r="X369" s="1"/>
      <c r="Y369" s="1"/>
      <c r="Z369" s="1"/>
      <c r="AA369" s="1"/>
      <c r="AB369" s="1"/>
      <c r="AC369" s="1"/>
      <c r="AD369" s="1"/>
      <c r="AE369" s="1"/>
      <c r="AF369" s="1"/>
      <c r="AG369" s="1"/>
    </row>
    <row r="370" customFormat="false" ht="15" hidden="false" customHeight="false" outlineLevel="1" collapsed="false">
      <c r="A370" s="1"/>
      <c r="B370" s="97"/>
      <c r="C370" s="97"/>
      <c r="D370" s="97"/>
      <c r="E370" s="97"/>
      <c r="F370" s="97"/>
      <c r="G370" s="97"/>
      <c r="H370" s="97"/>
      <c r="I370" s="97"/>
      <c r="J370" s="97"/>
      <c r="K370" s="97"/>
      <c r="L370" s="97"/>
      <c r="M370" s="97"/>
      <c r="N370" s="97"/>
      <c r="O370" s="97"/>
      <c r="P370" s="97"/>
      <c r="Q370" s="97"/>
      <c r="R370" s="1"/>
      <c r="S370" s="1"/>
      <c r="T370" s="1"/>
      <c r="U370" s="1"/>
      <c r="V370" s="1"/>
      <c r="W370" s="1"/>
      <c r="X370" s="1"/>
      <c r="Y370" s="1"/>
      <c r="Z370" s="1"/>
      <c r="AA370" s="1"/>
      <c r="AB370" s="1"/>
      <c r="AC370" s="1"/>
      <c r="AD370" s="1"/>
      <c r="AE370" s="1"/>
      <c r="AF370" s="1"/>
      <c r="AG370" s="1"/>
    </row>
    <row r="371" customFormat="false" ht="15" hidden="false" customHeight="false" outlineLevel="0" collapsed="false">
      <c r="A371" s="1"/>
      <c r="B371" s="1"/>
      <c r="C371" s="1"/>
      <c r="D371" s="1"/>
      <c r="E371" s="1"/>
      <c r="F371" s="1"/>
      <c r="G371" s="34"/>
      <c r="H371" s="1"/>
      <c r="I371" s="34"/>
      <c r="J371" s="1"/>
      <c r="K371" s="34"/>
      <c r="L371" s="1"/>
      <c r="M371" s="34"/>
      <c r="N371" s="1"/>
      <c r="O371" s="34"/>
      <c r="P371" s="34"/>
      <c r="Q371" s="34"/>
      <c r="R371" s="1"/>
      <c r="S371" s="1"/>
      <c r="T371" s="1"/>
      <c r="U371" s="1"/>
      <c r="V371" s="1"/>
      <c r="W371" s="1"/>
      <c r="X371" s="1"/>
      <c r="Y371" s="1"/>
      <c r="Z371" s="1"/>
      <c r="AA371" s="1"/>
      <c r="AB371" s="1"/>
      <c r="AC371" s="1"/>
      <c r="AD371" s="1"/>
      <c r="AE371" s="1"/>
      <c r="AF371" s="1"/>
      <c r="AG371" s="1"/>
    </row>
    <row r="372" customFormat="false" ht="15" hidden="false" customHeight="false" outlineLevel="0" collapsed="false">
      <c r="A372" s="1"/>
      <c r="B372" s="1"/>
      <c r="C372" s="1"/>
      <c r="D372" s="1"/>
      <c r="E372" s="1"/>
      <c r="F372" s="1"/>
      <c r="G372" s="34"/>
      <c r="H372" s="1"/>
      <c r="I372" s="34"/>
      <c r="J372" s="1"/>
      <c r="K372" s="34"/>
      <c r="L372" s="1"/>
      <c r="M372" s="34"/>
      <c r="N372" s="1"/>
      <c r="O372" s="34"/>
      <c r="P372" s="34"/>
      <c r="Q372" s="34"/>
      <c r="R372" s="1"/>
      <c r="S372" s="1"/>
      <c r="T372" s="1"/>
      <c r="U372" s="1"/>
      <c r="V372" s="1"/>
      <c r="W372" s="1"/>
      <c r="X372" s="1"/>
      <c r="Y372" s="1"/>
      <c r="Z372" s="1"/>
      <c r="AA372" s="1"/>
      <c r="AB372" s="1"/>
      <c r="AC372" s="1"/>
      <c r="AD372" s="1"/>
      <c r="AE372" s="1"/>
      <c r="AF372" s="1"/>
      <c r="AG372" s="1"/>
    </row>
    <row r="373" customFormat="false" ht="15" hidden="false" customHeight="false" outlineLevel="0" collapsed="false">
      <c r="A373" s="1"/>
      <c r="B373" s="1"/>
      <c r="C373" s="1"/>
      <c r="D373" s="1"/>
      <c r="E373" s="1"/>
      <c r="F373" s="1"/>
      <c r="G373" s="34"/>
      <c r="H373" s="1"/>
      <c r="I373" s="34"/>
      <c r="J373" s="1"/>
      <c r="K373" s="34"/>
      <c r="L373" s="1"/>
      <c r="M373" s="34"/>
      <c r="N373" s="1"/>
      <c r="O373" s="34"/>
      <c r="P373" s="34"/>
      <c r="Q373" s="34"/>
      <c r="R373" s="1"/>
      <c r="S373" s="1"/>
      <c r="T373" s="1"/>
      <c r="U373" s="1"/>
      <c r="V373" s="1"/>
      <c r="W373" s="1"/>
      <c r="X373" s="1"/>
      <c r="Y373" s="1"/>
      <c r="Z373" s="1"/>
      <c r="AA373" s="1"/>
      <c r="AB373" s="1"/>
      <c r="AC373" s="1"/>
      <c r="AD373" s="1"/>
      <c r="AE373" s="1"/>
      <c r="AF373" s="1"/>
      <c r="AG373" s="1"/>
    </row>
    <row r="374" customFormat="false" ht="15" hidden="false" customHeight="false" outlineLevel="0" collapsed="false">
      <c r="A374" s="1"/>
      <c r="B374" s="51" t="s">
        <v>32</v>
      </c>
      <c r="C374" s="52"/>
      <c r="D374" s="52"/>
      <c r="E374" s="52"/>
      <c r="F374" s="52"/>
      <c r="G374" s="53"/>
      <c r="H374" s="52"/>
      <c r="I374" s="53"/>
      <c r="J374" s="52"/>
      <c r="K374" s="53"/>
      <c r="L374" s="52"/>
      <c r="M374" s="53"/>
      <c r="N374" s="52"/>
      <c r="O374" s="53"/>
      <c r="P374" s="53"/>
      <c r="Q374" s="53"/>
      <c r="R374" s="1"/>
      <c r="S374" s="1"/>
      <c r="T374" s="1"/>
      <c r="U374" s="1"/>
      <c r="V374" s="1"/>
      <c r="W374" s="1"/>
      <c r="X374" s="1"/>
      <c r="Y374" s="1"/>
      <c r="Z374" s="1"/>
      <c r="AA374" s="1"/>
      <c r="AB374" s="1"/>
      <c r="AC374" s="1"/>
      <c r="AD374" s="1"/>
      <c r="AE374" s="1"/>
      <c r="AF374" s="1"/>
      <c r="AG374" s="1"/>
    </row>
    <row r="375" customFormat="false" ht="15" hidden="false" customHeight="false" outlineLevel="0" collapsed="false">
      <c r="A375" s="1"/>
      <c r="B375" s="104" t="str">
        <f aca="false">Übersicht!C20</f>
        <v>30.4 - 6.5</v>
      </c>
      <c r="C375" s="54"/>
      <c r="D375" s="54"/>
      <c r="E375" s="54"/>
      <c r="F375" s="54"/>
      <c r="G375" s="55"/>
      <c r="H375" s="54"/>
      <c r="I375" s="55"/>
      <c r="J375" s="54"/>
      <c r="K375" s="55"/>
      <c r="L375" s="54"/>
      <c r="M375" s="55"/>
      <c r="N375" s="54"/>
      <c r="O375" s="55"/>
      <c r="P375" s="55"/>
      <c r="Q375" s="55"/>
      <c r="R375" s="1"/>
      <c r="S375" s="1"/>
      <c r="T375" s="1"/>
      <c r="U375" s="1"/>
      <c r="V375" s="1"/>
      <c r="W375" s="1"/>
      <c r="X375" s="1"/>
      <c r="Y375" s="1"/>
      <c r="Z375" s="1"/>
      <c r="AA375" s="1"/>
      <c r="AB375" s="1"/>
      <c r="AC375" s="1"/>
      <c r="AD375" s="1"/>
      <c r="AE375" s="1"/>
      <c r="AF375" s="1"/>
      <c r="AG375" s="1"/>
    </row>
    <row r="376" customFormat="false" ht="15" hidden="false" customHeight="false" outlineLevel="1" collapsed="false">
      <c r="A376" s="1"/>
      <c r="B376" s="105"/>
      <c r="C376" s="54"/>
      <c r="D376" s="54"/>
      <c r="E376" s="54"/>
      <c r="F376" s="57" t="str">
        <f aca="false">F3</f>
        <v>MZ</v>
      </c>
      <c r="G376" s="57"/>
      <c r="H376" s="57" t="str">
        <f aca="false">H3</f>
        <v>SM</v>
      </c>
      <c r="I376" s="57"/>
      <c r="J376" s="57" t="str">
        <f aca="false">J3</f>
        <v>BB</v>
      </c>
      <c r="K376" s="57"/>
      <c r="L376" s="57" t="str">
        <f aca="false">L3</f>
        <v>NA</v>
      </c>
      <c r="M376" s="57"/>
      <c r="N376" s="57" t="str">
        <f aca="false">N3</f>
        <v>T5</v>
      </c>
      <c r="O376" s="57"/>
      <c r="P376" s="57" t="s">
        <v>69</v>
      </c>
      <c r="Q376" s="57"/>
      <c r="R376" s="1"/>
      <c r="S376" s="1"/>
      <c r="T376" s="1"/>
      <c r="U376" s="1"/>
      <c r="V376" s="1"/>
      <c r="W376" s="1"/>
      <c r="X376" s="1"/>
      <c r="Y376" s="1"/>
      <c r="Z376" s="1"/>
      <c r="AA376" s="1"/>
      <c r="AB376" s="1"/>
      <c r="AC376" s="1"/>
      <c r="AD376" s="1"/>
      <c r="AE376" s="1"/>
      <c r="AF376" s="1"/>
      <c r="AG376" s="1"/>
    </row>
    <row r="377" customFormat="false" ht="15" hidden="false" customHeight="false" outlineLevel="1" collapsed="false">
      <c r="A377" s="1"/>
      <c r="B377" s="54"/>
      <c r="C377" s="54"/>
      <c r="D377" s="58" t="s">
        <v>63</v>
      </c>
      <c r="E377" s="58" t="s">
        <v>64</v>
      </c>
      <c r="F377" s="59" t="s">
        <v>65</v>
      </c>
      <c r="G377" s="60" t="s">
        <v>66</v>
      </c>
      <c r="H377" s="59" t="s">
        <v>65</v>
      </c>
      <c r="I377" s="60" t="s">
        <v>66</v>
      </c>
      <c r="J377" s="59" t="s">
        <v>65</v>
      </c>
      <c r="K377" s="60" t="s">
        <v>66</v>
      </c>
      <c r="L377" s="59" t="s">
        <v>65</v>
      </c>
      <c r="M377" s="60" t="s">
        <v>66</v>
      </c>
      <c r="N377" s="59" t="s">
        <v>65</v>
      </c>
      <c r="O377" s="60" t="s">
        <v>66</v>
      </c>
      <c r="P377" s="59" t="s">
        <v>65</v>
      </c>
      <c r="Q377" s="60" t="s">
        <v>66</v>
      </c>
      <c r="R377" s="1"/>
      <c r="S377" s="1"/>
      <c r="T377" s="1"/>
      <c r="U377" s="1"/>
      <c r="V377" s="1"/>
      <c r="W377" s="1"/>
      <c r="X377" s="1"/>
      <c r="Y377" s="1"/>
      <c r="Z377" s="1"/>
      <c r="AA377" s="1"/>
      <c r="AB377" s="1"/>
      <c r="AC377" s="1"/>
      <c r="AD377" s="1"/>
      <c r="AE377" s="1"/>
      <c r="AF377" s="1"/>
      <c r="AG377" s="1"/>
    </row>
    <row r="378" customFormat="false" ht="15" hidden="false" customHeight="false" outlineLevel="1" collapsed="false">
      <c r="A378" s="1"/>
      <c r="B378" s="62" t="s">
        <v>53</v>
      </c>
      <c r="C378" s="63"/>
      <c r="D378" s="64" t="n">
        <v>2</v>
      </c>
      <c r="E378" s="65" t="n">
        <f aca="false">D378-F378-H378-J378-L378-N378</f>
        <v>2</v>
      </c>
      <c r="F378" s="66" t="n">
        <f aca="false">SUM(F379:F388)</f>
        <v>0</v>
      </c>
      <c r="G378" s="67" t="n">
        <f aca="false">SUM(G379:G388)</f>
        <v>0</v>
      </c>
      <c r="H378" s="66" t="n">
        <f aca="false">SUM(H379:H388)</f>
        <v>0</v>
      </c>
      <c r="I378" s="67" t="n">
        <f aca="false">SUM(I379:I388)</f>
        <v>0</v>
      </c>
      <c r="J378" s="66" t="n">
        <f aca="false">SUM(J379:J388)</f>
        <v>0</v>
      </c>
      <c r="K378" s="67" t="n">
        <f aca="false">SUM(K379:K388)</f>
        <v>0</v>
      </c>
      <c r="L378" s="66" t="n">
        <f aca="false">SUM(L379:L388)</f>
        <v>0</v>
      </c>
      <c r="M378" s="67" t="n">
        <f aca="false">SUM(M379:M388)</f>
        <v>0</v>
      </c>
      <c r="N378" s="66" t="n">
        <f aca="false">SUM(N379:N388)</f>
        <v>0</v>
      </c>
      <c r="O378" s="67" t="n">
        <f aca="false">SUM(O379:O388)</f>
        <v>0</v>
      </c>
      <c r="P378" s="68" t="n">
        <f aca="false">L378+J378+H378+F378+N378</f>
        <v>0</v>
      </c>
      <c r="Q378" s="67" t="n">
        <f aca="false">M378+K378+I378+G378+O378</f>
        <v>0</v>
      </c>
      <c r="R378" s="1"/>
      <c r="S378" s="1"/>
      <c r="T378" s="1"/>
      <c r="U378" s="1"/>
      <c r="V378" s="1"/>
      <c r="W378" s="1"/>
      <c r="X378" s="1"/>
      <c r="Y378" s="1"/>
      <c r="Z378" s="1"/>
      <c r="AA378" s="1"/>
      <c r="AB378" s="1"/>
      <c r="AC378" s="1"/>
      <c r="AD378" s="1"/>
      <c r="AE378" s="1"/>
      <c r="AF378" s="1"/>
      <c r="AG378" s="1"/>
    </row>
    <row r="379" customFormat="false" ht="15" hidden="true" customHeight="false" outlineLevel="2" collapsed="false">
      <c r="A379" s="1"/>
      <c r="B379" s="70" t="str">
        <f aca="false">B14</f>
        <v>Use Cases - brief</v>
      </c>
      <c r="C379" s="71"/>
      <c r="D379" s="72"/>
      <c r="E379" s="73"/>
      <c r="F379" s="74"/>
      <c r="G379" s="75" t="n">
        <f aca="false">SUMIFS([0]!t1istw6,[0]!t1paketw6,B379)</f>
        <v>0</v>
      </c>
      <c r="H379" s="74"/>
      <c r="I379" s="75" t="n">
        <f aca="false">SUMIFS(zeit2!t2istw6,zeit2!t2paketw6,B379)</f>
        <v>0</v>
      </c>
      <c r="J379" s="74"/>
      <c r="K379" s="75" t="n">
        <f aca="false">SUMIFS(zeit3!t3istw6,zeit3!t3paketw6,B379)</f>
        <v>0</v>
      </c>
      <c r="L379" s="74"/>
      <c r="M379" s="75" t="n">
        <f aca="false">SUMIFS(zeit4!t4istw6,zeit4!t4paketw6,B379)</f>
        <v>0</v>
      </c>
      <c r="N379" s="74"/>
      <c r="O379" s="75" t="n">
        <f aca="false">SUMIFS(zeit5!t5istw6,zeit5!t5paketw6,B379)</f>
        <v>0</v>
      </c>
      <c r="P379" s="106" t="n">
        <f aca="false">L379+J379+H379+F379+N379</f>
        <v>0</v>
      </c>
      <c r="Q379" s="98" t="n">
        <f aca="false">M379+K379+I379+G379+O379</f>
        <v>0</v>
      </c>
      <c r="R379" s="1"/>
      <c r="S379" s="1"/>
      <c r="T379" s="1"/>
      <c r="U379" s="1"/>
      <c r="V379" s="1"/>
      <c r="W379" s="1"/>
      <c r="X379" s="1"/>
      <c r="Y379" s="1"/>
      <c r="Z379" s="1"/>
      <c r="AA379" s="1"/>
      <c r="AB379" s="1"/>
      <c r="AC379" s="1"/>
      <c r="AD379" s="1"/>
      <c r="AE379" s="1"/>
      <c r="AF379" s="1"/>
      <c r="AG379" s="1"/>
    </row>
    <row r="380" customFormat="false" ht="15" hidden="true" customHeight="false" outlineLevel="2" collapsed="false">
      <c r="A380" s="1"/>
      <c r="B380" s="70" t="str">
        <f aca="false">B15</f>
        <v>Use Cases - fully dressed</v>
      </c>
      <c r="C380" s="71"/>
      <c r="D380" s="72"/>
      <c r="E380" s="73"/>
      <c r="F380" s="74"/>
      <c r="G380" s="75" t="n">
        <f aca="false">SUMIFS([0]!t1istw6,[0]!t1paketw6,B380)</f>
        <v>0</v>
      </c>
      <c r="H380" s="74"/>
      <c r="I380" s="75" t="n">
        <f aca="false">SUMIFS(zeit2!t2istw6,zeit2!t2paketw6,B380)</f>
        <v>0</v>
      </c>
      <c r="J380" s="74"/>
      <c r="K380" s="75" t="n">
        <f aca="false">SUMIFS(zeit3!t3istw6,zeit3!t3paketw6,B380)</f>
        <v>0</v>
      </c>
      <c r="L380" s="74"/>
      <c r="M380" s="75" t="n">
        <f aca="false">SUMIFS(zeit4!t4istw6,zeit4!t4paketw6,B380)</f>
        <v>0</v>
      </c>
      <c r="N380" s="74"/>
      <c r="O380" s="75" t="n">
        <f aca="false">SUMIFS(zeit5!t5istw6,zeit5!t5paketw6,B380)</f>
        <v>0</v>
      </c>
      <c r="P380" s="106" t="n">
        <f aca="false">L380+J380+H380+F380+N380</f>
        <v>0</v>
      </c>
      <c r="Q380" s="98" t="n">
        <f aca="false">M380+K380+I380+G380+O380</f>
        <v>0</v>
      </c>
      <c r="R380" s="1"/>
      <c r="S380" s="1"/>
      <c r="T380" s="1"/>
      <c r="U380" s="1"/>
      <c r="V380" s="1"/>
      <c r="W380" s="1"/>
      <c r="X380" s="1"/>
      <c r="Y380" s="1"/>
      <c r="Z380" s="1"/>
      <c r="AA380" s="1"/>
      <c r="AB380" s="1"/>
      <c r="AC380" s="1"/>
      <c r="AD380" s="1"/>
      <c r="AE380" s="1"/>
      <c r="AF380" s="1"/>
      <c r="AG380" s="1"/>
    </row>
    <row r="381" customFormat="false" ht="15" hidden="true" customHeight="false" outlineLevel="2" collapsed="false">
      <c r="A381" s="1"/>
      <c r="B381" s="70" t="str">
        <f aca="false">B16</f>
        <v>Vision</v>
      </c>
      <c r="C381" s="71"/>
      <c r="D381" s="72"/>
      <c r="E381" s="73"/>
      <c r="F381" s="74"/>
      <c r="G381" s="75" t="n">
        <f aca="false">SUMIFS([0]!t1istw6,[0]!t1paketw6,B381)</f>
        <v>0</v>
      </c>
      <c r="H381" s="74"/>
      <c r="I381" s="75" t="n">
        <f aca="false">SUMIFS(zeit2!t2istw6,zeit2!t2paketw6,B381)</f>
        <v>0</v>
      </c>
      <c r="J381" s="74"/>
      <c r="K381" s="75" t="n">
        <f aca="false">SUMIFS(zeit3!t3istw6,zeit3!t3paketw6,B381)</f>
        <v>0</v>
      </c>
      <c r="L381" s="74"/>
      <c r="M381" s="75" t="n">
        <f aca="false">SUMIFS(zeit4!t4istw6,zeit4!t4paketw6,B381)</f>
        <v>0</v>
      </c>
      <c r="N381" s="74"/>
      <c r="O381" s="75" t="n">
        <f aca="false">SUMIFS(zeit5!t5istw6,zeit5!t5paketw6,B381)</f>
        <v>0</v>
      </c>
      <c r="P381" s="106" t="n">
        <f aca="false">L381+J381+H381+F381+N381</f>
        <v>0</v>
      </c>
      <c r="Q381" s="98" t="n">
        <f aca="false">M381+K381+I381+G381+O381</f>
        <v>0</v>
      </c>
      <c r="R381" s="1"/>
      <c r="S381" s="1"/>
      <c r="T381" s="1"/>
      <c r="U381" s="1"/>
      <c r="V381" s="1"/>
      <c r="W381" s="1"/>
      <c r="X381" s="1"/>
      <c r="Y381" s="1"/>
      <c r="Z381" s="1"/>
      <c r="AA381" s="1"/>
      <c r="AB381" s="1"/>
      <c r="AC381" s="1"/>
      <c r="AD381" s="1"/>
      <c r="AE381" s="1"/>
      <c r="AF381" s="1"/>
      <c r="AG381" s="1"/>
    </row>
    <row r="382" customFormat="false" ht="15" hidden="true" customHeight="false" outlineLevel="2" collapsed="false">
      <c r="A382" s="1"/>
      <c r="B382" s="70" t="str">
        <f aca="false">B17</f>
        <v>Software Requirements Specifications</v>
      </c>
      <c r="C382" s="71"/>
      <c r="D382" s="72"/>
      <c r="E382" s="73"/>
      <c r="F382" s="74"/>
      <c r="G382" s="75" t="n">
        <f aca="false">SUMIFS([0]!t1istw6,[0]!t1paketw6,B382)</f>
        <v>0</v>
      </c>
      <c r="H382" s="74"/>
      <c r="I382" s="75" t="n">
        <f aca="false">SUMIFS(zeit2!t2istw6,zeit2!t2paketw6,B382)</f>
        <v>0</v>
      </c>
      <c r="J382" s="74"/>
      <c r="K382" s="75" t="n">
        <f aca="false">SUMIFS(zeit3!t3istw6,zeit3!t3paketw6,B382)</f>
        <v>0</v>
      </c>
      <c r="L382" s="74"/>
      <c r="M382" s="75" t="n">
        <f aca="false">SUMIFS(zeit4!t4istw6,zeit4!t4paketw6,B382)</f>
        <v>0</v>
      </c>
      <c r="N382" s="74"/>
      <c r="O382" s="75" t="n">
        <f aca="false">SUMIFS(zeit5!t5istw6,zeit5!t5paketw6,B382)</f>
        <v>0</v>
      </c>
      <c r="P382" s="106" t="n">
        <f aca="false">L382+J382+H382+F382+N382</f>
        <v>0</v>
      </c>
      <c r="Q382" s="98" t="n">
        <f aca="false">M382+K382+I382+G382+O382</f>
        <v>0</v>
      </c>
      <c r="R382" s="1"/>
      <c r="S382" s="1"/>
      <c r="T382" s="1"/>
      <c r="U382" s="1"/>
      <c r="V382" s="1"/>
      <c r="W382" s="1"/>
      <c r="X382" s="1"/>
      <c r="Y382" s="1"/>
      <c r="Z382" s="1"/>
      <c r="AA382" s="1"/>
      <c r="AB382" s="1"/>
      <c r="AC382" s="1"/>
      <c r="AD382" s="1"/>
      <c r="AE382" s="1"/>
      <c r="AF382" s="1"/>
      <c r="AG382" s="1"/>
    </row>
    <row r="383" customFormat="false" ht="15" hidden="true" customHeight="false" outlineLevel="2" collapsed="false">
      <c r="A383" s="1"/>
      <c r="B383" s="70" t="str">
        <f aca="false">B18</f>
        <v>Glossary</v>
      </c>
      <c r="C383" s="71"/>
      <c r="D383" s="72"/>
      <c r="E383" s="73"/>
      <c r="F383" s="74"/>
      <c r="G383" s="75" t="n">
        <f aca="false">SUMIFS([0]!t1istw6,[0]!t1paketw6,B383)</f>
        <v>0</v>
      </c>
      <c r="H383" s="74"/>
      <c r="I383" s="75" t="n">
        <f aca="false">SUMIFS(zeit2!t2istw6,zeit2!t2paketw6,B383)</f>
        <v>0</v>
      </c>
      <c r="J383" s="74"/>
      <c r="K383" s="75" t="n">
        <f aca="false">SUMIFS(zeit3!t3istw6,zeit3!t3paketw6,B383)</f>
        <v>0</v>
      </c>
      <c r="L383" s="74"/>
      <c r="M383" s="75" t="n">
        <f aca="false">SUMIFS(zeit4!t4istw6,zeit4!t4paketw6,B383)</f>
        <v>0</v>
      </c>
      <c r="N383" s="74"/>
      <c r="O383" s="75" t="n">
        <f aca="false">SUMIFS(zeit5!t5istw6,zeit5!t5paketw6,B383)</f>
        <v>0</v>
      </c>
      <c r="P383" s="106" t="n">
        <f aca="false">L383+J383+H383+F383+N383</f>
        <v>0</v>
      </c>
      <c r="Q383" s="98" t="n">
        <f aca="false">M383+K383+I383+G383+O383</f>
        <v>0</v>
      </c>
      <c r="R383" s="1"/>
      <c r="S383" s="1"/>
      <c r="T383" s="1"/>
      <c r="U383" s="1"/>
      <c r="V383" s="1"/>
      <c r="W383" s="1"/>
      <c r="X383" s="1"/>
      <c r="Y383" s="1"/>
      <c r="Z383" s="1"/>
      <c r="AA383" s="1"/>
      <c r="AB383" s="1"/>
      <c r="AC383" s="1"/>
      <c r="AD383" s="1"/>
      <c r="AE383" s="1"/>
      <c r="AF383" s="1"/>
      <c r="AG383" s="1"/>
    </row>
    <row r="384" customFormat="false" ht="15" hidden="true" customHeight="false" outlineLevel="2" collapsed="false">
      <c r="A384" s="1"/>
      <c r="B384" s="70" t="n">
        <f aca="false">B19</f>
        <v>0</v>
      </c>
      <c r="C384" s="71"/>
      <c r="D384" s="72"/>
      <c r="E384" s="73"/>
      <c r="F384" s="74"/>
      <c r="G384" s="75" t="n">
        <f aca="false">SUMIFS([0]!t1istw6,[0]!t1paketw6,B384)</f>
        <v>0</v>
      </c>
      <c r="H384" s="74"/>
      <c r="I384" s="75" t="n">
        <f aca="false">SUMIFS(zeit2!t2istw6,zeit2!t2paketw6,B384)</f>
        <v>0</v>
      </c>
      <c r="J384" s="74"/>
      <c r="K384" s="75" t="n">
        <f aca="false">SUMIFS(zeit3!t3istw6,zeit3!t3paketw6,B384)</f>
        <v>0</v>
      </c>
      <c r="L384" s="74"/>
      <c r="M384" s="75" t="n">
        <f aca="false">SUMIFS(zeit4!t4istw6,zeit4!t4paketw6,B384)</f>
        <v>0</v>
      </c>
      <c r="N384" s="74"/>
      <c r="O384" s="75" t="n">
        <f aca="false">SUMIFS(zeit5!t5istw6,zeit5!t5paketw6,B384)</f>
        <v>0</v>
      </c>
      <c r="P384" s="106" t="n">
        <f aca="false">L384+J384+H384+F384+N384</f>
        <v>0</v>
      </c>
      <c r="Q384" s="98" t="n">
        <f aca="false">M384+K384+I384+G384+O384</f>
        <v>0</v>
      </c>
      <c r="R384" s="1"/>
      <c r="S384" s="1"/>
      <c r="T384" s="1"/>
      <c r="U384" s="1"/>
      <c r="V384" s="1"/>
      <c r="W384" s="1"/>
      <c r="X384" s="1"/>
      <c r="Y384" s="1"/>
      <c r="Z384" s="1"/>
      <c r="AA384" s="1"/>
      <c r="AB384" s="1"/>
      <c r="AC384" s="1"/>
      <c r="AD384" s="1"/>
      <c r="AE384" s="1"/>
      <c r="AF384" s="1"/>
      <c r="AG384" s="1"/>
    </row>
    <row r="385" customFormat="false" ht="15" hidden="true" customHeight="false" outlineLevel="2" collapsed="false">
      <c r="A385" s="1"/>
      <c r="B385" s="70" t="n">
        <f aca="false">B20</f>
        <v>0</v>
      </c>
      <c r="C385" s="71"/>
      <c r="D385" s="72"/>
      <c r="E385" s="73"/>
      <c r="F385" s="74"/>
      <c r="G385" s="75" t="n">
        <f aca="false">SUMIFS([0]!t1istw6,[0]!t1paketw6,B385)</f>
        <v>0</v>
      </c>
      <c r="H385" s="74"/>
      <c r="I385" s="75" t="n">
        <f aca="false">SUMIFS(zeit2!t2istw6,zeit2!t2paketw6,B385)</f>
        <v>0</v>
      </c>
      <c r="J385" s="74"/>
      <c r="K385" s="75" t="n">
        <f aca="false">SUMIFS(zeit3!t3istw6,zeit3!t3paketw6,B385)</f>
        <v>0</v>
      </c>
      <c r="L385" s="74"/>
      <c r="M385" s="75" t="n">
        <f aca="false">SUMIFS(zeit4!t4istw6,zeit4!t4paketw6,B385)</f>
        <v>0</v>
      </c>
      <c r="N385" s="74"/>
      <c r="O385" s="75" t="n">
        <f aca="false">SUMIFS(zeit5!t5istw6,zeit5!t5paketw6,B385)</f>
        <v>0</v>
      </c>
      <c r="P385" s="106" t="n">
        <f aca="false">L385+J385+H385+F385+N385</f>
        <v>0</v>
      </c>
      <c r="Q385" s="98" t="n">
        <f aca="false">M385+K385+I385+G385+O385</f>
        <v>0</v>
      </c>
      <c r="R385" s="1"/>
      <c r="S385" s="1"/>
      <c r="T385" s="1"/>
      <c r="U385" s="1"/>
      <c r="V385" s="1"/>
      <c r="W385" s="1"/>
      <c r="X385" s="1"/>
      <c r="Y385" s="1"/>
      <c r="Z385" s="1"/>
      <c r="AA385" s="1"/>
      <c r="AB385" s="1"/>
      <c r="AC385" s="1"/>
      <c r="AD385" s="1"/>
      <c r="AE385" s="1"/>
      <c r="AF385" s="1"/>
      <c r="AG385" s="1"/>
    </row>
    <row r="386" customFormat="false" ht="15" hidden="true" customHeight="false" outlineLevel="2" collapsed="false">
      <c r="A386" s="1"/>
      <c r="B386" s="70" t="n">
        <f aca="false">B21</f>
        <v>0</v>
      </c>
      <c r="C386" s="71"/>
      <c r="D386" s="72"/>
      <c r="E386" s="73"/>
      <c r="F386" s="74"/>
      <c r="G386" s="75" t="n">
        <f aca="false">SUMIFS([0]!t1istw6,[0]!t1paketw6,B386)</f>
        <v>0</v>
      </c>
      <c r="H386" s="74"/>
      <c r="I386" s="75" t="n">
        <f aca="false">SUMIFS(zeit2!t2istw6,zeit2!t2paketw6,B386)</f>
        <v>0</v>
      </c>
      <c r="J386" s="74"/>
      <c r="K386" s="75" t="n">
        <f aca="false">SUMIFS(zeit3!t3istw6,zeit3!t3paketw6,B386)</f>
        <v>0</v>
      </c>
      <c r="L386" s="74"/>
      <c r="M386" s="75" t="n">
        <f aca="false">SUMIFS(zeit4!t4istw6,zeit4!t4paketw6,B386)</f>
        <v>0</v>
      </c>
      <c r="N386" s="74"/>
      <c r="O386" s="75" t="n">
        <f aca="false">SUMIFS(zeit5!t5istw6,zeit5!t5paketw6,B386)</f>
        <v>0</v>
      </c>
      <c r="P386" s="106" t="n">
        <f aca="false">L386+J386+H386+F386+N386</f>
        <v>0</v>
      </c>
      <c r="Q386" s="98" t="n">
        <f aca="false">M386+K386+I386+G386+O386</f>
        <v>0</v>
      </c>
      <c r="R386" s="1"/>
      <c r="S386" s="1"/>
      <c r="T386" s="1"/>
      <c r="U386" s="1"/>
      <c r="V386" s="1"/>
      <c r="W386" s="1"/>
      <c r="X386" s="1"/>
      <c r="Y386" s="1"/>
      <c r="Z386" s="1"/>
      <c r="AA386" s="1"/>
      <c r="AB386" s="1"/>
      <c r="AC386" s="1"/>
      <c r="AD386" s="1"/>
      <c r="AE386" s="1"/>
      <c r="AF386" s="1"/>
      <c r="AG386" s="1"/>
    </row>
    <row r="387" customFormat="false" ht="15" hidden="true" customHeight="false" outlineLevel="2" collapsed="false">
      <c r="A387" s="1"/>
      <c r="B387" s="70" t="n">
        <f aca="false">B22</f>
        <v>0</v>
      </c>
      <c r="C387" s="71"/>
      <c r="D387" s="72"/>
      <c r="E387" s="73"/>
      <c r="F387" s="74"/>
      <c r="G387" s="75" t="n">
        <f aca="false">SUMIFS([0]!t1istw6,[0]!t1paketw6,B387)</f>
        <v>0</v>
      </c>
      <c r="H387" s="74"/>
      <c r="I387" s="75" t="n">
        <f aca="false">SUMIFS(zeit2!t2istw6,zeit2!t2paketw6,B387)</f>
        <v>0</v>
      </c>
      <c r="J387" s="74"/>
      <c r="K387" s="75" t="n">
        <f aca="false">SUMIFS(zeit3!t3istw6,zeit3!t3paketw6,B387)</f>
        <v>0</v>
      </c>
      <c r="L387" s="74"/>
      <c r="M387" s="75" t="n">
        <f aca="false">SUMIFS(zeit4!t4istw6,zeit4!t4paketw6,B387)</f>
        <v>0</v>
      </c>
      <c r="N387" s="74"/>
      <c r="O387" s="75" t="n">
        <f aca="false">SUMIFS(zeit5!t5istw6,zeit5!t5paketw6,B387)</f>
        <v>0</v>
      </c>
      <c r="P387" s="106" t="n">
        <f aca="false">L387+J387+H387+F387+N387</f>
        <v>0</v>
      </c>
      <c r="Q387" s="98" t="n">
        <f aca="false">M387+K387+I387+G387+O387</f>
        <v>0</v>
      </c>
      <c r="R387" s="1"/>
      <c r="S387" s="1"/>
      <c r="T387" s="1"/>
      <c r="U387" s="1"/>
      <c r="V387" s="1"/>
      <c r="W387" s="1"/>
      <c r="X387" s="1"/>
      <c r="Y387" s="1"/>
      <c r="Z387" s="1"/>
      <c r="AA387" s="1"/>
      <c r="AB387" s="1"/>
      <c r="AC387" s="1"/>
      <c r="AD387" s="1"/>
      <c r="AE387" s="1"/>
      <c r="AF387" s="1"/>
      <c r="AG387" s="1"/>
    </row>
    <row r="388" customFormat="false" ht="15" hidden="true" customHeight="false" outlineLevel="2" collapsed="false">
      <c r="A388" s="1"/>
      <c r="B388" s="70" t="n">
        <f aca="false">B23</f>
        <v>0</v>
      </c>
      <c r="C388" s="71"/>
      <c r="D388" s="72"/>
      <c r="E388" s="73"/>
      <c r="F388" s="74"/>
      <c r="G388" s="75" t="n">
        <f aca="false">SUMIFS([0]!t1istw6,[0]!t1paketw6,B388)</f>
        <v>0</v>
      </c>
      <c r="H388" s="74"/>
      <c r="I388" s="75" t="n">
        <f aca="false">SUMIFS(zeit2!t2istw6,zeit2!t2paketw6,B388)</f>
        <v>0</v>
      </c>
      <c r="J388" s="74"/>
      <c r="K388" s="75" t="n">
        <f aca="false">SUMIFS(zeit3!t3istw6,zeit3!t3paketw6,B388)</f>
        <v>0</v>
      </c>
      <c r="L388" s="74"/>
      <c r="M388" s="75" t="n">
        <f aca="false">SUMIFS(zeit4!t4istw6,zeit4!t4paketw6,B388)</f>
        <v>0</v>
      </c>
      <c r="N388" s="74"/>
      <c r="O388" s="75" t="n">
        <f aca="false">SUMIFS(zeit5!t5istw6,zeit5!t5paketw6,B388)</f>
        <v>0</v>
      </c>
      <c r="P388" s="106" t="n">
        <f aca="false">L388+J388+H388+F388+N388</f>
        <v>0</v>
      </c>
      <c r="Q388" s="98" t="n">
        <f aca="false">M388+K388+I388+G388+O388</f>
        <v>0</v>
      </c>
      <c r="R388" s="1"/>
      <c r="S388" s="1"/>
      <c r="T388" s="1"/>
      <c r="U388" s="1"/>
      <c r="V388" s="1"/>
      <c r="W388" s="1"/>
      <c r="X388" s="1"/>
      <c r="Y388" s="1"/>
      <c r="Z388" s="1"/>
      <c r="AA388" s="1"/>
      <c r="AB388" s="1"/>
      <c r="AC388" s="1"/>
      <c r="AD388" s="1"/>
      <c r="AE388" s="1"/>
      <c r="AF388" s="1"/>
      <c r="AG388" s="1"/>
    </row>
    <row r="389" customFormat="false" ht="15" hidden="false" customHeight="false" outlineLevel="1" collapsed="true">
      <c r="A389" s="1"/>
      <c r="B389" s="62" t="s">
        <v>70</v>
      </c>
      <c r="C389" s="78"/>
      <c r="D389" s="79" t="n">
        <v>4</v>
      </c>
      <c r="E389" s="80" t="n">
        <f aca="false">D389-F389-H389-J389-L389-N389</f>
        <v>0</v>
      </c>
      <c r="F389" s="81" t="n">
        <f aca="false">SUM(F390:F399)</f>
        <v>2</v>
      </c>
      <c r="G389" s="82" t="n">
        <f aca="false">SUM(G390:G399)</f>
        <v>0</v>
      </c>
      <c r="H389" s="81" t="n">
        <f aca="false">SUM(H390:H399)</f>
        <v>0</v>
      </c>
      <c r="I389" s="82" t="n">
        <f aca="false">SUM(I390:I399)</f>
        <v>0</v>
      </c>
      <c r="J389" s="81" t="n">
        <f aca="false">SUM(J390:J399)</f>
        <v>2</v>
      </c>
      <c r="K389" s="82" t="n">
        <f aca="false">SUM(K390:K399)</f>
        <v>0</v>
      </c>
      <c r="L389" s="81" t="n">
        <f aca="false">SUM(L390:L399)</f>
        <v>0</v>
      </c>
      <c r="M389" s="82" t="n">
        <f aca="false">SUM(M390:M399)</f>
        <v>0</v>
      </c>
      <c r="N389" s="81" t="n">
        <f aca="false">SUM(N390:N399)</f>
        <v>0</v>
      </c>
      <c r="O389" s="82" t="n">
        <f aca="false">SUM(O390:O399)</f>
        <v>0</v>
      </c>
      <c r="P389" s="107" t="n">
        <f aca="false">L389+J389+H389+F389+N389</f>
        <v>4</v>
      </c>
      <c r="Q389" s="67" t="n">
        <f aca="false">M389+K389+I389+G389+O389</f>
        <v>0</v>
      </c>
      <c r="R389" s="1"/>
      <c r="S389" s="1"/>
      <c r="T389" s="1"/>
      <c r="U389" s="1"/>
      <c r="V389" s="1"/>
      <c r="W389" s="1"/>
      <c r="X389" s="1"/>
      <c r="Y389" s="1"/>
      <c r="Z389" s="1"/>
      <c r="AA389" s="1"/>
      <c r="AB389" s="1"/>
      <c r="AC389" s="1"/>
      <c r="AD389" s="1"/>
      <c r="AE389" s="1"/>
      <c r="AF389" s="1"/>
      <c r="AG389" s="1"/>
    </row>
    <row r="390" customFormat="false" ht="15" hidden="true" customHeight="false" outlineLevel="2" collapsed="false">
      <c r="A390" s="1"/>
      <c r="B390" s="70" t="str">
        <f aca="false">B25</f>
        <v>Domänenmodell</v>
      </c>
      <c r="C390" s="71"/>
      <c r="D390" s="72"/>
      <c r="E390" s="73"/>
      <c r="F390" s="74"/>
      <c r="G390" s="75" t="n">
        <f aca="false">SUMIFS([0]!t1istw6,[0]!t1paketw6,B390)</f>
        <v>0</v>
      </c>
      <c r="H390" s="74"/>
      <c r="I390" s="75" t="n">
        <f aca="false">SUMIFS(zeit2!t2istw6,zeit2!t2paketw6,B390)</f>
        <v>0</v>
      </c>
      <c r="J390" s="74"/>
      <c r="K390" s="75" t="n">
        <f aca="false">SUMIFS(zeit3!t3istw6,zeit3!t3paketw6,B390)</f>
        <v>0</v>
      </c>
      <c r="L390" s="74"/>
      <c r="M390" s="75" t="n">
        <f aca="false">SUMIFS(zeit4!t4istw6,zeit4!t4paketw6,B390)</f>
        <v>0</v>
      </c>
      <c r="N390" s="74"/>
      <c r="O390" s="75" t="n">
        <f aca="false">SUMIFS(zeit5!t5istw6,zeit5!t5paketw6,B390)</f>
        <v>0</v>
      </c>
      <c r="P390" s="106" t="n">
        <f aca="false">L390+J390+H390+F390+N390</f>
        <v>0</v>
      </c>
      <c r="Q390" s="98" t="n">
        <f aca="false">M390+K390+I390+G390+O390</f>
        <v>0</v>
      </c>
      <c r="R390" s="1"/>
      <c r="S390" s="1"/>
      <c r="T390" s="1"/>
      <c r="U390" s="1"/>
      <c r="V390" s="1"/>
      <c r="W390" s="1"/>
      <c r="X390" s="1"/>
      <c r="Y390" s="1"/>
      <c r="Z390" s="1"/>
      <c r="AA390" s="1"/>
      <c r="AB390" s="1"/>
      <c r="AC390" s="1"/>
      <c r="AD390" s="1"/>
      <c r="AE390" s="1"/>
      <c r="AF390" s="1"/>
      <c r="AG390" s="1"/>
    </row>
    <row r="391" customFormat="false" ht="15" hidden="true" customHeight="false" outlineLevel="2" collapsed="false">
      <c r="A391" s="1"/>
      <c r="B391" s="70" t="str">
        <f aca="false">B26</f>
        <v>SSD</v>
      </c>
      <c r="C391" s="71"/>
      <c r="D391" s="72"/>
      <c r="E391" s="73"/>
      <c r="F391" s="74"/>
      <c r="G391" s="75" t="n">
        <f aca="false">SUMIFS([0]!t1istw6,[0]!t1paketw6,B391)</f>
        <v>0</v>
      </c>
      <c r="H391" s="74"/>
      <c r="I391" s="75" t="n">
        <f aca="false">SUMIFS(zeit2!t2istw6,zeit2!t2paketw6,B391)</f>
        <v>0</v>
      </c>
      <c r="J391" s="74"/>
      <c r="K391" s="75" t="n">
        <f aca="false">SUMIFS(zeit3!t3istw6,zeit3!t3paketw6,B391)</f>
        <v>0</v>
      </c>
      <c r="L391" s="74"/>
      <c r="M391" s="75" t="n">
        <f aca="false">SUMIFS(zeit4!t4istw6,zeit4!t4paketw6,B391)</f>
        <v>0</v>
      </c>
      <c r="N391" s="74"/>
      <c r="O391" s="75" t="n">
        <f aca="false">SUMIFS(zeit5!t5istw6,zeit5!t5paketw6,B391)</f>
        <v>0</v>
      </c>
      <c r="P391" s="106" t="n">
        <f aca="false">L391+J391+H391+F391+N391</f>
        <v>0</v>
      </c>
      <c r="Q391" s="98" t="n">
        <f aca="false">M391+K391+I391+G391+O391</f>
        <v>0</v>
      </c>
      <c r="R391" s="1"/>
      <c r="S391" s="1"/>
      <c r="T391" s="1"/>
      <c r="U391" s="1"/>
      <c r="V391" s="1"/>
      <c r="W391" s="1"/>
      <c r="X391" s="1"/>
      <c r="Y391" s="1"/>
      <c r="Z391" s="1"/>
      <c r="AA391" s="1"/>
      <c r="AB391" s="1"/>
      <c r="AC391" s="1"/>
      <c r="AD391" s="1"/>
      <c r="AE391" s="1"/>
      <c r="AF391" s="1"/>
      <c r="AG391" s="1"/>
    </row>
    <row r="392" customFormat="false" ht="15" hidden="true" customHeight="false" outlineLevel="2" collapsed="false">
      <c r="A392" s="1"/>
      <c r="B392" s="70" t="str">
        <f aca="false">B27</f>
        <v>Contract</v>
      </c>
      <c r="C392" s="71"/>
      <c r="D392" s="72"/>
      <c r="E392" s="73"/>
      <c r="F392" s="74"/>
      <c r="G392" s="75" t="n">
        <f aca="false">SUMIFS([0]!t1istw6,[0]!t1paketw6,B392)</f>
        <v>0</v>
      </c>
      <c r="H392" s="74"/>
      <c r="I392" s="75" t="n">
        <f aca="false">SUMIFS(zeit2!t2istw6,zeit2!t2paketw6,B392)</f>
        <v>0</v>
      </c>
      <c r="J392" s="74"/>
      <c r="K392" s="75" t="n">
        <f aca="false">SUMIFS(zeit3!t3istw6,zeit3!t3paketw6,B392)</f>
        <v>0</v>
      </c>
      <c r="L392" s="74"/>
      <c r="M392" s="75" t="n">
        <f aca="false">SUMIFS(zeit4!t4istw6,zeit4!t4paketw6,B392)</f>
        <v>0</v>
      </c>
      <c r="N392" s="74"/>
      <c r="O392" s="75" t="n">
        <f aca="false">SUMIFS(zeit5!t5istw6,zeit5!t5paketw6,B392)</f>
        <v>0</v>
      </c>
      <c r="P392" s="106" t="n">
        <f aca="false">L392+J392+H392+F392+N392</f>
        <v>0</v>
      </c>
      <c r="Q392" s="98" t="n">
        <f aca="false">M392+K392+I392+G392+O392</f>
        <v>0</v>
      </c>
      <c r="R392" s="1"/>
      <c r="S392" s="1"/>
      <c r="T392" s="1"/>
      <c r="U392" s="1"/>
      <c r="V392" s="1"/>
      <c r="W392" s="1"/>
      <c r="X392" s="1"/>
      <c r="Y392" s="1"/>
      <c r="Z392" s="1"/>
      <c r="AA392" s="1"/>
      <c r="AB392" s="1"/>
      <c r="AC392" s="1"/>
      <c r="AD392" s="1"/>
      <c r="AE392" s="1"/>
      <c r="AF392" s="1"/>
      <c r="AG392" s="1"/>
    </row>
    <row r="393" customFormat="false" ht="15" hidden="true" customHeight="false" outlineLevel="2" collapsed="false">
      <c r="A393" s="1"/>
      <c r="B393" s="70" t="str">
        <f aca="false">B28</f>
        <v>Klassendiagramm</v>
      </c>
      <c r="C393" s="71"/>
      <c r="D393" s="72"/>
      <c r="E393" s="73"/>
      <c r="F393" s="74"/>
      <c r="G393" s="75" t="n">
        <f aca="false">SUMIFS([0]!t1istw6,[0]!t1paketw6,B393)</f>
        <v>0</v>
      </c>
      <c r="H393" s="74"/>
      <c r="I393" s="75" t="n">
        <f aca="false">SUMIFS(zeit2!t2istw6,zeit2!t2paketw6,B393)</f>
        <v>0</v>
      </c>
      <c r="J393" s="74"/>
      <c r="K393" s="75" t="n">
        <f aca="false">SUMIFS(zeit3!t3istw6,zeit3!t3paketw6,B393)</f>
        <v>0</v>
      </c>
      <c r="L393" s="74"/>
      <c r="M393" s="75" t="n">
        <f aca="false">SUMIFS(zeit4!t4istw6,zeit4!t4paketw6,B393)</f>
        <v>0</v>
      </c>
      <c r="N393" s="74"/>
      <c r="O393" s="75" t="n">
        <f aca="false">SUMIFS(zeit5!t5istw6,zeit5!t5paketw6,B393)</f>
        <v>0</v>
      </c>
      <c r="P393" s="106" t="n">
        <f aca="false">L393+J393+H393+F393+N393</f>
        <v>0</v>
      </c>
      <c r="Q393" s="98" t="n">
        <f aca="false">M393+K393+I393+G393+O393</f>
        <v>0</v>
      </c>
      <c r="R393" s="1"/>
      <c r="S393" s="1"/>
      <c r="T393" s="1"/>
      <c r="U393" s="1"/>
      <c r="V393" s="1"/>
      <c r="W393" s="1"/>
      <c r="X393" s="1"/>
      <c r="Y393" s="1"/>
      <c r="Z393" s="1"/>
      <c r="AA393" s="1"/>
      <c r="AB393" s="1"/>
      <c r="AC393" s="1"/>
      <c r="AD393" s="1"/>
      <c r="AE393" s="1"/>
      <c r="AF393" s="1"/>
      <c r="AG393" s="1"/>
    </row>
    <row r="394" customFormat="false" ht="15" hidden="true" customHeight="false" outlineLevel="2" collapsed="false">
      <c r="A394" s="1"/>
      <c r="B394" s="70" t="str">
        <f aca="false">B29</f>
        <v>Zustandsdiagramme</v>
      </c>
      <c r="C394" s="71"/>
      <c r="D394" s="72"/>
      <c r="E394" s="73"/>
      <c r="F394" s="74"/>
      <c r="G394" s="75" t="n">
        <f aca="false">SUMIFS([0]!t1istw6,[0]!t1paketw6,B394)</f>
        <v>0</v>
      </c>
      <c r="H394" s="74"/>
      <c r="I394" s="75" t="n">
        <f aca="false">SUMIFS(zeit2!t2istw6,zeit2!t2paketw6,B394)</f>
        <v>0</v>
      </c>
      <c r="J394" s="74"/>
      <c r="K394" s="75" t="n">
        <f aca="false">SUMIFS(zeit3!t3istw6,zeit3!t3paketw6,B394)</f>
        <v>0</v>
      </c>
      <c r="L394" s="74"/>
      <c r="M394" s="75" t="n">
        <f aca="false">SUMIFS(zeit4!t4istw6,zeit4!t4paketw6,B394)</f>
        <v>0</v>
      </c>
      <c r="N394" s="74"/>
      <c r="O394" s="75" t="n">
        <f aca="false">SUMIFS(zeit5!t5istw6,zeit5!t5paketw6,B394)</f>
        <v>0</v>
      </c>
      <c r="P394" s="106" t="n">
        <f aca="false">L394+J394+H394+F394+N394</f>
        <v>0</v>
      </c>
      <c r="Q394" s="98" t="n">
        <f aca="false">M394+K394+I394+G394+O394</f>
        <v>0</v>
      </c>
      <c r="R394" s="1"/>
      <c r="S394" s="1"/>
      <c r="T394" s="1"/>
      <c r="U394" s="1"/>
      <c r="V394" s="1"/>
      <c r="W394" s="1"/>
      <c r="X394" s="1"/>
      <c r="Y394" s="1"/>
      <c r="Z394" s="1"/>
      <c r="AA394" s="1"/>
      <c r="AB394" s="1"/>
      <c r="AC394" s="1"/>
      <c r="AD394" s="1"/>
      <c r="AE394" s="1"/>
      <c r="AF394" s="1"/>
      <c r="AG394" s="1"/>
    </row>
    <row r="395" customFormat="false" ht="15" hidden="true" customHeight="false" outlineLevel="2" collapsed="false">
      <c r="A395" s="1"/>
      <c r="B395" s="70" t="str">
        <f aca="false">B30</f>
        <v>Architektur</v>
      </c>
      <c r="C395" s="71"/>
      <c r="D395" s="72"/>
      <c r="E395" s="73"/>
      <c r="F395" s="74"/>
      <c r="G395" s="75" t="n">
        <f aca="false">SUMIFS([0]!t1istw6,[0]!t1paketw6,B395)</f>
        <v>0</v>
      </c>
      <c r="H395" s="74"/>
      <c r="I395" s="75" t="n">
        <f aca="false">SUMIFS(zeit2!t2istw6,zeit2!t2paketw6,B395)</f>
        <v>0</v>
      </c>
      <c r="J395" s="74"/>
      <c r="K395" s="75" t="n">
        <f aca="false">SUMIFS(zeit3!t3istw6,zeit3!t3paketw6,B395)</f>
        <v>0</v>
      </c>
      <c r="L395" s="74"/>
      <c r="M395" s="75" t="n">
        <f aca="false">SUMIFS(zeit4!t4istw6,zeit4!t4paketw6,B395)</f>
        <v>0</v>
      </c>
      <c r="N395" s="74"/>
      <c r="O395" s="75" t="n">
        <f aca="false">SUMIFS(zeit5!t5istw6,zeit5!t5paketw6,B395)</f>
        <v>0</v>
      </c>
      <c r="P395" s="106" t="n">
        <f aca="false">L395+J395+H395+F395+N395</f>
        <v>0</v>
      </c>
      <c r="Q395" s="98" t="n">
        <f aca="false">M395+K395+I395+G395+O395</f>
        <v>0</v>
      </c>
      <c r="R395" s="1"/>
      <c r="S395" s="1"/>
      <c r="T395" s="1"/>
      <c r="U395" s="1"/>
      <c r="V395" s="1"/>
      <c r="W395" s="1"/>
      <c r="X395" s="1"/>
      <c r="Y395" s="1"/>
      <c r="Z395" s="1"/>
      <c r="AA395" s="1"/>
      <c r="AB395" s="1"/>
      <c r="AC395" s="1"/>
      <c r="AD395" s="1"/>
      <c r="AE395" s="1"/>
      <c r="AF395" s="1"/>
      <c r="AG395" s="1"/>
    </row>
    <row r="396" customFormat="false" ht="15" hidden="true" customHeight="false" outlineLevel="2" collapsed="false">
      <c r="A396" s="1"/>
      <c r="B396" s="70" t="str">
        <f aca="false">B31</f>
        <v>Objektorientierter Entwurf</v>
      </c>
      <c r="C396" s="71"/>
      <c r="D396" s="72"/>
      <c r="E396" s="73"/>
      <c r="F396" s="74" t="n">
        <v>2</v>
      </c>
      <c r="G396" s="75" t="n">
        <f aca="false">SUMIFS([0]!t1istw6,[0]!t1paketw6,B396)</f>
        <v>0</v>
      </c>
      <c r="H396" s="74"/>
      <c r="I396" s="75" t="n">
        <f aca="false">SUMIFS(zeit2!t2istw6,zeit2!t2paketw6,B396)</f>
        <v>0</v>
      </c>
      <c r="J396" s="74" t="n">
        <v>2</v>
      </c>
      <c r="K396" s="75" t="n">
        <f aca="false">SUMIFS(zeit3!t3istw6,zeit3!t3paketw6,B396)</f>
        <v>0</v>
      </c>
      <c r="L396" s="74"/>
      <c r="M396" s="75" t="n">
        <f aca="false">SUMIFS(zeit4!t4istw6,zeit4!t4paketw6,B396)</f>
        <v>0</v>
      </c>
      <c r="N396" s="74"/>
      <c r="O396" s="75" t="n">
        <f aca="false">SUMIFS(zeit5!t5istw6,zeit5!t5paketw6,B396)</f>
        <v>0</v>
      </c>
      <c r="P396" s="106" t="n">
        <f aca="false">L396+J396+H396+F396+N396</f>
        <v>4</v>
      </c>
      <c r="Q396" s="98" t="n">
        <f aca="false">M396+K396+I396+G396+O396</f>
        <v>0</v>
      </c>
      <c r="R396" s="1"/>
      <c r="S396" s="1"/>
      <c r="T396" s="1"/>
      <c r="U396" s="1"/>
      <c r="V396" s="1"/>
      <c r="W396" s="1"/>
      <c r="X396" s="1"/>
      <c r="Y396" s="1"/>
      <c r="Z396" s="1"/>
      <c r="AA396" s="1"/>
      <c r="AB396" s="1"/>
      <c r="AC396" s="1"/>
      <c r="AD396" s="1"/>
      <c r="AE396" s="1"/>
      <c r="AF396" s="1"/>
      <c r="AG396" s="1"/>
    </row>
    <row r="397" customFormat="false" ht="15" hidden="true" customHeight="false" outlineLevel="2" collapsed="false">
      <c r="A397" s="1"/>
      <c r="B397" s="70" t="n">
        <f aca="false">B32</f>
        <v>0</v>
      </c>
      <c r="C397" s="71"/>
      <c r="D397" s="72"/>
      <c r="E397" s="73"/>
      <c r="F397" s="74"/>
      <c r="G397" s="75" t="n">
        <f aca="false">SUMIFS([0]!t1istw6,[0]!t1paketw6,B397)</f>
        <v>0</v>
      </c>
      <c r="H397" s="74"/>
      <c r="I397" s="75" t="n">
        <f aca="false">SUMIFS(zeit2!t2istw6,zeit2!t2paketw6,B397)</f>
        <v>0</v>
      </c>
      <c r="J397" s="74"/>
      <c r="K397" s="75" t="n">
        <f aca="false">SUMIFS(zeit3!t3istw6,zeit3!t3paketw6,B397)</f>
        <v>0</v>
      </c>
      <c r="L397" s="74"/>
      <c r="M397" s="75" t="n">
        <f aca="false">SUMIFS(zeit4!t4istw6,zeit4!t4paketw6,B397)</f>
        <v>0</v>
      </c>
      <c r="N397" s="74"/>
      <c r="O397" s="75" t="n">
        <f aca="false">SUMIFS(zeit5!t5istw6,zeit5!t5paketw6,B397)</f>
        <v>0</v>
      </c>
      <c r="P397" s="106" t="n">
        <f aca="false">L397+J397+H397+F397+N397</f>
        <v>0</v>
      </c>
      <c r="Q397" s="98" t="n">
        <f aca="false">M397+K397+I397+G397+O397</f>
        <v>0</v>
      </c>
      <c r="R397" s="1"/>
      <c r="S397" s="1"/>
      <c r="T397" s="1"/>
      <c r="U397" s="1"/>
      <c r="V397" s="1"/>
      <c r="W397" s="1"/>
      <c r="X397" s="1"/>
      <c r="Y397" s="1"/>
      <c r="Z397" s="1"/>
      <c r="AA397" s="1"/>
      <c r="AB397" s="1"/>
      <c r="AC397" s="1"/>
      <c r="AD397" s="1"/>
      <c r="AE397" s="1"/>
      <c r="AF397" s="1"/>
      <c r="AG397" s="1"/>
    </row>
    <row r="398" customFormat="false" ht="15" hidden="true" customHeight="false" outlineLevel="2" collapsed="false">
      <c r="A398" s="1"/>
      <c r="B398" s="70" t="n">
        <f aca="false">B33</f>
        <v>0</v>
      </c>
      <c r="C398" s="71"/>
      <c r="D398" s="72"/>
      <c r="E398" s="73"/>
      <c r="F398" s="74"/>
      <c r="G398" s="75" t="n">
        <f aca="false">SUMIFS([0]!t1istw6,[0]!t1paketw6,B398)</f>
        <v>0</v>
      </c>
      <c r="H398" s="74"/>
      <c r="I398" s="75" t="n">
        <f aca="false">SUMIFS(zeit2!t2istw6,zeit2!t2paketw6,B398)</f>
        <v>0</v>
      </c>
      <c r="J398" s="74"/>
      <c r="K398" s="75" t="n">
        <f aca="false">SUMIFS(zeit3!t3istw6,zeit3!t3paketw6,B398)</f>
        <v>0</v>
      </c>
      <c r="L398" s="74"/>
      <c r="M398" s="75" t="n">
        <f aca="false">SUMIFS(zeit4!t4istw6,zeit4!t4paketw6,B398)</f>
        <v>0</v>
      </c>
      <c r="N398" s="74"/>
      <c r="O398" s="75" t="n">
        <f aca="false">SUMIFS(zeit5!t5istw6,zeit5!t5paketw6,B398)</f>
        <v>0</v>
      </c>
      <c r="P398" s="106" t="n">
        <f aca="false">L398+J398+H398+F398+N398</f>
        <v>0</v>
      </c>
      <c r="Q398" s="98" t="n">
        <f aca="false">M398+K398+I398+G398+O398</f>
        <v>0</v>
      </c>
      <c r="R398" s="1"/>
      <c r="S398" s="1"/>
      <c r="T398" s="1"/>
      <c r="U398" s="1"/>
      <c r="V398" s="1"/>
      <c r="W398" s="1"/>
      <c r="X398" s="1"/>
      <c r="Y398" s="1"/>
      <c r="Z398" s="1"/>
      <c r="AA398" s="1"/>
      <c r="AB398" s="1"/>
      <c r="AC398" s="1"/>
      <c r="AD398" s="1"/>
      <c r="AE398" s="1"/>
      <c r="AF398" s="1"/>
      <c r="AG398" s="1"/>
    </row>
    <row r="399" customFormat="false" ht="15" hidden="true" customHeight="false" outlineLevel="2" collapsed="false">
      <c r="A399" s="1"/>
      <c r="B399" s="70" t="n">
        <f aca="false">B34</f>
        <v>0</v>
      </c>
      <c r="C399" s="71"/>
      <c r="D399" s="72"/>
      <c r="E399" s="73"/>
      <c r="F399" s="74"/>
      <c r="G399" s="75" t="n">
        <f aca="false">SUMIFS([0]!t1istw6,[0]!t1paketw6,B399)</f>
        <v>0</v>
      </c>
      <c r="H399" s="74"/>
      <c r="I399" s="75" t="n">
        <f aca="false">SUMIFS(zeit2!t2istw6,zeit2!t2paketw6,B399)</f>
        <v>0</v>
      </c>
      <c r="J399" s="74"/>
      <c r="K399" s="75" t="n">
        <f aca="false">SUMIFS(zeit3!t3istw6,zeit3!t3paketw6,B399)</f>
        <v>0</v>
      </c>
      <c r="L399" s="74"/>
      <c r="M399" s="75" t="n">
        <f aca="false">SUMIFS(zeit4!t4istw6,zeit4!t4paketw6,B399)</f>
        <v>0</v>
      </c>
      <c r="N399" s="74"/>
      <c r="O399" s="75" t="n">
        <f aca="false">SUMIFS(zeit5!t5istw6,zeit5!t5paketw6,B399)</f>
        <v>0</v>
      </c>
      <c r="P399" s="106" t="n">
        <f aca="false">L399+J399+H399+F399+N399</f>
        <v>0</v>
      </c>
      <c r="Q399" s="98" t="n">
        <f aca="false">M399+K399+I399+G399+O399</f>
        <v>0</v>
      </c>
      <c r="R399" s="1"/>
      <c r="S399" s="1"/>
      <c r="T399" s="1"/>
      <c r="U399" s="1"/>
      <c r="V399" s="1"/>
      <c r="W399" s="1"/>
      <c r="X399" s="1"/>
      <c r="Y399" s="1"/>
      <c r="Z399" s="1"/>
      <c r="AA399" s="1"/>
      <c r="AB399" s="1"/>
      <c r="AC399" s="1"/>
      <c r="AD399" s="1"/>
      <c r="AE399" s="1"/>
      <c r="AF399" s="1"/>
      <c r="AG399" s="1"/>
    </row>
    <row r="400" customFormat="false" ht="15" hidden="false" customHeight="false" outlineLevel="1" collapsed="true">
      <c r="A400" s="1"/>
      <c r="B400" s="84" t="s">
        <v>55</v>
      </c>
      <c r="C400" s="78"/>
      <c r="D400" s="79" t="n">
        <v>10</v>
      </c>
      <c r="E400" s="80" t="n">
        <f aca="false">D400-F400-H400-J400-L400-N400</f>
        <v>0</v>
      </c>
      <c r="F400" s="81" t="n">
        <f aca="false">SUM(F401:F410)</f>
        <v>2</v>
      </c>
      <c r="G400" s="82" t="n">
        <f aca="false">SUM(G401:G410)</f>
        <v>0</v>
      </c>
      <c r="H400" s="81" t="n">
        <f aca="false">SUM(H401:H410)</f>
        <v>2</v>
      </c>
      <c r="I400" s="82" t="n">
        <f aca="false">SUM(I401:I410)</f>
        <v>0</v>
      </c>
      <c r="J400" s="81" t="n">
        <f aca="false">SUM(J401:J410)</f>
        <v>3</v>
      </c>
      <c r="K400" s="82" t="n">
        <f aca="false">SUM(K401:K410)</f>
        <v>0</v>
      </c>
      <c r="L400" s="81" t="n">
        <f aca="false">SUM(L401:L410)</f>
        <v>3</v>
      </c>
      <c r="M400" s="82" t="n">
        <f aca="false">SUM(M401:M410)</f>
        <v>0</v>
      </c>
      <c r="N400" s="81" t="n">
        <f aca="false">SUM(N401:N410)</f>
        <v>0</v>
      </c>
      <c r="O400" s="82" t="n">
        <f aca="false">SUM(O401:O410)</f>
        <v>0</v>
      </c>
      <c r="P400" s="107" t="n">
        <f aca="false">L400+J400+H400+F400+N400</f>
        <v>10</v>
      </c>
      <c r="Q400" s="67" t="n">
        <f aca="false">M400+K400+I400+G400+O400</f>
        <v>0</v>
      </c>
      <c r="R400" s="1"/>
      <c r="S400" s="1"/>
      <c r="T400" s="1"/>
      <c r="U400" s="1"/>
      <c r="V400" s="1"/>
      <c r="W400" s="1"/>
      <c r="X400" s="1"/>
      <c r="Y400" s="1"/>
      <c r="Z400" s="1"/>
      <c r="AA400" s="1"/>
      <c r="AB400" s="1"/>
      <c r="AC400" s="1"/>
      <c r="AD400" s="1"/>
      <c r="AE400" s="1"/>
      <c r="AF400" s="1"/>
      <c r="AG400" s="1"/>
    </row>
    <row r="401" customFormat="false" ht="15" hidden="true" customHeight="false" outlineLevel="2" collapsed="false">
      <c r="A401" s="1"/>
      <c r="B401" s="70" t="str">
        <f aca="false">B36</f>
        <v>Modul 1 - GUI</v>
      </c>
      <c r="C401" s="71"/>
      <c r="D401" s="72"/>
      <c r="E401" s="73"/>
      <c r="F401" s="74"/>
      <c r="G401" s="75" t="n">
        <f aca="false">SUMIFS([0]!t1istw6,[0]!t1paketw6,B401)</f>
        <v>0</v>
      </c>
      <c r="H401" s="74"/>
      <c r="I401" s="75" t="n">
        <f aca="false">SUMIFS(zeit2!t2istw6,zeit2!t2paketw6,B401)</f>
        <v>0</v>
      </c>
      <c r="J401" s="74"/>
      <c r="K401" s="75" t="n">
        <f aca="false">SUMIFS(zeit3!t3istw6,zeit3!t3paketw6,B401)</f>
        <v>0</v>
      </c>
      <c r="L401" s="74" t="n">
        <v>3</v>
      </c>
      <c r="M401" s="75" t="n">
        <f aca="false">SUMIFS(zeit4!t4istw6,zeit4!t4paketw6,B401)</f>
        <v>0</v>
      </c>
      <c r="N401" s="74"/>
      <c r="O401" s="75" t="n">
        <f aca="false">SUMIFS(zeit5!t5istw6,zeit5!t5paketw6,B401)</f>
        <v>0</v>
      </c>
      <c r="P401" s="106" t="n">
        <f aca="false">L401+J401+H401+F401+N401</f>
        <v>3</v>
      </c>
      <c r="Q401" s="98" t="n">
        <f aca="false">M401+K401+I401+G401+O401</f>
        <v>0</v>
      </c>
      <c r="R401" s="1"/>
      <c r="S401" s="1"/>
      <c r="T401" s="1"/>
      <c r="U401" s="1"/>
      <c r="V401" s="1"/>
      <c r="W401" s="1"/>
      <c r="X401" s="1"/>
      <c r="Y401" s="1"/>
      <c r="Z401" s="1"/>
      <c r="AA401" s="1"/>
      <c r="AB401" s="1"/>
      <c r="AC401" s="1"/>
      <c r="AD401" s="1"/>
      <c r="AE401" s="1"/>
      <c r="AF401" s="1"/>
      <c r="AG401" s="1"/>
    </row>
    <row r="402" customFormat="false" ht="15" hidden="true" customHeight="false" outlineLevel="2" collapsed="false">
      <c r="A402" s="1"/>
      <c r="B402" s="70" t="str">
        <f aca="false">B37</f>
        <v>Modul 2 - WG erstellen</v>
      </c>
      <c r="C402" s="71"/>
      <c r="D402" s="72"/>
      <c r="E402" s="73"/>
      <c r="F402" s="74"/>
      <c r="G402" s="75" t="n">
        <f aca="false">SUMIFS([0]!t1istw6,[0]!t1paketw6,B402)</f>
        <v>0</v>
      </c>
      <c r="H402" s="74"/>
      <c r="I402" s="75" t="n">
        <f aca="false">SUMIFS(zeit2!t2istw6,zeit2!t2paketw6,B402)</f>
        <v>0</v>
      </c>
      <c r="J402" s="74" t="n">
        <v>3</v>
      </c>
      <c r="K402" s="75" t="n">
        <f aca="false">SUMIFS(zeit3!t3istw6,zeit3!t3paketw6,B402)</f>
        <v>0</v>
      </c>
      <c r="L402" s="74"/>
      <c r="M402" s="75" t="n">
        <f aca="false">SUMIFS(zeit4!t4istw6,zeit4!t4paketw6,B402)</f>
        <v>0</v>
      </c>
      <c r="N402" s="74"/>
      <c r="O402" s="75" t="n">
        <f aca="false">SUMIFS(zeit5!t5istw6,zeit5!t5paketw6,B402)</f>
        <v>0</v>
      </c>
      <c r="P402" s="106" t="n">
        <f aca="false">L402+J402+H402+F402+N402</f>
        <v>3</v>
      </c>
      <c r="Q402" s="98" t="n">
        <f aca="false">M402+K402+I402+G402+O402</f>
        <v>0</v>
      </c>
      <c r="R402" s="1"/>
      <c r="S402" s="1"/>
      <c r="T402" s="1"/>
      <c r="U402" s="1"/>
      <c r="V402" s="1"/>
      <c r="W402" s="1"/>
      <c r="X402" s="1"/>
      <c r="Y402" s="1"/>
      <c r="Z402" s="1"/>
      <c r="AA402" s="1"/>
      <c r="AB402" s="1"/>
      <c r="AC402" s="1"/>
      <c r="AD402" s="1"/>
      <c r="AE402" s="1"/>
      <c r="AF402" s="1"/>
      <c r="AG402" s="1"/>
    </row>
    <row r="403" customFormat="false" ht="15" hidden="true" customHeight="false" outlineLevel="2" collapsed="false">
      <c r="A403" s="1"/>
      <c r="B403" s="70" t="str">
        <f aca="false">B38</f>
        <v>Modul 3 - WG konfigurieren</v>
      </c>
      <c r="C403" s="71"/>
      <c r="D403" s="72"/>
      <c r="E403" s="73"/>
      <c r="F403" s="74" t="n">
        <v>2</v>
      </c>
      <c r="G403" s="75" t="n">
        <f aca="false">SUMIFS([0]!t1istw6,[0]!t1paketw6,B403)</f>
        <v>0</v>
      </c>
      <c r="H403" s="74" t="n">
        <v>2</v>
      </c>
      <c r="I403" s="75" t="n">
        <f aca="false">SUMIFS(zeit2!t2istw6,zeit2!t2paketw6,B403)</f>
        <v>0</v>
      </c>
      <c r="J403" s="74"/>
      <c r="K403" s="75" t="n">
        <f aca="false">SUMIFS(zeit3!t3istw6,zeit3!t3paketw6,B403)</f>
        <v>0</v>
      </c>
      <c r="L403" s="74"/>
      <c r="M403" s="75" t="n">
        <f aca="false">SUMIFS(zeit4!t4istw6,zeit4!t4paketw6,B403)</f>
        <v>0</v>
      </c>
      <c r="N403" s="74"/>
      <c r="O403" s="75" t="n">
        <f aca="false">SUMIFS(zeit5!t5istw6,zeit5!t5paketw6,B403)</f>
        <v>0</v>
      </c>
      <c r="P403" s="106" t="n">
        <f aca="false">L403+J403+H403+F403+N403</f>
        <v>4</v>
      </c>
      <c r="Q403" s="98" t="n">
        <f aca="false">M403+K403+I403+G403+O403</f>
        <v>0</v>
      </c>
      <c r="R403" s="1"/>
      <c r="S403" s="1"/>
      <c r="T403" s="1"/>
      <c r="U403" s="1"/>
      <c r="V403" s="1"/>
      <c r="W403" s="1"/>
      <c r="X403" s="1"/>
      <c r="Y403" s="1"/>
      <c r="Z403" s="1"/>
      <c r="AA403" s="1"/>
      <c r="AB403" s="1"/>
      <c r="AC403" s="1"/>
      <c r="AD403" s="1"/>
      <c r="AE403" s="1"/>
      <c r="AF403" s="1"/>
      <c r="AG403" s="1"/>
    </row>
    <row r="404" customFormat="false" ht="15" hidden="true" customHeight="false" outlineLevel="2" collapsed="false">
      <c r="A404" s="1"/>
      <c r="B404" s="70" t="str">
        <f aca="false">B39</f>
        <v>Modul 4 - Termine</v>
      </c>
      <c r="C404" s="71"/>
      <c r="D404" s="72"/>
      <c r="E404" s="73"/>
      <c r="F404" s="74"/>
      <c r="G404" s="75" t="n">
        <f aca="false">SUMIFS([0]!t1istw6,[0]!t1paketw6,B404)</f>
        <v>0</v>
      </c>
      <c r="H404" s="74"/>
      <c r="I404" s="75" t="n">
        <f aca="false">SUMIFS(zeit2!t2istw6,zeit2!t2paketw6,B404)</f>
        <v>0</v>
      </c>
      <c r="J404" s="74"/>
      <c r="K404" s="75" t="n">
        <f aca="false">SUMIFS(zeit3!t3istw6,zeit3!t3paketw6,B404)</f>
        <v>0</v>
      </c>
      <c r="L404" s="74"/>
      <c r="M404" s="75" t="n">
        <f aca="false">SUMIFS(zeit4!t4istw6,zeit4!t4paketw6,B404)</f>
        <v>0</v>
      </c>
      <c r="N404" s="74"/>
      <c r="O404" s="75" t="n">
        <f aca="false">SUMIFS(zeit5!t5istw6,zeit5!t5paketw6,B404)</f>
        <v>0</v>
      </c>
      <c r="P404" s="106" t="n">
        <f aca="false">L404+J404+H404+F404+N404</f>
        <v>0</v>
      </c>
      <c r="Q404" s="98" t="n">
        <f aca="false">M404+K404+I404+G404+O404</f>
        <v>0</v>
      </c>
      <c r="R404" s="1"/>
      <c r="S404" s="1"/>
      <c r="T404" s="1"/>
      <c r="U404" s="1"/>
      <c r="V404" s="1"/>
      <c r="W404" s="1"/>
      <c r="X404" s="1"/>
      <c r="Y404" s="1"/>
      <c r="Z404" s="1"/>
      <c r="AA404" s="1"/>
      <c r="AB404" s="1"/>
      <c r="AC404" s="1"/>
      <c r="AD404" s="1"/>
      <c r="AE404" s="1"/>
      <c r="AF404" s="1"/>
      <c r="AG404" s="1"/>
    </row>
    <row r="405" customFormat="false" ht="15" hidden="true" customHeight="false" outlineLevel="2" collapsed="false">
      <c r="A405" s="1"/>
      <c r="B405" s="70" t="str">
        <f aca="false">B40</f>
        <v>Modul 5 - Putzplan</v>
      </c>
      <c r="C405" s="71"/>
      <c r="D405" s="72"/>
      <c r="E405" s="73"/>
      <c r="F405" s="74"/>
      <c r="G405" s="75" t="n">
        <f aca="false">SUMIFS([0]!t1istw6,[0]!t1paketw6,B405)</f>
        <v>0</v>
      </c>
      <c r="H405" s="74"/>
      <c r="I405" s="75" t="n">
        <f aca="false">SUMIFS(zeit2!t2istw6,zeit2!t2paketw6,B405)</f>
        <v>0</v>
      </c>
      <c r="J405" s="74"/>
      <c r="K405" s="75" t="n">
        <f aca="false">SUMIFS(zeit3!t3istw6,zeit3!t3paketw6,B405)</f>
        <v>0</v>
      </c>
      <c r="L405" s="74"/>
      <c r="M405" s="75" t="n">
        <f aca="false">SUMIFS(zeit4!t4istw6,zeit4!t4paketw6,B405)</f>
        <v>0</v>
      </c>
      <c r="N405" s="74"/>
      <c r="O405" s="75" t="n">
        <f aca="false">SUMIFS(zeit5!t5istw6,zeit5!t5paketw6,B405)</f>
        <v>0</v>
      </c>
      <c r="P405" s="106" t="n">
        <f aca="false">L405+J405+H405+F405+N405</f>
        <v>0</v>
      </c>
      <c r="Q405" s="98" t="n">
        <f aca="false">M405+K405+I405+G405+O405</f>
        <v>0</v>
      </c>
      <c r="R405" s="1"/>
      <c r="S405" s="1"/>
      <c r="T405" s="1"/>
      <c r="U405" s="1"/>
      <c r="V405" s="1"/>
      <c r="W405" s="1"/>
      <c r="X405" s="1"/>
      <c r="Y405" s="1"/>
      <c r="Z405" s="1"/>
      <c r="AA405" s="1"/>
      <c r="AB405" s="1"/>
      <c r="AC405" s="1"/>
      <c r="AD405" s="1"/>
      <c r="AE405" s="1"/>
      <c r="AF405" s="1"/>
      <c r="AG405" s="1"/>
    </row>
    <row r="406" customFormat="false" ht="15" hidden="true" customHeight="false" outlineLevel="2" collapsed="false">
      <c r="A406" s="1"/>
      <c r="B406" s="70" t="str">
        <f aca="false">B41</f>
        <v>Modul 6 - Einkaufsliste</v>
      </c>
      <c r="C406" s="71"/>
      <c r="D406" s="72"/>
      <c r="E406" s="73"/>
      <c r="F406" s="74"/>
      <c r="G406" s="75" t="n">
        <f aca="false">SUMIFS([0]!t1istw6,[0]!t1paketw6,B406)</f>
        <v>0</v>
      </c>
      <c r="H406" s="74"/>
      <c r="I406" s="75" t="n">
        <f aca="false">SUMIFS(zeit2!t2istw6,zeit2!t2paketw6,B406)</f>
        <v>0</v>
      </c>
      <c r="J406" s="74"/>
      <c r="K406" s="75" t="n">
        <f aca="false">SUMIFS(zeit3!t3istw6,zeit3!t3paketw6,B406)</f>
        <v>0</v>
      </c>
      <c r="L406" s="74"/>
      <c r="M406" s="75" t="n">
        <f aca="false">SUMIFS(zeit4!t4istw6,zeit4!t4paketw6,B406)</f>
        <v>0</v>
      </c>
      <c r="N406" s="74"/>
      <c r="O406" s="75" t="n">
        <f aca="false">SUMIFS(zeit5!t5istw6,zeit5!t5paketw6,B406)</f>
        <v>0</v>
      </c>
      <c r="P406" s="106" t="n">
        <f aca="false">L406+J406+H406+F406+N406</f>
        <v>0</v>
      </c>
      <c r="Q406" s="98" t="n">
        <f aca="false">M406+K406+I406+G406+O406</f>
        <v>0</v>
      </c>
      <c r="R406" s="1"/>
      <c r="S406" s="1"/>
      <c r="T406" s="1"/>
      <c r="U406" s="1"/>
      <c r="V406" s="1"/>
      <c r="W406" s="1"/>
      <c r="X406" s="1"/>
      <c r="Y406" s="1"/>
      <c r="Z406" s="1"/>
      <c r="AA406" s="1"/>
      <c r="AB406" s="1"/>
      <c r="AC406" s="1"/>
      <c r="AD406" s="1"/>
      <c r="AE406" s="1"/>
      <c r="AF406" s="1"/>
      <c r="AG406" s="1"/>
    </row>
    <row r="407" customFormat="false" ht="15" hidden="true" customHeight="false" outlineLevel="2" collapsed="false">
      <c r="A407" s="1"/>
      <c r="B407" s="70" t="str">
        <f aca="false">B42</f>
        <v>Modul 7 - Anmelden</v>
      </c>
      <c r="C407" s="71"/>
      <c r="D407" s="72"/>
      <c r="E407" s="73"/>
      <c r="F407" s="74"/>
      <c r="G407" s="75" t="n">
        <f aca="false">SUMIFS([0]!t1istw6,[0]!t1paketw6,B407)</f>
        <v>0</v>
      </c>
      <c r="H407" s="74"/>
      <c r="I407" s="75" t="n">
        <f aca="false">SUMIFS(zeit2!t2istw6,zeit2!t2paketw6,B407)</f>
        <v>0</v>
      </c>
      <c r="J407" s="74"/>
      <c r="K407" s="75" t="n">
        <f aca="false">SUMIFS(zeit3!t3istw6,zeit3!t3paketw6,B407)</f>
        <v>0</v>
      </c>
      <c r="L407" s="74"/>
      <c r="M407" s="75" t="n">
        <f aca="false">SUMIFS(zeit4!t4istw6,zeit4!t4paketw6,B407)</f>
        <v>0</v>
      </c>
      <c r="N407" s="74"/>
      <c r="O407" s="75" t="n">
        <f aca="false">SUMIFS(zeit5!t5istw6,zeit5!t5paketw6,B407)</f>
        <v>0</v>
      </c>
      <c r="P407" s="106" t="n">
        <f aca="false">L407+J407+H407+F407+N407</f>
        <v>0</v>
      </c>
      <c r="Q407" s="98" t="n">
        <f aca="false">M407+K407+I407+G407+O407</f>
        <v>0</v>
      </c>
      <c r="R407" s="1"/>
      <c r="S407" s="1"/>
      <c r="T407" s="1"/>
      <c r="U407" s="1"/>
      <c r="V407" s="1"/>
      <c r="W407" s="1"/>
      <c r="X407" s="1"/>
      <c r="Y407" s="1"/>
      <c r="Z407" s="1"/>
      <c r="AA407" s="1"/>
      <c r="AB407" s="1"/>
      <c r="AC407" s="1"/>
      <c r="AD407" s="1"/>
      <c r="AE407" s="1"/>
      <c r="AF407" s="1"/>
      <c r="AG407" s="1"/>
    </row>
    <row r="408" customFormat="false" ht="15" hidden="true" customHeight="false" outlineLevel="2" collapsed="false">
      <c r="A408" s="1"/>
      <c r="B408" s="70" t="str">
        <f aca="false">B43</f>
        <v>Modul 8 - Status setzen</v>
      </c>
      <c r="C408" s="71"/>
      <c r="D408" s="72"/>
      <c r="E408" s="73"/>
      <c r="F408" s="74"/>
      <c r="G408" s="75" t="n">
        <f aca="false">SUMIFS([0]!t1istw6,[0]!t1paketw6,B408)</f>
        <v>0</v>
      </c>
      <c r="H408" s="74"/>
      <c r="I408" s="75" t="n">
        <f aca="false">SUMIFS(zeit2!t2istw6,zeit2!t2paketw6,B408)</f>
        <v>0</v>
      </c>
      <c r="J408" s="74"/>
      <c r="K408" s="75" t="n">
        <f aca="false">SUMIFS(zeit3!t3istw6,zeit3!t3paketw6,B408)</f>
        <v>0</v>
      </c>
      <c r="L408" s="74"/>
      <c r="M408" s="75" t="n">
        <f aca="false">SUMIFS(zeit4!t4istw6,zeit4!t4paketw6,B408)</f>
        <v>0</v>
      </c>
      <c r="N408" s="74"/>
      <c r="O408" s="75" t="n">
        <f aca="false">SUMIFS(zeit5!t5istw6,zeit5!t5paketw6,B408)</f>
        <v>0</v>
      </c>
      <c r="P408" s="106" t="n">
        <f aca="false">L408+J408+H408+F408+N408</f>
        <v>0</v>
      </c>
      <c r="Q408" s="98" t="n">
        <f aca="false">M408+K408+I408+G408+O408</f>
        <v>0</v>
      </c>
      <c r="R408" s="1"/>
      <c r="S408" s="1"/>
      <c r="T408" s="1"/>
      <c r="U408" s="1"/>
      <c r="V408" s="1"/>
      <c r="W408" s="1"/>
      <c r="X408" s="1"/>
      <c r="Y408" s="1"/>
      <c r="Z408" s="1"/>
      <c r="AA408" s="1"/>
      <c r="AB408" s="1"/>
      <c r="AC408" s="1"/>
      <c r="AD408" s="1"/>
      <c r="AE408" s="1"/>
      <c r="AF408" s="1"/>
      <c r="AG408" s="1"/>
    </row>
    <row r="409" customFormat="false" ht="15" hidden="true" customHeight="false" outlineLevel="2" collapsed="false">
      <c r="A409" s="1"/>
      <c r="B409" s="70" t="n">
        <f aca="false">B44</f>
        <v>0</v>
      </c>
      <c r="C409" s="71"/>
      <c r="D409" s="72"/>
      <c r="E409" s="73"/>
      <c r="F409" s="74"/>
      <c r="G409" s="75" t="n">
        <f aca="false">SUMIFS([0]!t1istw6,[0]!t1paketw6,B409)</f>
        <v>0</v>
      </c>
      <c r="H409" s="74"/>
      <c r="I409" s="75" t="n">
        <f aca="false">SUMIFS(zeit2!t2istw6,zeit2!t2paketw6,B409)</f>
        <v>0</v>
      </c>
      <c r="J409" s="74"/>
      <c r="K409" s="75" t="n">
        <f aca="false">SUMIFS(zeit3!t3istw6,zeit3!t3paketw6,B409)</f>
        <v>0</v>
      </c>
      <c r="L409" s="74"/>
      <c r="M409" s="75" t="n">
        <f aca="false">SUMIFS(zeit4!t4istw6,zeit4!t4paketw6,B409)</f>
        <v>0</v>
      </c>
      <c r="N409" s="74"/>
      <c r="O409" s="75" t="n">
        <f aca="false">SUMIFS(zeit5!t5istw6,zeit5!t5paketw6,B409)</f>
        <v>0</v>
      </c>
      <c r="P409" s="106" t="n">
        <f aca="false">L409+J409+H409+F409+N409</f>
        <v>0</v>
      </c>
      <c r="Q409" s="98" t="n">
        <f aca="false">M409+K409+I409+G409+O409</f>
        <v>0</v>
      </c>
      <c r="R409" s="1"/>
      <c r="S409" s="1"/>
      <c r="T409" s="1"/>
      <c r="U409" s="1"/>
      <c r="V409" s="1"/>
      <c r="W409" s="1"/>
      <c r="X409" s="1"/>
      <c r="Y409" s="1"/>
      <c r="Z409" s="1"/>
      <c r="AA409" s="1"/>
      <c r="AB409" s="1"/>
      <c r="AC409" s="1"/>
      <c r="AD409" s="1"/>
      <c r="AE409" s="1"/>
      <c r="AF409" s="1"/>
      <c r="AG409" s="1"/>
    </row>
    <row r="410" customFormat="false" ht="15" hidden="true" customHeight="false" outlineLevel="2" collapsed="false">
      <c r="A410" s="1"/>
      <c r="B410" s="70" t="n">
        <f aca="false">B45</f>
        <v>0</v>
      </c>
      <c r="C410" s="71"/>
      <c r="D410" s="72"/>
      <c r="E410" s="73"/>
      <c r="F410" s="74"/>
      <c r="G410" s="75" t="n">
        <f aca="false">SUMIFS([0]!t1istw6,[0]!t1paketw6,B410)</f>
        <v>0</v>
      </c>
      <c r="H410" s="74"/>
      <c r="I410" s="75" t="n">
        <f aca="false">SUMIFS(zeit2!t2istw6,zeit2!t2paketw6,B410)</f>
        <v>0</v>
      </c>
      <c r="J410" s="74"/>
      <c r="K410" s="75" t="n">
        <f aca="false">SUMIFS(zeit3!t3istw6,zeit3!t3paketw6,B410)</f>
        <v>0</v>
      </c>
      <c r="L410" s="74"/>
      <c r="M410" s="75" t="n">
        <f aca="false">SUMIFS(zeit4!t4istw6,zeit4!t4paketw6,B410)</f>
        <v>0</v>
      </c>
      <c r="N410" s="74"/>
      <c r="O410" s="75" t="n">
        <f aca="false">SUMIFS(zeit5!t5istw6,zeit5!t5paketw6,B410)</f>
        <v>0</v>
      </c>
      <c r="P410" s="106" t="n">
        <f aca="false">L410+J410+H410+F410+N410</f>
        <v>0</v>
      </c>
      <c r="Q410" s="98" t="n">
        <f aca="false">M410+K410+I410+G410+O410</f>
        <v>0</v>
      </c>
      <c r="R410" s="1"/>
      <c r="S410" s="1"/>
      <c r="T410" s="1"/>
      <c r="U410" s="1"/>
      <c r="V410" s="1"/>
      <c r="W410" s="1"/>
      <c r="X410" s="1"/>
      <c r="Y410" s="1"/>
      <c r="Z410" s="1"/>
      <c r="AA410" s="1"/>
      <c r="AB410" s="1"/>
      <c r="AC410" s="1"/>
      <c r="AD410" s="1"/>
      <c r="AE410" s="1"/>
      <c r="AF410" s="1"/>
      <c r="AG410" s="1"/>
    </row>
    <row r="411" customFormat="false" ht="15" hidden="false" customHeight="false" outlineLevel="1" collapsed="true">
      <c r="A411" s="1"/>
      <c r="B411" s="84" t="s">
        <v>71</v>
      </c>
      <c r="C411" s="78"/>
      <c r="D411" s="79" t="n">
        <v>10</v>
      </c>
      <c r="E411" s="80" t="n">
        <f aca="false">D411-F411-H411-J411-L411-N411</f>
        <v>0</v>
      </c>
      <c r="F411" s="81" t="n">
        <f aca="false">SUM(F412:F421)</f>
        <v>2</v>
      </c>
      <c r="G411" s="82" t="n">
        <f aca="false">SUM(G412:G421)</f>
        <v>0</v>
      </c>
      <c r="H411" s="81" t="n">
        <f aca="false">SUM(H412:H421)</f>
        <v>5</v>
      </c>
      <c r="I411" s="82" t="n">
        <f aca="false">SUM(I412:I421)</f>
        <v>0</v>
      </c>
      <c r="J411" s="81" t="n">
        <f aca="false">SUM(J412:J421)</f>
        <v>0</v>
      </c>
      <c r="K411" s="82" t="n">
        <f aca="false">SUM(K412:K421)</f>
        <v>0</v>
      </c>
      <c r="L411" s="81" t="n">
        <f aca="false">SUM(L412:L421)</f>
        <v>3</v>
      </c>
      <c r="M411" s="82" t="n">
        <f aca="false">SUM(M412:M421)</f>
        <v>0</v>
      </c>
      <c r="N411" s="81" t="n">
        <f aca="false">SUM(N412:N421)</f>
        <v>0</v>
      </c>
      <c r="O411" s="82" t="n">
        <f aca="false">SUM(O412:O421)</f>
        <v>0</v>
      </c>
      <c r="P411" s="107" t="n">
        <f aca="false">L411+J411+H411+F411+N411</f>
        <v>10</v>
      </c>
      <c r="Q411" s="67" t="n">
        <f aca="false">M411+K411+I411+G411+O411</f>
        <v>0</v>
      </c>
      <c r="R411" s="1"/>
      <c r="S411" s="1"/>
      <c r="T411" s="1"/>
      <c r="U411" s="1"/>
      <c r="V411" s="1"/>
      <c r="W411" s="1"/>
      <c r="X411" s="1"/>
      <c r="Y411" s="1"/>
      <c r="Z411" s="1"/>
      <c r="AA411" s="1"/>
      <c r="AB411" s="1"/>
      <c r="AC411" s="1"/>
      <c r="AD411" s="1"/>
      <c r="AE411" s="1"/>
      <c r="AF411" s="1"/>
      <c r="AG411" s="1"/>
    </row>
    <row r="412" customFormat="false" ht="15" hidden="true" customHeight="false" outlineLevel="2" collapsed="false">
      <c r="A412" s="1"/>
      <c r="B412" s="70" t="str">
        <f aca="false">B47</f>
        <v>Unit Tests</v>
      </c>
      <c r="C412" s="71"/>
      <c r="D412" s="72"/>
      <c r="E412" s="73"/>
      <c r="F412" s="74" t="n">
        <v>2</v>
      </c>
      <c r="G412" s="75" t="n">
        <f aca="false">SUMIFS([0]!t1istw6,[0]!t1paketw6,B412)</f>
        <v>0</v>
      </c>
      <c r="H412" s="74" t="n">
        <v>2</v>
      </c>
      <c r="I412" s="75" t="n">
        <f aca="false">SUMIFS(zeit2!t2istw6,zeit2!t2paketw6,B412)</f>
        <v>0</v>
      </c>
      <c r="J412" s="74"/>
      <c r="K412" s="75" t="n">
        <f aca="false">SUMIFS(zeit3!t3istw6,zeit3!t3paketw6,B412)</f>
        <v>0</v>
      </c>
      <c r="L412" s="74"/>
      <c r="M412" s="75" t="n">
        <f aca="false">SUMIFS(zeit4!t4istw6,zeit4!t4paketw6,B412)</f>
        <v>0</v>
      </c>
      <c r="N412" s="74"/>
      <c r="O412" s="75" t="n">
        <f aca="false">SUMIFS(zeit5!t5istw6,zeit5!t5paketw6,B412)</f>
        <v>0</v>
      </c>
      <c r="P412" s="106" t="n">
        <f aca="false">L412+J412+H412+F412+N412</f>
        <v>4</v>
      </c>
      <c r="Q412" s="98" t="n">
        <f aca="false">M412+K412+I412+G412+O412</f>
        <v>0</v>
      </c>
      <c r="R412" s="1"/>
      <c r="S412" s="1"/>
      <c r="T412" s="1"/>
      <c r="U412" s="1"/>
      <c r="V412" s="1"/>
      <c r="W412" s="1"/>
      <c r="X412" s="1"/>
      <c r="Y412" s="1"/>
      <c r="Z412" s="1"/>
      <c r="AA412" s="1"/>
      <c r="AB412" s="1"/>
      <c r="AC412" s="1"/>
      <c r="AD412" s="1"/>
      <c r="AE412" s="1"/>
      <c r="AF412" s="1"/>
      <c r="AG412" s="1"/>
    </row>
    <row r="413" customFormat="false" ht="15" hidden="true" customHeight="false" outlineLevel="2" collapsed="false">
      <c r="A413" s="1"/>
      <c r="B413" s="70" t="str">
        <f aca="false">B48</f>
        <v>Funktionale Tests</v>
      </c>
      <c r="C413" s="71"/>
      <c r="D413" s="72"/>
      <c r="E413" s="73"/>
      <c r="F413" s="74"/>
      <c r="G413" s="75" t="n">
        <f aca="false">SUMIFS([0]!t1istw6,[0]!t1paketw6,B413)</f>
        <v>0</v>
      </c>
      <c r="H413" s="74" t="n">
        <v>3</v>
      </c>
      <c r="I413" s="75" t="n">
        <f aca="false">SUMIFS(zeit2!t2istw6,zeit2!t2paketw6,B413)</f>
        <v>0</v>
      </c>
      <c r="J413" s="74"/>
      <c r="K413" s="75" t="n">
        <f aca="false">SUMIFS(zeit3!t3istw6,zeit3!t3paketw6,B413)</f>
        <v>0</v>
      </c>
      <c r="L413" s="74" t="n">
        <v>3</v>
      </c>
      <c r="M413" s="75" t="n">
        <f aca="false">SUMIFS(zeit4!t4istw6,zeit4!t4paketw6,B413)</f>
        <v>0</v>
      </c>
      <c r="N413" s="74"/>
      <c r="O413" s="75" t="n">
        <f aca="false">SUMIFS(zeit5!t5istw6,zeit5!t5paketw6,B413)</f>
        <v>0</v>
      </c>
      <c r="P413" s="106" t="n">
        <f aca="false">L413+J413+H413+F413+N413</f>
        <v>6</v>
      </c>
      <c r="Q413" s="98" t="n">
        <f aca="false">M413+K413+I413+G413+O413</f>
        <v>0</v>
      </c>
      <c r="R413" s="1"/>
      <c r="S413" s="1"/>
      <c r="T413" s="1"/>
      <c r="U413" s="1"/>
      <c r="V413" s="1"/>
      <c r="W413" s="1"/>
      <c r="X413" s="1"/>
      <c r="Y413" s="1"/>
      <c r="Z413" s="1"/>
      <c r="AA413" s="1"/>
      <c r="AB413" s="1"/>
      <c r="AC413" s="1"/>
      <c r="AD413" s="1"/>
      <c r="AE413" s="1"/>
      <c r="AF413" s="1"/>
      <c r="AG413" s="1"/>
    </row>
    <row r="414" customFormat="false" ht="15" hidden="true" customHeight="false" outlineLevel="2" collapsed="false">
      <c r="A414" s="1"/>
      <c r="B414" s="70" t="str">
        <f aca="false">B49</f>
        <v>Integrationstest</v>
      </c>
      <c r="C414" s="71"/>
      <c r="D414" s="72"/>
      <c r="E414" s="73"/>
      <c r="F414" s="74"/>
      <c r="G414" s="75" t="n">
        <f aca="false">SUMIFS([0]!t1istw6,[0]!t1paketw6,B414)</f>
        <v>0</v>
      </c>
      <c r="H414" s="74"/>
      <c r="I414" s="75" t="n">
        <f aca="false">SUMIFS(zeit2!t2istw6,zeit2!t2paketw6,B414)</f>
        <v>0</v>
      </c>
      <c r="J414" s="74"/>
      <c r="K414" s="75" t="n">
        <f aca="false">SUMIFS(zeit3!t3istw6,zeit3!t3paketw6,B414)</f>
        <v>0</v>
      </c>
      <c r="L414" s="74"/>
      <c r="M414" s="75" t="n">
        <f aca="false">SUMIFS(zeit4!t4istw6,zeit4!t4paketw6,B414)</f>
        <v>0</v>
      </c>
      <c r="N414" s="74"/>
      <c r="O414" s="75" t="n">
        <f aca="false">SUMIFS(zeit5!t5istw6,zeit5!t5paketw6,B414)</f>
        <v>0</v>
      </c>
      <c r="P414" s="106" t="n">
        <f aca="false">L414+J414+H414+F414+N414</f>
        <v>0</v>
      </c>
      <c r="Q414" s="98" t="n">
        <f aca="false">M414+K414+I414+G414+O414</f>
        <v>0</v>
      </c>
      <c r="R414" s="1"/>
      <c r="S414" s="1"/>
      <c r="T414" s="1"/>
      <c r="U414" s="1"/>
      <c r="V414" s="1"/>
      <c r="W414" s="1"/>
      <c r="X414" s="1"/>
      <c r="Y414" s="1"/>
      <c r="Z414" s="1"/>
      <c r="AA414" s="1"/>
      <c r="AB414" s="1"/>
      <c r="AC414" s="1"/>
      <c r="AD414" s="1"/>
      <c r="AE414" s="1"/>
      <c r="AF414" s="1"/>
      <c r="AG414" s="1"/>
    </row>
    <row r="415" customFormat="false" ht="15" hidden="true" customHeight="false" outlineLevel="2" collapsed="false">
      <c r="A415" s="1"/>
      <c r="B415" s="70" t="str">
        <f aca="false">B50</f>
        <v>Systemtest</v>
      </c>
      <c r="C415" s="71"/>
      <c r="D415" s="72"/>
      <c r="E415" s="73"/>
      <c r="F415" s="74"/>
      <c r="G415" s="75" t="n">
        <f aca="false">SUMIFS([0]!t1istw6,[0]!t1paketw6,B415)</f>
        <v>0</v>
      </c>
      <c r="H415" s="74"/>
      <c r="I415" s="75" t="n">
        <f aca="false">SUMIFS(zeit2!t2istw6,zeit2!t2paketw6,B415)</f>
        <v>0</v>
      </c>
      <c r="J415" s="74"/>
      <c r="K415" s="75" t="n">
        <f aca="false">SUMIFS(zeit3!t3istw6,zeit3!t3paketw6,B415)</f>
        <v>0</v>
      </c>
      <c r="L415" s="74"/>
      <c r="M415" s="75" t="n">
        <f aca="false">SUMIFS(zeit4!t4istw6,zeit4!t4paketw6,B415)</f>
        <v>0</v>
      </c>
      <c r="N415" s="74"/>
      <c r="O415" s="75" t="n">
        <f aca="false">SUMIFS(zeit5!t5istw6,zeit5!t5paketw6,B415)</f>
        <v>0</v>
      </c>
      <c r="P415" s="106" t="n">
        <f aca="false">L415+J415+H415+F415+N415</f>
        <v>0</v>
      </c>
      <c r="Q415" s="98" t="n">
        <f aca="false">M415+K415+I415+G415+O415</f>
        <v>0</v>
      </c>
      <c r="R415" s="1"/>
      <c r="S415" s="1"/>
      <c r="T415" s="1"/>
      <c r="U415" s="1"/>
      <c r="V415" s="1"/>
      <c r="W415" s="1"/>
      <c r="X415" s="1"/>
      <c r="Y415" s="1"/>
      <c r="Z415" s="1"/>
      <c r="AA415" s="1"/>
      <c r="AB415" s="1"/>
      <c r="AC415" s="1"/>
      <c r="AD415" s="1"/>
      <c r="AE415" s="1"/>
      <c r="AF415" s="1"/>
      <c r="AG415" s="1"/>
    </row>
    <row r="416" customFormat="false" ht="15" hidden="true" customHeight="false" outlineLevel="2" collapsed="false">
      <c r="A416" s="1"/>
      <c r="B416" s="70" t="str">
        <f aca="false">B51</f>
        <v>Abnahmetest</v>
      </c>
      <c r="C416" s="71"/>
      <c r="D416" s="72"/>
      <c r="E416" s="73"/>
      <c r="F416" s="74"/>
      <c r="G416" s="75" t="n">
        <f aca="false">SUMIFS([0]!t1istw6,[0]!t1paketw6,B416)</f>
        <v>0</v>
      </c>
      <c r="H416" s="74"/>
      <c r="I416" s="75" t="n">
        <f aca="false">SUMIFS(zeit2!t2istw6,zeit2!t2paketw6,B416)</f>
        <v>0</v>
      </c>
      <c r="J416" s="74"/>
      <c r="K416" s="75" t="n">
        <f aca="false">SUMIFS(zeit3!t3istw6,zeit3!t3paketw6,B416)</f>
        <v>0</v>
      </c>
      <c r="L416" s="74"/>
      <c r="M416" s="75" t="n">
        <f aca="false">SUMIFS(zeit4!t4istw6,zeit4!t4paketw6,B416)</f>
        <v>0</v>
      </c>
      <c r="N416" s="74"/>
      <c r="O416" s="75" t="n">
        <f aca="false">SUMIFS(zeit5!t5istw6,zeit5!t5paketw6,B416)</f>
        <v>0</v>
      </c>
      <c r="P416" s="106" t="n">
        <f aca="false">L416+J416+H416+F416+N416</f>
        <v>0</v>
      </c>
      <c r="Q416" s="98" t="n">
        <f aca="false">M416+K416+I416+G416+O416</f>
        <v>0</v>
      </c>
      <c r="R416" s="1"/>
      <c r="S416" s="1"/>
      <c r="T416" s="1"/>
      <c r="U416" s="1"/>
      <c r="V416" s="1"/>
      <c r="W416" s="1"/>
      <c r="X416" s="1"/>
      <c r="Y416" s="1"/>
      <c r="Z416" s="1"/>
      <c r="AA416" s="1"/>
      <c r="AB416" s="1"/>
      <c r="AC416" s="1"/>
      <c r="AD416" s="1"/>
      <c r="AE416" s="1"/>
      <c r="AF416" s="1"/>
      <c r="AG416" s="1"/>
    </row>
    <row r="417" customFormat="false" ht="15" hidden="true" customHeight="false" outlineLevel="2" collapsed="false">
      <c r="A417" s="1"/>
      <c r="B417" s="70" t="n">
        <f aca="false">B52</f>
        <v>0</v>
      </c>
      <c r="C417" s="71"/>
      <c r="D417" s="72"/>
      <c r="E417" s="73"/>
      <c r="F417" s="74"/>
      <c r="G417" s="75" t="n">
        <f aca="false">SUMIFS([0]!t1istw6,[0]!t1paketw6,B417)</f>
        <v>0</v>
      </c>
      <c r="H417" s="74"/>
      <c r="I417" s="75" t="n">
        <f aca="false">SUMIFS(zeit2!t2istw6,zeit2!t2paketw6,B417)</f>
        <v>0</v>
      </c>
      <c r="J417" s="74"/>
      <c r="K417" s="75" t="n">
        <f aca="false">SUMIFS(zeit3!t3istw6,zeit3!t3paketw6,B417)</f>
        <v>0</v>
      </c>
      <c r="L417" s="74"/>
      <c r="M417" s="75" t="n">
        <f aca="false">SUMIFS(zeit4!t4istw6,zeit4!t4paketw6,B417)</f>
        <v>0</v>
      </c>
      <c r="N417" s="74"/>
      <c r="O417" s="75" t="n">
        <f aca="false">SUMIFS(zeit5!t5istw6,zeit5!t5paketw6,B417)</f>
        <v>0</v>
      </c>
      <c r="P417" s="106" t="n">
        <f aca="false">L417+J417+H417+F417+N417</f>
        <v>0</v>
      </c>
      <c r="Q417" s="98" t="n">
        <f aca="false">M417+K417+I417+G417+O417</f>
        <v>0</v>
      </c>
      <c r="R417" s="1"/>
      <c r="S417" s="1"/>
      <c r="T417" s="1"/>
      <c r="U417" s="1"/>
      <c r="V417" s="1"/>
      <c r="W417" s="1"/>
      <c r="X417" s="1"/>
      <c r="Y417" s="1"/>
      <c r="Z417" s="1"/>
      <c r="AA417" s="1"/>
      <c r="AB417" s="1"/>
      <c r="AC417" s="1"/>
      <c r="AD417" s="1"/>
      <c r="AE417" s="1"/>
      <c r="AF417" s="1"/>
      <c r="AG417" s="1"/>
    </row>
    <row r="418" customFormat="false" ht="15" hidden="true" customHeight="false" outlineLevel="2" collapsed="false">
      <c r="A418" s="1"/>
      <c r="B418" s="70" t="n">
        <f aca="false">B53</f>
        <v>0</v>
      </c>
      <c r="C418" s="71"/>
      <c r="D418" s="72"/>
      <c r="E418" s="73"/>
      <c r="F418" s="74"/>
      <c r="G418" s="75" t="n">
        <f aca="false">SUMIFS([0]!t1istw6,[0]!t1paketw6,B418)</f>
        <v>0</v>
      </c>
      <c r="H418" s="74"/>
      <c r="I418" s="75" t="n">
        <f aca="false">SUMIFS(zeit2!t2istw6,zeit2!t2paketw6,B418)</f>
        <v>0</v>
      </c>
      <c r="J418" s="74"/>
      <c r="K418" s="75" t="n">
        <f aca="false">SUMIFS(zeit3!t3istw6,zeit3!t3paketw6,B418)</f>
        <v>0</v>
      </c>
      <c r="L418" s="74"/>
      <c r="M418" s="75" t="n">
        <f aca="false">SUMIFS(zeit4!t4istw6,zeit4!t4paketw6,B418)</f>
        <v>0</v>
      </c>
      <c r="N418" s="74"/>
      <c r="O418" s="75" t="n">
        <f aca="false">SUMIFS(zeit5!t5istw6,zeit5!t5paketw6,B418)</f>
        <v>0</v>
      </c>
      <c r="P418" s="106" t="n">
        <f aca="false">L418+J418+H418+F418+N418</f>
        <v>0</v>
      </c>
      <c r="Q418" s="98" t="n">
        <f aca="false">M418+K418+I418+G418+O418</f>
        <v>0</v>
      </c>
      <c r="R418" s="1"/>
      <c r="S418" s="1"/>
      <c r="T418" s="1"/>
      <c r="U418" s="1"/>
      <c r="V418" s="1"/>
      <c r="W418" s="1"/>
      <c r="X418" s="1"/>
      <c r="Y418" s="1"/>
      <c r="Z418" s="1"/>
      <c r="AA418" s="1"/>
      <c r="AB418" s="1"/>
      <c r="AC418" s="1"/>
      <c r="AD418" s="1"/>
      <c r="AE418" s="1"/>
      <c r="AF418" s="1"/>
      <c r="AG418" s="1"/>
    </row>
    <row r="419" customFormat="false" ht="15" hidden="true" customHeight="false" outlineLevel="2" collapsed="false">
      <c r="A419" s="1"/>
      <c r="B419" s="70" t="n">
        <f aca="false">B54</f>
        <v>0</v>
      </c>
      <c r="C419" s="71"/>
      <c r="D419" s="72"/>
      <c r="E419" s="73"/>
      <c r="F419" s="74"/>
      <c r="G419" s="75" t="n">
        <f aca="false">SUMIFS([0]!t1istw6,[0]!t1paketw6,B419)</f>
        <v>0</v>
      </c>
      <c r="H419" s="74"/>
      <c r="I419" s="75" t="n">
        <f aca="false">SUMIFS(zeit2!t2istw6,zeit2!t2paketw6,B419)</f>
        <v>0</v>
      </c>
      <c r="J419" s="74"/>
      <c r="K419" s="75" t="n">
        <f aca="false">SUMIFS(zeit3!t3istw6,zeit3!t3paketw6,B419)</f>
        <v>0</v>
      </c>
      <c r="L419" s="74"/>
      <c r="M419" s="75" t="n">
        <f aca="false">SUMIFS(zeit4!t4istw6,zeit4!t4paketw6,B419)</f>
        <v>0</v>
      </c>
      <c r="N419" s="74"/>
      <c r="O419" s="75" t="n">
        <f aca="false">SUMIFS(zeit5!t5istw6,zeit5!t5paketw6,B419)</f>
        <v>0</v>
      </c>
      <c r="P419" s="106" t="n">
        <f aca="false">L419+J419+H419+F419+N419</f>
        <v>0</v>
      </c>
      <c r="Q419" s="98" t="n">
        <f aca="false">M419+K419+I419+G419+O419</f>
        <v>0</v>
      </c>
      <c r="R419" s="1"/>
      <c r="S419" s="1"/>
      <c r="T419" s="1"/>
      <c r="U419" s="1"/>
      <c r="V419" s="1"/>
      <c r="W419" s="1"/>
      <c r="X419" s="1"/>
      <c r="Y419" s="1"/>
      <c r="Z419" s="1"/>
      <c r="AA419" s="1"/>
      <c r="AB419" s="1"/>
      <c r="AC419" s="1"/>
      <c r="AD419" s="1"/>
      <c r="AE419" s="1"/>
      <c r="AF419" s="1"/>
      <c r="AG419" s="1"/>
    </row>
    <row r="420" customFormat="false" ht="15" hidden="true" customHeight="false" outlineLevel="2" collapsed="false">
      <c r="A420" s="1"/>
      <c r="B420" s="70" t="n">
        <f aca="false">B55</f>
        <v>0</v>
      </c>
      <c r="C420" s="71"/>
      <c r="D420" s="72"/>
      <c r="E420" s="73"/>
      <c r="F420" s="74"/>
      <c r="G420" s="75" t="n">
        <f aca="false">SUMIFS([0]!t1istw6,[0]!t1paketw6,B420)</f>
        <v>0</v>
      </c>
      <c r="H420" s="74"/>
      <c r="I420" s="75" t="n">
        <f aca="false">SUMIFS(zeit2!t2istw6,zeit2!t2paketw6,B420)</f>
        <v>0</v>
      </c>
      <c r="J420" s="74"/>
      <c r="K420" s="75" t="n">
        <f aca="false">SUMIFS(zeit3!t3istw6,zeit3!t3paketw6,B420)</f>
        <v>0</v>
      </c>
      <c r="L420" s="74"/>
      <c r="M420" s="75" t="n">
        <f aca="false">SUMIFS(zeit4!t4istw6,zeit4!t4paketw6,B420)</f>
        <v>0</v>
      </c>
      <c r="N420" s="74"/>
      <c r="O420" s="75" t="n">
        <f aca="false">SUMIFS(zeit5!t5istw6,zeit5!t5paketw6,B420)</f>
        <v>0</v>
      </c>
      <c r="P420" s="106" t="n">
        <f aca="false">L420+J420+H420+F420+N420</f>
        <v>0</v>
      </c>
      <c r="Q420" s="98" t="n">
        <f aca="false">M420+K420+I420+G420+O420</f>
        <v>0</v>
      </c>
      <c r="R420" s="1"/>
      <c r="S420" s="1"/>
      <c r="T420" s="1"/>
      <c r="U420" s="1"/>
      <c r="V420" s="1"/>
      <c r="W420" s="1"/>
      <c r="X420" s="1"/>
      <c r="Y420" s="1"/>
      <c r="Z420" s="1"/>
      <c r="AA420" s="1"/>
      <c r="AB420" s="1"/>
      <c r="AC420" s="1"/>
      <c r="AD420" s="1"/>
      <c r="AE420" s="1"/>
      <c r="AF420" s="1"/>
      <c r="AG420" s="1"/>
    </row>
    <row r="421" customFormat="false" ht="15" hidden="true" customHeight="false" outlineLevel="2" collapsed="false">
      <c r="A421" s="1"/>
      <c r="B421" s="70" t="n">
        <f aca="false">B56</f>
        <v>0</v>
      </c>
      <c r="C421" s="71"/>
      <c r="D421" s="72"/>
      <c r="E421" s="73"/>
      <c r="F421" s="74"/>
      <c r="G421" s="75" t="n">
        <f aca="false">SUMIFS([0]!t1istw6,[0]!t1paketw6,B421)</f>
        <v>0</v>
      </c>
      <c r="H421" s="74"/>
      <c r="I421" s="75" t="n">
        <f aca="false">SUMIFS(zeit2!t2istw6,zeit2!t2paketw6,B421)</f>
        <v>0</v>
      </c>
      <c r="J421" s="74"/>
      <c r="K421" s="75" t="n">
        <f aca="false">SUMIFS(zeit3!t3istw6,zeit3!t3paketw6,B421)</f>
        <v>0</v>
      </c>
      <c r="L421" s="74"/>
      <c r="M421" s="75" t="n">
        <f aca="false">SUMIFS(zeit4!t4istw6,zeit4!t4paketw6,B421)</f>
        <v>0</v>
      </c>
      <c r="N421" s="74"/>
      <c r="O421" s="75" t="n">
        <f aca="false">SUMIFS(zeit5!t5istw6,zeit5!t5paketw6,B421)</f>
        <v>0</v>
      </c>
      <c r="P421" s="106" t="n">
        <f aca="false">L421+J421+H421+F421+N421</f>
        <v>0</v>
      </c>
      <c r="Q421" s="98" t="n">
        <f aca="false">M421+K421+I421+G421+O421</f>
        <v>0</v>
      </c>
      <c r="R421" s="1"/>
      <c r="S421" s="1"/>
      <c r="T421" s="1"/>
      <c r="U421" s="1"/>
      <c r="V421" s="1"/>
      <c r="W421" s="1"/>
      <c r="X421" s="1"/>
      <c r="Y421" s="1"/>
      <c r="Z421" s="1"/>
      <c r="AA421" s="1"/>
      <c r="AB421" s="1"/>
      <c r="AC421" s="1"/>
      <c r="AD421" s="1"/>
      <c r="AE421" s="1"/>
      <c r="AF421" s="1"/>
      <c r="AG421" s="1"/>
    </row>
    <row r="422" customFormat="false" ht="15" hidden="false" customHeight="false" outlineLevel="1" collapsed="true">
      <c r="A422" s="1"/>
      <c r="B422" s="84" t="s">
        <v>57</v>
      </c>
      <c r="C422" s="78"/>
      <c r="D422" s="79" t="n">
        <v>5</v>
      </c>
      <c r="E422" s="80" t="n">
        <f aca="false">D422-F422-H422-J422-L422-N422</f>
        <v>0</v>
      </c>
      <c r="F422" s="81" t="n">
        <f aca="false">SUM(F423:F432)</f>
        <v>2</v>
      </c>
      <c r="G422" s="82" t="n">
        <f aca="false">SUM(G423:G432)</f>
        <v>0</v>
      </c>
      <c r="H422" s="81" t="n">
        <f aca="false">SUM(H423:H432)</f>
        <v>1</v>
      </c>
      <c r="I422" s="82" t="n">
        <f aca="false">SUM(I423:I432)</f>
        <v>0</v>
      </c>
      <c r="J422" s="81" t="n">
        <f aca="false">SUM(J423:J432)</f>
        <v>0.5</v>
      </c>
      <c r="K422" s="82" t="n">
        <f aca="false">SUM(K423:K432)</f>
        <v>0</v>
      </c>
      <c r="L422" s="81" t="n">
        <f aca="false">SUM(L423:L432)</f>
        <v>1.5</v>
      </c>
      <c r="M422" s="82" t="n">
        <f aca="false">SUM(M423:M432)</f>
        <v>0</v>
      </c>
      <c r="N422" s="81" t="n">
        <f aca="false">SUM(N423:N432)</f>
        <v>0</v>
      </c>
      <c r="O422" s="82" t="n">
        <f aca="false">SUM(O423:O432)</f>
        <v>0</v>
      </c>
      <c r="P422" s="107" t="n">
        <f aca="false">L422+J422+H422+F422+N422</f>
        <v>5</v>
      </c>
      <c r="Q422" s="67" t="n">
        <f aca="false">M422+K422+I422+G422+O422</f>
        <v>0</v>
      </c>
      <c r="R422" s="1"/>
      <c r="S422" s="1"/>
      <c r="T422" s="1"/>
      <c r="U422" s="1"/>
      <c r="V422" s="1"/>
      <c r="W422" s="1"/>
      <c r="X422" s="1"/>
      <c r="Y422" s="1"/>
      <c r="Z422" s="1"/>
      <c r="AA422" s="1"/>
      <c r="AB422" s="1"/>
      <c r="AC422" s="1"/>
      <c r="AD422" s="1"/>
      <c r="AE422" s="1"/>
      <c r="AF422" s="1"/>
      <c r="AG422" s="1"/>
    </row>
    <row r="423" customFormat="false" ht="15" hidden="false" customHeight="false" outlineLevel="2" collapsed="false">
      <c r="A423" s="1"/>
      <c r="B423" s="70" t="str">
        <f aca="false">B58</f>
        <v>Testprotokoll</v>
      </c>
      <c r="C423" s="71"/>
      <c r="D423" s="72"/>
      <c r="E423" s="73"/>
      <c r="F423" s="74" t="n">
        <v>1</v>
      </c>
      <c r="G423" s="75" t="n">
        <f aca="false">SUMIFS([0]!t1istw6,[0]!t1paketw6,B423)</f>
        <v>0</v>
      </c>
      <c r="H423" s="74" t="n">
        <v>1</v>
      </c>
      <c r="I423" s="75" t="n">
        <f aca="false">SUMIFS(zeit2!t2istw6,zeit2!t2paketw6,B423)</f>
        <v>0</v>
      </c>
      <c r="J423" s="74"/>
      <c r="K423" s="75" t="n">
        <f aca="false">SUMIFS(zeit3!t3istw6,zeit3!t3paketw6,B423)</f>
        <v>0</v>
      </c>
      <c r="L423" s="74" t="n">
        <v>1</v>
      </c>
      <c r="M423" s="75" t="n">
        <f aca="false">SUMIFS(zeit4!t4istw6,zeit4!t4paketw6,B423)</f>
        <v>0</v>
      </c>
      <c r="N423" s="74"/>
      <c r="O423" s="75" t="n">
        <f aca="false">SUMIFS(zeit5!t5istw6,zeit5!t5paketw6,B423)</f>
        <v>0</v>
      </c>
      <c r="P423" s="106" t="n">
        <f aca="false">L423+J423+H423+F423+N423</f>
        <v>3</v>
      </c>
      <c r="Q423" s="98" t="n">
        <f aca="false">M423+K423+I423+G423+O423</f>
        <v>0</v>
      </c>
      <c r="R423" s="1"/>
      <c r="S423" s="1"/>
      <c r="T423" s="1"/>
      <c r="U423" s="1"/>
      <c r="V423" s="1"/>
      <c r="W423" s="1"/>
      <c r="X423" s="1"/>
      <c r="Y423" s="1"/>
      <c r="Z423" s="1"/>
      <c r="AA423" s="1"/>
      <c r="AB423" s="1"/>
      <c r="AC423" s="1"/>
      <c r="AD423" s="1"/>
      <c r="AE423" s="1"/>
      <c r="AF423" s="1"/>
      <c r="AG423" s="1"/>
    </row>
    <row r="424" customFormat="false" ht="15" hidden="false" customHeight="false" outlineLevel="2" collapsed="false">
      <c r="A424" s="1"/>
      <c r="B424" s="70" t="str">
        <f aca="false">B59</f>
        <v>Codedokumentation</v>
      </c>
      <c r="C424" s="71"/>
      <c r="D424" s="72"/>
      <c r="E424" s="73"/>
      <c r="F424" s="74" t="n">
        <v>1</v>
      </c>
      <c r="G424" s="75" t="n">
        <f aca="false">SUMIFS([0]!t1istw6,[0]!t1paketw6,B424)</f>
        <v>0</v>
      </c>
      <c r="H424" s="74"/>
      <c r="I424" s="75" t="n">
        <f aca="false">SUMIFS(zeit2!t2istw6,zeit2!t2paketw6,B424)</f>
        <v>0</v>
      </c>
      <c r="J424" s="74" t="n">
        <v>0.5</v>
      </c>
      <c r="K424" s="75" t="n">
        <f aca="false">SUMIFS(zeit3!t3istw6,zeit3!t3paketw6,B424)</f>
        <v>0</v>
      </c>
      <c r="L424" s="74" t="n">
        <v>0.5</v>
      </c>
      <c r="M424" s="75" t="n">
        <f aca="false">SUMIFS(zeit4!t4istw6,zeit4!t4paketw6,B424)</f>
        <v>0</v>
      </c>
      <c r="N424" s="74"/>
      <c r="O424" s="75" t="n">
        <f aca="false">SUMIFS(zeit5!t5istw6,zeit5!t5paketw6,B424)</f>
        <v>0</v>
      </c>
      <c r="P424" s="106" t="n">
        <f aca="false">L424+J424+H424+F424+N424</f>
        <v>2</v>
      </c>
      <c r="Q424" s="98" t="n">
        <f aca="false">M424+K424+I424+G424+O424</f>
        <v>0</v>
      </c>
      <c r="R424" s="1"/>
      <c r="S424" s="1"/>
      <c r="T424" s="1"/>
      <c r="U424" s="1"/>
      <c r="V424" s="1"/>
      <c r="W424" s="1"/>
      <c r="X424" s="1"/>
      <c r="Y424" s="1"/>
      <c r="Z424" s="1"/>
      <c r="AA424" s="1"/>
      <c r="AB424" s="1"/>
      <c r="AC424" s="1"/>
      <c r="AD424" s="1"/>
      <c r="AE424" s="1"/>
      <c r="AF424" s="1"/>
      <c r="AG424" s="1"/>
    </row>
    <row r="425" customFormat="false" ht="15" hidden="false" customHeight="false" outlineLevel="2" collapsed="false">
      <c r="A425" s="1"/>
      <c r="B425" s="70" t="str">
        <f aca="false">B60</f>
        <v>Benutzerdokumentation</v>
      </c>
      <c r="C425" s="71"/>
      <c r="D425" s="72"/>
      <c r="E425" s="73"/>
      <c r="F425" s="74"/>
      <c r="G425" s="75" t="n">
        <f aca="false">SUMIFS([0]!t1istw6,[0]!t1paketw6,B425)</f>
        <v>0</v>
      </c>
      <c r="H425" s="74"/>
      <c r="I425" s="75" t="n">
        <f aca="false">SUMIFS(zeit2!t2istw6,zeit2!t2paketw6,B425)</f>
        <v>0</v>
      </c>
      <c r="J425" s="74"/>
      <c r="K425" s="75" t="n">
        <f aca="false">SUMIFS(zeit3!t3istw6,zeit3!t3paketw6,B425)</f>
        <v>0</v>
      </c>
      <c r="L425" s="74"/>
      <c r="M425" s="75" t="n">
        <f aca="false">SUMIFS(zeit4!t4istw6,zeit4!t4paketw6,B425)</f>
        <v>0</v>
      </c>
      <c r="N425" s="74"/>
      <c r="O425" s="75" t="n">
        <f aca="false">SUMIFS(zeit5!t5istw6,zeit5!t5paketw6,B425)</f>
        <v>0</v>
      </c>
      <c r="P425" s="106" t="n">
        <f aca="false">L425+J425+H425+F425+N425</f>
        <v>0</v>
      </c>
      <c r="Q425" s="98" t="n">
        <f aca="false">M425+K425+I425+G425+O425</f>
        <v>0</v>
      </c>
      <c r="R425" s="1"/>
      <c r="S425" s="1"/>
      <c r="T425" s="1"/>
      <c r="U425" s="1"/>
      <c r="V425" s="1"/>
      <c r="W425" s="1"/>
      <c r="X425" s="1"/>
      <c r="Y425" s="1"/>
      <c r="Z425" s="1"/>
      <c r="AA425" s="1"/>
      <c r="AB425" s="1"/>
      <c r="AC425" s="1"/>
      <c r="AD425" s="1"/>
      <c r="AE425" s="1"/>
      <c r="AF425" s="1"/>
      <c r="AG425" s="1"/>
    </row>
    <row r="426" customFormat="false" ht="15" hidden="false" customHeight="false" outlineLevel="2" collapsed="false">
      <c r="A426" s="1"/>
      <c r="B426" s="70" t="str">
        <f aca="false">B61</f>
        <v>Protokoll - Review</v>
      </c>
      <c r="C426" s="71"/>
      <c r="D426" s="72"/>
      <c r="E426" s="73"/>
      <c r="F426" s="74"/>
      <c r="G426" s="75" t="n">
        <f aca="false">SUMIFS([0]!t1istw6,[0]!t1paketw6,B426)</f>
        <v>0</v>
      </c>
      <c r="H426" s="74"/>
      <c r="I426" s="75" t="n">
        <f aca="false">SUMIFS(zeit2!t2istw6,zeit2!t2paketw6,B426)</f>
        <v>0</v>
      </c>
      <c r="J426" s="74"/>
      <c r="K426" s="75" t="n">
        <f aca="false">SUMIFS(zeit3!t3istw6,zeit3!t3paketw6,B426)</f>
        <v>0</v>
      </c>
      <c r="L426" s="74"/>
      <c r="M426" s="75" t="n">
        <f aca="false">SUMIFS(zeit4!t4istw6,zeit4!t4paketw6,B426)</f>
        <v>0</v>
      </c>
      <c r="N426" s="74"/>
      <c r="O426" s="75" t="n">
        <f aca="false">SUMIFS(zeit5!t5istw6,zeit5!t5paketw6,B426)</f>
        <v>0</v>
      </c>
      <c r="P426" s="106" t="n">
        <f aca="false">L426+J426+H426+F426+N426</f>
        <v>0</v>
      </c>
      <c r="Q426" s="98" t="n">
        <f aca="false">M426+K426+I426+G426+O426</f>
        <v>0</v>
      </c>
      <c r="R426" s="1"/>
      <c r="S426" s="1"/>
      <c r="T426" s="1"/>
      <c r="U426" s="1"/>
      <c r="V426" s="1"/>
      <c r="W426" s="1"/>
      <c r="X426" s="1"/>
      <c r="Y426" s="1"/>
      <c r="Z426" s="1"/>
      <c r="AA426" s="1"/>
      <c r="AB426" s="1"/>
      <c r="AC426" s="1"/>
      <c r="AD426" s="1"/>
      <c r="AE426" s="1"/>
      <c r="AF426" s="1"/>
      <c r="AG426" s="1"/>
    </row>
    <row r="427" customFormat="false" ht="15" hidden="false" customHeight="false" outlineLevel="2" collapsed="false">
      <c r="A427" s="1"/>
      <c r="B427" s="70" t="n">
        <f aca="false">B62</f>
        <v>0</v>
      </c>
      <c r="C427" s="71"/>
      <c r="D427" s="72"/>
      <c r="E427" s="73"/>
      <c r="F427" s="74"/>
      <c r="G427" s="75" t="n">
        <f aca="false">SUMIFS([0]!t1istw6,[0]!t1paketw6,B427)</f>
        <v>0</v>
      </c>
      <c r="H427" s="74"/>
      <c r="I427" s="75" t="n">
        <f aca="false">SUMIFS(zeit2!t2istw6,zeit2!t2paketw6,B427)</f>
        <v>0</v>
      </c>
      <c r="J427" s="74"/>
      <c r="K427" s="75" t="n">
        <f aca="false">SUMIFS(zeit3!t3istw6,zeit3!t3paketw6,B427)</f>
        <v>0</v>
      </c>
      <c r="L427" s="74"/>
      <c r="M427" s="75" t="n">
        <f aca="false">SUMIFS(zeit4!t4istw6,zeit4!t4paketw6,B427)</f>
        <v>0</v>
      </c>
      <c r="N427" s="74"/>
      <c r="O427" s="75" t="n">
        <f aca="false">SUMIFS(zeit5!t5istw6,zeit5!t5paketw6,B427)</f>
        <v>0</v>
      </c>
      <c r="P427" s="106" t="n">
        <f aca="false">L427+J427+H427+F427+N427</f>
        <v>0</v>
      </c>
      <c r="Q427" s="98" t="n">
        <f aca="false">M427+K427+I427+G427+O427</f>
        <v>0</v>
      </c>
      <c r="R427" s="1"/>
      <c r="S427" s="1"/>
      <c r="T427" s="1"/>
      <c r="U427" s="1"/>
      <c r="V427" s="1"/>
      <c r="W427" s="1"/>
      <c r="X427" s="1"/>
      <c r="Y427" s="1"/>
      <c r="Z427" s="1"/>
      <c r="AA427" s="1"/>
      <c r="AB427" s="1"/>
      <c r="AC427" s="1"/>
      <c r="AD427" s="1"/>
      <c r="AE427" s="1"/>
      <c r="AF427" s="1"/>
      <c r="AG427" s="1"/>
    </row>
    <row r="428" customFormat="false" ht="15" hidden="false" customHeight="false" outlineLevel="2" collapsed="false">
      <c r="A428" s="1"/>
      <c r="B428" s="70" t="n">
        <f aca="false">B63</f>
        <v>0</v>
      </c>
      <c r="C428" s="71"/>
      <c r="D428" s="72"/>
      <c r="E428" s="73"/>
      <c r="F428" s="74"/>
      <c r="G428" s="75" t="n">
        <f aca="false">SUMIFS([0]!t1istw6,[0]!t1paketw6,B428)</f>
        <v>0</v>
      </c>
      <c r="H428" s="74"/>
      <c r="I428" s="75" t="n">
        <f aca="false">SUMIFS(zeit2!t2istw6,zeit2!t2paketw6,B428)</f>
        <v>0</v>
      </c>
      <c r="J428" s="74"/>
      <c r="K428" s="75" t="n">
        <f aca="false">SUMIFS(zeit3!t3istw6,zeit3!t3paketw6,B428)</f>
        <v>0</v>
      </c>
      <c r="L428" s="74"/>
      <c r="M428" s="75" t="n">
        <f aca="false">SUMIFS(zeit4!t4istw6,zeit4!t4paketw6,B428)</f>
        <v>0</v>
      </c>
      <c r="N428" s="74"/>
      <c r="O428" s="75" t="n">
        <f aca="false">SUMIFS(zeit5!t5istw6,zeit5!t5paketw6,B428)</f>
        <v>0</v>
      </c>
      <c r="P428" s="106" t="n">
        <f aca="false">L428+J428+H428+F428+N428</f>
        <v>0</v>
      </c>
      <c r="Q428" s="98" t="n">
        <f aca="false">M428+K428+I428+G428+O428</f>
        <v>0</v>
      </c>
      <c r="R428" s="1"/>
      <c r="S428" s="1"/>
      <c r="T428" s="1"/>
      <c r="U428" s="1"/>
      <c r="V428" s="1"/>
      <c r="W428" s="1"/>
      <c r="X428" s="1"/>
      <c r="Y428" s="1"/>
      <c r="Z428" s="1"/>
      <c r="AA428" s="1"/>
      <c r="AB428" s="1"/>
      <c r="AC428" s="1"/>
      <c r="AD428" s="1"/>
      <c r="AE428" s="1"/>
      <c r="AF428" s="1"/>
      <c r="AG428" s="1"/>
    </row>
    <row r="429" customFormat="false" ht="15" hidden="false" customHeight="false" outlineLevel="2" collapsed="false">
      <c r="A429" s="1"/>
      <c r="B429" s="70" t="n">
        <f aca="false">B64</f>
        <v>0</v>
      </c>
      <c r="C429" s="71"/>
      <c r="D429" s="72"/>
      <c r="E429" s="73"/>
      <c r="F429" s="74"/>
      <c r="G429" s="75" t="n">
        <f aca="false">SUMIFS([0]!t1istw6,[0]!t1paketw6,B429)</f>
        <v>0</v>
      </c>
      <c r="H429" s="74"/>
      <c r="I429" s="75" t="n">
        <f aca="false">SUMIFS(zeit2!t2istw6,zeit2!t2paketw6,B429)</f>
        <v>0</v>
      </c>
      <c r="J429" s="74"/>
      <c r="K429" s="75" t="n">
        <f aca="false">SUMIFS(zeit3!t3istw6,zeit3!t3paketw6,B429)</f>
        <v>0</v>
      </c>
      <c r="L429" s="74"/>
      <c r="M429" s="75" t="n">
        <f aca="false">SUMIFS(zeit4!t4istw6,zeit4!t4paketw6,B429)</f>
        <v>0</v>
      </c>
      <c r="N429" s="74"/>
      <c r="O429" s="75" t="n">
        <f aca="false">SUMIFS(zeit5!t5istw6,zeit5!t5paketw6,B429)</f>
        <v>0</v>
      </c>
      <c r="P429" s="106" t="n">
        <f aca="false">L429+J429+H429+F429+N429</f>
        <v>0</v>
      </c>
      <c r="Q429" s="98" t="n">
        <f aca="false">M429+K429+I429+G429+O429</f>
        <v>0</v>
      </c>
      <c r="R429" s="1"/>
      <c r="S429" s="1"/>
      <c r="T429" s="1"/>
      <c r="U429" s="1"/>
      <c r="V429" s="1"/>
      <c r="W429" s="1"/>
      <c r="X429" s="1"/>
      <c r="Y429" s="1"/>
      <c r="Z429" s="1"/>
      <c r="AA429" s="1"/>
      <c r="AB429" s="1"/>
      <c r="AC429" s="1"/>
      <c r="AD429" s="1"/>
      <c r="AE429" s="1"/>
      <c r="AF429" s="1"/>
      <c r="AG429" s="1"/>
    </row>
    <row r="430" customFormat="false" ht="15" hidden="false" customHeight="false" outlineLevel="2" collapsed="false">
      <c r="A430" s="1"/>
      <c r="B430" s="70" t="n">
        <f aca="false">B65</f>
        <v>0</v>
      </c>
      <c r="C430" s="71"/>
      <c r="D430" s="72"/>
      <c r="E430" s="73"/>
      <c r="F430" s="74"/>
      <c r="G430" s="75" t="n">
        <f aca="false">SUMIFS([0]!t1istw6,[0]!t1paketw6,B430)</f>
        <v>0</v>
      </c>
      <c r="H430" s="74"/>
      <c r="I430" s="75" t="n">
        <f aca="false">SUMIFS(zeit2!t2istw6,zeit2!t2paketw6,B430)</f>
        <v>0</v>
      </c>
      <c r="J430" s="74"/>
      <c r="K430" s="75" t="n">
        <f aca="false">SUMIFS(zeit3!t3istw6,zeit3!t3paketw6,B430)</f>
        <v>0</v>
      </c>
      <c r="L430" s="74"/>
      <c r="M430" s="75" t="n">
        <f aca="false">SUMIFS(zeit4!t4istw6,zeit4!t4paketw6,B430)</f>
        <v>0</v>
      </c>
      <c r="N430" s="74"/>
      <c r="O430" s="75" t="n">
        <f aca="false">SUMIFS(zeit5!t5istw6,zeit5!t5paketw6,B430)</f>
        <v>0</v>
      </c>
      <c r="P430" s="106" t="n">
        <f aca="false">L430+J430+H430+F430+N430</f>
        <v>0</v>
      </c>
      <c r="Q430" s="98" t="n">
        <f aca="false">M430+K430+I430+G430+O430</f>
        <v>0</v>
      </c>
      <c r="R430" s="1"/>
      <c r="S430" s="1"/>
      <c r="T430" s="1"/>
      <c r="U430" s="1"/>
      <c r="V430" s="1"/>
      <c r="W430" s="1"/>
      <c r="X430" s="1"/>
      <c r="Y430" s="1"/>
      <c r="Z430" s="1"/>
      <c r="AA430" s="1"/>
      <c r="AB430" s="1"/>
      <c r="AC430" s="1"/>
      <c r="AD430" s="1"/>
      <c r="AE430" s="1"/>
      <c r="AF430" s="1"/>
      <c r="AG430" s="1"/>
    </row>
    <row r="431" customFormat="false" ht="15" hidden="false" customHeight="false" outlineLevel="2" collapsed="false">
      <c r="A431" s="1"/>
      <c r="B431" s="70" t="n">
        <f aca="false">B66</f>
        <v>0</v>
      </c>
      <c r="C431" s="71"/>
      <c r="D431" s="72"/>
      <c r="E431" s="73"/>
      <c r="F431" s="74"/>
      <c r="G431" s="75" t="n">
        <f aca="false">SUMIFS([0]!t1istw6,[0]!t1paketw6,B431)</f>
        <v>0</v>
      </c>
      <c r="H431" s="74"/>
      <c r="I431" s="75" t="n">
        <f aca="false">SUMIFS(zeit2!t2istw6,zeit2!t2paketw6,B431)</f>
        <v>0</v>
      </c>
      <c r="J431" s="74"/>
      <c r="K431" s="75" t="n">
        <f aca="false">SUMIFS(zeit3!t3istw6,zeit3!t3paketw6,B431)</f>
        <v>0</v>
      </c>
      <c r="L431" s="74"/>
      <c r="M431" s="75" t="n">
        <f aca="false">SUMIFS(zeit4!t4istw6,zeit4!t4paketw6,B431)</f>
        <v>0</v>
      </c>
      <c r="N431" s="74"/>
      <c r="O431" s="75" t="n">
        <f aca="false">SUMIFS(zeit5!t5istw6,zeit5!t5paketw6,B431)</f>
        <v>0</v>
      </c>
      <c r="P431" s="106" t="n">
        <f aca="false">L431+J431+H431+F431+N431</f>
        <v>0</v>
      </c>
      <c r="Q431" s="98" t="n">
        <f aca="false">M431+K431+I431+G431+O431</f>
        <v>0</v>
      </c>
      <c r="R431" s="1"/>
      <c r="S431" s="1"/>
      <c r="T431" s="1"/>
      <c r="U431" s="1"/>
      <c r="V431" s="1"/>
      <c r="W431" s="1"/>
      <c r="X431" s="1"/>
      <c r="Y431" s="1"/>
      <c r="Z431" s="1"/>
      <c r="AA431" s="1"/>
      <c r="AB431" s="1"/>
      <c r="AC431" s="1"/>
      <c r="AD431" s="1"/>
      <c r="AE431" s="1"/>
      <c r="AF431" s="1"/>
      <c r="AG431" s="1"/>
    </row>
    <row r="432" customFormat="false" ht="15" hidden="false" customHeight="false" outlineLevel="2" collapsed="false">
      <c r="A432" s="1"/>
      <c r="B432" s="70" t="n">
        <f aca="false">B67</f>
        <v>0</v>
      </c>
      <c r="C432" s="71"/>
      <c r="D432" s="72"/>
      <c r="E432" s="73"/>
      <c r="F432" s="74"/>
      <c r="G432" s="75" t="n">
        <f aca="false">SUMIFS([0]!t1istw6,[0]!t1paketw6,B432)</f>
        <v>0</v>
      </c>
      <c r="H432" s="74"/>
      <c r="I432" s="75" t="n">
        <f aca="false">SUMIFS(zeit2!t2istw6,zeit2!t2paketw6,B432)</f>
        <v>0</v>
      </c>
      <c r="J432" s="74"/>
      <c r="K432" s="75" t="n">
        <f aca="false">SUMIFS(zeit3!t3istw6,zeit3!t3paketw6,B432)</f>
        <v>0</v>
      </c>
      <c r="L432" s="74"/>
      <c r="M432" s="75" t="n">
        <f aca="false">SUMIFS(zeit4!t4istw6,zeit4!t4paketw6,B432)</f>
        <v>0</v>
      </c>
      <c r="N432" s="74"/>
      <c r="O432" s="75" t="n">
        <f aca="false">SUMIFS(zeit5!t5istw6,zeit5!t5paketw6,B432)</f>
        <v>0</v>
      </c>
      <c r="P432" s="106" t="n">
        <f aca="false">L432+J432+H432+F432+N432</f>
        <v>0</v>
      </c>
      <c r="Q432" s="98" t="n">
        <f aca="false">M432+K432+I432+G432+O432</f>
        <v>0</v>
      </c>
      <c r="R432" s="1"/>
      <c r="S432" s="1"/>
      <c r="T432" s="1"/>
      <c r="U432" s="1"/>
      <c r="V432" s="1"/>
      <c r="W432" s="1"/>
      <c r="X432" s="1"/>
      <c r="Y432" s="1"/>
      <c r="Z432" s="1"/>
      <c r="AA432" s="1"/>
      <c r="AB432" s="1"/>
      <c r="AC432" s="1"/>
      <c r="AD432" s="1"/>
      <c r="AE432" s="1"/>
      <c r="AF432" s="1"/>
      <c r="AG432" s="1"/>
    </row>
    <row r="433" customFormat="false" ht="15" hidden="false" customHeight="false" outlineLevel="1" collapsed="false">
      <c r="A433" s="1"/>
      <c r="B433" s="84" t="s">
        <v>58</v>
      </c>
      <c r="C433" s="78"/>
      <c r="D433" s="79" t="n">
        <v>5</v>
      </c>
      <c r="E433" s="80" t="n">
        <f aca="false">D433-F433-H433-J433-L433-N433</f>
        <v>0</v>
      </c>
      <c r="F433" s="81" t="n">
        <f aca="false">SUM(F434:F443)</f>
        <v>0</v>
      </c>
      <c r="G433" s="82" t="n">
        <f aca="false">SUM(G434:G443)</f>
        <v>0</v>
      </c>
      <c r="H433" s="81" t="n">
        <f aca="false">SUM(H434:H443)</f>
        <v>0</v>
      </c>
      <c r="I433" s="82" t="n">
        <f aca="false">SUM(I434:I443)</f>
        <v>0</v>
      </c>
      <c r="J433" s="81" t="n">
        <f aca="false">SUM(J434:J443)</f>
        <v>3</v>
      </c>
      <c r="K433" s="82" t="n">
        <f aca="false">SUM(K434:K443)</f>
        <v>0</v>
      </c>
      <c r="L433" s="81" t="n">
        <f aca="false">SUM(L434:L443)</f>
        <v>2</v>
      </c>
      <c r="M433" s="82" t="n">
        <f aca="false">SUM(M434:M443)</f>
        <v>0</v>
      </c>
      <c r="N433" s="81" t="n">
        <f aca="false">SUM(N434:N443)</f>
        <v>0</v>
      </c>
      <c r="O433" s="82" t="n">
        <f aca="false">SUM(O434:O443)</f>
        <v>0</v>
      </c>
      <c r="P433" s="107" t="n">
        <f aca="false">L433+J433+H433+F433+N433</f>
        <v>5</v>
      </c>
      <c r="Q433" s="67" t="n">
        <f aca="false">M433+K433+I433+G433+O433</f>
        <v>0</v>
      </c>
      <c r="R433" s="1"/>
      <c r="S433" s="1"/>
      <c r="T433" s="1"/>
      <c r="U433" s="1"/>
      <c r="V433" s="1"/>
      <c r="W433" s="1"/>
      <c r="X433" s="1"/>
      <c r="Y433" s="1"/>
      <c r="Z433" s="1"/>
      <c r="AA433" s="1"/>
      <c r="AB433" s="1"/>
      <c r="AC433" s="1"/>
      <c r="AD433" s="1"/>
      <c r="AE433" s="1"/>
      <c r="AF433" s="1"/>
      <c r="AG433" s="1"/>
    </row>
    <row r="434" customFormat="false" ht="15" hidden="true" customHeight="false" outlineLevel="2" collapsed="false">
      <c r="A434" s="1"/>
      <c r="B434" s="70" t="str">
        <f aca="false">B69</f>
        <v>Projektinfrastruktur</v>
      </c>
      <c r="C434" s="71"/>
      <c r="D434" s="72"/>
      <c r="E434" s="73"/>
      <c r="F434" s="74"/>
      <c r="G434" s="75" t="n">
        <f aca="false">SUMIFS([0]!t1istw6,[0]!t1paketw6,B434)</f>
        <v>0</v>
      </c>
      <c r="H434" s="74"/>
      <c r="I434" s="75" t="n">
        <f aca="false">SUMIFS(zeit2!t2istw6,zeit2!t2paketw6,B434)</f>
        <v>0</v>
      </c>
      <c r="J434" s="74"/>
      <c r="K434" s="75" t="n">
        <f aca="false">SUMIFS(zeit3!t3istw6,zeit3!t3paketw6,B434)</f>
        <v>0</v>
      </c>
      <c r="L434" s="74"/>
      <c r="M434" s="75" t="n">
        <f aca="false">SUMIFS(zeit4!t4istw6,zeit4!t4paketw6,B434)</f>
        <v>0</v>
      </c>
      <c r="N434" s="74"/>
      <c r="O434" s="75" t="n">
        <f aca="false">SUMIFS(zeit5!t5istw6,zeit5!t5paketw6,B434)</f>
        <v>0</v>
      </c>
      <c r="P434" s="106" t="n">
        <f aca="false">L434+J434+H434+F434+N434</f>
        <v>0</v>
      </c>
      <c r="Q434" s="98" t="n">
        <f aca="false">M434+K434+I434+G434+O434</f>
        <v>0</v>
      </c>
      <c r="R434" s="1"/>
      <c r="S434" s="1"/>
      <c r="T434" s="1"/>
      <c r="U434" s="1"/>
      <c r="V434" s="1"/>
      <c r="W434" s="1"/>
      <c r="X434" s="1"/>
      <c r="Y434" s="1"/>
      <c r="Z434" s="1"/>
      <c r="AA434" s="1"/>
      <c r="AB434" s="1"/>
      <c r="AC434" s="1"/>
      <c r="AD434" s="1"/>
      <c r="AE434" s="1"/>
      <c r="AF434" s="1"/>
      <c r="AG434" s="1"/>
    </row>
    <row r="435" customFormat="false" ht="15" hidden="true" customHeight="false" outlineLevel="2" collapsed="false">
      <c r="A435" s="1"/>
      <c r="B435" s="70" t="str">
        <f aca="false">B70</f>
        <v>Zeitplan</v>
      </c>
      <c r="C435" s="71"/>
      <c r="D435" s="72"/>
      <c r="E435" s="73"/>
      <c r="F435" s="74"/>
      <c r="G435" s="75" t="n">
        <f aca="false">SUMIFS([0]!t1istw6,[0]!t1paketw6,B435)</f>
        <v>0</v>
      </c>
      <c r="H435" s="74"/>
      <c r="I435" s="75" t="n">
        <f aca="false">SUMIFS(zeit2!t2istw6,zeit2!t2paketw6,B435)</f>
        <v>0</v>
      </c>
      <c r="J435" s="74"/>
      <c r="K435" s="75" t="n">
        <f aca="false">SUMIFS(zeit3!t3istw6,zeit3!t3paketw6,B435)</f>
        <v>0</v>
      </c>
      <c r="L435" s="74"/>
      <c r="M435" s="75" t="n">
        <f aca="false">SUMIFS(zeit4!t4istw6,zeit4!t4paketw6,B435)</f>
        <v>0</v>
      </c>
      <c r="N435" s="74"/>
      <c r="O435" s="75" t="n">
        <f aca="false">SUMIFS(zeit5!t5istw6,zeit5!t5paketw6,B435)</f>
        <v>0</v>
      </c>
      <c r="P435" s="106" t="n">
        <f aca="false">L435+J435+H435+F435+N435</f>
        <v>0</v>
      </c>
      <c r="Q435" s="98" t="n">
        <f aca="false">M435+K435+I435+G435+O435</f>
        <v>0</v>
      </c>
      <c r="R435" s="1"/>
      <c r="S435" s="1"/>
      <c r="T435" s="1"/>
      <c r="U435" s="1"/>
      <c r="V435" s="1"/>
      <c r="W435" s="1"/>
      <c r="X435" s="1"/>
      <c r="Y435" s="1"/>
      <c r="Z435" s="1"/>
      <c r="AA435" s="1"/>
      <c r="AB435" s="1"/>
      <c r="AC435" s="1"/>
      <c r="AD435" s="1"/>
      <c r="AE435" s="1"/>
      <c r="AF435" s="1"/>
      <c r="AG435" s="1"/>
    </row>
    <row r="436" customFormat="false" ht="15" hidden="true" customHeight="false" outlineLevel="2" collapsed="false">
      <c r="A436" s="1"/>
      <c r="B436" s="70" t="str">
        <f aca="false">B71</f>
        <v>Projekt Website </v>
      </c>
      <c r="C436" s="71"/>
      <c r="D436" s="72"/>
      <c r="E436" s="73"/>
      <c r="F436" s="74"/>
      <c r="G436" s="75" t="n">
        <f aca="false">SUMIFS([0]!t1istw6,[0]!t1paketw6,B436)</f>
        <v>0</v>
      </c>
      <c r="H436" s="74"/>
      <c r="I436" s="75" t="n">
        <f aca="false">SUMIFS(zeit2!t2istw6,zeit2!t2paketw6,B436)</f>
        <v>0</v>
      </c>
      <c r="J436" s="74"/>
      <c r="K436" s="75" t="n">
        <f aca="false">SUMIFS(zeit3!t3istw6,zeit3!t3paketw6,B436)</f>
        <v>0</v>
      </c>
      <c r="L436" s="74"/>
      <c r="M436" s="75" t="n">
        <f aca="false">SUMIFS(zeit4!t4istw6,zeit4!t4paketw6,B436)</f>
        <v>0</v>
      </c>
      <c r="N436" s="74"/>
      <c r="O436" s="75" t="n">
        <f aca="false">SUMIFS(zeit5!t5istw6,zeit5!t5paketw6,B436)</f>
        <v>0</v>
      </c>
      <c r="P436" s="106" t="n">
        <f aca="false">L436+J436+H436+F436+N436</f>
        <v>0</v>
      </c>
      <c r="Q436" s="98" t="n">
        <f aca="false">M436+K436+I436+G436+O436</f>
        <v>0</v>
      </c>
      <c r="R436" s="1"/>
      <c r="S436" s="1"/>
      <c r="T436" s="1"/>
      <c r="U436" s="1"/>
      <c r="V436" s="1"/>
      <c r="W436" s="1"/>
      <c r="X436" s="1"/>
      <c r="Y436" s="1"/>
      <c r="Z436" s="1"/>
      <c r="AA436" s="1"/>
      <c r="AB436" s="1"/>
      <c r="AC436" s="1"/>
      <c r="AD436" s="1"/>
      <c r="AE436" s="1"/>
      <c r="AF436" s="1"/>
      <c r="AG436" s="1"/>
    </row>
    <row r="437" customFormat="false" ht="15" hidden="true" customHeight="false" outlineLevel="2" collapsed="false">
      <c r="A437" s="1"/>
      <c r="B437" s="70" t="str">
        <f aca="false">B72</f>
        <v>Projektplanung</v>
      </c>
      <c r="C437" s="71"/>
      <c r="D437" s="72"/>
      <c r="E437" s="73"/>
      <c r="F437" s="74"/>
      <c r="G437" s="75" t="n">
        <f aca="false">SUMIFS([0]!t1istw6,[0]!t1paketw6,B437)</f>
        <v>0</v>
      </c>
      <c r="H437" s="74"/>
      <c r="I437" s="75" t="n">
        <f aca="false">SUMIFS(zeit2!t2istw6,zeit2!t2paketw6,B437)</f>
        <v>0</v>
      </c>
      <c r="J437" s="74" t="n">
        <v>3</v>
      </c>
      <c r="K437" s="75" t="n">
        <f aca="false">SUMIFS(zeit3!t3istw6,zeit3!t3paketw6,B437)</f>
        <v>0</v>
      </c>
      <c r="L437" s="74" t="n">
        <v>2</v>
      </c>
      <c r="M437" s="75" t="n">
        <f aca="false">SUMIFS(zeit4!t4istw6,zeit4!t4paketw6,B437)</f>
        <v>0</v>
      </c>
      <c r="N437" s="74"/>
      <c r="O437" s="75" t="n">
        <f aca="false">SUMIFS(zeit5!t5istw6,zeit5!t5paketw6,B437)</f>
        <v>0</v>
      </c>
      <c r="P437" s="106" t="n">
        <f aca="false">L437+J437+H437+F437+N437</f>
        <v>5</v>
      </c>
      <c r="Q437" s="98" t="n">
        <f aca="false">M437+K437+I437+G437+O437</f>
        <v>0</v>
      </c>
      <c r="R437" s="1"/>
      <c r="S437" s="1"/>
      <c r="T437" s="1"/>
      <c r="U437" s="1"/>
      <c r="V437" s="1"/>
      <c r="W437" s="1"/>
      <c r="X437" s="1"/>
      <c r="Y437" s="1"/>
      <c r="Z437" s="1"/>
      <c r="AA437" s="1"/>
      <c r="AB437" s="1"/>
      <c r="AC437" s="1"/>
      <c r="AD437" s="1"/>
      <c r="AE437" s="1"/>
      <c r="AF437" s="1"/>
      <c r="AG437" s="1"/>
    </row>
    <row r="438" customFormat="false" ht="15" hidden="true" customHeight="false" outlineLevel="2" collapsed="false">
      <c r="A438" s="1"/>
      <c r="B438" s="70" t="str">
        <f aca="false">B73</f>
        <v>Arbeitspaket 5</v>
      </c>
      <c r="C438" s="71"/>
      <c r="D438" s="72"/>
      <c r="E438" s="73"/>
      <c r="F438" s="74"/>
      <c r="G438" s="75" t="n">
        <f aca="false">SUMIFS([0]!t1istw6,[0]!t1paketw6,B438)</f>
        <v>0</v>
      </c>
      <c r="H438" s="74"/>
      <c r="I438" s="75" t="n">
        <f aca="false">SUMIFS(zeit2!t2istw6,zeit2!t2paketw6,B438)</f>
        <v>0</v>
      </c>
      <c r="J438" s="74"/>
      <c r="K438" s="75" t="n">
        <f aca="false">SUMIFS(zeit3!t3istw6,zeit3!t3paketw6,B438)</f>
        <v>0</v>
      </c>
      <c r="L438" s="74"/>
      <c r="M438" s="75" t="n">
        <f aca="false">SUMIFS(zeit4!t4istw6,zeit4!t4paketw6,B438)</f>
        <v>0</v>
      </c>
      <c r="N438" s="74"/>
      <c r="O438" s="75" t="n">
        <f aca="false">SUMIFS(zeit5!t5istw6,zeit5!t5paketw6,B438)</f>
        <v>0</v>
      </c>
      <c r="P438" s="106" t="n">
        <f aca="false">L438+J438+H438+F438+N438</f>
        <v>0</v>
      </c>
      <c r="Q438" s="98" t="n">
        <f aca="false">M438+K438+I438+G438+O438</f>
        <v>0</v>
      </c>
      <c r="R438" s="1"/>
      <c r="S438" s="1"/>
      <c r="T438" s="1"/>
      <c r="U438" s="1"/>
      <c r="V438" s="1"/>
      <c r="W438" s="1"/>
      <c r="X438" s="1"/>
      <c r="Y438" s="1"/>
      <c r="Z438" s="1"/>
      <c r="AA438" s="1"/>
      <c r="AB438" s="1"/>
      <c r="AC438" s="1"/>
      <c r="AD438" s="1"/>
      <c r="AE438" s="1"/>
      <c r="AF438" s="1"/>
      <c r="AG438" s="1"/>
    </row>
    <row r="439" customFormat="false" ht="15" hidden="true" customHeight="false" outlineLevel="2" collapsed="false">
      <c r="A439" s="1"/>
      <c r="B439" s="70" t="n">
        <f aca="false">B74</f>
        <v>0</v>
      </c>
      <c r="C439" s="71"/>
      <c r="D439" s="72"/>
      <c r="E439" s="73"/>
      <c r="F439" s="74"/>
      <c r="G439" s="75" t="n">
        <f aca="false">SUMIFS([0]!t1istw6,[0]!t1paketw6,B439)</f>
        <v>0</v>
      </c>
      <c r="H439" s="74"/>
      <c r="I439" s="75" t="n">
        <f aca="false">SUMIFS(zeit2!t2istw6,zeit2!t2paketw6,B439)</f>
        <v>0</v>
      </c>
      <c r="J439" s="74"/>
      <c r="K439" s="75" t="n">
        <f aca="false">SUMIFS(zeit3!t3istw6,zeit3!t3paketw6,B439)</f>
        <v>0</v>
      </c>
      <c r="L439" s="74"/>
      <c r="M439" s="75" t="n">
        <f aca="false">SUMIFS(zeit4!t4istw6,zeit4!t4paketw6,B439)</f>
        <v>0</v>
      </c>
      <c r="N439" s="74"/>
      <c r="O439" s="75" t="n">
        <f aca="false">SUMIFS(zeit5!t5istw6,zeit5!t5paketw6,B439)</f>
        <v>0</v>
      </c>
      <c r="P439" s="106" t="n">
        <f aca="false">L439+J439+H439+F439+N439</f>
        <v>0</v>
      </c>
      <c r="Q439" s="98" t="n">
        <f aca="false">M439+K439+I439+G439+O439</f>
        <v>0</v>
      </c>
      <c r="R439" s="1"/>
      <c r="S439" s="1"/>
      <c r="T439" s="1"/>
      <c r="U439" s="1"/>
      <c r="V439" s="1"/>
      <c r="W439" s="1"/>
      <c r="X439" s="1"/>
      <c r="Y439" s="1"/>
      <c r="Z439" s="1"/>
      <c r="AA439" s="1"/>
      <c r="AB439" s="1"/>
      <c r="AC439" s="1"/>
      <c r="AD439" s="1"/>
      <c r="AE439" s="1"/>
      <c r="AF439" s="1"/>
      <c r="AG439" s="1"/>
    </row>
    <row r="440" customFormat="false" ht="15" hidden="true" customHeight="false" outlineLevel="2" collapsed="false">
      <c r="A440" s="1"/>
      <c r="B440" s="70" t="n">
        <f aca="false">B75</f>
        <v>0</v>
      </c>
      <c r="C440" s="71"/>
      <c r="D440" s="72"/>
      <c r="E440" s="73"/>
      <c r="F440" s="74"/>
      <c r="G440" s="75" t="n">
        <f aca="false">SUMIFS([0]!t1istw6,[0]!t1paketw6,B440)</f>
        <v>0</v>
      </c>
      <c r="H440" s="74"/>
      <c r="I440" s="75" t="n">
        <f aca="false">SUMIFS(zeit2!t2istw6,zeit2!t2paketw6,B440)</f>
        <v>0</v>
      </c>
      <c r="J440" s="74"/>
      <c r="K440" s="75" t="n">
        <f aca="false">SUMIFS(zeit3!t3istw6,zeit3!t3paketw6,B440)</f>
        <v>0</v>
      </c>
      <c r="L440" s="74"/>
      <c r="M440" s="75" t="n">
        <f aca="false">SUMIFS(zeit4!t4istw6,zeit4!t4paketw6,B440)</f>
        <v>0</v>
      </c>
      <c r="N440" s="74"/>
      <c r="O440" s="75" t="n">
        <f aca="false">SUMIFS(zeit5!t5istw6,zeit5!t5paketw6,B440)</f>
        <v>0</v>
      </c>
      <c r="P440" s="106" t="n">
        <f aca="false">L440+J440+H440+F440+N440</f>
        <v>0</v>
      </c>
      <c r="Q440" s="98" t="n">
        <f aca="false">M440+K440+I440+G440+O440</f>
        <v>0</v>
      </c>
      <c r="R440" s="1"/>
      <c r="S440" s="1"/>
      <c r="T440" s="1"/>
      <c r="U440" s="1"/>
      <c r="V440" s="1"/>
      <c r="W440" s="1"/>
      <c r="X440" s="1"/>
      <c r="Y440" s="1"/>
      <c r="Z440" s="1"/>
      <c r="AA440" s="1"/>
      <c r="AB440" s="1"/>
      <c r="AC440" s="1"/>
      <c r="AD440" s="1"/>
      <c r="AE440" s="1"/>
      <c r="AF440" s="1"/>
      <c r="AG440" s="1"/>
    </row>
    <row r="441" customFormat="false" ht="15" hidden="true" customHeight="false" outlineLevel="2" collapsed="false">
      <c r="A441" s="1"/>
      <c r="B441" s="70" t="n">
        <f aca="false">B76</f>
        <v>0</v>
      </c>
      <c r="C441" s="71"/>
      <c r="D441" s="72"/>
      <c r="E441" s="73"/>
      <c r="F441" s="74"/>
      <c r="G441" s="75" t="n">
        <f aca="false">SUMIFS([0]!t1istw6,[0]!t1paketw6,B441)</f>
        <v>0</v>
      </c>
      <c r="H441" s="74"/>
      <c r="I441" s="75" t="n">
        <f aca="false">SUMIFS(zeit2!t2istw6,zeit2!t2paketw6,B441)</f>
        <v>0</v>
      </c>
      <c r="J441" s="74"/>
      <c r="K441" s="75" t="n">
        <f aca="false">SUMIFS(zeit3!t3istw6,zeit3!t3paketw6,B441)</f>
        <v>0</v>
      </c>
      <c r="L441" s="74"/>
      <c r="M441" s="75" t="n">
        <f aca="false">SUMIFS(zeit4!t4istw6,zeit4!t4paketw6,B441)</f>
        <v>0</v>
      </c>
      <c r="N441" s="74"/>
      <c r="O441" s="75" t="n">
        <f aca="false">SUMIFS(zeit5!t5istw6,zeit5!t5paketw6,B441)</f>
        <v>0</v>
      </c>
      <c r="P441" s="106" t="n">
        <f aca="false">L441+J441+H441+F441+N441</f>
        <v>0</v>
      </c>
      <c r="Q441" s="98" t="n">
        <f aca="false">M441+K441+I441+G441+O441</f>
        <v>0</v>
      </c>
      <c r="R441" s="1"/>
      <c r="S441" s="1"/>
      <c r="T441" s="1"/>
      <c r="U441" s="1"/>
      <c r="V441" s="1"/>
      <c r="W441" s="1"/>
      <c r="X441" s="1"/>
      <c r="Y441" s="1"/>
      <c r="Z441" s="1"/>
      <c r="AA441" s="1"/>
      <c r="AB441" s="1"/>
      <c r="AC441" s="1"/>
      <c r="AD441" s="1"/>
      <c r="AE441" s="1"/>
      <c r="AF441" s="1"/>
      <c r="AG441" s="1"/>
    </row>
    <row r="442" customFormat="false" ht="15" hidden="true" customHeight="false" outlineLevel="2" collapsed="false">
      <c r="A442" s="1"/>
      <c r="B442" s="70" t="n">
        <f aca="false">B77</f>
        <v>0</v>
      </c>
      <c r="C442" s="71"/>
      <c r="D442" s="72"/>
      <c r="E442" s="73"/>
      <c r="F442" s="74"/>
      <c r="G442" s="75" t="n">
        <f aca="false">SUMIFS([0]!t1istw6,[0]!t1paketw6,B442)</f>
        <v>0</v>
      </c>
      <c r="H442" s="74"/>
      <c r="I442" s="75" t="n">
        <f aca="false">SUMIFS(zeit2!t2istw6,zeit2!t2paketw6,B442)</f>
        <v>0</v>
      </c>
      <c r="J442" s="74"/>
      <c r="K442" s="75" t="n">
        <f aca="false">SUMIFS(zeit3!t3istw6,zeit3!t3paketw6,B442)</f>
        <v>0</v>
      </c>
      <c r="L442" s="74"/>
      <c r="M442" s="75" t="n">
        <f aca="false">SUMIFS(zeit4!t4istw6,zeit4!t4paketw6,B442)</f>
        <v>0</v>
      </c>
      <c r="N442" s="74"/>
      <c r="O442" s="75" t="n">
        <f aca="false">SUMIFS(zeit5!t5istw6,zeit5!t5paketw6,B442)</f>
        <v>0</v>
      </c>
      <c r="P442" s="106" t="n">
        <f aca="false">L442+J442+H442+F442+N442</f>
        <v>0</v>
      </c>
      <c r="Q442" s="98" t="n">
        <f aca="false">M442+K442+I442+G442+O442</f>
        <v>0</v>
      </c>
      <c r="R442" s="1"/>
      <c r="S442" s="1"/>
      <c r="T442" s="1"/>
      <c r="U442" s="1"/>
      <c r="V442" s="1"/>
      <c r="W442" s="1"/>
      <c r="X442" s="1"/>
      <c r="Y442" s="1"/>
      <c r="Z442" s="1"/>
      <c r="AA442" s="1"/>
      <c r="AB442" s="1"/>
      <c r="AC442" s="1"/>
      <c r="AD442" s="1"/>
      <c r="AE442" s="1"/>
      <c r="AF442" s="1"/>
      <c r="AG442" s="1"/>
    </row>
    <row r="443" customFormat="false" ht="15" hidden="true" customHeight="false" outlineLevel="2" collapsed="false">
      <c r="A443" s="1"/>
      <c r="B443" s="70" t="n">
        <f aca="false">B78</f>
        <v>0</v>
      </c>
      <c r="C443" s="71"/>
      <c r="D443" s="72"/>
      <c r="E443" s="73"/>
      <c r="F443" s="74"/>
      <c r="G443" s="75" t="n">
        <f aca="false">SUMIFS([0]!t1istw6,[0]!t1paketw6,B443)</f>
        <v>0</v>
      </c>
      <c r="H443" s="74"/>
      <c r="I443" s="75" t="n">
        <f aca="false">SUMIFS(zeit2!t2istw6,zeit2!t2paketw6,B443)</f>
        <v>0</v>
      </c>
      <c r="J443" s="74"/>
      <c r="K443" s="75" t="n">
        <f aca="false">SUMIFS(zeit3!t3istw6,zeit3!t3paketw6,B443)</f>
        <v>0</v>
      </c>
      <c r="L443" s="74"/>
      <c r="M443" s="75" t="n">
        <f aca="false">SUMIFS(zeit4!t4istw6,zeit4!t4paketw6,B443)</f>
        <v>0</v>
      </c>
      <c r="N443" s="74"/>
      <c r="O443" s="75" t="n">
        <f aca="false">SUMIFS(zeit5!t5istw6,zeit5!t5paketw6,B443)</f>
        <v>0</v>
      </c>
      <c r="P443" s="106" t="n">
        <f aca="false">L443+J443+H443+F443+N443</f>
        <v>0</v>
      </c>
      <c r="Q443" s="98" t="n">
        <f aca="false">M443+K443+I443+G443+O443</f>
        <v>0</v>
      </c>
      <c r="R443" s="1"/>
      <c r="S443" s="1"/>
      <c r="T443" s="1"/>
      <c r="U443" s="1"/>
      <c r="V443" s="1"/>
      <c r="W443" s="1"/>
      <c r="X443" s="1"/>
      <c r="Y443" s="1"/>
      <c r="Z443" s="1"/>
      <c r="AA443" s="1"/>
      <c r="AB443" s="1"/>
      <c r="AC443" s="1"/>
      <c r="AD443" s="1"/>
      <c r="AE443" s="1"/>
      <c r="AF443" s="1"/>
      <c r="AG443" s="1"/>
    </row>
    <row r="444" customFormat="false" ht="15" hidden="false" customHeight="false" outlineLevel="1" collapsed="true">
      <c r="A444" s="1"/>
      <c r="B444" s="84" t="s">
        <v>72</v>
      </c>
      <c r="C444" s="78"/>
      <c r="D444" s="79"/>
      <c r="E444" s="80" t="n">
        <f aca="false">D444-F444-H444-J444-L444-N444</f>
        <v>0</v>
      </c>
      <c r="F444" s="81" t="n">
        <f aca="false">SUM(F445:F454)</f>
        <v>0</v>
      </c>
      <c r="G444" s="82" t="n">
        <f aca="false">SUM(G445:G454)</f>
        <v>0</v>
      </c>
      <c r="H444" s="81" t="n">
        <f aca="false">SUM(H445:H454)</f>
        <v>0</v>
      </c>
      <c r="I444" s="82" t="n">
        <f aca="false">SUM(I445:I454)</f>
        <v>0</v>
      </c>
      <c r="J444" s="81" t="n">
        <f aca="false">SUM(J445:J454)</f>
        <v>0</v>
      </c>
      <c r="K444" s="82" t="n">
        <f aca="false">SUM(K445:K454)</f>
        <v>0</v>
      </c>
      <c r="L444" s="81" t="n">
        <f aca="false">SUM(L445:L454)</f>
        <v>0</v>
      </c>
      <c r="M444" s="82" t="n">
        <f aca="false">SUM(M445:M454)</f>
        <v>0</v>
      </c>
      <c r="N444" s="81" t="n">
        <f aca="false">SUM(N445:N454)</f>
        <v>0</v>
      </c>
      <c r="O444" s="82" t="n">
        <f aca="false">SUM(O445:O454)</f>
        <v>0</v>
      </c>
      <c r="P444" s="107" t="n">
        <f aca="false">L444+J444+H444+F444+N444</f>
        <v>0</v>
      </c>
      <c r="Q444" s="67" t="n">
        <f aca="false">M444+K444+I444+G444+O444</f>
        <v>0</v>
      </c>
      <c r="R444" s="1"/>
      <c r="S444" s="1"/>
      <c r="T444" s="1"/>
      <c r="U444" s="1"/>
      <c r="V444" s="1"/>
      <c r="W444" s="1"/>
      <c r="X444" s="1"/>
      <c r="Y444" s="1"/>
      <c r="Z444" s="1"/>
      <c r="AA444" s="1"/>
      <c r="AB444" s="1"/>
      <c r="AC444" s="1"/>
      <c r="AD444" s="1"/>
      <c r="AE444" s="1"/>
      <c r="AF444" s="1"/>
      <c r="AG444" s="1"/>
    </row>
    <row r="445" customFormat="false" ht="15" hidden="true" customHeight="false" outlineLevel="2" collapsed="false">
      <c r="A445" s="1"/>
      <c r="B445" s="70" t="str">
        <f aca="false">B80</f>
        <v>Projektwissen</v>
      </c>
      <c r="C445" s="71"/>
      <c r="D445" s="72"/>
      <c r="E445" s="73"/>
      <c r="F445" s="74"/>
      <c r="G445" s="75" t="n">
        <f aca="false">SUMIFS([0]!t1istw6,[0]!t1paketw6,B445)</f>
        <v>0</v>
      </c>
      <c r="H445" s="74"/>
      <c r="I445" s="75" t="n">
        <f aca="false">SUMIFS(zeit2!t2istw6,zeit2!t2paketw6,B445)</f>
        <v>0</v>
      </c>
      <c r="J445" s="74"/>
      <c r="K445" s="75" t="n">
        <f aca="false">SUMIFS(zeit3!t3istw6,zeit3!t3paketw6,B445)</f>
        <v>0</v>
      </c>
      <c r="L445" s="74"/>
      <c r="M445" s="75" t="n">
        <f aca="false">SUMIFS(zeit4!t4istw6,zeit4!t4paketw6,B445)</f>
        <v>0</v>
      </c>
      <c r="N445" s="74"/>
      <c r="O445" s="75" t="n">
        <f aca="false">SUMIFS(zeit5!t5istw6,zeit5!t5paketw6,B445)</f>
        <v>0</v>
      </c>
      <c r="P445" s="106" t="n">
        <f aca="false">L445+J445+H445+F445+N445</f>
        <v>0</v>
      </c>
      <c r="Q445" s="98" t="n">
        <f aca="false">M445+K445+I445+G445+O445</f>
        <v>0</v>
      </c>
      <c r="R445" s="1"/>
      <c r="S445" s="1"/>
      <c r="T445" s="1"/>
      <c r="U445" s="1"/>
      <c r="V445" s="1"/>
      <c r="W445" s="1"/>
      <c r="X445" s="1"/>
      <c r="Y445" s="1"/>
      <c r="Z445" s="1"/>
      <c r="AA445" s="1"/>
      <c r="AB445" s="1"/>
      <c r="AC445" s="1"/>
      <c r="AD445" s="1"/>
      <c r="AE445" s="1"/>
      <c r="AF445" s="1"/>
      <c r="AG445" s="1"/>
    </row>
    <row r="446" customFormat="false" ht="15" hidden="true" customHeight="false" outlineLevel="2" collapsed="false">
      <c r="A446" s="1"/>
      <c r="B446" s="70" t="n">
        <f aca="false">B81</f>
        <v>0</v>
      </c>
      <c r="C446" s="71"/>
      <c r="D446" s="72"/>
      <c r="E446" s="73"/>
      <c r="F446" s="74"/>
      <c r="G446" s="75" t="n">
        <f aca="false">SUMIFS([0]!t1istw6,[0]!t1paketw6,B446)</f>
        <v>0</v>
      </c>
      <c r="H446" s="74"/>
      <c r="I446" s="75" t="n">
        <f aca="false">SUMIFS(zeit2!t2istw6,zeit2!t2paketw6,B446)</f>
        <v>0</v>
      </c>
      <c r="J446" s="74"/>
      <c r="K446" s="75" t="n">
        <f aca="false">SUMIFS(zeit3!t3istw6,zeit3!t3paketw6,B446)</f>
        <v>0</v>
      </c>
      <c r="L446" s="74"/>
      <c r="M446" s="75" t="n">
        <f aca="false">SUMIFS(zeit4!t4istw6,zeit4!t4paketw6,B446)</f>
        <v>0</v>
      </c>
      <c r="N446" s="74"/>
      <c r="O446" s="75" t="n">
        <f aca="false">SUMIFS(zeit5!t5istw6,zeit5!t5paketw6,B446)</f>
        <v>0</v>
      </c>
      <c r="P446" s="106" t="n">
        <f aca="false">L446+J446+H446+F446+N446</f>
        <v>0</v>
      </c>
      <c r="Q446" s="98" t="n">
        <f aca="false">M446+K446+I446+G446+O446</f>
        <v>0</v>
      </c>
      <c r="R446" s="1"/>
      <c r="S446" s="1"/>
      <c r="T446" s="1"/>
      <c r="U446" s="1"/>
      <c r="V446" s="1"/>
      <c r="W446" s="1"/>
      <c r="X446" s="1"/>
      <c r="Y446" s="1"/>
      <c r="Z446" s="1"/>
      <c r="AA446" s="1"/>
      <c r="AB446" s="1"/>
      <c r="AC446" s="1"/>
      <c r="AD446" s="1"/>
      <c r="AE446" s="1"/>
      <c r="AF446" s="1"/>
      <c r="AG446" s="1"/>
    </row>
    <row r="447" customFormat="false" ht="15" hidden="true" customHeight="false" outlineLevel="2" collapsed="false">
      <c r="A447" s="1"/>
      <c r="B447" s="70" t="n">
        <f aca="false">B82</f>
        <v>0</v>
      </c>
      <c r="C447" s="71"/>
      <c r="D447" s="72"/>
      <c r="E447" s="73"/>
      <c r="F447" s="74"/>
      <c r="G447" s="75" t="n">
        <f aca="false">SUMIFS([0]!t1istw6,[0]!t1paketw6,B447)</f>
        <v>0</v>
      </c>
      <c r="H447" s="74"/>
      <c r="I447" s="75" t="n">
        <f aca="false">SUMIFS(zeit2!t2istw6,zeit2!t2paketw6,B447)</f>
        <v>0</v>
      </c>
      <c r="J447" s="74"/>
      <c r="K447" s="75" t="n">
        <f aca="false">SUMIFS(zeit3!t3istw6,zeit3!t3paketw6,B447)</f>
        <v>0</v>
      </c>
      <c r="L447" s="74"/>
      <c r="M447" s="75" t="n">
        <f aca="false">SUMIFS(zeit4!t4istw6,zeit4!t4paketw6,B447)</f>
        <v>0</v>
      </c>
      <c r="N447" s="74"/>
      <c r="O447" s="75" t="n">
        <f aca="false">SUMIFS(zeit5!t5istw6,zeit5!t5paketw6,B447)</f>
        <v>0</v>
      </c>
      <c r="P447" s="106" t="n">
        <f aca="false">L447+J447+H447+F447+N447</f>
        <v>0</v>
      </c>
      <c r="Q447" s="98" t="n">
        <f aca="false">M447+K447+I447+G447+O447</f>
        <v>0</v>
      </c>
      <c r="R447" s="1"/>
      <c r="S447" s="1"/>
      <c r="T447" s="1"/>
      <c r="U447" s="1"/>
      <c r="V447" s="1"/>
      <c r="W447" s="1"/>
      <c r="X447" s="1"/>
      <c r="Y447" s="1"/>
      <c r="Z447" s="1"/>
      <c r="AA447" s="1"/>
      <c r="AB447" s="1"/>
      <c r="AC447" s="1"/>
      <c r="AD447" s="1"/>
      <c r="AE447" s="1"/>
      <c r="AF447" s="1"/>
      <c r="AG447" s="1"/>
    </row>
    <row r="448" customFormat="false" ht="15" hidden="true" customHeight="false" outlineLevel="2" collapsed="false">
      <c r="A448" s="1"/>
      <c r="B448" s="70" t="n">
        <f aca="false">B83</f>
        <v>0</v>
      </c>
      <c r="C448" s="71"/>
      <c r="D448" s="72"/>
      <c r="E448" s="73"/>
      <c r="F448" s="74"/>
      <c r="G448" s="75" t="n">
        <f aca="false">SUMIFS([0]!t1istw6,[0]!t1paketw6,B448)</f>
        <v>0</v>
      </c>
      <c r="H448" s="74"/>
      <c r="I448" s="75" t="n">
        <f aca="false">SUMIFS(zeit2!t2istw6,zeit2!t2paketw6,B448)</f>
        <v>0</v>
      </c>
      <c r="J448" s="74"/>
      <c r="K448" s="75" t="n">
        <f aca="false">SUMIFS(zeit3!t3istw6,zeit3!t3paketw6,B448)</f>
        <v>0</v>
      </c>
      <c r="L448" s="74"/>
      <c r="M448" s="75" t="n">
        <f aca="false">SUMIFS(zeit4!t4istw6,zeit4!t4paketw6,B448)</f>
        <v>0</v>
      </c>
      <c r="N448" s="74"/>
      <c r="O448" s="75" t="n">
        <f aca="false">SUMIFS(zeit5!t5istw6,zeit5!t5paketw6,B448)</f>
        <v>0</v>
      </c>
      <c r="P448" s="106" t="n">
        <f aca="false">L448+J448+H448+F448+N448</f>
        <v>0</v>
      </c>
      <c r="Q448" s="98" t="n">
        <f aca="false">M448+K448+I448+G448+O448</f>
        <v>0</v>
      </c>
      <c r="R448" s="1"/>
      <c r="S448" s="1"/>
      <c r="T448" s="1"/>
      <c r="U448" s="1"/>
      <c r="V448" s="1"/>
      <c r="W448" s="1"/>
      <c r="X448" s="1"/>
      <c r="Y448" s="1"/>
      <c r="Z448" s="1"/>
      <c r="AA448" s="1"/>
      <c r="AB448" s="1"/>
      <c r="AC448" s="1"/>
      <c r="AD448" s="1"/>
      <c r="AE448" s="1"/>
      <c r="AF448" s="1"/>
      <c r="AG448" s="1"/>
    </row>
    <row r="449" customFormat="false" ht="15" hidden="true" customHeight="false" outlineLevel="2" collapsed="false">
      <c r="A449" s="1"/>
      <c r="B449" s="70" t="n">
        <f aca="false">B84</f>
        <v>0</v>
      </c>
      <c r="C449" s="71"/>
      <c r="D449" s="72"/>
      <c r="E449" s="73"/>
      <c r="F449" s="74"/>
      <c r="G449" s="75" t="n">
        <f aca="false">SUMIFS([0]!t1istw6,[0]!t1paketw6,B449)</f>
        <v>0</v>
      </c>
      <c r="H449" s="74"/>
      <c r="I449" s="75" t="n">
        <f aca="false">SUMIFS(zeit2!t2istw6,zeit2!t2paketw6,B449)</f>
        <v>0</v>
      </c>
      <c r="J449" s="74"/>
      <c r="K449" s="75" t="n">
        <f aca="false">SUMIFS(zeit3!t3istw6,zeit3!t3paketw6,B449)</f>
        <v>0</v>
      </c>
      <c r="L449" s="74"/>
      <c r="M449" s="75" t="n">
        <f aca="false">SUMIFS(zeit4!t4istw6,zeit4!t4paketw6,B449)</f>
        <v>0</v>
      </c>
      <c r="N449" s="74"/>
      <c r="O449" s="75" t="n">
        <f aca="false">SUMIFS(zeit5!t5istw6,zeit5!t5paketw6,B449)</f>
        <v>0</v>
      </c>
      <c r="P449" s="106" t="n">
        <f aca="false">L449+J449+H449+F449+N449</f>
        <v>0</v>
      </c>
      <c r="Q449" s="98" t="n">
        <f aca="false">M449+K449+I449+G449+O449</f>
        <v>0</v>
      </c>
      <c r="R449" s="1"/>
      <c r="S449" s="1"/>
      <c r="T449" s="1"/>
      <c r="U449" s="1"/>
      <c r="V449" s="1"/>
      <c r="W449" s="1"/>
      <c r="X449" s="1"/>
      <c r="Y449" s="1"/>
      <c r="Z449" s="1"/>
      <c r="AA449" s="1"/>
      <c r="AB449" s="1"/>
      <c r="AC449" s="1"/>
      <c r="AD449" s="1"/>
      <c r="AE449" s="1"/>
      <c r="AF449" s="1"/>
      <c r="AG449" s="1"/>
    </row>
    <row r="450" customFormat="false" ht="15" hidden="true" customHeight="false" outlineLevel="2" collapsed="false">
      <c r="A450" s="1"/>
      <c r="B450" s="70" t="n">
        <f aca="false">B85</f>
        <v>0</v>
      </c>
      <c r="C450" s="71"/>
      <c r="D450" s="72"/>
      <c r="E450" s="73"/>
      <c r="F450" s="74"/>
      <c r="G450" s="75" t="n">
        <f aca="false">SUMIFS([0]!t1istw6,[0]!t1paketw6,B450)</f>
        <v>0</v>
      </c>
      <c r="H450" s="74"/>
      <c r="I450" s="75" t="n">
        <f aca="false">SUMIFS(zeit2!t2istw6,zeit2!t2paketw6,B450)</f>
        <v>0</v>
      </c>
      <c r="J450" s="74"/>
      <c r="K450" s="75" t="n">
        <f aca="false">SUMIFS(zeit3!t3istw6,zeit3!t3paketw6,B450)</f>
        <v>0</v>
      </c>
      <c r="L450" s="74"/>
      <c r="M450" s="75" t="n">
        <f aca="false">SUMIFS(zeit4!t4istw6,zeit4!t4paketw6,B450)</f>
        <v>0</v>
      </c>
      <c r="N450" s="74"/>
      <c r="O450" s="75" t="n">
        <f aca="false">SUMIFS(zeit5!t5istw6,zeit5!t5paketw6,B450)</f>
        <v>0</v>
      </c>
      <c r="P450" s="106" t="n">
        <f aca="false">L450+J450+H450+F450+N450</f>
        <v>0</v>
      </c>
      <c r="Q450" s="98" t="n">
        <f aca="false">M450+K450+I450+G450+O450</f>
        <v>0</v>
      </c>
      <c r="R450" s="1"/>
      <c r="S450" s="1"/>
      <c r="T450" s="1"/>
      <c r="U450" s="1"/>
      <c r="V450" s="1"/>
      <c r="W450" s="1"/>
      <c r="X450" s="1"/>
      <c r="Y450" s="1"/>
      <c r="Z450" s="1"/>
      <c r="AA450" s="1"/>
      <c r="AB450" s="1"/>
      <c r="AC450" s="1"/>
      <c r="AD450" s="1"/>
      <c r="AE450" s="1"/>
      <c r="AF450" s="1"/>
      <c r="AG450" s="1"/>
    </row>
    <row r="451" customFormat="false" ht="15" hidden="true" customHeight="false" outlineLevel="2" collapsed="false">
      <c r="A451" s="1"/>
      <c r="B451" s="70" t="n">
        <f aca="false">B86</f>
        <v>0</v>
      </c>
      <c r="C451" s="71"/>
      <c r="D451" s="72"/>
      <c r="E451" s="73"/>
      <c r="F451" s="74"/>
      <c r="G451" s="75" t="n">
        <f aca="false">SUMIFS([0]!t1istw6,[0]!t1paketw6,B451)</f>
        <v>0</v>
      </c>
      <c r="H451" s="74"/>
      <c r="I451" s="75" t="n">
        <f aca="false">SUMIFS(zeit2!t2istw6,zeit2!t2paketw6,B451)</f>
        <v>0</v>
      </c>
      <c r="J451" s="74"/>
      <c r="K451" s="75" t="n">
        <f aca="false">SUMIFS(zeit3!t3istw6,zeit3!t3paketw6,B451)</f>
        <v>0</v>
      </c>
      <c r="L451" s="74"/>
      <c r="M451" s="75" t="n">
        <f aca="false">SUMIFS(zeit4!t4istw6,zeit4!t4paketw6,B451)</f>
        <v>0</v>
      </c>
      <c r="N451" s="74"/>
      <c r="O451" s="75" t="n">
        <f aca="false">SUMIFS(zeit5!t5istw6,zeit5!t5paketw6,B451)</f>
        <v>0</v>
      </c>
      <c r="P451" s="106" t="n">
        <f aca="false">L451+J451+H451+F451+N451</f>
        <v>0</v>
      </c>
      <c r="Q451" s="98" t="n">
        <f aca="false">M451+K451+I451+G451+O451</f>
        <v>0</v>
      </c>
      <c r="R451" s="1"/>
      <c r="S451" s="1"/>
      <c r="T451" s="1"/>
      <c r="U451" s="1"/>
      <c r="V451" s="1"/>
      <c r="W451" s="1"/>
      <c r="X451" s="1"/>
      <c r="Y451" s="1"/>
      <c r="Z451" s="1"/>
      <c r="AA451" s="1"/>
      <c r="AB451" s="1"/>
      <c r="AC451" s="1"/>
      <c r="AD451" s="1"/>
      <c r="AE451" s="1"/>
      <c r="AF451" s="1"/>
      <c r="AG451" s="1"/>
    </row>
    <row r="452" customFormat="false" ht="15" hidden="true" customHeight="false" outlineLevel="2" collapsed="false">
      <c r="A452" s="1"/>
      <c r="B452" s="70" t="n">
        <f aca="false">B87</f>
        <v>0</v>
      </c>
      <c r="C452" s="71"/>
      <c r="D452" s="72"/>
      <c r="E452" s="73"/>
      <c r="F452" s="74"/>
      <c r="G452" s="75" t="n">
        <f aca="false">SUMIFS([0]!t1istw6,[0]!t1paketw6,B452)</f>
        <v>0</v>
      </c>
      <c r="H452" s="74"/>
      <c r="I452" s="75" t="n">
        <f aca="false">SUMIFS(zeit2!t2istw6,zeit2!t2paketw6,B452)</f>
        <v>0</v>
      </c>
      <c r="J452" s="74"/>
      <c r="K452" s="75" t="n">
        <f aca="false">SUMIFS(zeit3!t3istw6,zeit3!t3paketw6,B452)</f>
        <v>0</v>
      </c>
      <c r="L452" s="74"/>
      <c r="M452" s="75" t="n">
        <f aca="false">SUMIFS(zeit4!t4istw6,zeit4!t4paketw6,B452)</f>
        <v>0</v>
      </c>
      <c r="N452" s="74"/>
      <c r="O452" s="75" t="n">
        <f aca="false">SUMIFS(zeit5!t5istw6,zeit5!t5paketw6,B452)</f>
        <v>0</v>
      </c>
      <c r="P452" s="106" t="n">
        <f aca="false">L452+J452+H452+F452+N452</f>
        <v>0</v>
      </c>
      <c r="Q452" s="98" t="n">
        <f aca="false">M452+K452+I452+G452+O452</f>
        <v>0</v>
      </c>
      <c r="R452" s="1"/>
      <c r="S452" s="1"/>
      <c r="T452" s="1"/>
      <c r="U452" s="1"/>
      <c r="V452" s="1"/>
      <c r="W452" s="1"/>
      <c r="X452" s="1"/>
      <c r="Y452" s="1"/>
      <c r="Z452" s="1"/>
      <c r="AA452" s="1"/>
      <c r="AB452" s="1"/>
      <c r="AC452" s="1"/>
      <c r="AD452" s="1"/>
      <c r="AE452" s="1"/>
      <c r="AF452" s="1"/>
      <c r="AG452" s="1"/>
    </row>
    <row r="453" customFormat="false" ht="15" hidden="true" customHeight="false" outlineLevel="2" collapsed="false">
      <c r="A453" s="1"/>
      <c r="B453" s="70" t="n">
        <f aca="false">B88</f>
        <v>0</v>
      </c>
      <c r="C453" s="71"/>
      <c r="D453" s="72"/>
      <c r="E453" s="73"/>
      <c r="F453" s="74"/>
      <c r="G453" s="75" t="n">
        <f aca="false">SUMIFS([0]!t1istw6,[0]!t1paketw6,B453)</f>
        <v>0</v>
      </c>
      <c r="H453" s="74"/>
      <c r="I453" s="75" t="n">
        <f aca="false">SUMIFS(zeit2!t2istw6,zeit2!t2paketw6,B453)</f>
        <v>0</v>
      </c>
      <c r="J453" s="74"/>
      <c r="K453" s="75" t="n">
        <f aca="false">SUMIFS(zeit3!t3istw6,zeit3!t3paketw6,B453)</f>
        <v>0</v>
      </c>
      <c r="L453" s="74"/>
      <c r="M453" s="75" t="n">
        <f aca="false">SUMIFS(zeit4!t4istw6,zeit4!t4paketw6,B453)</f>
        <v>0</v>
      </c>
      <c r="N453" s="74"/>
      <c r="O453" s="75" t="n">
        <f aca="false">SUMIFS(zeit5!t5istw6,zeit5!t5paketw6,B453)</f>
        <v>0</v>
      </c>
      <c r="P453" s="106" t="n">
        <f aca="false">L453+J453+H453+F453+N453</f>
        <v>0</v>
      </c>
      <c r="Q453" s="98" t="n">
        <f aca="false">M453+K453+I453+G453+O453</f>
        <v>0</v>
      </c>
      <c r="R453" s="1"/>
      <c r="S453" s="1"/>
      <c r="T453" s="1"/>
      <c r="U453" s="1"/>
      <c r="V453" s="1"/>
      <c r="W453" s="1"/>
      <c r="X453" s="1"/>
      <c r="Y453" s="1"/>
      <c r="Z453" s="1"/>
      <c r="AA453" s="1"/>
      <c r="AB453" s="1"/>
      <c r="AC453" s="1"/>
      <c r="AD453" s="1"/>
      <c r="AE453" s="1"/>
      <c r="AF453" s="1"/>
      <c r="AG453" s="1"/>
    </row>
    <row r="454" customFormat="false" ht="15" hidden="true" customHeight="false" outlineLevel="2" collapsed="false">
      <c r="A454" s="1"/>
      <c r="B454" s="70" t="n">
        <f aca="false">B89</f>
        <v>0</v>
      </c>
      <c r="C454" s="71"/>
      <c r="D454" s="72"/>
      <c r="E454" s="73"/>
      <c r="F454" s="74"/>
      <c r="G454" s="75" t="n">
        <f aca="false">SUMIFS([0]!t1istw6,[0]!t1paketw6,B454)</f>
        <v>0</v>
      </c>
      <c r="H454" s="74"/>
      <c r="I454" s="75" t="n">
        <f aca="false">SUMIFS(zeit2!t2istw6,zeit2!t2paketw6,B454)</f>
        <v>0</v>
      </c>
      <c r="J454" s="74"/>
      <c r="K454" s="75" t="n">
        <f aca="false">SUMIFS(zeit3!t3istw6,zeit3!t3paketw6,B454)</f>
        <v>0</v>
      </c>
      <c r="L454" s="74"/>
      <c r="M454" s="75" t="n">
        <f aca="false">SUMIFS(zeit4!t4istw6,zeit4!t4paketw6,B454)</f>
        <v>0</v>
      </c>
      <c r="N454" s="74"/>
      <c r="O454" s="75" t="n">
        <f aca="false">SUMIFS(zeit5!t5istw6,zeit5!t5paketw6,B454)</f>
        <v>0</v>
      </c>
      <c r="P454" s="106" t="n">
        <f aca="false">L454+J454+H454+F454+N454</f>
        <v>0</v>
      </c>
      <c r="Q454" s="98" t="n">
        <f aca="false">M454+K454+I454+G454+O454</f>
        <v>0</v>
      </c>
      <c r="R454" s="1"/>
      <c r="S454" s="1"/>
      <c r="T454" s="1"/>
      <c r="U454" s="1"/>
      <c r="V454" s="1"/>
      <c r="W454" s="1"/>
      <c r="X454" s="1"/>
      <c r="Y454" s="1"/>
      <c r="Z454" s="1"/>
      <c r="AA454" s="1"/>
      <c r="AB454" s="1"/>
      <c r="AC454" s="1"/>
      <c r="AD454" s="1"/>
      <c r="AE454" s="1"/>
      <c r="AF454" s="1"/>
      <c r="AG454" s="1"/>
    </row>
    <row r="455" customFormat="false" ht="15" hidden="false" customHeight="false" outlineLevel="1" collapsed="true">
      <c r="A455" s="1"/>
      <c r="B455" s="84" t="s">
        <v>60</v>
      </c>
      <c r="C455" s="78"/>
      <c r="D455" s="79" t="n">
        <v>12</v>
      </c>
      <c r="E455" s="80" t="n">
        <f aca="false">D455-F455-H455-J455-L455-N455</f>
        <v>0</v>
      </c>
      <c r="F455" s="81" t="n">
        <f aca="false">SUM(F456:F465)</f>
        <v>3</v>
      </c>
      <c r="G455" s="82" t="n">
        <f aca="false">SUM(G456:G465)</f>
        <v>0</v>
      </c>
      <c r="H455" s="81" t="n">
        <f aca="false">SUM(H456:H465)</f>
        <v>3</v>
      </c>
      <c r="I455" s="82" t="n">
        <f aca="false">SUM(I456:I465)</f>
        <v>0</v>
      </c>
      <c r="J455" s="81" t="n">
        <f aca="false">SUM(J456:J465)</f>
        <v>3</v>
      </c>
      <c r="K455" s="82" t="n">
        <f aca="false">SUM(K456:K465)</f>
        <v>0</v>
      </c>
      <c r="L455" s="81" t="n">
        <f aca="false">SUM(L456:L465)</f>
        <v>3</v>
      </c>
      <c r="M455" s="82" t="n">
        <f aca="false">SUM(M456:M465)</f>
        <v>0</v>
      </c>
      <c r="N455" s="81" t="n">
        <f aca="false">SUM(N456:N465)</f>
        <v>0</v>
      </c>
      <c r="O455" s="82" t="n">
        <f aca="false">SUM(O456:O465)</f>
        <v>0</v>
      </c>
      <c r="P455" s="107" t="n">
        <f aca="false">L455+J455+H455+F455+N455</f>
        <v>12</v>
      </c>
      <c r="Q455" s="67" t="n">
        <f aca="false">M455+K455+I455+G455+O455</f>
        <v>0</v>
      </c>
      <c r="R455" s="1"/>
      <c r="S455" s="1"/>
      <c r="T455" s="1"/>
      <c r="U455" s="1"/>
      <c r="V455" s="1"/>
      <c r="W455" s="1"/>
      <c r="X455" s="1"/>
      <c r="Y455" s="1"/>
      <c r="Z455" s="1"/>
      <c r="AA455" s="1"/>
      <c r="AB455" s="1"/>
      <c r="AC455" s="1"/>
      <c r="AD455" s="1"/>
      <c r="AE455" s="1"/>
      <c r="AF455" s="1"/>
      <c r="AG455" s="1"/>
    </row>
    <row r="456" customFormat="false" ht="15" hidden="true" customHeight="false" outlineLevel="2" collapsed="false">
      <c r="A456" s="1"/>
      <c r="B456" s="70" t="str">
        <f aca="false">B91</f>
        <v>Ergebnisse zusammentragen</v>
      </c>
      <c r="C456" s="71"/>
      <c r="D456" s="72"/>
      <c r="E456" s="73"/>
      <c r="F456" s="74" t="n">
        <v>3</v>
      </c>
      <c r="G456" s="75" t="n">
        <f aca="false">SUMIFS([0]!t1istw6,[0]!t1paketw6,B456)</f>
        <v>0</v>
      </c>
      <c r="H456" s="74" t="n">
        <v>3</v>
      </c>
      <c r="I456" s="75" t="n">
        <f aca="false">SUMIFS(zeit2!t2istw6,zeit2!t2paketw6,B456)</f>
        <v>0</v>
      </c>
      <c r="J456" s="74" t="n">
        <v>3</v>
      </c>
      <c r="K456" s="75" t="n">
        <f aca="false">SUMIFS(zeit3!t3istw6,zeit3!t3paketw6,B456)</f>
        <v>0</v>
      </c>
      <c r="L456" s="74" t="n">
        <v>3</v>
      </c>
      <c r="M456" s="75" t="n">
        <f aca="false">SUMIFS(zeit4!t4istw6,zeit4!t4paketw6,B456)</f>
        <v>0</v>
      </c>
      <c r="N456" s="74"/>
      <c r="O456" s="75" t="n">
        <f aca="false">SUMIFS(zeit5!t5istw6,zeit5!t5paketw6,B456)</f>
        <v>0</v>
      </c>
      <c r="P456" s="106" t="n">
        <f aca="false">L456+J456+H456+F456+N456</f>
        <v>12</v>
      </c>
      <c r="Q456" s="98" t="n">
        <f aca="false">M456+K456+I456+G456+O456</f>
        <v>0</v>
      </c>
      <c r="R456" s="1"/>
      <c r="S456" s="1"/>
      <c r="T456" s="1"/>
      <c r="U456" s="1"/>
      <c r="V456" s="1"/>
      <c r="W456" s="1"/>
      <c r="X456" s="1"/>
      <c r="Y456" s="1"/>
      <c r="Z456" s="1"/>
      <c r="AA456" s="1"/>
      <c r="AB456" s="1"/>
      <c r="AC456" s="1"/>
      <c r="AD456" s="1"/>
      <c r="AE456" s="1"/>
      <c r="AF456" s="1"/>
      <c r="AG456" s="1"/>
    </row>
    <row r="457" customFormat="false" ht="15" hidden="true" customHeight="false" outlineLevel="2" collapsed="false">
      <c r="A457" s="1"/>
      <c r="B457" s="70" t="str">
        <f aca="false">B92</f>
        <v>Brainstorming</v>
      </c>
      <c r="C457" s="71"/>
      <c r="D457" s="72"/>
      <c r="E457" s="73"/>
      <c r="F457" s="74"/>
      <c r="G457" s="75" t="n">
        <f aca="false">SUMIFS([0]!t1istw6,[0]!t1paketw6,B457)</f>
        <v>0</v>
      </c>
      <c r="H457" s="74"/>
      <c r="I457" s="75" t="n">
        <f aca="false">SUMIFS(zeit2!t2istw6,zeit2!t2paketw6,B457)</f>
        <v>0</v>
      </c>
      <c r="J457" s="74"/>
      <c r="K457" s="75" t="n">
        <f aca="false">SUMIFS(zeit3!t3istw6,zeit3!t3paketw6,B457)</f>
        <v>0</v>
      </c>
      <c r="L457" s="74"/>
      <c r="M457" s="75" t="n">
        <f aca="false">SUMIFS(zeit4!t4istw6,zeit4!t4paketw6,B457)</f>
        <v>0</v>
      </c>
      <c r="N457" s="74"/>
      <c r="O457" s="75" t="n">
        <f aca="false">SUMIFS(zeit5!t5istw6,zeit5!t5paketw6,B457)</f>
        <v>0</v>
      </c>
      <c r="P457" s="106" t="n">
        <f aca="false">L457+J457+H457+F457+N457</f>
        <v>0</v>
      </c>
      <c r="Q457" s="98" t="n">
        <f aca="false">M457+K457+I457+G457+O457</f>
        <v>0</v>
      </c>
      <c r="R457" s="1"/>
      <c r="S457" s="1"/>
      <c r="T457" s="1"/>
      <c r="U457" s="1"/>
      <c r="V457" s="1"/>
      <c r="W457" s="1"/>
      <c r="X457" s="1"/>
      <c r="Y457" s="1"/>
      <c r="Z457" s="1"/>
      <c r="AA457" s="1"/>
      <c r="AB457" s="1"/>
      <c r="AC457" s="1"/>
      <c r="AD457" s="1"/>
      <c r="AE457" s="1"/>
      <c r="AF457" s="1"/>
      <c r="AG457" s="1"/>
    </row>
    <row r="458" customFormat="false" ht="15" hidden="true" customHeight="false" outlineLevel="2" collapsed="false">
      <c r="A458" s="1"/>
      <c r="B458" s="70" t="str">
        <f aca="false">B93</f>
        <v>Arbeitspaket 3</v>
      </c>
      <c r="C458" s="71"/>
      <c r="D458" s="72"/>
      <c r="E458" s="73"/>
      <c r="F458" s="74"/>
      <c r="G458" s="75" t="n">
        <f aca="false">SUMIFS([0]!t1istw6,[0]!t1paketw6,B458)</f>
        <v>0</v>
      </c>
      <c r="H458" s="74"/>
      <c r="I458" s="75" t="n">
        <f aca="false">SUMIFS(zeit2!t2istw6,zeit2!t2paketw6,B458)</f>
        <v>0</v>
      </c>
      <c r="J458" s="74"/>
      <c r="K458" s="75" t="n">
        <f aca="false">SUMIFS(zeit3!t3istw6,zeit3!t3paketw6,B458)</f>
        <v>0</v>
      </c>
      <c r="L458" s="74"/>
      <c r="M458" s="75" t="n">
        <f aca="false">SUMIFS(zeit4!t4istw6,zeit4!t4paketw6,B458)</f>
        <v>0</v>
      </c>
      <c r="N458" s="74"/>
      <c r="O458" s="75" t="n">
        <f aca="false">SUMIFS(zeit5!t5istw6,zeit5!t5paketw6,B458)</f>
        <v>0</v>
      </c>
      <c r="P458" s="106" t="n">
        <f aca="false">L458+J458+H458+F458+N458</f>
        <v>0</v>
      </c>
      <c r="Q458" s="98" t="n">
        <f aca="false">M458+K458+I458+G458+O458</f>
        <v>0</v>
      </c>
      <c r="R458" s="1"/>
      <c r="S458" s="1"/>
      <c r="T458" s="1"/>
      <c r="U458" s="1"/>
      <c r="V458" s="1"/>
      <c r="W458" s="1"/>
      <c r="X458" s="1"/>
      <c r="Y458" s="1"/>
      <c r="Z458" s="1"/>
      <c r="AA458" s="1"/>
      <c r="AB458" s="1"/>
      <c r="AC458" s="1"/>
      <c r="AD458" s="1"/>
      <c r="AE458" s="1"/>
      <c r="AF458" s="1"/>
      <c r="AG458" s="1"/>
    </row>
    <row r="459" customFormat="false" ht="15" hidden="true" customHeight="false" outlineLevel="2" collapsed="false">
      <c r="A459" s="1"/>
      <c r="B459" s="70" t="str">
        <f aca="false">B94</f>
        <v>Arbeitspaket 4</v>
      </c>
      <c r="C459" s="71"/>
      <c r="D459" s="72"/>
      <c r="E459" s="73"/>
      <c r="F459" s="74"/>
      <c r="G459" s="75" t="n">
        <f aca="false">SUMIFS([0]!t1istw6,[0]!t1paketw6,B459)</f>
        <v>0</v>
      </c>
      <c r="H459" s="74"/>
      <c r="I459" s="75" t="n">
        <f aca="false">SUMIFS(zeit2!t2istw6,zeit2!t2paketw6,B459)</f>
        <v>0</v>
      </c>
      <c r="J459" s="74"/>
      <c r="K459" s="75" t="n">
        <f aca="false">SUMIFS(zeit3!t3istw6,zeit3!t3paketw6,B459)</f>
        <v>0</v>
      </c>
      <c r="L459" s="74"/>
      <c r="M459" s="75" t="n">
        <f aca="false">SUMIFS(zeit4!t4istw6,zeit4!t4paketw6,B459)</f>
        <v>0</v>
      </c>
      <c r="N459" s="74"/>
      <c r="O459" s="75" t="n">
        <f aca="false">SUMIFS(zeit5!t5istw6,zeit5!t5paketw6,B459)</f>
        <v>0</v>
      </c>
      <c r="P459" s="106" t="n">
        <f aca="false">L459+J459+H459+F459+N459</f>
        <v>0</v>
      </c>
      <c r="Q459" s="98" t="n">
        <f aca="false">M459+K459+I459+G459+O459</f>
        <v>0</v>
      </c>
      <c r="R459" s="1"/>
      <c r="S459" s="1"/>
      <c r="T459" s="1"/>
      <c r="U459" s="1"/>
      <c r="V459" s="1"/>
      <c r="W459" s="1"/>
      <c r="X459" s="1"/>
      <c r="Y459" s="1"/>
      <c r="Z459" s="1"/>
      <c r="AA459" s="1"/>
      <c r="AB459" s="1"/>
      <c r="AC459" s="1"/>
      <c r="AD459" s="1"/>
      <c r="AE459" s="1"/>
      <c r="AF459" s="1"/>
      <c r="AG459" s="1"/>
    </row>
    <row r="460" customFormat="false" ht="15" hidden="true" customHeight="false" outlineLevel="2" collapsed="false">
      <c r="A460" s="1"/>
      <c r="B460" s="70" t="str">
        <f aca="false">B95</f>
        <v>Arbeitspaket 5</v>
      </c>
      <c r="C460" s="71"/>
      <c r="D460" s="72"/>
      <c r="E460" s="73"/>
      <c r="F460" s="74"/>
      <c r="G460" s="75" t="n">
        <f aca="false">SUMIFS([0]!t1istw6,[0]!t1paketw6,B460)</f>
        <v>0</v>
      </c>
      <c r="H460" s="74"/>
      <c r="I460" s="75" t="n">
        <f aca="false">SUMIFS(zeit2!t2istw6,zeit2!t2paketw6,B460)</f>
        <v>0</v>
      </c>
      <c r="J460" s="74"/>
      <c r="K460" s="75" t="n">
        <f aca="false">SUMIFS(zeit3!t3istw6,zeit3!t3paketw6,B460)</f>
        <v>0</v>
      </c>
      <c r="L460" s="74"/>
      <c r="M460" s="75" t="n">
        <f aca="false">SUMIFS(zeit4!t4istw6,zeit4!t4paketw6,B460)</f>
        <v>0</v>
      </c>
      <c r="N460" s="74"/>
      <c r="O460" s="75" t="n">
        <f aca="false">SUMIFS(zeit5!t5istw6,zeit5!t5paketw6,B460)</f>
        <v>0</v>
      </c>
      <c r="P460" s="106" t="n">
        <f aca="false">L460+J460+H460+F460+N460</f>
        <v>0</v>
      </c>
      <c r="Q460" s="98" t="n">
        <f aca="false">M460+K460+I460+G460+O460</f>
        <v>0</v>
      </c>
      <c r="R460" s="1"/>
      <c r="S460" s="1"/>
      <c r="T460" s="1"/>
      <c r="U460" s="1"/>
      <c r="V460" s="1"/>
      <c r="W460" s="1"/>
      <c r="X460" s="1"/>
      <c r="Y460" s="1"/>
      <c r="Z460" s="1"/>
      <c r="AA460" s="1"/>
      <c r="AB460" s="1"/>
      <c r="AC460" s="1"/>
      <c r="AD460" s="1"/>
      <c r="AE460" s="1"/>
      <c r="AF460" s="1"/>
      <c r="AG460" s="1"/>
    </row>
    <row r="461" customFormat="false" ht="15" hidden="true" customHeight="false" outlineLevel="2" collapsed="false">
      <c r="A461" s="1"/>
      <c r="B461" s="70" t="n">
        <f aca="false">B96</f>
        <v>0</v>
      </c>
      <c r="C461" s="71"/>
      <c r="D461" s="72"/>
      <c r="E461" s="73"/>
      <c r="F461" s="74"/>
      <c r="G461" s="75" t="n">
        <f aca="false">SUMIFS([0]!t1istw6,[0]!t1paketw6,B461)</f>
        <v>0</v>
      </c>
      <c r="H461" s="74"/>
      <c r="I461" s="75" t="n">
        <f aca="false">SUMIFS(zeit2!t2istw6,zeit2!t2paketw6,B461)</f>
        <v>0</v>
      </c>
      <c r="J461" s="74"/>
      <c r="K461" s="75" t="n">
        <f aca="false">SUMIFS(zeit3!t3istw6,zeit3!t3paketw6,B461)</f>
        <v>0</v>
      </c>
      <c r="L461" s="74"/>
      <c r="M461" s="75" t="n">
        <f aca="false">SUMIFS(zeit4!t4istw6,zeit4!t4paketw6,B461)</f>
        <v>0</v>
      </c>
      <c r="N461" s="74"/>
      <c r="O461" s="75" t="n">
        <f aca="false">SUMIFS(zeit5!t5istw6,zeit5!t5paketw6,B461)</f>
        <v>0</v>
      </c>
      <c r="P461" s="106" t="n">
        <f aca="false">L461+J461+H461+F461+N461</f>
        <v>0</v>
      </c>
      <c r="Q461" s="98" t="n">
        <f aca="false">M461+K461+I461+G461+O461</f>
        <v>0</v>
      </c>
      <c r="R461" s="1"/>
      <c r="S461" s="1"/>
      <c r="T461" s="1"/>
      <c r="U461" s="1"/>
      <c r="V461" s="1"/>
      <c r="W461" s="1"/>
      <c r="X461" s="1"/>
      <c r="Y461" s="1"/>
      <c r="Z461" s="1"/>
      <c r="AA461" s="1"/>
      <c r="AB461" s="1"/>
      <c r="AC461" s="1"/>
      <c r="AD461" s="1"/>
      <c r="AE461" s="1"/>
      <c r="AF461" s="1"/>
      <c r="AG461" s="1"/>
    </row>
    <row r="462" customFormat="false" ht="15" hidden="true" customHeight="false" outlineLevel="2" collapsed="false">
      <c r="A462" s="1"/>
      <c r="B462" s="70" t="n">
        <f aca="false">B97</f>
        <v>0</v>
      </c>
      <c r="C462" s="71"/>
      <c r="D462" s="72"/>
      <c r="E462" s="73"/>
      <c r="F462" s="74"/>
      <c r="G462" s="75" t="n">
        <f aca="false">SUMIFS([0]!t1istw6,[0]!t1paketw6,B462)</f>
        <v>0</v>
      </c>
      <c r="H462" s="74"/>
      <c r="I462" s="75" t="n">
        <f aca="false">SUMIFS(zeit2!t2istw6,zeit2!t2paketw6,B462)</f>
        <v>0</v>
      </c>
      <c r="J462" s="74"/>
      <c r="K462" s="75" t="n">
        <f aca="false">SUMIFS(zeit3!t3istw6,zeit3!t3paketw6,B462)</f>
        <v>0</v>
      </c>
      <c r="L462" s="74"/>
      <c r="M462" s="75" t="n">
        <f aca="false">SUMIFS(zeit4!t4istw6,zeit4!t4paketw6,B462)</f>
        <v>0</v>
      </c>
      <c r="N462" s="74"/>
      <c r="O462" s="75" t="n">
        <f aca="false">SUMIFS(zeit5!t5istw6,zeit5!t5paketw6,B462)</f>
        <v>0</v>
      </c>
      <c r="P462" s="106" t="n">
        <f aca="false">L462+J462+H462+F462+N462</f>
        <v>0</v>
      </c>
      <c r="Q462" s="98" t="n">
        <f aca="false">M462+K462+I462+G462+O462</f>
        <v>0</v>
      </c>
      <c r="R462" s="1"/>
      <c r="S462" s="1"/>
      <c r="T462" s="1"/>
      <c r="U462" s="1"/>
      <c r="V462" s="1"/>
      <c r="W462" s="1"/>
      <c r="X462" s="1"/>
      <c r="Y462" s="1"/>
      <c r="Z462" s="1"/>
      <c r="AA462" s="1"/>
      <c r="AB462" s="1"/>
      <c r="AC462" s="1"/>
      <c r="AD462" s="1"/>
      <c r="AE462" s="1"/>
      <c r="AF462" s="1"/>
      <c r="AG462" s="1"/>
    </row>
    <row r="463" customFormat="false" ht="15" hidden="true" customHeight="false" outlineLevel="2" collapsed="false">
      <c r="A463" s="1"/>
      <c r="B463" s="70" t="n">
        <f aca="false">B98</f>
        <v>0</v>
      </c>
      <c r="C463" s="71"/>
      <c r="D463" s="72"/>
      <c r="E463" s="73"/>
      <c r="F463" s="74"/>
      <c r="G463" s="75" t="n">
        <f aca="false">SUMIFS([0]!t1istw6,[0]!t1paketw6,B463)</f>
        <v>0</v>
      </c>
      <c r="H463" s="74"/>
      <c r="I463" s="75" t="n">
        <f aca="false">SUMIFS(zeit2!t2istw6,zeit2!t2paketw6,B463)</f>
        <v>0</v>
      </c>
      <c r="J463" s="74"/>
      <c r="K463" s="75" t="n">
        <f aca="false">SUMIFS(zeit3!t3istw6,zeit3!t3paketw6,B463)</f>
        <v>0</v>
      </c>
      <c r="L463" s="74"/>
      <c r="M463" s="75" t="n">
        <f aca="false">SUMIFS(zeit4!t4istw6,zeit4!t4paketw6,B463)</f>
        <v>0</v>
      </c>
      <c r="N463" s="74"/>
      <c r="O463" s="75" t="n">
        <f aca="false">SUMIFS(zeit5!t5istw6,zeit5!t5paketw6,B463)</f>
        <v>0</v>
      </c>
      <c r="P463" s="106" t="n">
        <f aca="false">L463+J463+H463+F463+N463</f>
        <v>0</v>
      </c>
      <c r="Q463" s="98" t="n">
        <f aca="false">M463+K463+I463+G463+O463</f>
        <v>0</v>
      </c>
      <c r="R463" s="1"/>
      <c r="S463" s="1"/>
      <c r="T463" s="1"/>
      <c r="U463" s="1"/>
      <c r="V463" s="1"/>
      <c r="W463" s="1"/>
      <c r="X463" s="1"/>
      <c r="Y463" s="1"/>
      <c r="Z463" s="1"/>
      <c r="AA463" s="1"/>
      <c r="AB463" s="1"/>
      <c r="AC463" s="1"/>
      <c r="AD463" s="1"/>
      <c r="AE463" s="1"/>
      <c r="AF463" s="1"/>
      <c r="AG463" s="1"/>
    </row>
    <row r="464" customFormat="false" ht="15" hidden="true" customHeight="false" outlineLevel="2" collapsed="false">
      <c r="A464" s="1"/>
      <c r="B464" s="70" t="n">
        <f aca="false">B99</f>
        <v>0</v>
      </c>
      <c r="C464" s="71"/>
      <c r="D464" s="72"/>
      <c r="E464" s="73"/>
      <c r="F464" s="74"/>
      <c r="G464" s="75" t="n">
        <f aca="false">SUMIFS([0]!t1istw6,[0]!t1paketw6,B464)</f>
        <v>0</v>
      </c>
      <c r="H464" s="74"/>
      <c r="I464" s="75" t="n">
        <f aca="false">SUMIFS(zeit2!t2istw6,zeit2!t2paketw6,B464)</f>
        <v>0</v>
      </c>
      <c r="J464" s="74"/>
      <c r="K464" s="75" t="n">
        <f aca="false">SUMIFS(zeit3!t3istw6,zeit3!t3paketw6,B464)</f>
        <v>0</v>
      </c>
      <c r="L464" s="74"/>
      <c r="M464" s="75" t="n">
        <f aca="false">SUMIFS(zeit4!t4istw6,zeit4!t4paketw6,B464)</f>
        <v>0</v>
      </c>
      <c r="N464" s="74"/>
      <c r="O464" s="75" t="n">
        <f aca="false">SUMIFS(zeit5!t5istw6,zeit5!t5paketw6,B464)</f>
        <v>0</v>
      </c>
      <c r="P464" s="106" t="n">
        <f aca="false">L464+J464+H464+F464+N464</f>
        <v>0</v>
      </c>
      <c r="Q464" s="98" t="n">
        <f aca="false">M464+K464+I464+G464+O464</f>
        <v>0</v>
      </c>
      <c r="R464" s="1"/>
      <c r="S464" s="1"/>
      <c r="T464" s="1"/>
      <c r="U464" s="1"/>
      <c r="V464" s="1"/>
      <c r="W464" s="1"/>
      <c r="X464" s="1"/>
      <c r="Y464" s="1"/>
      <c r="Z464" s="1"/>
      <c r="AA464" s="1"/>
      <c r="AB464" s="1"/>
      <c r="AC464" s="1"/>
      <c r="AD464" s="1"/>
      <c r="AE464" s="1"/>
      <c r="AF464" s="1"/>
      <c r="AG464" s="1"/>
    </row>
    <row r="465" customFormat="false" ht="15" hidden="true" customHeight="false" outlineLevel="2" collapsed="false">
      <c r="A465" s="1"/>
      <c r="B465" s="70" t="n">
        <f aca="false">B100</f>
        <v>0</v>
      </c>
      <c r="C465" s="71"/>
      <c r="D465" s="72"/>
      <c r="E465" s="73"/>
      <c r="F465" s="74"/>
      <c r="G465" s="75" t="n">
        <f aca="false">SUMIFS([0]!t1istw6,[0]!t1paketw6,B465)</f>
        <v>0</v>
      </c>
      <c r="H465" s="74"/>
      <c r="I465" s="75" t="n">
        <f aca="false">SUMIFS(zeit2!t2istw6,zeit2!t2paketw6,B465)</f>
        <v>0</v>
      </c>
      <c r="J465" s="74"/>
      <c r="K465" s="75" t="n">
        <f aca="false">SUMIFS(zeit3!t3istw6,zeit3!t3paketw6,B465)</f>
        <v>0</v>
      </c>
      <c r="L465" s="74"/>
      <c r="M465" s="75" t="n">
        <f aca="false">SUMIFS(zeit4!t4istw6,zeit4!t4paketw6,B465)</f>
        <v>0</v>
      </c>
      <c r="N465" s="74"/>
      <c r="O465" s="75" t="n">
        <f aca="false">SUMIFS(zeit5!t5istw6,zeit5!t5paketw6,B465)</f>
        <v>0</v>
      </c>
      <c r="P465" s="106" t="n">
        <f aca="false">L465+J465+H465+F465+N465</f>
        <v>0</v>
      </c>
      <c r="Q465" s="98" t="n">
        <f aca="false">M465+K465+I465+G465+O465</f>
        <v>0</v>
      </c>
      <c r="R465" s="1"/>
      <c r="S465" s="1"/>
      <c r="T465" s="1"/>
      <c r="U465" s="1"/>
      <c r="V465" s="1"/>
      <c r="W465" s="1"/>
      <c r="X465" s="1"/>
      <c r="Y465" s="1"/>
      <c r="Z465" s="1"/>
      <c r="AA465" s="1"/>
      <c r="AB465" s="1"/>
      <c r="AC465" s="1"/>
      <c r="AD465" s="1"/>
      <c r="AE465" s="1"/>
      <c r="AF465" s="1"/>
      <c r="AG465" s="1"/>
    </row>
    <row r="466" customFormat="false" ht="15" hidden="false" customHeight="false" outlineLevel="1" collapsed="true">
      <c r="A466" s="1"/>
      <c r="B466" s="84" t="s">
        <v>61</v>
      </c>
      <c r="C466" s="78"/>
      <c r="D466" s="79"/>
      <c r="E466" s="80" t="n">
        <f aca="false">D466-F466-H466-J466-L466-N466</f>
        <v>0</v>
      </c>
      <c r="F466" s="81" t="n">
        <f aca="false">SUM(F467:F476)</f>
        <v>0</v>
      </c>
      <c r="G466" s="82" t="n">
        <f aca="false">SUM(G467:G476)</f>
        <v>0</v>
      </c>
      <c r="H466" s="81" t="n">
        <f aca="false">SUM(H467:H476)</f>
        <v>0</v>
      </c>
      <c r="I466" s="82" t="n">
        <f aca="false">SUM(I467:I476)</f>
        <v>0</v>
      </c>
      <c r="J466" s="80" t="n">
        <f aca="false">SUM(J467:J476)</f>
        <v>0</v>
      </c>
      <c r="K466" s="87" t="n">
        <f aca="false">SUM(K467:K476)</f>
        <v>0</v>
      </c>
      <c r="L466" s="81" t="n">
        <f aca="false">SUM(L467:L476)</f>
        <v>0</v>
      </c>
      <c r="M466" s="82" t="n">
        <f aca="false">SUM(M467:M476)</f>
        <v>0</v>
      </c>
      <c r="N466" s="81" t="n">
        <f aca="false">SUM(N467:N476)</f>
        <v>0</v>
      </c>
      <c r="O466" s="82" t="n">
        <f aca="false">SUM(O467:O476)</f>
        <v>0</v>
      </c>
      <c r="P466" s="107" t="n">
        <f aca="false">L466+J466+H466+F466+N466</f>
        <v>0</v>
      </c>
      <c r="Q466" s="67" t="n">
        <f aca="false">M466+K466+I466+G466+O466</f>
        <v>0</v>
      </c>
      <c r="R466" s="1"/>
      <c r="S466" s="1"/>
      <c r="T466" s="1"/>
      <c r="U466" s="1"/>
      <c r="V466" s="1"/>
      <c r="W466" s="1"/>
      <c r="X466" s="1"/>
      <c r="Y466" s="1"/>
      <c r="Z466" s="1"/>
      <c r="AA466" s="1"/>
      <c r="AB466" s="1"/>
      <c r="AC466" s="1"/>
      <c r="AD466" s="1"/>
      <c r="AE466" s="1"/>
      <c r="AF466" s="1"/>
      <c r="AG466" s="1"/>
    </row>
    <row r="467" customFormat="false" ht="15" hidden="true" customHeight="false" outlineLevel="2" collapsed="false">
      <c r="A467" s="1"/>
      <c r="B467" s="70" t="str">
        <f aca="false">B102</f>
        <v>Arbeitspaket 1</v>
      </c>
      <c r="C467" s="71"/>
      <c r="D467" s="72"/>
      <c r="E467" s="73"/>
      <c r="F467" s="74"/>
      <c r="G467" s="75" t="n">
        <f aca="false">SUMIFS([0]!t1istw6,[0]!t1paketw6,B467)</f>
        <v>0</v>
      </c>
      <c r="H467" s="74"/>
      <c r="I467" s="75" t="n">
        <f aca="false">SUMIFS(zeit2!t2istw6,zeit2!t2paketw6,B467)</f>
        <v>0</v>
      </c>
      <c r="J467" s="74"/>
      <c r="K467" s="75" t="n">
        <f aca="false">SUMIFS(zeit3!t3istw6,zeit3!t3paketw6,B467)</f>
        <v>0</v>
      </c>
      <c r="L467" s="74"/>
      <c r="M467" s="75" t="n">
        <f aca="false">SUMIFS(zeit4!t4istw6,zeit4!t4paketw6,B467)</f>
        <v>0</v>
      </c>
      <c r="N467" s="74"/>
      <c r="O467" s="75" t="n">
        <f aca="false">SUMIFS(zeit5!t5istw6,zeit5!t5paketw6,B467)</f>
        <v>0</v>
      </c>
      <c r="P467" s="106" t="n">
        <f aca="false">L467+J467+H467+F467+N467</f>
        <v>0</v>
      </c>
      <c r="Q467" s="98" t="n">
        <f aca="false">M467+K467+I467+G467+O467</f>
        <v>0</v>
      </c>
      <c r="R467" s="1"/>
      <c r="S467" s="1"/>
      <c r="T467" s="1"/>
      <c r="U467" s="1"/>
      <c r="V467" s="1"/>
      <c r="W467" s="1"/>
      <c r="X467" s="1"/>
      <c r="Y467" s="1"/>
      <c r="Z467" s="1"/>
      <c r="AA467" s="1"/>
      <c r="AB467" s="1"/>
      <c r="AC467" s="1"/>
      <c r="AD467" s="1"/>
      <c r="AE467" s="1"/>
      <c r="AF467" s="1"/>
      <c r="AG467" s="1"/>
    </row>
    <row r="468" customFormat="false" ht="15" hidden="true" customHeight="false" outlineLevel="2" collapsed="false">
      <c r="A468" s="1"/>
      <c r="B468" s="70" t="str">
        <f aca="false">B103</f>
        <v>Arbeitspaket 2</v>
      </c>
      <c r="C468" s="71"/>
      <c r="D468" s="72"/>
      <c r="E468" s="73"/>
      <c r="F468" s="74"/>
      <c r="G468" s="75" t="n">
        <f aca="false">SUMIFS([0]!t1istw6,[0]!t1paketw6,B468)</f>
        <v>0</v>
      </c>
      <c r="H468" s="74"/>
      <c r="I468" s="75" t="n">
        <f aca="false">SUMIFS(zeit2!t2istw6,zeit2!t2paketw6,B468)</f>
        <v>0</v>
      </c>
      <c r="J468" s="74"/>
      <c r="K468" s="75" t="n">
        <f aca="false">SUMIFS(zeit3!t3istw6,zeit3!t3paketw6,B468)</f>
        <v>0</v>
      </c>
      <c r="L468" s="74"/>
      <c r="M468" s="75" t="n">
        <f aca="false">SUMIFS(zeit4!t4istw6,zeit4!t4paketw6,B468)</f>
        <v>0</v>
      </c>
      <c r="N468" s="74"/>
      <c r="O468" s="75" t="n">
        <f aca="false">SUMIFS(zeit5!t5istw6,zeit5!t5paketw6,B468)</f>
        <v>0</v>
      </c>
      <c r="P468" s="106" t="n">
        <f aca="false">L468+J468+H468+F468+N468</f>
        <v>0</v>
      </c>
      <c r="Q468" s="98" t="n">
        <f aca="false">M468+K468+I468+G468+O468</f>
        <v>0</v>
      </c>
      <c r="R468" s="1"/>
      <c r="S468" s="1"/>
      <c r="T468" s="1"/>
      <c r="U468" s="1"/>
      <c r="V468" s="1"/>
      <c r="W468" s="1"/>
      <c r="X468" s="1"/>
      <c r="Y468" s="1"/>
      <c r="Z468" s="1"/>
      <c r="AA468" s="1"/>
      <c r="AB468" s="1"/>
      <c r="AC468" s="1"/>
      <c r="AD468" s="1"/>
      <c r="AE468" s="1"/>
      <c r="AF468" s="1"/>
      <c r="AG468" s="1"/>
    </row>
    <row r="469" customFormat="false" ht="15" hidden="true" customHeight="false" outlineLevel="2" collapsed="false">
      <c r="A469" s="1"/>
      <c r="B469" s="70" t="str">
        <f aca="false">B104</f>
        <v>Arbeitspaket 3</v>
      </c>
      <c r="C469" s="71"/>
      <c r="D469" s="72"/>
      <c r="E469" s="73"/>
      <c r="F469" s="74"/>
      <c r="G469" s="75" t="n">
        <f aca="false">SUMIFS([0]!t1istw6,[0]!t1paketw6,B469)</f>
        <v>0</v>
      </c>
      <c r="H469" s="74"/>
      <c r="I469" s="75" t="n">
        <f aca="false">SUMIFS(zeit2!t2istw6,zeit2!t2paketw6,B469)</f>
        <v>0</v>
      </c>
      <c r="J469" s="74"/>
      <c r="K469" s="75" t="n">
        <f aca="false">SUMIFS(zeit3!t3istw6,zeit3!t3paketw6,B469)</f>
        <v>0</v>
      </c>
      <c r="L469" s="74"/>
      <c r="M469" s="75" t="n">
        <f aca="false">SUMIFS(zeit4!t4istw6,zeit4!t4paketw6,B469)</f>
        <v>0</v>
      </c>
      <c r="N469" s="74"/>
      <c r="O469" s="75" t="n">
        <f aca="false">SUMIFS(zeit5!t5istw6,zeit5!t5paketw6,B469)</f>
        <v>0</v>
      </c>
      <c r="P469" s="106" t="n">
        <f aca="false">L469+J469+H469+F469+N469</f>
        <v>0</v>
      </c>
      <c r="Q469" s="98" t="n">
        <f aca="false">M469+K469+I469+G469+O469</f>
        <v>0</v>
      </c>
      <c r="R469" s="1"/>
      <c r="S469" s="1"/>
      <c r="T469" s="1"/>
      <c r="U469" s="1"/>
      <c r="V469" s="1"/>
      <c r="W469" s="1"/>
      <c r="X469" s="1"/>
      <c r="Y469" s="1"/>
      <c r="Z469" s="1"/>
      <c r="AA469" s="1"/>
      <c r="AB469" s="1"/>
      <c r="AC469" s="1"/>
      <c r="AD469" s="1"/>
      <c r="AE469" s="1"/>
      <c r="AF469" s="1"/>
      <c r="AG469" s="1"/>
    </row>
    <row r="470" customFormat="false" ht="15" hidden="true" customHeight="false" outlineLevel="2" collapsed="false">
      <c r="A470" s="1"/>
      <c r="B470" s="70" t="str">
        <f aca="false">B105</f>
        <v>Arbeitspaket 4</v>
      </c>
      <c r="C470" s="71"/>
      <c r="D470" s="72"/>
      <c r="E470" s="73"/>
      <c r="F470" s="74"/>
      <c r="G470" s="75" t="n">
        <f aca="false">SUMIFS([0]!t1istw6,[0]!t1paketw6,B470)</f>
        <v>0</v>
      </c>
      <c r="H470" s="74"/>
      <c r="I470" s="75" t="n">
        <f aca="false">SUMIFS(zeit2!t2istw6,zeit2!t2paketw6,B470)</f>
        <v>0</v>
      </c>
      <c r="J470" s="74"/>
      <c r="K470" s="75" t="n">
        <f aca="false">SUMIFS(zeit3!t3istw6,zeit3!t3paketw6,B470)</f>
        <v>0</v>
      </c>
      <c r="L470" s="74"/>
      <c r="M470" s="75" t="n">
        <f aca="false">SUMIFS(zeit4!t4istw6,zeit4!t4paketw6,B470)</f>
        <v>0</v>
      </c>
      <c r="N470" s="74"/>
      <c r="O470" s="75" t="n">
        <f aca="false">SUMIFS(zeit5!t5istw6,zeit5!t5paketw6,B470)</f>
        <v>0</v>
      </c>
      <c r="P470" s="106" t="n">
        <f aca="false">L470+J470+H470+F470+N470</f>
        <v>0</v>
      </c>
      <c r="Q470" s="98" t="n">
        <f aca="false">M470+K470+I470+G470+O470</f>
        <v>0</v>
      </c>
      <c r="R470" s="1"/>
      <c r="S470" s="1"/>
      <c r="T470" s="1"/>
      <c r="U470" s="1"/>
      <c r="V470" s="1"/>
      <c r="W470" s="1"/>
      <c r="X470" s="1"/>
      <c r="Y470" s="1"/>
      <c r="Z470" s="1"/>
      <c r="AA470" s="1"/>
      <c r="AB470" s="1"/>
      <c r="AC470" s="1"/>
      <c r="AD470" s="1"/>
      <c r="AE470" s="1"/>
      <c r="AF470" s="1"/>
      <c r="AG470" s="1"/>
    </row>
    <row r="471" customFormat="false" ht="15" hidden="true" customHeight="false" outlineLevel="2" collapsed="false">
      <c r="A471" s="1"/>
      <c r="B471" s="70" t="str">
        <f aca="false">B106</f>
        <v>Arbeitspaket 5</v>
      </c>
      <c r="C471" s="71"/>
      <c r="D471" s="72"/>
      <c r="E471" s="73"/>
      <c r="F471" s="74"/>
      <c r="G471" s="75" t="n">
        <f aca="false">SUMIFS([0]!t1istw6,[0]!t1paketw6,B471)</f>
        <v>0</v>
      </c>
      <c r="H471" s="74"/>
      <c r="I471" s="75" t="n">
        <f aca="false">SUMIFS(zeit2!t2istw6,zeit2!t2paketw6,B471)</f>
        <v>0</v>
      </c>
      <c r="J471" s="74"/>
      <c r="K471" s="75" t="n">
        <f aca="false">SUMIFS(zeit3!t3istw6,zeit3!t3paketw6,B471)</f>
        <v>0</v>
      </c>
      <c r="L471" s="74"/>
      <c r="M471" s="75" t="n">
        <f aca="false">SUMIFS(zeit4!t4istw6,zeit4!t4paketw6,B471)</f>
        <v>0</v>
      </c>
      <c r="N471" s="74"/>
      <c r="O471" s="75" t="n">
        <f aca="false">SUMIFS(zeit5!t5istw6,zeit5!t5paketw6,B471)</f>
        <v>0</v>
      </c>
      <c r="P471" s="106" t="n">
        <f aca="false">L471+J471+H471+F471+N471</f>
        <v>0</v>
      </c>
      <c r="Q471" s="98" t="n">
        <f aca="false">M471+K471+I471+G471+O471</f>
        <v>0</v>
      </c>
      <c r="R471" s="1"/>
      <c r="S471" s="1"/>
      <c r="T471" s="1"/>
      <c r="U471" s="1"/>
      <c r="V471" s="1"/>
      <c r="W471" s="1"/>
      <c r="X471" s="1"/>
      <c r="Y471" s="1"/>
      <c r="Z471" s="1"/>
      <c r="AA471" s="1"/>
      <c r="AB471" s="1"/>
      <c r="AC471" s="1"/>
      <c r="AD471" s="1"/>
      <c r="AE471" s="1"/>
      <c r="AF471" s="1"/>
      <c r="AG471" s="1"/>
    </row>
    <row r="472" customFormat="false" ht="15" hidden="true" customHeight="false" outlineLevel="2" collapsed="false">
      <c r="A472" s="1"/>
      <c r="B472" s="70" t="n">
        <f aca="false">B107</f>
        <v>0</v>
      </c>
      <c r="C472" s="71"/>
      <c r="D472" s="72"/>
      <c r="E472" s="73"/>
      <c r="F472" s="74"/>
      <c r="G472" s="75" t="n">
        <f aca="false">SUMIFS([0]!t1istw6,[0]!t1paketw6,B472)</f>
        <v>0</v>
      </c>
      <c r="H472" s="74"/>
      <c r="I472" s="75" t="n">
        <f aca="false">SUMIFS(zeit2!t2istw6,zeit2!t2paketw6,B472)</f>
        <v>0</v>
      </c>
      <c r="J472" s="74"/>
      <c r="K472" s="75" t="n">
        <f aca="false">SUMIFS(zeit3!t3istw6,zeit3!t3paketw6,B472)</f>
        <v>0</v>
      </c>
      <c r="L472" s="74"/>
      <c r="M472" s="75" t="n">
        <f aca="false">SUMIFS(zeit4!t4istw6,zeit4!t4paketw6,B472)</f>
        <v>0</v>
      </c>
      <c r="N472" s="74"/>
      <c r="O472" s="75" t="n">
        <f aca="false">SUMIFS(zeit5!t5istw6,zeit5!t5paketw6,B472)</f>
        <v>0</v>
      </c>
      <c r="P472" s="106" t="n">
        <f aca="false">L472+J472+H472+F472+N472</f>
        <v>0</v>
      </c>
      <c r="Q472" s="98" t="n">
        <f aca="false">M472+K472+I472+G472+O472</f>
        <v>0</v>
      </c>
      <c r="R472" s="1"/>
      <c r="S472" s="1"/>
      <c r="T472" s="1"/>
      <c r="U472" s="1"/>
      <c r="V472" s="1"/>
      <c r="W472" s="1"/>
      <c r="X472" s="1"/>
      <c r="Y472" s="1"/>
      <c r="Z472" s="1"/>
      <c r="AA472" s="1"/>
      <c r="AB472" s="1"/>
      <c r="AC472" s="1"/>
      <c r="AD472" s="1"/>
      <c r="AE472" s="1"/>
      <c r="AF472" s="1"/>
      <c r="AG472" s="1"/>
    </row>
    <row r="473" customFormat="false" ht="15" hidden="true" customHeight="false" outlineLevel="2" collapsed="false">
      <c r="A473" s="1"/>
      <c r="B473" s="70" t="n">
        <f aca="false">B108</f>
        <v>0</v>
      </c>
      <c r="C473" s="71"/>
      <c r="D473" s="72"/>
      <c r="E473" s="73"/>
      <c r="F473" s="74"/>
      <c r="G473" s="75" t="n">
        <f aca="false">SUMIFS([0]!t1istw6,[0]!t1paketw6,B473)</f>
        <v>0</v>
      </c>
      <c r="H473" s="74"/>
      <c r="I473" s="75" t="n">
        <f aca="false">SUMIFS(zeit2!t2istw6,zeit2!t2paketw6,B473)</f>
        <v>0</v>
      </c>
      <c r="J473" s="74"/>
      <c r="K473" s="75" t="n">
        <f aca="false">SUMIFS(zeit3!t3istw6,zeit3!t3paketw6,B473)</f>
        <v>0</v>
      </c>
      <c r="L473" s="74"/>
      <c r="M473" s="75" t="n">
        <f aca="false">SUMIFS(zeit4!t4istw6,zeit4!t4paketw6,B473)</f>
        <v>0</v>
      </c>
      <c r="N473" s="74"/>
      <c r="O473" s="75" t="n">
        <f aca="false">SUMIFS(zeit5!t5istw6,zeit5!t5paketw6,B473)</f>
        <v>0</v>
      </c>
      <c r="P473" s="106" t="n">
        <f aca="false">L473+J473+H473+F473+N473</f>
        <v>0</v>
      </c>
      <c r="Q473" s="98" t="n">
        <f aca="false">M473+K473+I473+G473+O473</f>
        <v>0</v>
      </c>
      <c r="R473" s="1"/>
      <c r="S473" s="1"/>
      <c r="T473" s="1"/>
      <c r="U473" s="1"/>
      <c r="V473" s="1"/>
      <c r="W473" s="1"/>
      <c r="X473" s="1"/>
      <c r="Y473" s="1"/>
      <c r="Z473" s="1"/>
      <c r="AA473" s="1"/>
      <c r="AB473" s="1"/>
      <c r="AC473" s="1"/>
      <c r="AD473" s="1"/>
      <c r="AE473" s="1"/>
      <c r="AF473" s="1"/>
      <c r="AG473" s="1"/>
    </row>
    <row r="474" customFormat="false" ht="15" hidden="true" customHeight="false" outlineLevel="2" collapsed="false">
      <c r="A474" s="1"/>
      <c r="B474" s="70" t="n">
        <f aca="false">B109</f>
        <v>0</v>
      </c>
      <c r="C474" s="71"/>
      <c r="D474" s="72"/>
      <c r="E474" s="73"/>
      <c r="F474" s="74"/>
      <c r="G474" s="75" t="n">
        <f aca="false">SUMIFS([0]!t1istw6,[0]!t1paketw6,B474)</f>
        <v>0</v>
      </c>
      <c r="H474" s="74"/>
      <c r="I474" s="75" t="n">
        <f aca="false">SUMIFS(zeit2!t2istw6,zeit2!t2paketw6,B474)</f>
        <v>0</v>
      </c>
      <c r="J474" s="74"/>
      <c r="K474" s="75" t="n">
        <f aca="false">SUMIFS(zeit3!t3istw6,zeit3!t3paketw6,B474)</f>
        <v>0</v>
      </c>
      <c r="L474" s="74"/>
      <c r="M474" s="75" t="n">
        <f aca="false">SUMIFS(zeit4!t4istw6,zeit4!t4paketw6,B474)</f>
        <v>0</v>
      </c>
      <c r="N474" s="74"/>
      <c r="O474" s="75" t="n">
        <f aca="false">SUMIFS(zeit5!t5istw6,zeit5!t5paketw6,B474)</f>
        <v>0</v>
      </c>
      <c r="P474" s="106" t="n">
        <f aca="false">L474+J474+H474+F474+N474</f>
        <v>0</v>
      </c>
      <c r="Q474" s="98" t="n">
        <f aca="false">M474+K474+I474+G474+O474</f>
        <v>0</v>
      </c>
      <c r="R474" s="1"/>
      <c r="S474" s="1"/>
      <c r="T474" s="1"/>
      <c r="U474" s="1"/>
      <c r="V474" s="1"/>
      <c r="W474" s="1"/>
      <c r="X474" s="1"/>
      <c r="Y474" s="1"/>
      <c r="Z474" s="1"/>
      <c r="AA474" s="1"/>
      <c r="AB474" s="1"/>
      <c r="AC474" s="1"/>
      <c r="AD474" s="1"/>
      <c r="AE474" s="1"/>
      <c r="AF474" s="1"/>
      <c r="AG474" s="1"/>
    </row>
    <row r="475" customFormat="false" ht="15" hidden="true" customHeight="false" outlineLevel="2" collapsed="false">
      <c r="A475" s="1"/>
      <c r="B475" s="70" t="n">
        <f aca="false">B110</f>
        <v>0</v>
      </c>
      <c r="C475" s="71"/>
      <c r="D475" s="72"/>
      <c r="E475" s="73"/>
      <c r="F475" s="74"/>
      <c r="G475" s="75" t="n">
        <f aca="false">SUMIFS([0]!t1istw6,[0]!t1paketw6,B475)</f>
        <v>0</v>
      </c>
      <c r="H475" s="74"/>
      <c r="I475" s="75" t="n">
        <f aca="false">SUMIFS(zeit2!t2istw6,zeit2!t2paketw6,B475)</f>
        <v>0</v>
      </c>
      <c r="J475" s="74"/>
      <c r="K475" s="75" t="n">
        <f aca="false">SUMIFS(zeit3!t3istw6,zeit3!t3paketw6,B475)</f>
        <v>0</v>
      </c>
      <c r="L475" s="74"/>
      <c r="M475" s="75" t="n">
        <f aca="false">SUMIFS(zeit4!t4istw6,zeit4!t4paketw6,B475)</f>
        <v>0</v>
      </c>
      <c r="N475" s="74"/>
      <c r="O475" s="75" t="n">
        <f aca="false">SUMIFS(zeit5!t5istw6,zeit5!t5paketw6,B475)</f>
        <v>0</v>
      </c>
      <c r="P475" s="106" t="n">
        <f aca="false">L475+J475+H475+F475+N475</f>
        <v>0</v>
      </c>
      <c r="Q475" s="98" t="n">
        <f aca="false">M475+K475+I475+G475+O475</f>
        <v>0</v>
      </c>
      <c r="R475" s="1"/>
      <c r="S475" s="1"/>
      <c r="T475" s="1"/>
      <c r="U475" s="1"/>
      <c r="V475" s="1"/>
      <c r="W475" s="1"/>
      <c r="X475" s="1"/>
      <c r="Y475" s="1"/>
      <c r="Z475" s="1"/>
      <c r="AA475" s="1"/>
      <c r="AB475" s="1"/>
      <c r="AC475" s="1"/>
      <c r="AD475" s="1"/>
      <c r="AE475" s="1"/>
      <c r="AF475" s="1"/>
      <c r="AG475" s="1"/>
    </row>
    <row r="476" customFormat="false" ht="15" hidden="true" customHeight="false" outlineLevel="2" collapsed="false">
      <c r="A476" s="1"/>
      <c r="B476" s="70" t="n">
        <f aca="false">B111</f>
        <v>0</v>
      </c>
      <c r="C476" s="71"/>
      <c r="D476" s="72"/>
      <c r="E476" s="73"/>
      <c r="F476" s="74"/>
      <c r="G476" s="75" t="n">
        <f aca="false">SUMIFS([0]!t1istw6,[0]!t1paketw6,B476)</f>
        <v>0</v>
      </c>
      <c r="H476" s="74"/>
      <c r="I476" s="75" t="n">
        <f aca="false">SUMIFS(zeit2!t2istw6,zeit2!t2paketw6,B476)</f>
        <v>0</v>
      </c>
      <c r="J476" s="74"/>
      <c r="K476" s="75" t="n">
        <f aca="false">SUMIFS(zeit3!t3istw6,zeit3!t3paketw6,B476)</f>
        <v>0</v>
      </c>
      <c r="L476" s="74"/>
      <c r="M476" s="75" t="n">
        <f aca="false">SUMIFS(zeit4!t4istw6,zeit4!t4paketw6,B476)</f>
        <v>0</v>
      </c>
      <c r="N476" s="74"/>
      <c r="O476" s="75" t="n">
        <f aca="false">SUMIFS(zeit5!t5istw6,zeit5!t5paketw6,B476)</f>
        <v>0</v>
      </c>
      <c r="P476" s="106" t="n">
        <f aca="false">L476+J476+H476+F476+N476</f>
        <v>0</v>
      </c>
      <c r="Q476" s="98" t="n">
        <f aca="false">M476+K476+I476+G476+O476</f>
        <v>0</v>
      </c>
      <c r="R476" s="1"/>
      <c r="S476" s="1"/>
      <c r="T476" s="1"/>
      <c r="U476" s="1"/>
      <c r="V476" s="1"/>
      <c r="W476" s="1"/>
      <c r="X476" s="1"/>
      <c r="Y476" s="1"/>
      <c r="Z476" s="1"/>
      <c r="AA476" s="1"/>
      <c r="AB476" s="1"/>
      <c r="AC476" s="1"/>
      <c r="AD476" s="1"/>
      <c r="AE476" s="1"/>
      <c r="AF476" s="1"/>
      <c r="AG476" s="1"/>
    </row>
    <row r="477" customFormat="false" ht="15" hidden="false" customHeight="false" outlineLevel="1" collapsed="true">
      <c r="A477" s="1"/>
      <c r="B477" s="54"/>
      <c r="C477" s="54"/>
      <c r="D477" s="88"/>
      <c r="E477" s="88"/>
      <c r="F477" s="88"/>
      <c r="G477" s="89"/>
      <c r="H477" s="88"/>
      <c r="I477" s="89"/>
      <c r="J477" s="88"/>
      <c r="K477" s="89"/>
      <c r="L477" s="88"/>
      <c r="M477" s="89"/>
      <c r="N477" s="88"/>
      <c r="O477" s="89"/>
      <c r="P477" s="89"/>
      <c r="Q477" s="89"/>
      <c r="R477" s="1"/>
      <c r="S477" s="1"/>
      <c r="T477" s="1"/>
      <c r="U477" s="1"/>
      <c r="V477" s="1"/>
      <c r="W477" s="1"/>
      <c r="X477" s="1"/>
      <c r="Y477" s="1"/>
      <c r="Z477" s="1"/>
      <c r="AA477" s="1"/>
      <c r="AB477" s="1"/>
      <c r="AC477" s="1"/>
      <c r="AD477" s="1"/>
      <c r="AE477" s="1"/>
      <c r="AF477" s="1"/>
      <c r="AG477" s="1"/>
    </row>
    <row r="478" customFormat="false" ht="15" hidden="false" customHeight="false" outlineLevel="1" collapsed="false">
      <c r="A478" s="1"/>
      <c r="B478" s="84" t="s">
        <v>73</v>
      </c>
      <c r="C478" s="78"/>
      <c r="D478" s="90" t="n">
        <f aca="false">SUM(D378:D466)</f>
        <v>48</v>
      </c>
      <c r="E478" s="90" t="n">
        <f aca="false">SUM(E378:E466)</f>
        <v>2</v>
      </c>
      <c r="F478" s="91" t="n">
        <f aca="false">F466+F455+F444+F433+F422+F411+F400+F389+F378</f>
        <v>11</v>
      </c>
      <c r="G478" s="99" t="n">
        <f aca="false">G466+G455+G444+G433+G422+G411+G400+G389+G378</f>
        <v>0</v>
      </c>
      <c r="H478" s="91" t="n">
        <f aca="false">H466+H455+H444+H433+H422+H411+H400+H389+H378</f>
        <v>11</v>
      </c>
      <c r="I478" s="99" t="n">
        <f aca="false">I466+I455+I444+I433+I422+I411+I400+I389+I378</f>
        <v>0</v>
      </c>
      <c r="J478" s="91" t="n">
        <f aca="false">J466+J455+J444+J433+J422+J411+J400+J389+J378</f>
        <v>11.5</v>
      </c>
      <c r="K478" s="99" t="n">
        <f aca="false">K466+K455+K444+K433+K422+K411+K400+K389+K378</f>
        <v>0</v>
      </c>
      <c r="L478" s="91" t="n">
        <f aca="false">L466+L455+L444+L433+L422+L411+L400+L389+L378</f>
        <v>12.5</v>
      </c>
      <c r="M478" s="99" t="n">
        <f aca="false">M466+M455+M444+M433+M422+M411+M400+M389+M378</f>
        <v>0</v>
      </c>
      <c r="N478" s="91" t="n">
        <f aca="false">N466+N455+N444+N433+N422+N411+N400+N389+N378</f>
        <v>0</v>
      </c>
      <c r="O478" s="99" t="n">
        <f aca="false">O466+O455+O444+O433+O422+O411+O400+O389+O378</f>
        <v>0</v>
      </c>
      <c r="P478" s="91" t="n">
        <f aca="false">P466+P455+P444+P433+P422+P411+P400+P389+P378</f>
        <v>46</v>
      </c>
      <c r="Q478" s="92" t="n">
        <f aca="false">Q466+Q455+Q444+Q433+Q422+Q411+Q400+Q389+Q378</f>
        <v>0</v>
      </c>
      <c r="R478" s="1"/>
      <c r="S478" s="1"/>
      <c r="T478" s="1"/>
      <c r="U478" s="1"/>
      <c r="V478" s="1"/>
      <c r="W478" s="1"/>
      <c r="X478" s="1"/>
      <c r="Y478" s="1"/>
      <c r="Z478" s="1"/>
      <c r="AA478" s="1"/>
      <c r="AB478" s="1"/>
      <c r="AC478" s="1"/>
      <c r="AD478" s="1"/>
      <c r="AE478" s="1"/>
      <c r="AF478" s="1"/>
      <c r="AG478" s="1"/>
    </row>
    <row r="479" customFormat="false" ht="15" hidden="false" customHeight="false" outlineLevel="1" collapsed="false">
      <c r="A479" s="1"/>
      <c r="B479" s="1"/>
      <c r="C479" s="1"/>
      <c r="D479" s="1"/>
      <c r="E479" s="1"/>
      <c r="F479" s="1"/>
      <c r="G479" s="34"/>
      <c r="H479" s="1"/>
      <c r="I479" s="34"/>
      <c r="J479" s="1"/>
      <c r="K479" s="34"/>
      <c r="L479" s="1"/>
      <c r="M479" s="34"/>
      <c r="N479" s="1"/>
      <c r="O479" s="34"/>
      <c r="P479" s="34"/>
      <c r="Q479" s="34"/>
      <c r="R479" s="1"/>
      <c r="S479" s="1"/>
      <c r="T479" s="1"/>
      <c r="U479" s="1"/>
      <c r="V479" s="1"/>
      <c r="W479" s="1"/>
      <c r="X479" s="1"/>
      <c r="Y479" s="1"/>
      <c r="Z479" s="1"/>
      <c r="AA479" s="1"/>
      <c r="AB479" s="1"/>
      <c r="AC479" s="1"/>
      <c r="AD479" s="1"/>
      <c r="AE479" s="1"/>
      <c r="AF479" s="1"/>
      <c r="AG479" s="1"/>
    </row>
    <row r="480" customFormat="false" ht="15" hidden="false" customHeight="false" outlineLevel="1" collapsed="false">
      <c r="A480" s="1"/>
      <c r="B480" s="93" t="s">
        <v>74</v>
      </c>
      <c r="C480" s="93"/>
      <c r="D480" s="93"/>
      <c r="E480" s="93"/>
      <c r="F480" s="93"/>
      <c r="G480" s="93"/>
      <c r="H480" s="93"/>
      <c r="I480" s="93"/>
      <c r="J480" s="93"/>
      <c r="K480" s="93"/>
      <c r="L480" s="93"/>
      <c r="M480" s="93"/>
      <c r="N480" s="93"/>
      <c r="O480" s="93"/>
      <c r="P480" s="93"/>
      <c r="Q480" s="93"/>
      <c r="R480" s="1"/>
      <c r="S480" s="1"/>
      <c r="T480" s="1"/>
      <c r="U480" s="1"/>
      <c r="V480" s="1"/>
      <c r="W480" s="1"/>
      <c r="X480" s="1"/>
      <c r="Y480" s="1"/>
      <c r="Z480" s="1"/>
      <c r="AA480" s="1"/>
      <c r="AB480" s="1"/>
      <c r="AC480" s="1"/>
      <c r="AD480" s="1"/>
      <c r="AE480" s="1"/>
      <c r="AF480" s="1"/>
      <c r="AG480" s="1"/>
    </row>
    <row r="481" customFormat="false" ht="15" hidden="false" customHeight="false" outlineLevel="1" collapsed="false">
      <c r="A481" s="1"/>
      <c r="B481" s="103" t="s">
        <v>99</v>
      </c>
      <c r="C481" s="103"/>
      <c r="D481" s="103"/>
      <c r="E481" s="103"/>
      <c r="F481" s="103"/>
      <c r="G481" s="103"/>
      <c r="H481" s="103"/>
      <c r="I481" s="103"/>
      <c r="J481" s="103"/>
      <c r="K481" s="103"/>
      <c r="L481" s="103"/>
      <c r="M481" s="103"/>
      <c r="N481" s="103"/>
      <c r="O481" s="103"/>
      <c r="P481" s="103"/>
      <c r="Q481" s="103"/>
      <c r="R481" s="1"/>
      <c r="S481" s="1"/>
      <c r="T481" s="1"/>
      <c r="U481" s="1"/>
      <c r="V481" s="1"/>
      <c r="W481" s="1"/>
      <c r="X481" s="1"/>
      <c r="Y481" s="1"/>
      <c r="Z481" s="1"/>
      <c r="AA481" s="1"/>
      <c r="AB481" s="1"/>
      <c r="AC481" s="1"/>
      <c r="AD481" s="1"/>
      <c r="AE481" s="1"/>
      <c r="AF481" s="1"/>
      <c r="AG481" s="1"/>
    </row>
    <row r="482" customFormat="false" ht="15" hidden="false" customHeight="false" outlineLevel="1" collapsed="false">
      <c r="A482" s="1"/>
      <c r="B482" s="101"/>
      <c r="C482" s="101"/>
      <c r="D482" s="101"/>
      <c r="E482" s="101"/>
      <c r="F482" s="101"/>
      <c r="G482" s="101"/>
      <c r="H482" s="101"/>
      <c r="I482" s="101"/>
      <c r="J482" s="101"/>
      <c r="K482" s="101"/>
      <c r="L482" s="101"/>
      <c r="M482" s="101"/>
      <c r="N482" s="101"/>
      <c r="O482" s="101"/>
      <c r="P482" s="101"/>
      <c r="Q482" s="101"/>
      <c r="R482" s="1"/>
      <c r="S482" s="1"/>
      <c r="T482" s="1"/>
      <c r="U482" s="1"/>
      <c r="V482" s="1"/>
      <c r="W482" s="1"/>
      <c r="X482" s="1"/>
      <c r="Y482" s="1"/>
      <c r="Z482" s="1"/>
      <c r="AA482" s="1"/>
      <c r="AB482" s="1"/>
      <c r="AC482" s="1"/>
      <c r="AD482" s="1"/>
      <c r="AE482" s="1"/>
      <c r="AF482" s="1"/>
      <c r="AG482" s="1"/>
    </row>
    <row r="483" customFormat="false" ht="15" hidden="false" customHeight="false" outlineLevel="1" collapsed="false">
      <c r="A483" s="1"/>
      <c r="B483" s="101"/>
      <c r="C483" s="101"/>
      <c r="D483" s="101"/>
      <c r="E483" s="101"/>
      <c r="F483" s="101"/>
      <c r="G483" s="101"/>
      <c r="H483" s="101"/>
      <c r="I483" s="101"/>
      <c r="J483" s="101"/>
      <c r="K483" s="101"/>
      <c r="L483" s="101"/>
      <c r="M483" s="101"/>
      <c r="N483" s="101"/>
      <c r="O483" s="101"/>
      <c r="P483" s="101"/>
      <c r="Q483" s="101"/>
      <c r="R483" s="1"/>
      <c r="S483" s="1"/>
      <c r="T483" s="1"/>
      <c r="U483" s="1"/>
      <c r="V483" s="1"/>
      <c r="W483" s="1"/>
      <c r="X483" s="1"/>
      <c r="Y483" s="1"/>
      <c r="Z483" s="1"/>
      <c r="AA483" s="1"/>
      <c r="AB483" s="1"/>
      <c r="AC483" s="1"/>
      <c r="AD483" s="1"/>
      <c r="AE483" s="1"/>
      <c r="AF483" s="1"/>
      <c r="AG483" s="1"/>
    </row>
    <row r="484" customFormat="false" ht="15" hidden="false" customHeight="false" outlineLevel="1" collapsed="false">
      <c r="A484" s="1"/>
      <c r="B484" s="101"/>
      <c r="C484" s="101"/>
      <c r="D484" s="101"/>
      <c r="E484" s="101"/>
      <c r="F484" s="101"/>
      <c r="G484" s="101"/>
      <c r="H484" s="101"/>
      <c r="I484" s="101"/>
      <c r="J484" s="101"/>
      <c r="K484" s="101"/>
      <c r="L484" s="101"/>
      <c r="M484" s="101"/>
      <c r="N484" s="101"/>
      <c r="O484" s="101"/>
      <c r="P484" s="101"/>
      <c r="Q484" s="101"/>
      <c r="R484" s="1"/>
      <c r="S484" s="1"/>
      <c r="T484" s="1"/>
      <c r="U484" s="1"/>
      <c r="V484" s="1"/>
      <c r="W484" s="1"/>
      <c r="X484" s="1"/>
      <c r="Y484" s="1"/>
      <c r="Z484" s="1"/>
      <c r="AA484" s="1"/>
      <c r="AB484" s="1"/>
      <c r="AC484" s="1"/>
      <c r="AD484" s="1"/>
      <c r="AE484" s="1"/>
      <c r="AF484" s="1"/>
      <c r="AG484" s="1"/>
    </row>
    <row r="485" customFormat="false" ht="15" hidden="false" customHeight="false" outlineLevel="1" collapsed="false">
      <c r="A485" s="1"/>
      <c r="B485" s="101"/>
      <c r="C485" s="101"/>
      <c r="D485" s="101"/>
      <c r="E485" s="101"/>
      <c r="F485" s="101"/>
      <c r="G485" s="101"/>
      <c r="H485" s="101"/>
      <c r="I485" s="101"/>
      <c r="J485" s="101"/>
      <c r="K485" s="101"/>
      <c r="L485" s="101"/>
      <c r="M485" s="101"/>
      <c r="N485" s="101"/>
      <c r="O485" s="101"/>
      <c r="P485" s="101"/>
      <c r="Q485" s="101"/>
      <c r="R485" s="1"/>
      <c r="S485" s="1"/>
      <c r="T485" s="1"/>
      <c r="U485" s="1"/>
      <c r="V485" s="1"/>
      <c r="W485" s="1"/>
      <c r="X485" s="1"/>
      <c r="Y485" s="1"/>
      <c r="Z485" s="1"/>
      <c r="AA485" s="1"/>
      <c r="AB485" s="1"/>
      <c r="AC485" s="1"/>
      <c r="AD485" s="1"/>
      <c r="AE485" s="1"/>
      <c r="AF485" s="1"/>
      <c r="AG485" s="1"/>
    </row>
    <row r="486" customFormat="false" ht="15" hidden="false" customHeight="false" outlineLevel="1" collapsed="false">
      <c r="A486" s="1"/>
      <c r="B486" s="101"/>
      <c r="C486" s="101"/>
      <c r="D486" s="101"/>
      <c r="E486" s="101"/>
      <c r="F486" s="101"/>
      <c r="G486" s="101"/>
      <c r="H486" s="101"/>
      <c r="I486" s="101"/>
      <c r="J486" s="101"/>
      <c r="K486" s="101"/>
      <c r="L486" s="101"/>
      <c r="M486" s="101"/>
      <c r="N486" s="101"/>
      <c r="O486" s="101"/>
      <c r="P486" s="101"/>
      <c r="Q486" s="101"/>
      <c r="R486" s="1"/>
      <c r="S486" s="1"/>
      <c r="T486" s="1"/>
      <c r="U486" s="1"/>
      <c r="V486" s="1"/>
      <c r="W486" s="1"/>
      <c r="X486" s="1"/>
      <c r="Y486" s="1"/>
      <c r="Z486" s="1"/>
      <c r="AA486" s="1"/>
      <c r="AB486" s="1"/>
      <c r="AC486" s="1"/>
      <c r="AD486" s="1"/>
      <c r="AE486" s="1"/>
      <c r="AF486" s="1"/>
      <c r="AG486" s="1"/>
    </row>
    <row r="487" customFormat="false" ht="15" hidden="false" customHeight="false" outlineLevel="1" collapsed="false">
      <c r="A487" s="1"/>
      <c r="B487" s="101"/>
      <c r="C487" s="101"/>
      <c r="D487" s="101"/>
      <c r="E487" s="101"/>
      <c r="F487" s="101"/>
      <c r="G487" s="101"/>
      <c r="H487" s="101"/>
      <c r="I487" s="101"/>
      <c r="J487" s="101"/>
      <c r="K487" s="101"/>
      <c r="L487" s="101"/>
      <c r="M487" s="101"/>
      <c r="N487" s="101"/>
      <c r="O487" s="101"/>
      <c r="P487" s="101"/>
      <c r="Q487" s="101"/>
      <c r="R487" s="1"/>
      <c r="S487" s="1"/>
      <c r="T487" s="1"/>
      <c r="U487" s="1"/>
      <c r="V487" s="1"/>
      <c r="W487" s="1"/>
      <c r="X487" s="1"/>
      <c r="Y487" s="1"/>
      <c r="Z487" s="1"/>
      <c r="AA487" s="1"/>
      <c r="AB487" s="1"/>
      <c r="AC487" s="1"/>
      <c r="AD487" s="1"/>
      <c r="AE487" s="1"/>
      <c r="AF487" s="1"/>
      <c r="AG487" s="1"/>
    </row>
    <row r="488" customFormat="false" ht="15" hidden="false" customHeight="false" outlineLevel="1" collapsed="false">
      <c r="A488" s="1"/>
      <c r="B488" s="101"/>
      <c r="C488" s="101"/>
      <c r="D488" s="101"/>
      <c r="E488" s="101"/>
      <c r="F488" s="101"/>
      <c r="G488" s="101"/>
      <c r="H488" s="101"/>
      <c r="I488" s="101"/>
      <c r="J488" s="101"/>
      <c r="K488" s="101"/>
      <c r="L488" s="101"/>
      <c r="M488" s="101"/>
      <c r="N488" s="101"/>
      <c r="O488" s="101"/>
      <c r="P488" s="101"/>
      <c r="Q488" s="101"/>
      <c r="R488" s="1"/>
      <c r="S488" s="1"/>
      <c r="T488" s="1"/>
      <c r="U488" s="1"/>
      <c r="V488" s="1"/>
      <c r="W488" s="1"/>
      <c r="X488" s="1"/>
      <c r="Y488" s="1"/>
      <c r="Z488" s="1"/>
      <c r="AA488" s="1"/>
      <c r="AB488" s="1"/>
      <c r="AC488" s="1"/>
      <c r="AD488" s="1"/>
      <c r="AE488" s="1"/>
      <c r="AF488" s="1"/>
      <c r="AG488" s="1"/>
    </row>
    <row r="489" customFormat="false" ht="15" hidden="false" customHeight="false" outlineLevel="1" collapsed="false">
      <c r="A489" s="1"/>
      <c r="B489" s="101"/>
      <c r="C489" s="101"/>
      <c r="D489" s="101"/>
      <c r="E489" s="101"/>
      <c r="F489" s="101"/>
      <c r="G489" s="101"/>
      <c r="H489" s="101"/>
      <c r="I489" s="101"/>
      <c r="J489" s="101"/>
      <c r="K489" s="101"/>
      <c r="L489" s="101"/>
      <c r="M489" s="101"/>
      <c r="N489" s="101"/>
      <c r="O489" s="101"/>
      <c r="P489" s="101"/>
      <c r="Q489" s="101"/>
      <c r="R489" s="1"/>
      <c r="S489" s="1"/>
      <c r="T489" s="1"/>
      <c r="U489" s="1"/>
      <c r="V489" s="1"/>
      <c r="W489" s="1"/>
      <c r="X489" s="1"/>
      <c r="Y489" s="1"/>
      <c r="Z489" s="1"/>
      <c r="AA489" s="1"/>
      <c r="AB489" s="1"/>
      <c r="AC489" s="1"/>
      <c r="AD489" s="1"/>
      <c r="AE489" s="1"/>
      <c r="AF489" s="1"/>
      <c r="AG489" s="1"/>
    </row>
    <row r="490" customFormat="false" ht="15" hidden="false" customHeight="false" outlineLevel="1" collapsed="false">
      <c r="A490" s="1"/>
      <c r="B490" s="102"/>
      <c r="C490" s="102"/>
      <c r="D490" s="102"/>
      <c r="E490" s="102"/>
      <c r="F490" s="102"/>
      <c r="G490" s="102"/>
      <c r="H490" s="102"/>
      <c r="I490" s="102"/>
      <c r="J490" s="102"/>
      <c r="K490" s="102"/>
      <c r="L490" s="102"/>
      <c r="M490" s="102"/>
      <c r="N490" s="102"/>
      <c r="O490" s="102"/>
      <c r="P490" s="102"/>
      <c r="Q490" s="102"/>
      <c r="R490" s="1"/>
      <c r="S490" s="1"/>
      <c r="T490" s="1"/>
      <c r="U490" s="1"/>
      <c r="V490" s="1"/>
      <c r="W490" s="1"/>
      <c r="X490" s="1"/>
      <c r="Y490" s="1"/>
      <c r="Z490" s="1"/>
      <c r="AA490" s="1"/>
      <c r="AB490" s="1"/>
      <c r="AC490" s="1"/>
      <c r="AD490" s="1"/>
      <c r="AE490" s="1"/>
      <c r="AF490" s="1"/>
      <c r="AG490" s="1"/>
    </row>
    <row r="491" customFormat="false" ht="15" hidden="false" customHeight="false" outlineLevel="1" collapsed="false">
      <c r="A491" s="1"/>
      <c r="B491" s="97"/>
      <c r="C491" s="97"/>
      <c r="D491" s="97"/>
      <c r="E491" s="97"/>
      <c r="F491" s="97"/>
      <c r="G491" s="97"/>
      <c r="H491" s="97"/>
      <c r="I491" s="97"/>
      <c r="J491" s="97"/>
      <c r="K491" s="97"/>
      <c r="L491" s="97"/>
      <c r="M491" s="97"/>
      <c r="N491" s="97"/>
      <c r="O491" s="97"/>
      <c r="P491" s="97"/>
      <c r="Q491" s="97"/>
      <c r="R491" s="1"/>
      <c r="S491" s="1"/>
      <c r="T491" s="1"/>
      <c r="U491" s="1"/>
      <c r="V491" s="1"/>
      <c r="W491" s="1"/>
      <c r="X491" s="1"/>
      <c r="Y491" s="1"/>
      <c r="Z491" s="1"/>
      <c r="AA491" s="1"/>
      <c r="AB491" s="1"/>
      <c r="AC491" s="1"/>
      <c r="AD491" s="1"/>
      <c r="AE491" s="1"/>
      <c r="AF491" s="1"/>
      <c r="AG491" s="1"/>
    </row>
    <row r="492" customFormat="false" ht="15" hidden="false" customHeight="false" outlineLevel="0" collapsed="false">
      <c r="A492" s="1"/>
      <c r="B492" s="1"/>
      <c r="C492" s="1"/>
      <c r="D492" s="1"/>
      <c r="E492" s="1"/>
      <c r="F492" s="1"/>
      <c r="G492" s="34"/>
      <c r="H492" s="1"/>
      <c r="I492" s="34"/>
      <c r="J492" s="1"/>
      <c r="K492" s="34"/>
      <c r="L492" s="1"/>
      <c r="M492" s="34"/>
      <c r="N492" s="1"/>
      <c r="O492" s="34"/>
      <c r="P492" s="34"/>
      <c r="Q492" s="34"/>
      <c r="R492" s="1"/>
      <c r="S492" s="1"/>
      <c r="T492" s="1"/>
      <c r="U492" s="1"/>
      <c r="V492" s="1"/>
      <c r="W492" s="1"/>
      <c r="X492" s="1"/>
      <c r="Y492" s="1"/>
      <c r="Z492" s="1"/>
      <c r="AA492" s="1"/>
      <c r="AB492" s="1"/>
      <c r="AC492" s="1"/>
      <c r="AD492" s="1"/>
      <c r="AE492" s="1"/>
      <c r="AF492" s="1"/>
      <c r="AG492" s="1"/>
    </row>
    <row r="493" customFormat="false" ht="15" hidden="false" customHeight="false" outlineLevel="0" collapsed="false">
      <c r="A493" s="1"/>
      <c r="B493" s="1"/>
      <c r="C493" s="1"/>
      <c r="D493" s="1"/>
      <c r="E493" s="1"/>
      <c r="F493" s="1"/>
      <c r="G493" s="34"/>
      <c r="H493" s="1"/>
      <c r="I493" s="34"/>
      <c r="J493" s="1"/>
      <c r="K493" s="34"/>
      <c r="L493" s="1"/>
      <c r="M493" s="34"/>
      <c r="N493" s="1"/>
      <c r="O493" s="34"/>
      <c r="P493" s="34"/>
      <c r="Q493" s="34"/>
      <c r="R493" s="1"/>
      <c r="S493" s="1"/>
      <c r="T493" s="1"/>
      <c r="U493" s="1"/>
      <c r="V493" s="1"/>
      <c r="W493" s="1"/>
      <c r="X493" s="1"/>
      <c r="Y493" s="1"/>
      <c r="Z493" s="1"/>
      <c r="AA493" s="1"/>
      <c r="AB493" s="1"/>
      <c r="AC493" s="1"/>
      <c r="AD493" s="1"/>
      <c r="AE493" s="1"/>
      <c r="AF493" s="1"/>
      <c r="AG493" s="1"/>
    </row>
    <row r="494" customFormat="false" ht="15" hidden="false" customHeight="false" outlineLevel="0" collapsed="false">
      <c r="A494" s="1"/>
      <c r="B494" s="1"/>
      <c r="C494" s="1"/>
      <c r="D494" s="1"/>
      <c r="E494" s="1"/>
      <c r="F494" s="1"/>
      <c r="G494" s="34"/>
      <c r="H494" s="1"/>
      <c r="I494" s="34"/>
      <c r="J494" s="1"/>
      <c r="K494" s="34"/>
      <c r="L494" s="1"/>
      <c r="M494" s="34"/>
      <c r="N494" s="1"/>
      <c r="O494" s="34"/>
      <c r="P494" s="34"/>
      <c r="Q494" s="34"/>
      <c r="R494" s="1"/>
      <c r="S494" s="1"/>
      <c r="T494" s="1"/>
      <c r="U494" s="1"/>
      <c r="V494" s="1"/>
      <c r="W494" s="1"/>
      <c r="X494" s="1"/>
      <c r="Y494" s="1"/>
      <c r="Z494" s="1"/>
      <c r="AA494" s="1"/>
      <c r="AB494" s="1"/>
      <c r="AC494" s="1"/>
      <c r="AD494" s="1"/>
      <c r="AE494" s="1"/>
      <c r="AF494" s="1"/>
      <c r="AG494" s="1"/>
    </row>
    <row r="495" customFormat="false" ht="15" hidden="false" customHeight="false" outlineLevel="0" collapsed="false">
      <c r="A495" s="1"/>
      <c r="B495" s="1"/>
      <c r="C495" s="1"/>
      <c r="D495" s="1"/>
      <c r="E495" s="1"/>
      <c r="F495" s="1"/>
      <c r="G495" s="34"/>
      <c r="H495" s="1"/>
      <c r="I495" s="34"/>
      <c r="J495" s="1"/>
      <c r="K495" s="34"/>
      <c r="L495" s="1"/>
      <c r="M495" s="34"/>
      <c r="N495" s="1"/>
      <c r="O495" s="34"/>
      <c r="P495" s="34"/>
      <c r="Q495" s="34"/>
      <c r="R495" s="1"/>
      <c r="S495" s="1"/>
      <c r="T495" s="1"/>
      <c r="U495" s="1"/>
      <c r="V495" s="1"/>
      <c r="W495" s="1"/>
      <c r="X495" s="1"/>
      <c r="Y495" s="1"/>
      <c r="Z495" s="1"/>
      <c r="AA495" s="1"/>
      <c r="AB495" s="1"/>
      <c r="AC495" s="1"/>
      <c r="AD495" s="1"/>
      <c r="AE495" s="1"/>
      <c r="AF495" s="1"/>
      <c r="AG495" s="1"/>
    </row>
    <row r="496" customFormat="false" ht="15" hidden="false" customHeight="false" outlineLevel="0" collapsed="false">
      <c r="A496" s="1"/>
      <c r="B496" s="1"/>
      <c r="C496" s="1"/>
      <c r="D496" s="1"/>
      <c r="E496" s="1"/>
      <c r="F496" s="1"/>
      <c r="G496" s="34"/>
      <c r="H496" s="1"/>
      <c r="I496" s="34"/>
      <c r="J496" s="1"/>
      <c r="K496" s="34"/>
      <c r="L496" s="1"/>
      <c r="M496" s="34"/>
      <c r="N496" s="1"/>
      <c r="O496" s="34"/>
      <c r="P496" s="34"/>
      <c r="Q496" s="34"/>
      <c r="R496" s="1"/>
      <c r="S496" s="1"/>
      <c r="T496" s="1"/>
      <c r="U496" s="1"/>
      <c r="V496" s="1"/>
      <c r="W496" s="1"/>
      <c r="X496" s="1"/>
      <c r="Y496" s="1"/>
      <c r="Z496" s="1"/>
      <c r="AA496" s="1"/>
      <c r="AB496" s="1"/>
      <c r="AC496" s="1"/>
      <c r="AD496" s="1"/>
      <c r="AE496" s="1"/>
      <c r="AF496" s="1"/>
      <c r="AG496" s="1"/>
    </row>
    <row r="497" customFormat="false" ht="15" hidden="false" customHeight="false" outlineLevel="0" collapsed="false">
      <c r="A497" s="1"/>
      <c r="B497" s="1"/>
      <c r="C497" s="1"/>
      <c r="D497" s="1"/>
      <c r="E497" s="1"/>
      <c r="F497" s="1"/>
      <c r="G497" s="34"/>
      <c r="H497" s="1"/>
      <c r="I497" s="34"/>
      <c r="J497" s="1"/>
      <c r="K497" s="34"/>
      <c r="L497" s="1"/>
      <c r="M497" s="34"/>
      <c r="N497" s="1"/>
      <c r="O497" s="34"/>
      <c r="P497" s="34"/>
      <c r="Q497" s="34"/>
      <c r="R497" s="1"/>
      <c r="S497" s="1"/>
      <c r="T497" s="1"/>
      <c r="U497" s="1"/>
      <c r="V497" s="1"/>
      <c r="W497" s="1"/>
      <c r="X497" s="1"/>
      <c r="Y497" s="1"/>
      <c r="Z497" s="1"/>
      <c r="AA497" s="1"/>
      <c r="AB497" s="1"/>
      <c r="AC497" s="1"/>
      <c r="AD497" s="1"/>
      <c r="AE497" s="1"/>
      <c r="AF497" s="1"/>
      <c r="AG497" s="1"/>
    </row>
    <row r="498" customFormat="false" ht="15" hidden="false" customHeight="false" outlineLevel="0" collapsed="false">
      <c r="A498" s="1"/>
      <c r="B498" s="1"/>
      <c r="C498" s="1"/>
      <c r="D498" s="1"/>
      <c r="E498" s="1"/>
      <c r="F498" s="1"/>
      <c r="G498" s="34"/>
      <c r="H498" s="1"/>
      <c r="I498" s="34"/>
      <c r="J498" s="1"/>
      <c r="K498" s="34"/>
      <c r="L498" s="1"/>
      <c r="M498" s="34"/>
      <c r="N498" s="1"/>
      <c r="O498" s="34"/>
      <c r="P498" s="34"/>
      <c r="Q498" s="34"/>
      <c r="R498" s="1"/>
      <c r="S498" s="1"/>
      <c r="T498" s="1"/>
      <c r="U498" s="1"/>
      <c r="V498" s="1"/>
      <c r="W498" s="1"/>
      <c r="X498" s="1"/>
      <c r="Y498" s="1"/>
      <c r="Z498" s="1"/>
      <c r="AA498" s="1"/>
      <c r="AB498" s="1"/>
      <c r="AC498" s="1"/>
      <c r="AD498" s="1"/>
      <c r="AE498" s="1"/>
      <c r="AF498" s="1"/>
      <c r="AG498" s="1"/>
    </row>
    <row r="499" customFormat="false" ht="15" hidden="false" customHeight="false" outlineLevel="0" collapsed="false">
      <c r="A499" s="1"/>
      <c r="B499" s="1"/>
      <c r="C499" s="1"/>
      <c r="D499" s="1"/>
      <c r="E499" s="1"/>
      <c r="F499" s="1"/>
      <c r="G499" s="34"/>
      <c r="H499" s="1"/>
      <c r="I499" s="34"/>
      <c r="J499" s="1"/>
      <c r="K499" s="34"/>
      <c r="L499" s="1"/>
      <c r="M499" s="34"/>
      <c r="N499" s="1"/>
      <c r="O499" s="34"/>
      <c r="P499" s="34"/>
      <c r="Q499" s="34"/>
      <c r="R499" s="1"/>
      <c r="S499" s="1"/>
      <c r="T499" s="1"/>
      <c r="U499" s="1"/>
      <c r="V499" s="1"/>
      <c r="W499" s="1"/>
      <c r="X499" s="1"/>
      <c r="Y499" s="1"/>
      <c r="Z499" s="1"/>
      <c r="AA499" s="1"/>
      <c r="AB499" s="1"/>
      <c r="AC499" s="1"/>
      <c r="AD499" s="1"/>
      <c r="AE499" s="1"/>
      <c r="AF499" s="1"/>
      <c r="AG499" s="1"/>
    </row>
    <row r="500" customFormat="false" ht="15" hidden="false" customHeight="false" outlineLevel="0" collapsed="false">
      <c r="A500" s="1"/>
      <c r="B500" s="1"/>
      <c r="C500" s="1"/>
      <c r="D500" s="1"/>
      <c r="E500" s="1"/>
      <c r="F500" s="1"/>
      <c r="G500" s="34"/>
      <c r="H500" s="1"/>
      <c r="I500" s="34"/>
      <c r="J500" s="1"/>
      <c r="K500" s="34"/>
      <c r="L500" s="1"/>
      <c r="M500" s="34"/>
      <c r="N500" s="1"/>
      <c r="O500" s="34"/>
      <c r="P500" s="34"/>
      <c r="Q500" s="34"/>
      <c r="R500" s="1"/>
      <c r="S500" s="1"/>
      <c r="T500" s="1"/>
      <c r="U500" s="1"/>
      <c r="V500" s="1"/>
      <c r="W500" s="1"/>
      <c r="X500" s="1"/>
      <c r="Y500" s="1"/>
      <c r="Z500" s="1"/>
      <c r="AA500" s="1"/>
      <c r="AB500" s="1"/>
      <c r="AC500" s="1"/>
      <c r="AD500" s="1"/>
      <c r="AE500" s="1"/>
      <c r="AF500" s="1"/>
      <c r="AG500" s="1"/>
    </row>
    <row r="501" customFormat="false" ht="15" hidden="false" customHeight="false" outlineLevel="0" collapsed="false">
      <c r="A501" s="1"/>
      <c r="B501" s="1"/>
      <c r="C501" s="1"/>
      <c r="D501" s="1"/>
      <c r="E501" s="1"/>
      <c r="F501" s="1"/>
      <c r="G501" s="34"/>
      <c r="H501" s="1"/>
      <c r="I501" s="34"/>
      <c r="J501" s="1"/>
      <c r="K501" s="34"/>
      <c r="L501" s="1"/>
      <c r="M501" s="34"/>
      <c r="N501" s="1"/>
      <c r="O501" s="34"/>
      <c r="P501" s="34"/>
      <c r="Q501" s="34"/>
      <c r="R501" s="1"/>
      <c r="S501" s="1"/>
      <c r="T501" s="1"/>
      <c r="U501" s="1"/>
      <c r="V501" s="1"/>
      <c r="W501" s="1"/>
      <c r="X501" s="1"/>
      <c r="Y501" s="1"/>
      <c r="Z501" s="1"/>
      <c r="AA501" s="1"/>
      <c r="AB501" s="1"/>
      <c r="AC501" s="1"/>
      <c r="AD501" s="1"/>
      <c r="AE501" s="1"/>
      <c r="AF501" s="1"/>
      <c r="AG501" s="1"/>
    </row>
    <row r="502" customFormat="false" ht="15" hidden="false" customHeight="false" outlineLevel="0" collapsed="false">
      <c r="A502" s="1"/>
      <c r="B502" s="1"/>
      <c r="C502" s="1"/>
      <c r="D502" s="1"/>
      <c r="E502" s="1"/>
      <c r="F502" s="1"/>
      <c r="G502" s="34"/>
      <c r="H502" s="1"/>
      <c r="I502" s="34"/>
      <c r="J502" s="1"/>
      <c r="K502" s="34"/>
      <c r="L502" s="1"/>
      <c r="M502" s="34"/>
      <c r="N502" s="1"/>
      <c r="O502" s="34"/>
      <c r="P502" s="34"/>
      <c r="Q502" s="34"/>
      <c r="R502" s="1"/>
      <c r="S502" s="1"/>
      <c r="T502" s="1"/>
      <c r="U502" s="1"/>
      <c r="V502" s="1"/>
      <c r="W502" s="1"/>
      <c r="X502" s="1"/>
      <c r="Y502" s="1"/>
      <c r="Z502" s="1"/>
      <c r="AA502" s="1"/>
      <c r="AB502" s="1"/>
      <c r="AC502" s="1"/>
      <c r="AD502" s="1"/>
      <c r="AE502" s="1"/>
      <c r="AF502" s="1"/>
      <c r="AG502" s="1"/>
    </row>
    <row r="503" customFormat="false" ht="15" hidden="false" customHeight="false" outlineLevel="0" collapsed="false">
      <c r="A503" s="1"/>
      <c r="B503" s="1"/>
      <c r="C503" s="1"/>
      <c r="D503" s="1"/>
      <c r="E503" s="1"/>
      <c r="F503" s="1"/>
      <c r="G503" s="34"/>
      <c r="H503" s="1"/>
      <c r="I503" s="34"/>
      <c r="J503" s="1"/>
      <c r="K503" s="34"/>
      <c r="L503" s="1"/>
      <c r="M503" s="34"/>
      <c r="N503" s="1"/>
      <c r="O503" s="34"/>
      <c r="P503" s="34"/>
      <c r="Q503" s="34"/>
      <c r="R503" s="1"/>
      <c r="S503" s="1"/>
      <c r="T503" s="1"/>
      <c r="U503" s="1"/>
      <c r="V503" s="1"/>
      <c r="W503" s="1"/>
      <c r="X503" s="1"/>
      <c r="Y503" s="1"/>
      <c r="Z503" s="1"/>
      <c r="AA503" s="1"/>
      <c r="AB503" s="1"/>
      <c r="AC503" s="1"/>
      <c r="AD503" s="1"/>
      <c r="AE503" s="1"/>
      <c r="AF503" s="1"/>
      <c r="AG503" s="1"/>
    </row>
    <row r="504" customFormat="false" ht="15" hidden="false" customHeight="false" outlineLevel="0" collapsed="false">
      <c r="A504" s="1"/>
      <c r="B504" s="1"/>
      <c r="C504" s="1"/>
      <c r="D504" s="1"/>
      <c r="E504" s="1"/>
      <c r="F504" s="1"/>
      <c r="G504" s="34"/>
      <c r="H504" s="1"/>
      <c r="I504" s="34"/>
      <c r="J504" s="1"/>
      <c r="K504" s="34"/>
      <c r="L504" s="1"/>
      <c r="M504" s="34"/>
      <c r="N504" s="1"/>
      <c r="O504" s="34"/>
      <c r="P504" s="34"/>
      <c r="Q504" s="34"/>
      <c r="R504" s="1"/>
      <c r="S504" s="1"/>
      <c r="T504" s="1"/>
      <c r="U504" s="1"/>
      <c r="V504" s="1"/>
      <c r="W504" s="1"/>
      <c r="X504" s="1"/>
      <c r="Y504" s="1"/>
      <c r="Z504" s="1"/>
      <c r="AA504" s="1"/>
      <c r="AB504" s="1"/>
      <c r="AC504" s="1"/>
      <c r="AD504" s="1"/>
      <c r="AE504" s="1"/>
      <c r="AF504" s="1"/>
      <c r="AG504" s="1"/>
    </row>
    <row r="505" customFormat="false" ht="15" hidden="false" customHeight="false" outlineLevel="0" collapsed="false">
      <c r="A505" s="1"/>
      <c r="B505" s="1"/>
      <c r="C505" s="1"/>
      <c r="D505" s="1"/>
      <c r="E505" s="1"/>
      <c r="F505" s="1"/>
      <c r="G505" s="34"/>
      <c r="H505" s="1"/>
      <c r="I505" s="34"/>
      <c r="J505" s="1"/>
      <c r="K505" s="34"/>
      <c r="L505" s="1"/>
      <c r="M505" s="34"/>
      <c r="N505" s="1"/>
      <c r="O505" s="34"/>
      <c r="P505" s="34"/>
      <c r="Q505" s="34"/>
      <c r="R505" s="1"/>
      <c r="S505" s="1"/>
      <c r="T505" s="1"/>
      <c r="U505" s="1"/>
      <c r="V505" s="1"/>
      <c r="W505" s="1"/>
      <c r="X505" s="1"/>
      <c r="Y505" s="1"/>
      <c r="Z505" s="1"/>
      <c r="AA505" s="1"/>
      <c r="AB505" s="1"/>
      <c r="AC505" s="1"/>
      <c r="AD505" s="1"/>
      <c r="AE505" s="1"/>
      <c r="AF505" s="1"/>
      <c r="AG505" s="1"/>
    </row>
    <row r="506" customFormat="false" ht="15" hidden="false" customHeight="false" outlineLevel="0" collapsed="false">
      <c r="A506" s="1"/>
      <c r="B506" s="1"/>
      <c r="C506" s="1"/>
      <c r="D506" s="1"/>
      <c r="E506" s="1"/>
      <c r="F506" s="1"/>
      <c r="G506" s="34"/>
      <c r="H506" s="1"/>
      <c r="I506" s="34"/>
      <c r="J506" s="1"/>
      <c r="K506" s="34"/>
      <c r="L506" s="1"/>
      <c r="M506" s="34"/>
      <c r="N506" s="1"/>
      <c r="O506" s="34"/>
      <c r="P506" s="34"/>
      <c r="Q506" s="34"/>
      <c r="R506" s="1"/>
      <c r="S506" s="1"/>
      <c r="T506" s="1"/>
      <c r="U506" s="1"/>
      <c r="V506" s="1"/>
      <c r="W506" s="1"/>
      <c r="X506" s="1"/>
      <c r="Y506" s="1"/>
      <c r="Z506" s="1"/>
      <c r="AA506" s="1"/>
      <c r="AB506" s="1"/>
      <c r="AC506" s="1"/>
      <c r="AD506" s="1"/>
      <c r="AE506" s="1"/>
      <c r="AF506" s="1"/>
      <c r="AG506" s="1"/>
    </row>
    <row r="507" customFormat="false" ht="15" hidden="false" customHeight="false" outlineLevel="0" collapsed="false">
      <c r="A507" s="1"/>
      <c r="B507" s="1"/>
      <c r="C507" s="1"/>
      <c r="D507" s="1"/>
      <c r="E507" s="1"/>
      <c r="F507" s="1"/>
      <c r="G507" s="34"/>
      <c r="H507" s="1"/>
      <c r="I507" s="34"/>
      <c r="J507" s="1"/>
      <c r="K507" s="34"/>
      <c r="L507" s="1"/>
      <c r="M507" s="34"/>
      <c r="N507" s="1"/>
      <c r="O507" s="34"/>
      <c r="P507" s="34"/>
      <c r="Q507" s="34"/>
      <c r="R507" s="1"/>
      <c r="S507" s="1"/>
      <c r="T507" s="1"/>
      <c r="U507" s="1"/>
      <c r="V507" s="1"/>
      <c r="W507" s="1"/>
      <c r="X507" s="1"/>
      <c r="Y507" s="1"/>
      <c r="Z507" s="1"/>
      <c r="AA507" s="1"/>
      <c r="AB507" s="1"/>
      <c r="AC507" s="1"/>
      <c r="AD507" s="1"/>
      <c r="AE507" s="1"/>
      <c r="AF507" s="1"/>
      <c r="AG507" s="1"/>
    </row>
    <row r="508" customFormat="false" ht="15" hidden="false" customHeight="false" outlineLevel="0" collapsed="false">
      <c r="A508" s="1"/>
      <c r="B508" s="1"/>
      <c r="C508" s="1"/>
      <c r="D508" s="1"/>
      <c r="E508" s="1"/>
      <c r="F508" s="1"/>
      <c r="G508" s="34"/>
      <c r="H508" s="1"/>
      <c r="I508" s="34"/>
      <c r="J508" s="1"/>
      <c r="K508" s="34"/>
      <c r="L508" s="1"/>
      <c r="M508" s="34"/>
      <c r="N508" s="1"/>
      <c r="O508" s="34"/>
      <c r="P508" s="34"/>
      <c r="Q508" s="34"/>
      <c r="R508" s="1"/>
      <c r="S508" s="1"/>
      <c r="T508" s="1"/>
      <c r="U508" s="1"/>
      <c r="V508" s="1"/>
      <c r="W508" s="1"/>
      <c r="X508" s="1"/>
      <c r="Y508" s="1"/>
      <c r="Z508" s="1"/>
      <c r="AA508" s="1"/>
      <c r="AB508" s="1"/>
      <c r="AC508" s="1"/>
      <c r="AD508" s="1"/>
      <c r="AE508" s="1"/>
      <c r="AF508" s="1"/>
      <c r="AG508" s="1"/>
    </row>
    <row r="509" customFormat="false" ht="15" hidden="false" customHeight="false" outlineLevel="0" collapsed="false">
      <c r="A509" s="1"/>
      <c r="B509" s="1"/>
      <c r="C509" s="1"/>
      <c r="D509" s="1"/>
      <c r="E509" s="1"/>
      <c r="F509" s="1"/>
      <c r="G509" s="34"/>
      <c r="H509" s="1"/>
      <c r="I509" s="34"/>
      <c r="J509" s="1"/>
      <c r="K509" s="34"/>
      <c r="L509" s="1"/>
      <c r="M509" s="34"/>
      <c r="N509" s="1"/>
      <c r="O509" s="34"/>
      <c r="P509" s="34"/>
      <c r="Q509" s="34"/>
      <c r="R509" s="1"/>
      <c r="S509" s="1"/>
      <c r="T509" s="1"/>
      <c r="U509" s="1"/>
      <c r="V509" s="1"/>
      <c r="W509" s="1"/>
      <c r="X509" s="1"/>
      <c r="Y509" s="1"/>
      <c r="Z509" s="1"/>
      <c r="AA509" s="1"/>
      <c r="AB509" s="1"/>
      <c r="AC509" s="1"/>
      <c r="AD509" s="1"/>
      <c r="AE509" s="1"/>
      <c r="AF509" s="1"/>
      <c r="AG509" s="1"/>
    </row>
    <row r="510" customFormat="false" ht="15" hidden="false" customHeight="false" outlineLevel="0" collapsed="false">
      <c r="A510" s="1"/>
      <c r="B510" s="1"/>
      <c r="C510" s="1"/>
      <c r="D510" s="1"/>
      <c r="E510" s="1"/>
      <c r="F510" s="1"/>
      <c r="G510" s="34"/>
      <c r="H510" s="1"/>
      <c r="I510" s="34"/>
      <c r="J510" s="1"/>
      <c r="K510" s="34"/>
      <c r="L510" s="1"/>
      <c r="M510" s="34"/>
      <c r="N510" s="1"/>
      <c r="O510" s="34"/>
      <c r="P510" s="34"/>
      <c r="Q510" s="34"/>
      <c r="R510" s="1"/>
      <c r="S510" s="1"/>
      <c r="T510" s="1"/>
      <c r="U510" s="1"/>
      <c r="V510" s="1"/>
      <c r="W510" s="1"/>
      <c r="X510" s="1"/>
      <c r="Y510" s="1"/>
      <c r="Z510" s="1"/>
      <c r="AA510" s="1"/>
      <c r="AB510" s="1"/>
      <c r="AC510" s="1"/>
      <c r="AD510" s="1"/>
      <c r="AE510" s="1"/>
      <c r="AF510" s="1"/>
      <c r="AG510" s="1"/>
    </row>
    <row r="511" customFormat="false" ht="15" hidden="false" customHeight="false" outlineLevel="0" collapsed="false">
      <c r="A511" s="1"/>
      <c r="B511" s="1"/>
      <c r="C511" s="1"/>
      <c r="D511" s="1"/>
      <c r="E511" s="1"/>
      <c r="F511" s="1"/>
      <c r="G511" s="34"/>
      <c r="H511" s="1"/>
      <c r="I511" s="34"/>
      <c r="J511" s="1"/>
      <c r="K511" s="34"/>
      <c r="L511" s="1"/>
      <c r="M511" s="34"/>
      <c r="N511" s="1"/>
      <c r="O511" s="34"/>
      <c r="P511" s="34"/>
      <c r="Q511" s="34"/>
      <c r="R511" s="1"/>
      <c r="S511" s="1"/>
      <c r="T511" s="1"/>
      <c r="U511" s="1"/>
      <c r="V511" s="1"/>
      <c r="W511" s="1"/>
      <c r="X511" s="1"/>
      <c r="Y511" s="1"/>
      <c r="Z511" s="1"/>
      <c r="AA511" s="1"/>
      <c r="AB511" s="1"/>
      <c r="AC511" s="1"/>
      <c r="AD511" s="1"/>
      <c r="AE511" s="1"/>
      <c r="AF511" s="1"/>
      <c r="AG511" s="1"/>
    </row>
    <row r="512" customFormat="false" ht="15" hidden="false" customHeight="false" outlineLevel="0" collapsed="false">
      <c r="A512" s="1"/>
      <c r="B512" s="1"/>
      <c r="C512" s="1"/>
      <c r="D512" s="1"/>
      <c r="E512" s="1"/>
      <c r="F512" s="1"/>
      <c r="G512" s="34"/>
      <c r="H512" s="1"/>
      <c r="I512" s="34"/>
      <c r="J512" s="1"/>
      <c r="K512" s="34"/>
      <c r="L512" s="1"/>
      <c r="M512" s="34"/>
      <c r="N512" s="1"/>
      <c r="O512" s="34"/>
      <c r="P512" s="34"/>
      <c r="Q512" s="34"/>
      <c r="R512" s="1"/>
      <c r="S512" s="1"/>
      <c r="T512" s="1"/>
      <c r="U512" s="1"/>
      <c r="V512" s="1"/>
      <c r="W512" s="1"/>
      <c r="X512" s="1"/>
      <c r="Y512" s="1"/>
      <c r="Z512" s="1"/>
      <c r="AA512" s="1"/>
      <c r="AB512" s="1"/>
      <c r="AC512" s="1"/>
      <c r="AD512" s="1"/>
      <c r="AE512" s="1"/>
      <c r="AF512" s="1"/>
      <c r="AG512" s="1"/>
    </row>
    <row r="513" customFormat="false" ht="15" hidden="false" customHeight="false" outlineLevel="0" collapsed="false">
      <c r="A513" s="1"/>
      <c r="B513" s="1"/>
      <c r="C513" s="1"/>
      <c r="D513" s="1"/>
      <c r="E513" s="1"/>
      <c r="F513" s="1"/>
      <c r="G513" s="34"/>
      <c r="H513" s="1"/>
      <c r="I513" s="34"/>
      <c r="J513" s="1"/>
      <c r="K513" s="34"/>
      <c r="L513" s="1"/>
      <c r="M513" s="34"/>
      <c r="N513" s="1"/>
      <c r="O513" s="34"/>
      <c r="P513" s="34"/>
      <c r="Q513" s="34"/>
      <c r="R513" s="1"/>
      <c r="S513" s="1"/>
      <c r="T513" s="1"/>
      <c r="U513" s="1"/>
      <c r="V513" s="1"/>
      <c r="W513" s="1"/>
      <c r="X513" s="1"/>
      <c r="Y513" s="1"/>
      <c r="Z513" s="1"/>
      <c r="AA513" s="1"/>
      <c r="AB513" s="1"/>
      <c r="AC513" s="1"/>
      <c r="AD513" s="1"/>
      <c r="AE513" s="1"/>
      <c r="AF513" s="1"/>
      <c r="AG513" s="1"/>
    </row>
    <row r="514" customFormat="false" ht="15" hidden="false" customHeight="false" outlineLevel="0" collapsed="false">
      <c r="A514" s="1"/>
      <c r="B514" s="1"/>
      <c r="C514" s="1"/>
      <c r="D514" s="1"/>
      <c r="E514" s="1"/>
      <c r="F514" s="1"/>
      <c r="G514" s="34"/>
      <c r="H514" s="1"/>
      <c r="I514" s="34"/>
      <c r="J514" s="1"/>
      <c r="K514" s="34"/>
      <c r="L514" s="1"/>
      <c r="M514" s="34"/>
      <c r="N514" s="1"/>
      <c r="O514" s="34"/>
      <c r="P514" s="34"/>
      <c r="Q514" s="34"/>
      <c r="R514" s="1"/>
      <c r="S514" s="1"/>
      <c r="T514" s="1"/>
      <c r="U514" s="1"/>
      <c r="V514" s="1"/>
      <c r="W514" s="1"/>
      <c r="X514" s="1"/>
      <c r="Y514" s="1"/>
      <c r="Z514" s="1"/>
      <c r="AA514" s="1"/>
      <c r="AB514" s="1"/>
      <c r="AC514" s="1"/>
      <c r="AD514" s="1"/>
      <c r="AE514" s="1"/>
      <c r="AF514" s="1"/>
      <c r="AG514" s="1"/>
    </row>
    <row r="515" customFormat="false" ht="15" hidden="false" customHeight="false" outlineLevel="0" collapsed="false">
      <c r="A515" s="1"/>
      <c r="B515" s="1"/>
      <c r="C515" s="1"/>
      <c r="D515" s="1"/>
      <c r="E515" s="1"/>
      <c r="F515" s="1"/>
      <c r="G515" s="34"/>
      <c r="H515" s="1"/>
      <c r="I515" s="34"/>
      <c r="J515" s="1"/>
      <c r="K515" s="34"/>
      <c r="L515" s="1"/>
      <c r="M515" s="34"/>
      <c r="N515" s="1"/>
      <c r="O515" s="34"/>
      <c r="P515" s="34"/>
      <c r="Q515" s="34"/>
      <c r="R515" s="1"/>
      <c r="S515" s="1"/>
      <c r="T515" s="1"/>
      <c r="U515" s="1"/>
      <c r="V515" s="1"/>
      <c r="W515" s="1"/>
      <c r="X515" s="1"/>
      <c r="Y515" s="1"/>
      <c r="Z515" s="1"/>
      <c r="AA515" s="1"/>
      <c r="AB515" s="1"/>
      <c r="AC515" s="1"/>
      <c r="AD515" s="1"/>
      <c r="AE515" s="1"/>
      <c r="AF515" s="1"/>
      <c r="AG515" s="1"/>
    </row>
    <row r="516" customFormat="false" ht="15" hidden="false" customHeight="false" outlineLevel="0" collapsed="false">
      <c r="A516" s="1"/>
      <c r="B516" s="1"/>
      <c r="C516" s="1"/>
      <c r="D516" s="1"/>
      <c r="E516" s="1"/>
      <c r="F516" s="1"/>
      <c r="G516" s="34"/>
      <c r="H516" s="1"/>
      <c r="I516" s="34"/>
      <c r="J516" s="1"/>
      <c r="K516" s="34"/>
      <c r="L516" s="1"/>
      <c r="M516" s="34"/>
      <c r="N516" s="1"/>
      <c r="O516" s="34"/>
      <c r="P516" s="34"/>
      <c r="Q516" s="34"/>
      <c r="R516" s="1"/>
      <c r="S516" s="1"/>
      <c r="T516" s="1"/>
      <c r="U516" s="1"/>
      <c r="V516" s="1"/>
      <c r="W516" s="1"/>
      <c r="X516" s="1"/>
      <c r="Y516" s="1"/>
      <c r="Z516" s="1"/>
      <c r="AA516" s="1"/>
      <c r="AB516" s="1"/>
      <c r="AC516" s="1"/>
      <c r="AD516" s="1"/>
      <c r="AE516" s="1"/>
      <c r="AF516" s="1"/>
      <c r="AG516" s="1"/>
    </row>
    <row r="517" customFormat="false" ht="15" hidden="false" customHeight="false" outlineLevel="0" collapsed="false">
      <c r="A517" s="1"/>
      <c r="B517" s="1"/>
      <c r="C517" s="1"/>
      <c r="D517" s="1"/>
      <c r="E517" s="1"/>
      <c r="F517" s="1"/>
      <c r="G517" s="34"/>
      <c r="H517" s="1"/>
      <c r="I517" s="34"/>
      <c r="J517" s="1"/>
      <c r="K517" s="34"/>
      <c r="L517" s="1"/>
      <c r="M517" s="34"/>
      <c r="N517" s="1"/>
      <c r="O517" s="34"/>
      <c r="P517" s="34"/>
      <c r="Q517" s="34"/>
      <c r="R517" s="1"/>
      <c r="S517" s="1"/>
      <c r="T517" s="1"/>
      <c r="U517" s="1"/>
      <c r="V517" s="1"/>
      <c r="W517" s="1"/>
      <c r="X517" s="1"/>
      <c r="Y517" s="1"/>
      <c r="Z517" s="1"/>
      <c r="AA517" s="1"/>
      <c r="AB517" s="1"/>
      <c r="AC517" s="1"/>
      <c r="AD517" s="1"/>
      <c r="AE517" s="1"/>
      <c r="AF517" s="1"/>
      <c r="AG517" s="1"/>
    </row>
    <row r="518" customFormat="false" ht="15" hidden="false" customHeight="false" outlineLevel="0" collapsed="false">
      <c r="A518" s="1"/>
      <c r="B518" s="1"/>
      <c r="C518" s="1"/>
      <c r="D518" s="1"/>
      <c r="E518" s="1"/>
      <c r="F518" s="1"/>
      <c r="G518" s="34"/>
      <c r="H518" s="1"/>
      <c r="I518" s="34"/>
      <c r="J518" s="1"/>
      <c r="K518" s="34"/>
      <c r="L518" s="1"/>
      <c r="M518" s="34"/>
      <c r="N518" s="1"/>
      <c r="O518" s="34"/>
      <c r="P518" s="34"/>
      <c r="Q518" s="34"/>
      <c r="R518" s="1"/>
      <c r="S518" s="1"/>
      <c r="T518" s="1"/>
      <c r="U518" s="1"/>
      <c r="V518" s="1"/>
      <c r="W518" s="1"/>
      <c r="X518" s="1"/>
      <c r="Y518" s="1"/>
      <c r="Z518" s="1"/>
      <c r="AA518" s="1"/>
      <c r="AB518" s="1"/>
      <c r="AC518" s="1"/>
      <c r="AD518" s="1"/>
      <c r="AE518" s="1"/>
      <c r="AF518" s="1"/>
      <c r="AG518" s="1"/>
    </row>
    <row r="519" customFormat="false" ht="15" hidden="false" customHeight="false" outlineLevel="0" collapsed="false">
      <c r="A519" s="1"/>
      <c r="B519" s="1"/>
      <c r="C519" s="1"/>
      <c r="D519" s="1"/>
      <c r="E519" s="1"/>
      <c r="F519" s="1"/>
      <c r="G519" s="34"/>
      <c r="H519" s="1"/>
      <c r="I519" s="34"/>
      <c r="J519" s="1"/>
      <c r="K519" s="34"/>
      <c r="L519" s="1"/>
      <c r="M519" s="34"/>
      <c r="N519" s="1"/>
      <c r="O519" s="34"/>
      <c r="P519" s="34"/>
      <c r="Q519" s="34"/>
      <c r="R519" s="1"/>
      <c r="S519" s="1"/>
      <c r="T519" s="1"/>
      <c r="U519" s="1"/>
      <c r="V519" s="1"/>
      <c r="W519" s="1"/>
      <c r="X519" s="1"/>
      <c r="Y519" s="1"/>
      <c r="Z519" s="1"/>
      <c r="AA519" s="1"/>
      <c r="AB519" s="1"/>
      <c r="AC519" s="1"/>
      <c r="AD519" s="1"/>
      <c r="AE519" s="1"/>
      <c r="AF519" s="1"/>
      <c r="AG519" s="1"/>
    </row>
    <row r="520" customFormat="false" ht="15" hidden="false" customHeight="false" outlineLevel="0" collapsed="false">
      <c r="A520" s="1"/>
      <c r="B520" s="1"/>
      <c r="C520" s="1"/>
      <c r="D520" s="1"/>
      <c r="E520" s="1"/>
      <c r="F520" s="1"/>
      <c r="G520" s="34"/>
      <c r="H520" s="1"/>
      <c r="I520" s="34"/>
      <c r="J520" s="1"/>
      <c r="K520" s="34"/>
      <c r="L520" s="1"/>
      <c r="M520" s="34"/>
      <c r="N520" s="1"/>
      <c r="O520" s="34"/>
      <c r="P520" s="34"/>
      <c r="Q520" s="34"/>
      <c r="R520" s="1"/>
      <c r="S520" s="1"/>
      <c r="T520" s="1"/>
      <c r="U520" s="1"/>
      <c r="V520" s="1"/>
      <c r="W520" s="1"/>
      <c r="X520" s="1"/>
      <c r="Y520" s="1"/>
      <c r="Z520" s="1"/>
      <c r="AA520" s="1"/>
      <c r="AB520" s="1"/>
      <c r="AC520" s="1"/>
      <c r="AD520" s="1"/>
      <c r="AE520" s="1"/>
      <c r="AF520" s="1"/>
      <c r="AG520" s="1"/>
    </row>
    <row r="521" customFormat="false" ht="15" hidden="false" customHeight="false" outlineLevel="0" collapsed="false">
      <c r="A521" s="1"/>
      <c r="B521" s="1"/>
      <c r="C521" s="1"/>
      <c r="D521" s="1"/>
      <c r="E521" s="1"/>
      <c r="F521" s="1"/>
      <c r="G521" s="34"/>
      <c r="H521" s="1"/>
      <c r="I521" s="34"/>
      <c r="J521" s="1"/>
      <c r="K521" s="34"/>
      <c r="L521" s="1"/>
      <c r="M521" s="34"/>
      <c r="N521" s="1"/>
      <c r="O521" s="34"/>
      <c r="P521" s="34"/>
      <c r="Q521" s="34"/>
      <c r="R521" s="1"/>
      <c r="S521" s="1"/>
      <c r="T521" s="1"/>
      <c r="U521" s="1"/>
      <c r="V521" s="1"/>
      <c r="W521" s="1"/>
      <c r="X521" s="1"/>
      <c r="Y521" s="1"/>
      <c r="Z521" s="1"/>
      <c r="AA521" s="1"/>
      <c r="AB521" s="1"/>
      <c r="AC521" s="1"/>
      <c r="AD521" s="1"/>
      <c r="AE521" s="1"/>
    </row>
    <row r="522" customFormat="false" ht="15" hidden="false" customHeight="false" outlineLevel="0" collapsed="false">
      <c r="A522" s="1"/>
      <c r="B522" s="1"/>
      <c r="C522" s="1"/>
      <c r="D522" s="1"/>
      <c r="E522" s="1"/>
      <c r="F522" s="1"/>
      <c r="G522" s="34"/>
      <c r="H522" s="1"/>
      <c r="I522" s="34"/>
      <c r="J522" s="1"/>
      <c r="K522" s="34"/>
      <c r="L522" s="1"/>
      <c r="M522" s="34"/>
      <c r="N522" s="1"/>
      <c r="O522" s="34"/>
      <c r="P522" s="34"/>
      <c r="Q522" s="34"/>
      <c r="R522" s="1"/>
      <c r="S522" s="1"/>
      <c r="T522" s="1"/>
      <c r="U522" s="1"/>
      <c r="V522" s="1"/>
      <c r="W522" s="1"/>
      <c r="X522" s="1"/>
      <c r="Y522" s="1"/>
      <c r="Z522" s="1"/>
      <c r="AA522" s="1"/>
      <c r="AB522" s="1"/>
      <c r="AC522" s="1"/>
      <c r="AD522" s="1"/>
      <c r="AE522" s="1"/>
    </row>
    <row r="523" customFormat="false" ht="15" hidden="false" customHeight="false" outlineLevel="0" collapsed="false">
      <c r="A523" s="1"/>
      <c r="B523" s="1"/>
      <c r="C523" s="1"/>
      <c r="D523" s="1"/>
      <c r="E523" s="1"/>
      <c r="F523" s="1"/>
      <c r="G523" s="34"/>
      <c r="H523" s="1"/>
      <c r="I523" s="34"/>
      <c r="J523" s="1"/>
      <c r="K523" s="34"/>
      <c r="L523" s="1"/>
      <c r="M523" s="34"/>
      <c r="N523" s="1"/>
      <c r="O523" s="34"/>
      <c r="P523" s="34"/>
      <c r="Q523" s="34"/>
      <c r="R523" s="1"/>
      <c r="S523" s="1"/>
      <c r="T523" s="1"/>
      <c r="U523" s="1"/>
      <c r="V523" s="1"/>
      <c r="W523" s="1"/>
      <c r="X523" s="1"/>
      <c r="Y523" s="1"/>
      <c r="Z523" s="1"/>
      <c r="AA523" s="1"/>
      <c r="AB523" s="1"/>
      <c r="AC523" s="1"/>
      <c r="AD523" s="1"/>
      <c r="AE523" s="1"/>
    </row>
    <row r="524" customFormat="false" ht="15" hidden="false" customHeight="false" outlineLevel="0" collapsed="false">
      <c r="A524" s="1"/>
      <c r="B524" s="1"/>
      <c r="C524" s="1"/>
      <c r="D524" s="1"/>
      <c r="E524" s="1"/>
      <c r="F524" s="1"/>
      <c r="G524" s="34"/>
      <c r="H524" s="1"/>
      <c r="I524" s="34"/>
      <c r="J524" s="1"/>
      <c r="K524" s="34"/>
      <c r="L524" s="1"/>
      <c r="M524" s="34"/>
      <c r="N524" s="1"/>
      <c r="O524" s="34"/>
      <c r="P524" s="34"/>
      <c r="Q524" s="34"/>
      <c r="R524" s="1"/>
      <c r="S524" s="1"/>
      <c r="T524" s="1"/>
      <c r="U524" s="1"/>
      <c r="V524" s="1"/>
      <c r="W524" s="1"/>
      <c r="X524" s="1"/>
      <c r="Y524" s="1"/>
      <c r="Z524" s="1"/>
      <c r="AA524" s="1"/>
      <c r="AB524" s="1"/>
      <c r="AC524" s="1"/>
      <c r="AD524" s="1"/>
      <c r="AE524" s="1"/>
    </row>
    <row r="525" customFormat="false" ht="15" hidden="false" customHeight="false" outlineLevel="0" collapsed="false">
      <c r="A525" s="1"/>
      <c r="B525" s="1"/>
      <c r="C525" s="1"/>
      <c r="D525" s="1"/>
      <c r="E525" s="1"/>
      <c r="F525" s="1"/>
      <c r="G525" s="34"/>
      <c r="H525" s="1"/>
      <c r="I525" s="34"/>
      <c r="J525" s="1"/>
      <c r="K525" s="34"/>
      <c r="L525" s="1"/>
      <c r="M525" s="34"/>
      <c r="N525" s="1"/>
      <c r="O525" s="34"/>
      <c r="P525" s="34"/>
      <c r="Q525" s="34"/>
      <c r="R525" s="1"/>
      <c r="S525" s="1"/>
      <c r="T525" s="1"/>
      <c r="U525" s="1"/>
      <c r="V525" s="1"/>
      <c r="W525" s="1"/>
      <c r="X525" s="1"/>
      <c r="Y525" s="1"/>
      <c r="Z525" s="1"/>
      <c r="AA525" s="1"/>
      <c r="AB525" s="1"/>
      <c r="AC525" s="1"/>
      <c r="AD525" s="1"/>
      <c r="AE525" s="1"/>
    </row>
    <row r="526" customFormat="false" ht="15" hidden="false" customHeight="false" outlineLevel="0" collapsed="false">
      <c r="B526" s="1"/>
      <c r="C526" s="1"/>
      <c r="D526" s="1"/>
      <c r="E526" s="1"/>
      <c r="F526" s="1"/>
      <c r="G526" s="34"/>
      <c r="H526" s="1"/>
      <c r="I526" s="34"/>
      <c r="J526" s="1"/>
      <c r="K526" s="34"/>
      <c r="L526" s="1"/>
      <c r="M526" s="34"/>
      <c r="N526" s="1"/>
      <c r="O526" s="34"/>
      <c r="P526" s="34"/>
      <c r="Q526" s="34"/>
      <c r="R526" s="1"/>
      <c r="S526" s="1"/>
      <c r="T526" s="1"/>
      <c r="U526" s="1"/>
      <c r="V526" s="1"/>
      <c r="W526" s="1"/>
      <c r="X526" s="1"/>
      <c r="Y526" s="1"/>
      <c r="Z526" s="1"/>
      <c r="AA526" s="1"/>
      <c r="AB526" s="1"/>
      <c r="AC526" s="1"/>
      <c r="AD526" s="1"/>
      <c r="AE526" s="1"/>
    </row>
  </sheetData>
  <mergeCells count="78">
    <mergeCell ref="F3:G3"/>
    <mergeCell ref="H3:I3"/>
    <mergeCell ref="J3:K3"/>
    <mergeCell ref="L3:M3"/>
    <mergeCell ref="N3:O3"/>
    <mergeCell ref="P3:Q3"/>
    <mergeCell ref="F11:G11"/>
    <mergeCell ref="H11:I11"/>
    <mergeCell ref="J11:K11"/>
    <mergeCell ref="L11:M11"/>
    <mergeCell ref="N11:O11"/>
    <mergeCell ref="P11:Q11"/>
    <mergeCell ref="B115:Q115"/>
    <mergeCell ref="B116:Q116"/>
    <mergeCell ref="B117:Q117"/>
    <mergeCell ref="B118:Q118"/>
    <mergeCell ref="B119:Q119"/>
    <mergeCell ref="B120:Q120"/>
    <mergeCell ref="B121:Q121"/>
    <mergeCell ref="B122:Q122"/>
    <mergeCell ref="B123:Q123"/>
    <mergeCell ref="B124:Q124"/>
    <mergeCell ref="B125:Q125"/>
    <mergeCell ref="B126:Q126"/>
    <mergeCell ref="F132:G132"/>
    <mergeCell ref="H132:I132"/>
    <mergeCell ref="J132:K132"/>
    <mergeCell ref="L132:M132"/>
    <mergeCell ref="N132:O132"/>
    <mergeCell ref="P132:Q132"/>
    <mergeCell ref="B236:Q236"/>
    <mergeCell ref="B237:Q237"/>
    <mergeCell ref="B238:Q238"/>
    <mergeCell ref="B239:Q239"/>
    <mergeCell ref="B240:Q240"/>
    <mergeCell ref="B241:Q241"/>
    <mergeCell ref="B242:Q242"/>
    <mergeCell ref="B243:Q243"/>
    <mergeCell ref="B244:Q244"/>
    <mergeCell ref="B245:Q245"/>
    <mergeCell ref="B246:Q246"/>
    <mergeCell ref="B247:Q247"/>
    <mergeCell ref="F255:G255"/>
    <mergeCell ref="H255:I255"/>
    <mergeCell ref="J255:K255"/>
    <mergeCell ref="L255:M255"/>
    <mergeCell ref="N255:O255"/>
    <mergeCell ref="P255:Q255"/>
    <mergeCell ref="B359:Q359"/>
    <mergeCell ref="B360:Q360"/>
    <mergeCell ref="B361:Q361"/>
    <mergeCell ref="B362:Q362"/>
    <mergeCell ref="B363:Q363"/>
    <mergeCell ref="B364:Q364"/>
    <mergeCell ref="B365:Q365"/>
    <mergeCell ref="B366:Q366"/>
    <mergeCell ref="B367:Q367"/>
    <mergeCell ref="B368:Q368"/>
    <mergeCell ref="B369:Q369"/>
    <mergeCell ref="B370:Q370"/>
    <mergeCell ref="F376:G376"/>
    <mergeCell ref="H376:I376"/>
    <mergeCell ref="J376:K376"/>
    <mergeCell ref="L376:M376"/>
    <mergeCell ref="N376:O376"/>
    <mergeCell ref="P376:Q376"/>
    <mergeCell ref="B480:Q480"/>
    <mergeCell ref="B481:Q481"/>
    <mergeCell ref="B482:Q482"/>
    <mergeCell ref="B483:Q483"/>
    <mergeCell ref="B484:Q484"/>
    <mergeCell ref="B485:Q485"/>
    <mergeCell ref="B486:Q486"/>
    <mergeCell ref="B487:Q487"/>
    <mergeCell ref="B488:Q488"/>
    <mergeCell ref="B489:Q489"/>
    <mergeCell ref="B490:Q490"/>
    <mergeCell ref="B491:Q491"/>
  </mergeCells>
  <conditionalFormatting sqref="U400;B14:B23;G14:G23;I14:I23;K14:K23;M14:M23;O14:Q23;O25:Q34;B25:B34;G25:G34;I25:I34;K25:K34;M25:M34;B36:B45;G36:G45;I36:I45;K36:K45;M36:M45;O36:Q45;B47:B56;G47:G56;I47:I56;K47:K56;M47:M56;O47:Q56;O58:Q67;M58:M67;K58:K67;I58:I67;G58:G67;B58:B67;B69:B78;G69:G78;I69:I78;K69:K78;M69:M78;O69:Q78;B80:B89;G80:G89;I80:I89;K80:K89;M80:M89;O80:Q89;B91:B100;G91:G100;I91:I100;K91:K100;M91:M100;O91:Q100;B102:B111;G102:G111;I102:I111;K102:K111;M102:M111;O102:Q111">
    <cfRule type="cellIs" priority="2" operator="equal" aboveAverage="0" equalAverage="0" bottom="0" percent="0" rank="0" text="" dxfId="0">
      <formula>0</formula>
    </cfRule>
  </conditionalFormatting>
  <conditionalFormatting sqref="B135:B144;G135:G144;I135:I144;K135:K144;M135:M144;O135:Q144;B146:B155;G146:G155;I146:I155;K146:K155;M146:M155;O146:Q155;B157:B166;G157:G166;I157:I166;K157:K166;M157:M166;O157:Q166;B168:B177;G168:G177;I168:I177;K168:K177;M168:M177;O168:Q177;B179:B188;G179:G188;I179:I188;K179:K188;M179:M188;O179:Q188;B190:B199;G190:G199;I190:I199;K190:K199;M190:M199;O190:Q199;B201:B210;G201:G210;I201:I210;K201:K210;M201:M210;O201:Q210;B212:B221;B223:B232;G212:G221;G223:G232;I212:I221;I223:I232;K212:K221;K223:K232;M212:M221;M223:M232;O212:Q221;O223:Q232">
    <cfRule type="cellIs" priority="3" operator="equal" aboveAverage="0" equalAverage="0" bottom="0" percent="0" rank="0" text="" dxfId="1">
      <formula>0</formula>
    </cfRule>
  </conditionalFormatting>
  <conditionalFormatting sqref="U324;B346:B355;B335:B344;B324:B333;B313:B322;G346:G355;G335:G344;I335:I344;I346:I355;K346:K355;K335:K344;M335:M344;M346:M355;O346:Q355;O335:Q344;G324:G333;I324:I333;K324:K333;M324:M333;O324:Q333;O313:Q322;M313:M322;K313:K322;I313:I322;G313:G322;B302:B311;B291:B300;G291:G300;G302:G311;I291:I300;I302:I311;K291:K300;K302:K311;M291:M300;M302:M311;O291:Q300;O302:Q311;B280:B289;B269:B278;G269:G278;G280:G289;I269:I278;I280:I289;K269:K278;K280:K289;M269:M278;M280:M289;O269:Q278;O280:Q289;B258:B267;G258:G267;I258:I267;K258:K267;M258:M267;O258:Q267">
    <cfRule type="cellIs" priority="4" operator="equal" aboveAverage="0" equalAverage="0" bottom="0" percent="0" rank="0" text="" dxfId="2">
      <formula>0</formula>
    </cfRule>
  </conditionalFormatting>
  <conditionalFormatting sqref="B379:B388;B390:B399;G379:G388;G390:G399;I379:I388;I390:I399;K379:K388;K390:K399;M379:M388;M390:M399;O379:Q388;O390:Q399;B401:B410;G401:G410;I401:I410;K401:K410;M401:M410;O401:Q410;B412:B421;G412:G421;I412:I421;K412:K421;M412:M421;O412:Q421;B423:B432;G423:G432;I423:I432;K423:K432;M423:M432;O423:Q432;B434:B443;G434:G443;I434:I443;K434:K443;M434:M443;O434:Q443;B445:B454;G445:G454;I445:I454;K445:K454;M445:M454;O445:Q454;B456:B465;B467:B476;G456:G465;G467:G476;I456:I465;I467:I476;K456:K465;K467:K476;M456:M465;M467:M477;O456:Q465;O467:Q476">
    <cfRule type="cellIs" priority="5" operator="equal" aboveAverage="0" equalAverage="0" bottom="0" percent="0" rank="0" text="" dxfId="3">
      <formula>0</formula>
    </cfRule>
  </conditionalFormatting>
  <conditionalFormatting sqref="E13;E24;E35;E46;E57;E68;E79;E90;E101;E113;E134;E145;E156;E167;E178;E189;E200;E211;E222;E234;E257;E268;E279;E290;E301;E312;E323;E334;E345;E357;E378;E389;E400;E411;E422;E433;E444;E455;E466;E478">
    <cfRule type="cellIs" priority="6" operator="lessThan" aboveAverage="0" equalAverage="0" bottom="0" percent="0" rank="0" text="" dxfId="4">
      <formula>0</formula>
    </cfRule>
    <cfRule type="cellIs" priority="7" operator="equal" aboveAverage="0" equalAverage="0" bottom="0" percent="0" rank="0" text="" dxfId="5">
      <formula>0</formula>
    </cfRule>
  </conditionalFormatting>
  <hyperlinks>
    <hyperlink ref="T3" location="Übersicht!A1" display="Übersicht"/>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77933C"/>
    <pageSetUpPr fitToPage="false"/>
  </sheetPr>
  <dimension ref="A1:AG753"/>
  <sheetViews>
    <sheetView windowProtection="true" showFormulas="false" showGridLines="true" showRowColHeaders="true" showZeros="true" rightToLeft="false" tabSelected="false" showOutlineSymbols="true" defaultGridColor="true" view="normal" topLeftCell="A1" colorId="64" zoomScale="112" zoomScaleNormal="112" zoomScalePageLayoutView="100" workbookViewId="0">
      <pane xSplit="0" ySplit="6" topLeftCell="A7" activePane="bottomLeft" state="frozen"/>
      <selection pane="topLeft" activeCell="A1" activeCellId="0" sqref="A1"/>
      <selection pane="bottomLeft" activeCell="L701" activeCellId="0" sqref="L701"/>
    </sheetView>
  </sheetViews>
  <sheetFormatPr defaultRowHeight="15"/>
  <cols>
    <col collapsed="false" hidden="false" max="1" min="1" style="0" width="9.10526315789474"/>
    <col collapsed="false" hidden="false" max="2" min="2" style="0" width="24.6356275303644"/>
    <col collapsed="false" hidden="false" max="3" min="3" style="0" width="9.10526315789474"/>
    <col collapsed="false" hidden="false" max="4" min="4" style="0" width="12.5344129554656"/>
    <col collapsed="false" hidden="false" max="5" min="5" style="0" width="11.4615384615385"/>
    <col collapsed="false" hidden="false" max="6" min="6" style="0" width="8.46153846153846"/>
    <col collapsed="false" hidden="false" max="7" min="7" style="32" width="8.46153846153846"/>
    <col collapsed="false" hidden="false" max="8" min="8" style="0" width="8.46153846153846"/>
    <col collapsed="false" hidden="false" max="9" min="9" style="32" width="8.46153846153846"/>
    <col collapsed="false" hidden="false" max="10" min="10" style="0" width="8.46153846153846"/>
    <col collapsed="false" hidden="false" max="11" min="11" style="32" width="8.46153846153846"/>
    <col collapsed="false" hidden="false" max="12" min="12" style="0" width="8.46153846153846"/>
    <col collapsed="false" hidden="false" max="13" min="13" style="32" width="8.46153846153846"/>
    <col collapsed="false" hidden="false" max="14" min="14" style="0" width="8.46153846153846"/>
    <col collapsed="false" hidden="false" max="17" min="15" style="32" width="8.46153846153846"/>
    <col collapsed="false" hidden="false" max="18" min="18" style="0" width="9.10526315789474"/>
    <col collapsed="false" hidden="false" max="19" min="19" style="0" width="10.497975708502"/>
    <col collapsed="false" hidden="false" max="1025" min="20" style="0" width="9.10526315789474"/>
  </cols>
  <sheetData>
    <row r="1" customFormat="false" ht="24" hidden="false" customHeight="false" outlineLevel="0" collapsed="false">
      <c r="A1" s="1"/>
      <c r="B1" s="33" t="s">
        <v>100</v>
      </c>
      <c r="C1" s="1"/>
      <c r="D1" s="1"/>
      <c r="E1" s="1"/>
      <c r="F1" s="1"/>
      <c r="G1" s="34"/>
      <c r="H1" s="1"/>
      <c r="I1" s="34"/>
      <c r="J1" s="1"/>
      <c r="K1" s="34"/>
      <c r="L1" s="1"/>
      <c r="M1" s="34"/>
      <c r="N1" s="1"/>
      <c r="O1" s="34"/>
      <c r="P1" s="34"/>
      <c r="Q1" s="34"/>
      <c r="R1" s="1"/>
      <c r="S1" s="1"/>
      <c r="T1" s="1"/>
      <c r="U1" s="1"/>
      <c r="V1" s="1"/>
      <c r="W1" s="1"/>
      <c r="X1" s="1"/>
      <c r="Y1" s="1"/>
      <c r="Z1" s="1"/>
      <c r="AA1" s="1"/>
      <c r="AB1" s="1"/>
      <c r="AC1" s="1"/>
      <c r="AD1" s="1"/>
      <c r="AE1" s="1"/>
      <c r="AF1" s="1"/>
    </row>
    <row r="2" customFormat="false" ht="3.75" hidden="false" customHeight="true" outlineLevel="0" collapsed="false">
      <c r="A2" s="1"/>
      <c r="B2" s="35"/>
      <c r="C2" s="1"/>
      <c r="D2" s="1"/>
      <c r="E2" s="1"/>
      <c r="F2" s="1"/>
      <c r="G2" s="34"/>
      <c r="H2" s="1"/>
      <c r="I2" s="34"/>
      <c r="J2" s="1"/>
      <c r="K2" s="34"/>
      <c r="L2" s="1"/>
      <c r="M2" s="34"/>
      <c r="N2" s="1"/>
      <c r="O2" s="34"/>
      <c r="P2" s="34"/>
      <c r="Q2" s="34"/>
      <c r="R2" s="1"/>
      <c r="S2" s="1"/>
      <c r="T2" s="1"/>
      <c r="U2" s="1"/>
      <c r="V2" s="1"/>
      <c r="W2" s="1"/>
      <c r="X2" s="1"/>
      <c r="Y2" s="1"/>
      <c r="Z2" s="1"/>
      <c r="AA2" s="1"/>
      <c r="AB2" s="1"/>
      <c r="AC2" s="1"/>
      <c r="AD2" s="1"/>
      <c r="AE2" s="1"/>
      <c r="AF2" s="1"/>
    </row>
    <row r="3" customFormat="false" ht="15" hidden="false" customHeight="false" outlineLevel="0" collapsed="false">
      <c r="A3" s="1"/>
      <c r="B3" s="36" t="s">
        <v>62</v>
      </c>
      <c r="C3" s="36"/>
      <c r="D3" s="37" t="s">
        <v>63</v>
      </c>
      <c r="E3" s="37" t="s">
        <v>64</v>
      </c>
      <c r="F3" s="38" t="str">
        <f aca="false">Übersicht!D7</f>
        <v>MZ</v>
      </c>
      <c r="G3" s="38"/>
      <c r="H3" s="38" t="str">
        <f aca="false">Übersicht!D8</f>
        <v>SM</v>
      </c>
      <c r="I3" s="38"/>
      <c r="J3" s="38" t="str">
        <f aca="false">Übersicht!D9</f>
        <v>BB</v>
      </c>
      <c r="K3" s="38"/>
      <c r="L3" s="38" t="str">
        <f aca="false">Übersicht!D10</f>
        <v>NA</v>
      </c>
      <c r="M3" s="38"/>
      <c r="N3" s="38" t="str">
        <f aca="false">Übersicht!D11</f>
        <v>T5</v>
      </c>
      <c r="O3" s="38"/>
      <c r="P3" s="39" t="s">
        <v>51</v>
      </c>
      <c r="Q3" s="39"/>
      <c r="R3" s="1"/>
      <c r="S3" s="1"/>
      <c r="T3" s="11" t="s">
        <v>50</v>
      </c>
      <c r="U3" s="1"/>
      <c r="V3" s="1"/>
      <c r="W3" s="1"/>
      <c r="X3" s="1"/>
      <c r="Y3" s="1"/>
      <c r="Z3" s="1"/>
      <c r="AA3" s="1"/>
      <c r="AB3" s="1"/>
      <c r="AC3" s="1"/>
      <c r="AD3" s="1"/>
      <c r="AE3" s="1"/>
      <c r="AF3" s="1"/>
    </row>
    <row r="4" customFormat="false" ht="15" hidden="false" customHeight="false" outlineLevel="0" collapsed="false">
      <c r="A4" s="1"/>
      <c r="B4" s="36"/>
      <c r="C4" s="36"/>
      <c r="D4" s="37"/>
      <c r="E4" s="37"/>
      <c r="F4" s="40" t="s">
        <v>65</v>
      </c>
      <c r="G4" s="41" t="s">
        <v>66</v>
      </c>
      <c r="H4" s="40" t="s">
        <v>65</v>
      </c>
      <c r="I4" s="41" t="s">
        <v>66</v>
      </c>
      <c r="J4" s="40" t="s">
        <v>65</v>
      </c>
      <c r="K4" s="41" t="s">
        <v>66</v>
      </c>
      <c r="L4" s="40" t="s">
        <v>65</v>
      </c>
      <c r="M4" s="41" t="s">
        <v>66</v>
      </c>
      <c r="N4" s="40" t="s">
        <v>65</v>
      </c>
      <c r="O4" s="41" t="s">
        <v>66</v>
      </c>
      <c r="P4" s="40" t="s">
        <v>65</v>
      </c>
      <c r="Q4" s="41" t="s">
        <v>66</v>
      </c>
      <c r="R4" s="1"/>
      <c r="S4" s="1"/>
      <c r="T4" s="1"/>
      <c r="U4" s="1"/>
      <c r="V4" s="1"/>
      <c r="W4" s="1"/>
      <c r="X4" s="1"/>
      <c r="Y4" s="1"/>
      <c r="Z4" s="1"/>
      <c r="AA4" s="1"/>
      <c r="AB4" s="1"/>
      <c r="AC4" s="1"/>
      <c r="AD4" s="1"/>
      <c r="AE4" s="1"/>
      <c r="AF4" s="1"/>
    </row>
    <row r="5" customFormat="false" ht="15" hidden="false" customHeight="false" outlineLevel="0" collapsed="false">
      <c r="A5" s="1"/>
      <c r="B5" s="42" t="s">
        <v>67</v>
      </c>
      <c r="C5" s="36"/>
      <c r="D5" s="43" t="n">
        <f aca="false">D113+D234+D357+D478+D601</f>
        <v>232</v>
      </c>
      <c r="E5" s="43" t="n">
        <f aca="false">E113+E234+E357+E478+E601</f>
        <v>25</v>
      </c>
      <c r="F5" s="44" t="n">
        <f aca="false">F113+F234+F357+F478+F601+F722</f>
        <v>63.5</v>
      </c>
      <c r="G5" s="45" t="n">
        <f aca="false">G113+G234+G357+G478+G601+G722</f>
        <v>0</v>
      </c>
      <c r="H5" s="44" t="n">
        <f aca="false">H113+H234+H357+H478+H601+H722</f>
        <v>63.5</v>
      </c>
      <c r="I5" s="45" t="n">
        <f aca="false">I113+I234+I357+I478+I601+I722</f>
        <v>0</v>
      </c>
      <c r="J5" s="44" t="n">
        <f aca="false">J113+J234+J357+J478+J601+J722</f>
        <v>62</v>
      </c>
      <c r="K5" s="45" t="n">
        <f aca="false">K113+K234+K357+K478+K601+K722</f>
        <v>0</v>
      </c>
      <c r="L5" s="44" t="n">
        <f aca="false">L113+L234+L357+L478+L601+L722</f>
        <v>61</v>
      </c>
      <c r="M5" s="45" t="n">
        <f aca="false">M113+M234+M357+M478+M601+M722</f>
        <v>0</v>
      </c>
      <c r="N5" s="44" t="n">
        <f aca="false">N113+N234+N357+N478+N601+N722</f>
        <v>0</v>
      </c>
      <c r="O5" s="45" t="n">
        <f aca="false">O113+O234+O357+O478+O601+O722</f>
        <v>0</v>
      </c>
      <c r="P5" s="44" t="n">
        <f aca="false">L5+J5+H5+F5+N5</f>
        <v>250</v>
      </c>
      <c r="Q5" s="45" t="n">
        <f aca="false">M5+K5+I5+G5+O5</f>
        <v>0</v>
      </c>
      <c r="R5" s="1"/>
      <c r="S5" s="46"/>
      <c r="T5" s="1"/>
      <c r="U5" s="1"/>
      <c r="V5" s="1"/>
      <c r="W5" s="1"/>
      <c r="X5" s="1"/>
      <c r="Y5" s="1"/>
      <c r="Z5" s="1"/>
      <c r="AA5" s="1"/>
      <c r="AB5" s="1"/>
      <c r="AC5" s="1"/>
      <c r="AD5" s="1"/>
      <c r="AE5" s="1"/>
      <c r="AF5" s="1"/>
    </row>
    <row r="6" customFormat="false" ht="15" hidden="false" customHeight="false" outlineLevel="0" collapsed="false">
      <c r="A6" s="1"/>
      <c r="B6" s="4"/>
      <c r="C6" s="1"/>
      <c r="D6" s="6"/>
      <c r="E6" s="6"/>
      <c r="F6" s="6"/>
      <c r="G6" s="47"/>
      <c r="H6" s="6"/>
      <c r="I6" s="47"/>
      <c r="J6" s="6"/>
      <c r="K6" s="47"/>
      <c r="L6" s="6"/>
      <c r="M6" s="47"/>
      <c r="N6" s="6"/>
      <c r="O6" s="47"/>
      <c r="P6" s="47"/>
      <c r="Q6" s="47"/>
      <c r="R6" s="1"/>
      <c r="S6" s="46"/>
      <c r="T6" s="1"/>
      <c r="U6" s="1"/>
      <c r="V6" s="1"/>
      <c r="W6" s="1"/>
      <c r="X6" s="1"/>
      <c r="Y6" s="1"/>
      <c r="Z6" s="1"/>
      <c r="AA6" s="1"/>
      <c r="AB6" s="1"/>
      <c r="AC6" s="1"/>
      <c r="AD6" s="1"/>
      <c r="AE6" s="1"/>
      <c r="AF6" s="1"/>
    </row>
    <row r="7" customFormat="false" ht="21" hidden="false" customHeight="false" outlineLevel="0" collapsed="false">
      <c r="A7" s="1"/>
      <c r="B7" s="29"/>
      <c r="C7" s="1"/>
      <c r="D7" s="1"/>
      <c r="E7" s="1"/>
      <c r="F7" s="1"/>
      <c r="G7" s="34"/>
      <c r="H7" s="1"/>
      <c r="I7" s="34"/>
      <c r="J7" s="1"/>
      <c r="K7" s="34"/>
      <c r="L7" s="1"/>
      <c r="M7" s="34"/>
      <c r="N7" s="1"/>
      <c r="O7" s="34"/>
      <c r="P7" s="34"/>
      <c r="Q7" s="34"/>
      <c r="R7" s="1"/>
      <c r="S7" s="46"/>
      <c r="T7" s="1"/>
      <c r="U7" s="1"/>
      <c r="V7" s="1"/>
      <c r="W7" s="1"/>
      <c r="X7" s="1"/>
      <c r="Y7" s="1"/>
      <c r="Z7" s="1"/>
      <c r="AA7" s="1"/>
      <c r="AB7" s="1"/>
      <c r="AC7" s="1"/>
      <c r="AD7" s="1"/>
      <c r="AE7" s="1"/>
      <c r="AF7" s="1"/>
    </row>
    <row r="8" customFormat="false" ht="15" hidden="false" customHeight="false" outlineLevel="0" collapsed="false">
      <c r="A8" s="1"/>
      <c r="B8" s="48" t="s">
        <v>78</v>
      </c>
      <c r="C8" s="49"/>
      <c r="D8" s="49"/>
      <c r="E8" s="49"/>
      <c r="F8" s="49"/>
      <c r="G8" s="50"/>
      <c r="H8" s="49"/>
      <c r="I8" s="50"/>
      <c r="J8" s="49"/>
      <c r="K8" s="50"/>
      <c r="L8" s="49"/>
      <c r="M8" s="50"/>
      <c r="N8" s="49"/>
      <c r="O8" s="50"/>
      <c r="P8" s="50"/>
      <c r="Q8" s="50"/>
      <c r="R8" s="1"/>
      <c r="S8" s="46"/>
      <c r="T8" s="1"/>
      <c r="U8" s="1"/>
      <c r="V8" s="1"/>
      <c r="W8" s="1"/>
      <c r="X8" s="1"/>
      <c r="Y8" s="1"/>
      <c r="Z8" s="1"/>
      <c r="AA8" s="1"/>
      <c r="AB8" s="1"/>
      <c r="AC8" s="1"/>
      <c r="AD8" s="1"/>
      <c r="AE8" s="1"/>
      <c r="AF8" s="1"/>
    </row>
    <row r="9" customFormat="false" ht="15" hidden="false" customHeight="false" outlineLevel="0" collapsed="false">
      <c r="A9" s="1"/>
      <c r="B9" s="51" t="s">
        <v>34</v>
      </c>
      <c r="C9" s="52"/>
      <c r="D9" s="52"/>
      <c r="E9" s="52"/>
      <c r="F9" s="52"/>
      <c r="G9" s="53"/>
      <c r="H9" s="52"/>
      <c r="I9" s="53"/>
      <c r="J9" s="52"/>
      <c r="K9" s="53"/>
      <c r="L9" s="52"/>
      <c r="M9" s="53"/>
      <c r="N9" s="52"/>
      <c r="O9" s="53"/>
      <c r="P9" s="53"/>
      <c r="Q9" s="53"/>
      <c r="R9" s="1"/>
      <c r="S9" s="46"/>
      <c r="T9" s="1"/>
      <c r="U9" s="1"/>
      <c r="V9" s="1"/>
      <c r="W9" s="1"/>
      <c r="X9" s="1"/>
      <c r="Y9" s="1"/>
      <c r="Z9" s="1"/>
      <c r="AA9" s="1"/>
      <c r="AB9" s="1"/>
      <c r="AC9" s="1"/>
      <c r="AD9" s="1"/>
      <c r="AE9" s="1"/>
      <c r="AF9" s="1"/>
    </row>
    <row r="10" customFormat="false" ht="15" hidden="false" customHeight="false" outlineLevel="0" collapsed="false">
      <c r="A10" s="1"/>
      <c r="B10" s="104" t="str">
        <f aca="false">Übersicht!C21</f>
        <v>7.5 - 13.5</v>
      </c>
      <c r="C10" s="54"/>
      <c r="D10" s="54"/>
      <c r="E10" s="54"/>
      <c r="F10" s="54"/>
      <c r="G10" s="55"/>
      <c r="H10" s="54"/>
      <c r="I10" s="55"/>
      <c r="J10" s="54"/>
      <c r="K10" s="55"/>
      <c r="L10" s="54"/>
      <c r="M10" s="55"/>
      <c r="N10" s="54"/>
      <c r="O10" s="55"/>
      <c r="P10" s="55"/>
      <c r="Q10" s="55"/>
      <c r="R10" s="1"/>
      <c r="S10" s="46"/>
      <c r="T10" s="1"/>
      <c r="U10" s="1"/>
      <c r="V10" s="1"/>
      <c r="W10" s="1"/>
      <c r="X10" s="1"/>
      <c r="Y10" s="1"/>
      <c r="Z10" s="1"/>
      <c r="AA10" s="1"/>
      <c r="AB10" s="1"/>
      <c r="AC10" s="1"/>
      <c r="AD10" s="1"/>
      <c r="AE10" s="1"/>
      <c r="AF10" s="1"/>
    </row>
    <row r="11" customFormat="false" ht="15" hidden="false" customHeight="false" outlineLevel="1" collapsed="false">
      <c r="A11" s="1"/>
      <c r="B11" s="105"/>
      <c r="C11" s="54"/>
      <c r="D11" s="54"/>
      <c r="E11" s="54"/>
      <c r="F11" s="57" t="str">
        <f aca="false">F3</f>
        <v>MZ</v>
      </c>
      <c r="G11" s="57"/>
      <c r="H11" s="57" t="str">
        <f aca="false">H3</f>
        <v>SM</v>
      </c>
      <c r="I11" s="57"/>
      <c r="J11" s="57" t="str">
        <f aca="false">J3</f>
        <v>BB</v>
      </c>
      <c r="K11" s="57"/>
      <c r="L11" s="57" t="str">
        <f aca="false">L3</f>
        <v>NA</v>
      </c>
      <c r="M11" s="57"/>
      <c r="N11" s="57" t="str">
        <f aca="false">N3</f>
        <v>T5</v>
      </c>
      <c r="O11" s="57"/>
      <c r="P11" s="57" t="s">
        <v>69</v>
      </c>
      <c r="Q11" s="57"/>
      <c r="R11" s="1"/>
      <c r="S11" s="46"/>
      <c r="T11" s="1"/>
      <c r="U11" s="1"/>
      <c r="V11" s="1"/>
      <c r="W11" s="1"/>
      <c r="X11" s="1"/>
      <c r="Y11" s="1"/>
      <c r="Z11" s="1"/>
      <c r="AA11" s="1"/>
      <c r="AB11" s="1"/>
      <c r="AC11" s="1"/>
      <c r="AD11" s="1"/>
      <c r="AE11" s="1"/>
      <c r="AF11" s="1"/>
    </row>
    <row r="12" customFormat="false" ht="15" hidden="false" customHeight="false" outlineLevel="1" collapsed="false">
      <c r="A12" s="1"/>
      <c r="B12" s="54"/>
      <c r="C12" s="54"/>
      <c r="D12" s="58" t="s">
        <v>63</v>
      </c>
      <c r="E12" s="58" t="s">
        <v>64</v>
      </c>
      <c r="F12" s="59" t="s">
        <v>65</v>
      </c>
      <c r="G12" s="60" t="s">
        <v>66</v>
      </c>
      <c r="H12" s="59" t="s">
        <v>65</v>
      </c>
      <c r="I12" s="60" t="s">
        <v>66</v>
      </c>
      <c r="J12" s="59" t="s">
        <v>65</v>
      </c>
      <c r="K12" s="60" t="s">
        <v>66</v>
      </c>
      <c r="L12" s="59" t="s">
        <v>65</v>
      </c>
      <c r="M12" s="60" t="s">
        <v>66</v>
      </c>
      <c r="N12" s="59" t="s">
        <v>65</v>
      </c>
      <c r="O12" s="60" t="s">
        <v>66</v>
      </c>
      <c r="P12" s="59" t="s">
        <v>65</v>
      </c>
      <c r="Q12" s="60" t="s">
        <v>66</v>
      </c>
      <c r="R12" s="1"/>
      <c r="S12" s="46"/>
      <c r="T12" s="1"/>
      <c r="U12" s="1"/>
      <c r="V12" s="1"/>
      <c r="W12" s="1"/>
      <c r="X12" s="1"/>
      <c r="Y12" s="1"/>
      <c r="Z12" s="1"/>
      <c r="AA12" s="1"/>
      <c r="AB12" s="1"/>
      <c r="AC12" s="1"/>
      <c r="AD12" s="1"/>
      <c r="AE12" s="1"/>
      <c r="AF12" s="1"/>
    </row>
    <row r="13" s="69" customFormat="true" ht="15" hidden="false" customHeight="false" outlineLevel="1" collapsed="false">
      <c r="A13" s="61"/>
      <c r="B13" s="62" t="s">
        <v>53</v>
      </c>
      <c r="C13" s="63"/>
      <c r="D13" s="64" t="n">
        <v>4</v>
      </c>
      <c r="E13" s="65" t="n">
        <f aca="false">D13-F13-H13-J13-L13-N13</f>
        <v>4</v>
      </c>
      <c r="F13" s="66" t="n">
        <f aca="false">SUM(F14:F23)</f>
        <v>0</v>
      </c>
      <c r="G13" s="67" t="n">
        <f aca="false">SUM(G14:G23)</f>
        <v>0</v>
      </c>
      <c r="H13" s="66" t="n">
        <f aca="false">SUM(H14:H23)</f>
        <v>0</v>
      </c>
      <c r="I13" s="67" t="n">
        <f aca="false">SUM(I14:I23)</f>
        <v>0</v>
      </c>
      <c r="J13" s="66" t="n">
        <f aca="false">SUM(J14:J23)</f>
        <v>0</v>
      </c>
      <c r="K13" s="67" t="n">
        <f aca="false">SUM(K14:K23)</f>
        <v>0</v>
      </c>
      <c r="L13" s="66" t="n">
        <f aca="false">SUM(L14:L23)</f>
        <v>0</v>
      </c>
      <c r="M13" s="67" t="n">
        <f aca="false">SUM(M14:M23)</f>
        <v>0</v>
      </c>
      <c r="N13" s="66" t="n">
        <f aca="false">SUM(N14:N23)</f>
        <v>0</v>
      </c>
      <c r="O13" s="67" t="n">
        <f aca="false">SUM(O14:O23)</f>
        <v>0</v>
      </c>
      <c r="P13" s="68" t="n">
        <f aca="false">L13+J13+H13+F13+N13</f>
        <v>0</v>
      </c>
      <c r="Q13" s="67" t="n">
        <f aca="false">M13+K13+I13+G13+O13</f>
        <v>0</v>
      </c>
      <c r="R13" s="61"/>
      <c r="S13" s="46"/>
      <c r="T13" s="61"/>
      <c r="U13" s="61"/>
      <c r="V13" s="61"/>
      <c r="W13" s="61"/>
      <c r="X13" s="61"/>
      <c r="Y13" s="61"/>
      <c r="Z13" s="61"/>
      <c r="AA13" s="61"/>
      <c r="AB13" s="61"/>
      <c r="AC13" s="61"/>
      <c r="AD13" s="61"/>
      <c r="AE13" s="61"/>
      <c r="AF13" s="61"/>
    </row>
    <row r="14" customFormat="false" ht="15" hidden="true" customHeight="false" outlineLevel="2" collapsed="false">
      <c r="A14" s="61"/>
      <c r="B14" s="70" t="str">
        <f aca="false">Arbeitspakete!B4</f>
        <v>Use Cases - brief</v>
      </c>
      <c r="C14" s="71"/>
      <c r="D14" s="72"/>
      <c r="E14" s="73"/>
      <c r="F14" s="74"/>
      <c r="G14" s="75" t="n">
        <f aca="false">SUMIFS([0]!t1istw7,[0]!t1paketw7,B14)</f>
        <v>0</v>
      </c>
      <c r="H14" s="74"/>
      <c r="I14" s="75" t="n">
        <f aca="false">SUMIFS(zeit2!t2istw7,zeit2!t2paketw7,B14)</f>
        <v>0</v>
      </c>
      <c r="J14" s="74"/>
      <c r="K14" s="75" t="n">
        <f aca="false">SUMIFS(zeit3!t3istw7,zeit3!t3paketw7,B14)</f>
        <v>0</v>
      </c>
      <c r="L14" s="74"/>
      <c r="M14" s="75" t="n">
        <f aca="false">SUMIFS(zeit4!t4istw7,zeit4!t4paketw7,B14)</f>
        <v>0</v>
      </c>
      <c r="N14" s="74"/>
      <c r="O14" s="75" t="n">
        <f aca="false">SUMIFS(zeit5!t5istw7,zeit5!t5paketw7,B14)</f>
        <v>0</v>
      </c>
      <c r="P14" s="76" t="n">
        <f aca="false">L14+J14+H14+F14+N14</f>
        <v>0</v>
      </c>
      <c r="Q14" s="98" t="n">
        <f aca="false">M14+K14+I14+G14+O14</f>
        <v>0</v>
      </c>
      <c r="R14" s="61"/>
      <c r="S14" s="46"/>
      <c r="T14" s="61"/>
      <c r="U14" s="61"/>
      <c r="V14" s="61"/>
      <c r="W14" s="61"/>
      <c r="X14" s="61"/>
      <c r="Y14" s="61"/>
      <c r="Z14" s="61"/>
      <c r="AA14" s="61"/>
      <c r="AB14" s="61"/>
      <c r="AC14" s="61"/>
      <c r="AD14" s="61"/>
      <c r="AE14" s="61"/>
      <c r="AF14" s="61"/>
    </row>
    <row r="15" customFormat="false" ht="15" hidden="true" customHeight="false" outlineLevel="2" collapsed="false">
      <c r="A15" s="61"/>
      <c r="B15" s="70" t="str">
        <f aca="false">Arbeitspakete!B5</f>
        <v>Use Cases - fully dressed</v>
      </c>
      <c r="C15" s="71"/>
      <c r="D15" s="72"/>
      <c r="E15" s="73"/>
      <c r="F15" s="74"/>
      <c r="G15" s="75" t="n">
        <f aca="false">SUMIFS([0]!t1istw7,[0]!t1paketw7,B15)</f>
        <v>0</v>
      </c>
      <c r="H15" s="74"/>
      <c r="I15" s="75" t="n">
        <f aca="false">SUMIFS(zeit2!t2istw7,zeit2!t2paketw7,B15)</f>
        <v>0</v>
      </c>
      <c r="J15" s="74"/>
      <c r="K15" s="75" t="n">
        <f aca="false">SUMIFS(zeit3!t3istw7,zeit3!t3paketw7,B15)</f>
        <v>0</v>
      </c>
      <c r="L15" s="74"/>
      <c r="M15" s="75" t="n">
        <f aca="false">SUMIFS(zeit4!t4istw7,zeit4!t4paketw7,B15)</f>
        <v>0</v>
      </c>
      <c r="N15" s="74"/>
      <c r="O15" s="75" t="n">
        <f aca="false">SUMIFS(zeit5!t5istw7,zeit5!t5paketw7,B15)</f>
        <v>0</v>
      </c>
      <c r="P15" s="76" t="n">
        <f aca="false">L15+J15+H15+F15+N15</f>
        <v>0</v>
      </c>
      <c r="Q15" s="98" t="n">
        <f aca="false">M15+K15+I15+G15+O15</f>
        <v>0</v>
      </c>
      <c r="R15" s="61"/>
      <c r="S15" s="46"/>
      <c r="T15" s="61"/>
      <c r="U15" s="61"/>
      <c r="V15" s="61"/>
      <c r="W15" s="61"/>
      <c r="X15" s="61"/>
      <c r="Y15" s="61"/>
      <c r="Z15" s="61"/>
      <c r="AA15" s="61"/>
      <c r="AB15" s="61"/>
      <c r="AC15" s="61"/>
      <c r="AD15" s="61"/>
      <c r="AE15" s="61"/>
      <c r="AF15" s="61"/>
    </row>
    <row r="16" customFormat="false" ht="15" hidden="true" customHeight="false" outlineLevel="2" collapsed="false">
      <c r="A16" s="61"/>
      <c r="B16" s="70" t="str">
        <f aca="false">Arbeitspakete!B6</f>
        <v>Vision</v>
      </c>
      <c r="C16" s="71"/>
      <c r="D16" s="72"/>
      <c r="E16" s="73"/>
      <c r="F16" s="74"/>
      <c r="G16" s="75" t="n">
        <f aca="false">SUMIFS([0]!t1istw7,[0]!t1paketw7,B16)</f>
        <v>0</v>
      </c>
      <c r="H16" s="74"/>
      <c r="I16" s="75" t="n">
        <f aca="false">SUMIFS(zeit2!t2istw7,zeit2!t2paketw7,B16)</f>
        <v>0</v>
      </c>
      <c r="J16" s="74"/>
      <c r="K16" s="75" t="n">
        <f aca="false">SUMIFS(zeit3!t3istw7,zeit3!t3paketw7,B16)</f>
        <v>0</v>
      </c>
      <c r="L16" s="74"/>
      <c r="M16" s="75" t="n">
        <f aca="false">SUMIFS(zeit4!t4istw7,zeit4!t4paketw7,B16)</f>
        <v>0</v>
      </c>
      <c r="N16" s="74"/>
      <c r="O16" s="75" t="n">
        <f aca="false">SUMIFS(zeit5!t5istw7,zeit5!t5paketw7,B16)</f>
        <v>0</v>
      </c>
      <c r="P16" s="76" t="n">
        <f aca="false">L16+J16+H16+F16+N16</f>
        <v>0</v>
      </c>
      <c r="Q16" s="98" t="n">
        <f aca="false">M16+K16+I16+G16+O16</f>
        <v>0</v>
      </c>
      <c r="R16" s="61"/>
      <c r="S16" s="46"/>
      <c r="T16" s="61"/>
      <c r="U16" s="61"/>
      <c r="V16" s="61"/>
      <c r="W16" s="61"/>
      <c r="X16" s="61"/>
      <c r="Y16" s="61"/>
      <c r="Z16" s="61"/>
      <c r="AA16" s="61"/>
      <c r="AB16" s="61"/>
      <c r="AC16" s="61"/>
      <c r="AD16" s="61"/>
      <c r="AE16" s="61"/>
      <c r="AF16" s="61"/>
    </row>
    <row r="17" customFormat="false" ht="15" hidden="true" customHeight="false" outlineLevel="2" collapsed="false">
      <c r="A17" s="61"/>
      <c r="B17" s="70" t="str">
        <f aca="false">Arbeitspakete!B7</f>
        <v>Software Requirements Specifications</v>
      </c>
      <c r="C17" s="71"/>
      <c r="D17" s="72"/>
      <c r="E17" s="73"/>
      <c r="F17" s="74"/>
      <c r="G17" s="75" t="n">
        <f aca="false">SUMIFS([0]!t1istw7,[0]!t1paketw7,B17)</f>
        <v>0</v>
      </c>
      <c r="H17" s="74"/>
      <c r="I17" s="75" t="n">
        <f aca="false">SUMIFS(zeit2!t2istw7,zeit2!t2paketw7,B17)</f>
        <v>0</v>
      </c>
      <c r="J17" s="74"/>
      <c r="K17" s="75" t="n">
        <f aca="false">SUMIFS(zeit3!t3istw7,zeit3!t3paketw7,B17)</f>
        <v>0</v>
      </c>
      <c r="L17" s="74"/>
      <c r="M17" s="75" t="n">
        <f aca="false">SUMIFS(zeit4!t4istw7,zeit4!t4paketw7,B17)</f>
        <v>0</v>
      </c>
      <c r="N17" s="74"/>
      <c r="O17" s="75" t="n">
        <f aca="false">SUMIFS(zeit5!t5istw7,zeit5!t5paketw7,B17)</f>
        <v>0</v>
      </c>
      <c r="P17" s="76" t="n">
        <f aca="false">L17+J17+H17+F17+N17</f>
        <v>0</v>
      </c>
      <c r="Q17" s="98" t="n">
        <f aca="false">M17+K17+I17+G17+O17</f>
        <v>0</v>
      </c>
      <c r="R17" s="61"/>
      <c r="S17" s="46"/>
      <c r="T17" s="61"/>
      <c r="U17" s="61"/>
      <c r="V17" s="61"/>
      <c r="W17" s="61"/>
      <c r="X17" s="61"/>
      <c r="Y17" s="61"/>
      <c r="Z17" s="61"/>
      <c r="AA17" s="61"/>
      <c r="AB17" s="61"/>
      <c r="AC17" s="61"/>
      <c r="AD17" s="61"/>
      <c r="AE17" s="61"/>
      <c r="AF17" s="61"/>
    </row>
    <row r="18" customFormat="false" ht="15" hidden="true" customHeight="false" outlineLevel="2" collapsed="false">
      <c r="A18" s="61"/>
      <c r="B18" s="70" t="str">
        <f aca="false">Arbeitspakete!B8</f>
        <v>Glossary</v>
      </c>
      <c r="C18" s="71"/>
      <c r="D18" s="72"/>
      <c r="E18" s="73"/>
      <c r="F18" s="74"/>
      <c r="G18" s="75" t="n">
        <f aca="false">SUMIFS([0]!t1istw7,[0]!t1paketw7,B18)</f>
        <v>0</v>
      </c>
      <c r="H18" s="74"/>
      <c r="I18" s="75" t="n">
        <f aca="false">SUMIFS(zeit2!t2istw7,zeit2!t2paketw7,B18)</f>
        <v>0</v>
      </c>
      <c r="J18" s="74"/>
      <c r="K18" s="75" t="n">
        <f aca="false">SUMIFS(zeit3!t3istw7,zeit3!t3paketw7,B18)</f>
        <v>0</v>
      </c>
      <c r="L18" s="74"/>
      <c r="M18" s="75" t="n">
        <f aca="false">SUMIFS(zeit4!t4istw7,zeit4!t4paketw7,B18)</f>
        <v>0</v>
      </c>
      <c r="N18" s="74"/>
      <c r="O18" s="75" t="n">
        <f aca="false">SUMIFS(zeit5!t5istw7,zeit5!t5paketw7,B18)</f>
        <v>0</v>
      </c>
      <c r="P18" s="76" t="n">
        <f aca="false">L18+J18+H18+F18+N18</f>
        <v>0</v>
      </c>
      <c r="Q18" s="98" t="n">
        <f aca="false">M18+K18+I18+G18+O18</f>
        <v>0</v>
      </c>
      <c r="R18" s="61"/>
      <c r="S18" s="46"/>
      <c r="T18" s="61"/>
      <c r="U18" s="61"/>
      <c r="V18" s="61"/>
      <c r="W18" s="61"/>
      <c r="X18" s="61"/>
      <c r="Y18" s="61"/>
      <c r="Z18" s="61"/>
      <c r="AA18" s="61"/>
      <c r="AB18" s="61"/>
      <c r="AC18" s="61"/>
      <c r="AD18" s="61"/>
      <c r="AE18" s="61"/>
      <c r="AF18" s="61"/>
    </row>
    <row r="19" customFormat="false" ht="15" hidden="true" customHeight="false" outlineLevel="2" collapsed="false">
      <c r="A19" s="61"/>
      <c r="B19" s="70" t="n">
        <f aca="false">Arbeitspakete!B9</f>
        <v>0</v>
      </c>
      <c r="C19" s="71"/>
      <c r="D19" s="72"/>
      <c r="E19" s="73"/>
      <c r="F19" s="74"/>
      <c r="G19" s="75" t="n">
        <f aca="false">SUMIFS([0]!t1istw7,[0]!t1paketw7,B19)</f>
        <v>0</v>
      </c>
      <c r="H19" s="74"/>
      <c r="I19" s="75" t="n">
        <f aca="false">SUMIFS(zeit2!t2istw7,zeit2!t2paketw7,B19)</f>
        <v>0</v>
      </c>
      <c r="J19" s="74"/>
      <c r="K19" s="75" t="n">
        <f aca="false">SUMIFS(zeit3!t3istw7,zeit3!t3paketw7,B19)</f>
        <v>0</v>
      </c>
      <c r="L19" s="74"/>
      <c r="M19" s="75" t="n">
        <f aca="false">SUMIFS(zeit4!t4istw7,zeit4!t4paketw7,B19)</f>
        <v>0</v>
      </c>
      <c r="N19" s="74"/>
      <c r="O19" s="75" t="n">
        <f aca="false">SUMIFS(zeit5!t5istw7,zeit5!t5paketw7,B19)</f>
        <v>0</v>
      </c>
      <c r="P19" s="76" t="n">
        <f aca="false">L19+J19+H19+F19+N19</f>
        <v>0</v>
      </c>
      <c r="Q19" s="98" t="n">
        <f aca="false">M19+K19+I19+G19+O19</f>
        <v>0</v>
      </c>
      <c r="R19" s="61"/>
      <c r="S19" s="46"/>
      <c r="T19" s="61"/>
      <c r="U19" s="61"/>
      <c r="V19" s="61"/>
      <c r="W19" s="61"/>
      <c r="X19" s="61"/>
      <c r="Y19" s="61"/>
      <c r="Z19" s="61"/>
      <c r="AA19" s="61"/>
      <c r="AB19" s="61"/>
      <c r="AC19" s="61"/>
      <c r="AD19" s="61"/>
      <c r="AE19" s="61"/>
      <c r="AF19" s="61"/>
    </row>
    <row r="20" customFormat="false" ht="15" hidden="true" customHeight="false" outlineLevel="2" collapsed="false">
      <c r="A20" s="61"/>
      <c r="B20" s="70" t="n">
        <f aca="false">Arbeitspakete!B10</f>
        <v>0</v>
      </c>
      <c r="C20" s="71"/>
      <c r="D20" s="72"/>
      <c r="E20" s="73"/>
      <c r="F20" s="74"/>
      <c r="G20" s="75" t="n">
        <f aca="false">SUMIFS([0]!t1istw7,[0]!t1paketw7,B20)</f>
        <v>0</v>
      </c>
      <c r="H20" s="74"/>
      <c r="I20" s="75" t="n">
        <f aca="false">SUMIFS(zeit2!t2istw7,zeit2!t2paketw7,B20)</f>
        <v>0</v>
      </c>
      <c r="J20" s="74"/>
      <c r="K20" s="75" t="n">
        <f aca="false">SUMIFS(zeit3!t3istw7,zeit3!t3paketw7,B20)</f>
        <v>0</v>
      </c>
      <c r="L20" s="74"/>
      <c r="M20" s="75" t="n">
        <f aca="false">SUMIFS(zeit4!t4istw7,zeit4!t4paketw7,B20)</f>
        <v>0</v>
      </c>
      <c r="N20" s="74"/>
      <c r="O20" s="75" t="n">
        <f aca="false">SUMIFS(zeit5!t5istw7,zeit5!t5paketw7,B20)</f>
        <v>0</v>
      </c>
      <c r="P20" s="76" t="n">
        <f aca="false">L20+J20+H20+F20+N20</f>
        <v>0</v>
      </c>
      <c r="Q20" s="98" t="n">
        <f aca="false">M20+K20+I20+G20+O20</f>
        <v>0</v>
      </c>
      <c r="R20" s="61"/>
      <c r="S20" s="46"/>
      <c r="T20" s="61"/>
      <c r="U20" s="61"/>
      <c r="V20" s="61"/>
      <c r="W20" s="61"/>
      <c r="X20" s="61"/>
      <c r="Y20" s="61"/>
      <c r="Z20" s="61"/>
      <c r="AA20" s="61"/>
      <c r="AB20" s="61"/>
      <c r="AC20" s="61"/>
      <c r="AD20" s="61"/>
      <c r="AE20" s="61"/>
      <c r="AF20" s="61"/>
    </row>
    <row r="21" customFormat="false" ht="15" hidden="true" customHeight="false" outlineLevel="2" collapsed="false">
      <c r="A21" s="61"/>
      <c r="B21" s="70" t="n">
        <f aca="false">Arbeitspakete!B11</f>
        <v>0</v>
      </c>
      <c r="C21" s="71"/>
      <c r="D21" s="72"/>
      <c r="E21" s="73"/>
      <c r="F21" s="74"/>
      <c r="G21" s="75" t="n">
        <f aca="false">SUMIFS([0]!t1istw7,[0]!t1paketw7,B21)</f>
        <v>0</v>
      </c>
      <c r="H21" s="74"/>
      <c r="I21" s="75" t="n">
        <f aca="false">SUMIFS(zeit2!t2istw7,zeit2!t2paketw7,B21)</f>
        <v>0</v>
      </c>
      <c r="J21" s="74"/>
      <c r="K21" s="75" t="n">
        <f aca="false">SUMIFS(zeit3!t3istw7,zeit3!t3paketw7,B21)</f>
        <v>0</v>
      </c>
      <c r="L21" s="74"/>
      <c r="M21" s="75" t="n">
        <f aca="false">SUMIFS(zeit4!t4istw7,zeit4!t4paketw7,B21)</f>
        <v>0</v>
      </c>
      <c r="N21" s="74"/>
      <c r="O21" s="75" t="n">
        <f aca="false">SUMIFS(zeit5!t5istw7,zeit5!t5paketw7,B21)</f>
        <v>0</v>
      </c>
      <c r="P21" s="76" t="n">
        <f aca="false">L21+J21+H21+F21+N21</f>
        <v>0</v>
      </c>
      <c r="Q21" s="98" t="n">
        <f aca="false">M21+K21+I21+G21+O21</f>
        <v>0</v>
      </c>
      <c r="R21" s="61"/>
      <c r="S21" s="46"/>
      <c r="T21" s="61"/>
      <c r="U21" s="61"/>
      <c r="V21" s="61"/>
      <c r="W21" s="61"/>
      <c r="X21" s="61"/>
      <c r="Y21" s="61"/>
      <c r="Z21" s="61"/>
      <c r="AA21" s="61"/>
      <c r="AB21" s="61"/>
      <c r="AC21" s="61"/>
      <c r="AD21" s="61"/>
      <c r="AE21" s="61"/>
      <c r="AF21" s="61"/>
    </row>
    <row r="22" customFormat="false" ht="15" hidden="true" customHeight="false" outlineLevel="2" collapsed="false">
      <c r="A22" s="61"/>
      <c r="B22" s="70" t="n">
        <f aca="false">Arbeitspakete!B12</f>
        <v>0</v>
      </c>
      <c r="C22" s="71"/>
      <c r="D22" s="72"/>
      <c r="E22" s="73"/>
      <c r="F22" s="74"/>
      <c r="G22" s="75" t="n">
        <f aca="false">SUMIFS([0]!t1istw7,[0]!t1paketw7,B22)</f>
        <v>0</v>
      </c>
      <c r="H22" s="74"/>
      <c r="I22" s="75" t="n">
        <f aca="false">SUMIFS(zeit2!t2istw7,zeit2!t2paketw7,B22)</f>
        <v>0</v>
      </c>
      <c r="J22" s="74"/>
      <c r="K22" s="75" t="n">
        <f aca="false">SUMIFS(zeit3!t3istw7,zeit3!t3paketw7,B22)</f>
        <v>0</v>
      </c>
      <c r="L22" s="74"/>
      <c r="M22" s="75" t="n">
        <f aca="false">SUMIFS(zeit4!t4istw7,zeit4!t4paketw7,B22)</f>
        <v>0</v>
      </c>
      <c r="N22" s="74"/>
      <c r="O22" s="75" t="n">
        <f aca="false">SUMIFS(zeit5!t5istw7,zeit5!t5paketw7,B22)</f>
        <v>0</v>
      </c>
      <c r="P22" s="76" t="n">
        <f aca="false">L22+J22+H22+F22+N22</f>
        <v>0</v>
      </c>
      <c r="Q22" s="98" t="n">
        <f aca="false">M22+K22+I22+G22+O22</f>
        <v>0</v>
      </c>
      <c r="R22" s="61"/>
      <c r="S22" s="46"/>
      <c r="T22" s="61"/>
      <c r="U22" s="61"/>
      <c r="V22" s="61"/>
      <c r="W22" s="61"/>
      <c r="X22" s="61"/>
      <c r="Y22" s="61"/>
      <c r="Z22" s="61"/>
      <c r="AA22" s="61"/>
      <c r="AB22" s="61"/>
      <c r="AC22" s="61"/>
      <c r="AD22" s="61"/>
      <c r="AE22" s="61"/>
      <c r="AF22" s="61"/>
    </row>
    <row r="23" customFormat="false" ht="15" hidden="true" customHeight="false" outlineLevel="2" collapsed="false">
      <c r="A23" s="61"/>
      <c r="B23" s="70" t="n">
        <f aca="false">Arbeitspakete!B13</f>
        <v>0</v>
      </c>
      <c r="C23" s="71"/>
      <c r="D23" s="72"/>
      <c r="E23" s="73"/>
      <c r="F23" s="74"/>
      <c r="G23" s="75" t="n">
        <f aca="false">SUMIFS([0]!t1istw7,[0]!t1paketw7,B23)</f>
        <v>0</v>
      </c>
      <c r="H23" s="74"/>
      <c r="I23" s="75" t="n">
        <f aca="false">SUMIFS(zeit2!t2istw7,zeit2!t2paketw7,B23)</f>
        <v>0</v>
      </c>
      <c r="J23" s="74"/>
      <c r="K23" s="75" t="n">
        <f aca="false">SUMIFS(zeit3!t3istw7,zeit3!t3paketw7,B23)</f>
        <v>0</v>
      </c>
      <c r="L23" s="74"/>
      <c r="M23" s="75" t="n">
        <f aca="false">SUMIFS(zeit4!t4istw7,zeit4!t4paketw7,B23)</f>
        <v>0</v>
      </c>
      <c r="N23" s="74"/>
      <c r="O23" s="75" t="n">
        <f aca="false">SUMIFS(zeit5!t5istw7,zeit5!t5paketw7,B23)</f>
        <v>0</v>
      </c>
      <c r="P23" s="76" t="n">
        <f aca="false">L23+J23+H23+F23+N23</f>
        <v>0</v>
      </c>
      <c r="Q23" s="98" t="n">
        <f aca="false">M23+K23+I23+G23+O23</f>
        <v>0</v>
      </c>
      <c r="R23" s="61"/>
      <c r="S23" s="46"/>
      <c r="T23" s="61"/>
      <c r="U23" s="61"/>
      <c r="V23" s="61"/>
      <c r="W23" s="61"/>
      <c r="X23" s="61"/>
      <c r="Y23" s="61"/>
      <c r="Z23" s="61"/>
      <c r="AA23" s="61"/>
      <c r="AB23" s="61"/>
      <c r="AC23" s="61"/>
      <c r="AD23" s="61"/>
      <c r="AE23" s="61"/>
      <c r="AF23" s="61"/>
    </row>
    <row r="24" customFormat="false" ht="15" hidden="false" customHeight="false" outlineLevel="1" collapsed="true">
      <c r="A24" s="1"/>
      <c r="B24" s="62" t="s">
        <v>70</v>
      </c>
      <c r="C24" s="78"/>
      <c r="D24" s="79" t="n">
        <v>4</v>
      </c>
      <c r="E24" s="80" t="n">
        <f aca="false">D24-F24-H24-J24-L24-N24</f>
        <v>0</v>
      </c>
      <c r="F24" s="81" t="n">
        <f aca="false">SUM(F25:F34)</f>
        <v>1</v>
      </c>
      <c r="G24" s="82" t="n">
        <f aca="false">SUM(G25:G34)</f>
        <v>0</v>
      </c>
      <c r="H24" s="81" t="n">
        <f aca="false">SUM(H25:H34)</f>
        <v>1</v>
      </c>
      <c r="I24" s="82" t="n">
        <f aca="false">SUM(I25:I34)</f>
        <v>0</v>
      </c>
      <c r="J24" s="81" t="n">
        <f aca="false">SUM(J25:J34)</f>
        <v>1</v>
      </c>
      <c r="K24" s="82" t="n">
        <f aca="false">SUM(K25:K34)</f>
        <v>0</v>
      </c>
      <c r="L24" s="81" t="n">
        <f aca="false">SUM(L25:L34)</f>
        <v>1</v>
      </c>
      <c r="M24" s="82" t="n">
        <f aca="false">SUM(M25:M34)</f>
        <v>0</v>
      </c>
      <c r="N24" s="81" t="n">
        <f aca="false">SUM(N25:N34)</f>
        <v>0</v>
      </c>
      <c r="O24" s="82" t="n">
        <f aca="false">SUM(O25:O34)</f>
        <v>0</v>
      </c>
      <c r="P24" s="68" t="n">
        <f aca="false">L24+J24+H24+F24+N24</f>
        <v>4</v>
      </c>
      <c r="Q24" s="67" t="n">
        <f aca="false">M24+K24+I24+G24+O24</f>
        <v>0</v>
      </c>
      <c r="R24" s="1"/>
      <c r="S24" s="46"/>
      <c r="T24" s="1"/>
      <c r="U24" s="1"/>
      <c r="V24" s="1"/>
      <c r="W24" s="1"/>
      <c r="X24" s="1"/>
      <c r="Y24" s="1"/>
      <c r="Z24" s="1"/>
      <c r="AA24" s="1"/>
      <c r="AB24" s="1"/>
      <c r="AC24" s="1"/>
      <c r="AD24" s="1"/>
      <c r="AE24" s="1"/>
      <c r="AF24" s="1"/>
    </row>
    <row r="25" s="69" customFormat="true" ht="15" hidden="true" customHeight="false" outlineLevel="2" collapsed="false">
      <c r="A25" s="61"/>
      <c r="B25" s="70" t="str">
        <f aca="false">Arbeitspakete!C4</f>
        <v>Domänenmodell</v>
      </c>
      <c r="C25" s="71"/>
      <c r="D25" s="72"/>
      <c r="E25" s="73"/>
      <c r="F25" s="74"/>
      <c r="G25" s="75" t="n">
        <f aca="false">SUMIFS([0]!t1istw7,[0]!t1paketw7,B25)</f>
        <v>0</v>
      </c>
      <c r="H25" s="74"/>
      <c r="I25" s="75" t="n">
        <f aca="false">SUMIFS(zeit2!t2istw7,zeit2!t2paketw7,B25)</f>
        <v>0</v>
      </c>
      <c r="J25" s="74"/>
      <c r="K25" s="75" t="n">
        <f aca="false">SUMIFS(zeit3!t3istw7,zeit3!t3paketw7,B25)</f>
        <v>0</v>
      </c>
      <c r="L25" s="74"/>
      <c r="M25" s="75" t="n">
        <f aca="false">SUMIFS(zeit4!t4istw7,zeit4!t4paketw7,B25)</f>
        <v>0</v>
      </c>
      <c r="N25" s="74"/>
      <c r="O25" s="75" t="n">
        <f aca="false">SUMIFS(zeit5!t5istw7,zeit5!t5paketw7,B25)</f>
        <v>0</v>
      </c>
      <c r="P25" s="76" t="n">
        <f aca="false">L25+J25+H25+F25+N25</f>
        <v>0</v>
      </c>
      <c r="Q25" s="98" t="n">
        <f aca="false">M25+K25+I25+G25+O25</f>
        <v>0</v>
      </c>
      <c r="R25" s="61"/>
      <c r="S25" s="46"/>
      <c r="T25" s="61"/>
      <c r="U25" s="61"/>
      <c r="V25" s="61"/>
      <c r="W25" s="61"/>
      <c r="X25" s="61"/>
      <c r="Y25" s="61"/>
      <c r="Z25" s="61"/>
      <c r="AA25" s="61"/>
      <c r="AB25" s="61"/>
      <c r="AC25" s="61"/>
      <c r="AD25" s="61"/>
      <c r="AE25" s="61"/>
      <c r="AF25" s="61"/>
    </row>
    <row r="26" s="69" customFormat="true" ht="15" hidden="true" customHeight="false" outlineLevel="2" collapsed="false">
      <c r="A26" s="61"/>
      <c r="B26" s="70" t="str">
        <f aca="false">Arbeitspakete!C5</f>
        <v>SSD</v>
      </c>
      <c r="C26" s="71"/>
      <c r="D26" s="72"/>
      <c r="E26" s="73"/>
      <c r="F26" s="74"/>
      <c r="G26" s="75" t="n">
        <f aca="false">SUMIFS([0]!t1istw7,[0]!t1paketw7,B26)</f>
        <v>0</v>
      </c>
      <c r="H26" s="74"/>
      <c r="I26" s="75" t="n">
        <f aca="false">SUMIFS(zeit2!t2istw7,zeit2!t2paketw7,B26)</f>
        <v>0</v>
      </c>
      <c r="J26" s="74"/>
      <c r="K26" s="75" t="n">
        <f aca="false">SUMIFS(zeit3!t3istw7,zeit3!t3paketw7,B26)</f>
        <v>0</v>
      </c>
      <c r="L26" s="74"/>
      <c r="M26" s="75" t="n">
        <f aca="false">SUMIFS(zeit4!t4istw7,zeit4!t4paketw7,B26)</f>
        <v>0</v>
      </c>
      <c r="N26" s="74"/>
      <c r="O26" s="75" t="n">
        <f aca="false">SUMIFS(zeit5!t5istw7,zeit5!t5paketw7,B26)</f>
        <v>0</v>
      </c>
      <c r="P26" s="76" t="n">
        <f aca="false">L26+J26+H26+F26+N26</f>
        <v>0</v>
      </c>
      <c r="Q26" s="98" t="n">
        <f aca="false">M26+K26+I26+G26+O26</f>
        <v>0</v>
      </c>
      <c r="R26" s="61"/>
      <c r="S26" s="46"/>
      <c r="T26" s="61"/>
      <c r="U26" s="61"/>
      <c r="V26" s="61"/>
      <c r="W26" s="61"/>
      <c r="X26" s="61"/>
      <c r="Y26" s="61"/>
      <c r="Z26" s="61"/>
      <c r="AA26" s="61"/>
      <c r="AB26" s="61"/>
      <c r="AC26" s="61"/>
      <c r="AD26" s="61"/>
      <c r="AE26" s="61"/>
      <c r="AF26" s="61"/>
    </row>
    <row r="27" s="69" customFormat="true" ht="15" hidden="true" customHeight="false" outlineLevel="2" collapsed="false">
      <c r="A27" s="61"/>
      <c r="B27" s="70" t="str">
        <f aca="false">Arbeitspakete!C6</f>
        <v>Contract</v>
      </c>
      <c r="C27" s="71"/>
      <c r="D27" s="72"/>
      <c r="E27" s="73"/>
      <c r="F27" s="74"/>
      <c r="G27" s="75" t="n">
        <f aca="false">SUMIFS([0]!t1istw7,[0]!t1paketw7,B27)</f>
        <v>0</v>
      </c>
      <c r="H27" s="74"/>
      <c r="I27" s="75" t="n">
        <f aca="false">SUMIFS(zeit2!t2istw7,zeit2!t2paketw7,B27)</f>
        <v>0</v>
      </c>
      <c r="J27" s="74"/>
      <c r="K27" s="75" t="n">
        <f aca="false">SUMIFS(zeit3!t3istw7,zeit3!t3paketw7,B27)</f>
        <v>0</v>
      </c>
      <c r="L27" s="74"/>
      <c r="M27" s="75" t="n">
        <f aca="false">SUMIFS(zeit4!t4istw7,zeit4!t4paketw7,B27)</f>
        <v>0</v>
      </c>
      <c r="N27" s="74"/>
      <c r="O27" s="75" t="n">
        <f aca="false">SUMIFS(zeit5!t5istw7,zeit5!t5paketw7,B27)</f>
        <v>0</v>
      </c>
      <c r="P27" s="76" t="n">
        <f aca="false">L27+J27+H27+F27+N27</f>
        <v>0</v>
      </c>
      <c r="Q27" s="98" t="n">
        <f aca="false">M27+K27+I27+G27+O27</f>
        <v>0</v>
      </c>
      <c r="R27" s="61"/>
      <c r="S27" s="46"/>
      <c r="T27" s="61"/>
      <c r="U27" s="61"/>
      <c r="V27" s="61"/>
      <c r="W27" s="61"/>
      <c r="X27" s="61"/>
      <c r="Y27" s="61"/>
      <c r="Z27" s="61"/>
      <c r="AA27" s="61"/>
      <c r="AB27" s="61"/>
      <c r="AC27" s="61"/>
      <c r="AD27" s="61"/>
      <c r="AE27" s="61"/>
      <c r="AF27" s="61"/>
    </row>
    <row r="28" s="69" customFormat="true" ht="15" hidden="true" customHeight="false" outlineLevel="2" collapsed="false">
      <c r="A28" s="61"/>
      <c r="B28" s="70" t="str">
        <f aca="false">Arbeitspakete!C7</f>
        <v>Klassendiagramm</v>
      </c>
      <c r="C28" s="71"/>
      <c r="D28" s="72"/>
      <c r="E28" s="73"/>
      <c r="F28" s="74"/>
      <c r="G28" s="75" t="n">
        <f aca="false">SUMIFS([0]!t1istw7,[0]!t1paketw7,B28)</f>
        <v>0</v>
      </c>
      <c r="H28" s="74"/>
      <c r="I28" s="75" t="n">
        <f aca="false">SUMIFS(zeit2!t2istw7,zeit2!t2paketw7,B28)</f>
        <v>0</v>
      </c>
      <c r="J28" s="74"/>
      <c r="K28" s="75" t="n">
        <f aca="false">SUMIFS(zeit3!t3istw7,zeit3!t3paketw7,B28)</f>
        <v>0</v>
      </c>
      <c r="L28" s="74"/>
      <c r="M28" s="75" t="n">
        <f aca="false">SUMIFS(zeit4!t4istw7,zeit4!t4paketw7,B28)</f>
        <v>0</v>
      </c>
      <c r="N28" s="74"/>
      <c r="O28" s="75" t="n">
        <f aca="false">SUMIFS(zeit5!t5istw7,zeit5!t5paketw7,B28)</f>
        <v>0</v>
      </c>
      <c r="P28" s="76" t="n">
        <f aca="false">L28+J28+H28+F28+N28</f>
        <v>0</v>
      </c>
      <c r="Q28" s="98" t="n">
        <f aca="false">M28+K28+I28+G28+O28</f>
        <v>0</v>
      </c>
      <c r="R28" s="61"/>
      <c r="S28" s="46"/>
      <c r="T28" s="61"/>
      <c r="U28" s="61"/>
      <c r="V28" s="61"/>
      <c r="W28" s="61"/>
      <c r="X28" s="61"/>
      <c r="Y28" s="61"/>
      <c r="Z28" s="61"/>
      <c r="AA28" s="61"/>
      <c r="AB28" s="61"/>
      <c r="AC28" s="61"/>
      <c r="AD28" s="61"/>
      <c r="AE28" s="61"/>
      <c r="AF28" s="61"/>
    </row>
    <row r="29" s="69" customFormat="true" ht="15" hidden="true" customHeight="false" outlineLevel="2" collapsed="false">
      <c r="A29" s="61"/>
      <c r="B29" s="70" t="str">
        <f aca="false">Arbeitspakete!C8</f>
        <v>Zustandsdiagramme</v>
      </c>
      <c r="C29" s="71"/>
      <c r="D29" s="72"/>
      <c r="E29" s="73"/>
      <c r="F29" s="74"/>
      <c r="G29" s="75" t="n">
        <f aca="false">SUMIFS([0]!t1istw7,[0]!t1paketw7,B29)</f>
        <v>0</v>
      </c>
      <c r="H29" s="74"/>
      <c r="I29" s="75" t="n">
        <f aca="false">SUMIFS(zeit2!t2istw7,zeit2!t2paketw7,B29)</f>
        <v>0</v>
      </c>
      <c r="J29" s="74"/>
      <c r="K29" s="75" t="n">
        <f aca="false">SUMIFS(zeit3!t3istw7,zeit3!t3paketw7,B29)</f>
        <v>0</v>
      </c>
      <c r="L29" s="74"/>
      <c r="M29" s="75" t="n">
        <f aca="false">SUMIFS(zeit4!t4istw7,zeit4!t4paketw7,B29)</f>
        <v>0</v>
      </c>
      <c r="N29" s="74"/>
      <c r="O29" s="75" t="n">
        <f aca="false">SUMIFS(zeit5!t5istw7,zeit5!t5paketw7,B29)</f>
        <v>0</v>
      </c>
      <c r="P29" s="76" t="n">
        <f aca="false">L29+J29+H29+F29+N29</f>
        <v>0</v>
      </c>
      <c r="Q29" s="98" t="n">
        <f aca="false">M29+K29+I29+G29+O29</f>
        <v>0</v>
      </c>
      <c r="R29" s="61"/>
      <c r="S29" s="46"/>
      <c r="T29" s="61"/>
      <c r="U29" s="61"/>
      <c r="V29" s="61"/>
      <c r="W29" s="61"/>
      <c r="X29" s="61"/>
      <c r="Y29" s="61"/>
      <c r="Z29" s="61"/>
      <c r="AA29" s="61"/>
      <c r="AB29" s="61"/>
      <c r="AC29" s="61"/>
      <c r="AD29" s="61"/>
      <c r="AE29" s="61"/>
      <c r="AF29" s="61"/>
    </row>
    <row r="30" s="69" customFormat="true" ht="15" hidden="true" customHeight="false" outlineLevel="2" collapsed="false">
      <c r="A30" s="61"/>
      <c r="B30" s="70" t="str">
        <f aca="false">Arbeitspakete!C9</f>
        <v>Architektur</v>
      </c>
      <c r="C30" s="71"/>
      <c r="D30" s="72"/>
      <c r="E30" s="73"/>
      <c r="F30" s="74"/>
      <c r="G30" s="75" t="n">
        <f aca="false">SUMIFS([0]!t1istw7,[0]!t1paketw7,B30)</f>
        <v>0</v>
      </c>
      <c r="H30" s="74"/>
      <c r="I30" s="75" t="n">
        <f aca="false">SUMIFS(zeit2!t2istw7,zeit2!t2paketw7,B30)</f>
        <v>0</v>
      </c>
      <c r="J30" s="74" t="n">
        <v>1</v>
      </c>
      <c r="K30" s="75" t="n">
        <f aca="false">SUMIFS(zeit3!t3istw7,zeit3!t3paketw7,B30)</f>
        <v>0</v>
      </c>
      <c r="L30" s="74" t="n">
        <v>1</v>
      </c>
      <c r="M30" s="75" t="n">
        <f aca="false">SUMIFS(zeit4!t4istw7,zeit4!t4paketw7,B30)</f>
        <v>0</v>
      </c>
      <c r="N30" s="74"/>
      <c r="O30" s="75" t="n">
        <f aca="false">SUMIFS(zeit5!t5istw7,zeit5!t5paketw7,B30)</f>
        <v>0</v>
      </c>
      <c r="P30" s="76" t="n">
        <f aca="false">L30+J30+H30+F30+N30</f>
        <v>2</v>
      </c>
      <c r="Q30" s="98" t="n">
        <f aca="false">M30+K30+I30+G30+O30</f>
        <v>0</v>
      </c>
      <c r="R30" s="61"/>
      <c r="S30" s="46"/>
      <c r="T30" s="61"/>
      <c r="U30" s="61"/>
      <c r="V30" s="61"/>
      <c r="W30" s="61"/>
      <c r="X30" s="61"/>
      <c r="Y30" s="61"/>
      <c r="Z30" s="61"/>
      <c r="AA30" s="61"/>
      <c r="AB30" s="61"/>
      <c r="AC30" s="61"/>
      <c r="AD30" s="61"/>
      <c r="AE30" s="61"/>
      <c r="AF30" s="61"/>
    </row>
    <row r="31" s="69" customFormat="true" ht="15" hidden="true" customHeight="false" outlineLevel="2" collapsed="false">
      <c r="A31" s="61"/>
      <c r="B31" s="70" t="str">
        <f aca="false">Arbeitspakete!C10</f>
        <v>Objektorientierter Entwurf</v>
      </c>
      <c r="C31" s="71"/>
      <c r="D31" s="72"/>
      <c r="E31" s="73"/>
      <c r="F31" s="74" t="n">
        <v>1</v>
      </c>
      <c r="G31" s="75" t="n">
        <f aca="false">SUMIFS([0]!t1istw7,[0]!t1paketw7,B31)</f>
        <v>0</v>
      </c>
      <c r="H31" s="74" t="n">
        <v>1</v>
      </c>
      <c r="I31" s="75" t="n">
        <f aca="false">SUMIFS(zeit2!t2istw7,zeit2!t2paketw7,B31)</f>
        <v>0</v>
      </c>
      <c r="J31" s="74"/>
      <c r="K31" s="75" t="n">
        <f aca="false">SUMIFS(zeit3!t3istw7,zeit3!t3paketw7,B31)</f>
        <v>0</v>
      </c>
      <c r="L31" s="74"/>
      <c r="M31" s="75" t="n">
        <f aca="false">SUMIFS(zeit4!t4istw7,zeit4!t4paketw7,B31)</f>
        <v>0</v>
      </c>
      <c r="N31" s="74"/>
      <c r="O31" s="75" t="n">
        <f aca="false">SUMIFS(zeit5!t5istw7,zeit5!t5paketw7,B31)</f>
        <v>0</v>
      </c>
      <c r="P31" s="76" t="n">
        <f aca="false">L31+J31+H31+F31+N31</f>
        <v>2</v>
      </c>
      <c r="Q31" s="98" t="n">
        <f aca="false">M31+K31+I31+G31+O31</f>
        <v>0</v>
      </c>
      <c r="R31" s="61"/>
      <c r="S31" s="46"/>
      <c r="T31" s="61"/>
      <c r="U31" s="61"/>
      <c r="V31" s="61"/>
      <c r="W31" s="61"/>
      <c r="X31" s="61"/>
      <c r="Y31" s="61"/>
      <c r="Z31" s="61"/>
      <c r="AA31" s="61"/>
      <c r="AB31" s="61"/>
      <c r="AC31" s="61"/>
      <c r="AD31" s="61"/>
      <c r="AE31" s="61"/>
      <c r="AF31" s="61"/>
    </row>
    <row r="32" s="69" customFormat="true" ht="15" hidden="true" customHeight="false" outlineLevel="2" collapsed="false">
      <c r="A32" s="61"/>
      <c r="B32" s="70" t="n">
        <f aca="false">Arbeitspakete!C11</f>
        <v>0</v>
      </c>
      <c r="C32" s="71"/>
      <c r="D32" s="72"/>
      <c r="E32" s="73"/>
      <c r="F32" s="74"/>
      <c r="G32" s="75" t="n">
        <f aca="false">SUMIFS([0]!t1istw7,[0]!t1paketw7,B32)</f>
        <v>0</v>
      </c>
      <c r="H32" s="74"/>
      <c r="I32" s="75" t="n">
        <f aca="false">SUMIFS(zeit2!t2istw7,zeit2!t2paketw7,B32)</f>
        <v>0</v>
      </c>
      <c r="J32" s="74"/>
      <c r="K32" s="75" t="n">
        <f aca="false">SUMIFS(zeit3!t3istw7,zeit3!t3paketw7,B32)</f>
        <v>0</v>
      </c>
      <c r="L32" s="74"/>
      <c r="M32" s="75" t="n">
        <f aca="false">SUMIFS(zeit4!t4istw7,zeit4!t4paketw7,B32)</f>
        <v>0</v>
      </c>
      <c r="N32" s="74"/>
      <c r="O32" s="75" t="n">
        <f aca="false">SUMIFS(zeit5!t5istw7,zeit5!t5paketw7,B32)</f>
        <v>0</v>
      </c>
      <c r="P32" s="76" t="n">
        <f aca="false">L32+J32+H32+F32+N32</f>
        <v>0</v>
      </c>
      <c r="Q32" s="98" t="n">
        <f aca="false">M32+K32+I32+G32+O32</f>
        <v>0</v>
      </c>
      <c r="R32" s="61"/>
      <c r="S32" s="46"/>
      <c r="T32" s="61"/>
      <c r="U32" s="61"/>
      <c r="V32" s="61"/>
      <c r="W32" s="61"/>
      <c r="X32" s="61"/>
      <c r="Y32" s="61"/>
      <c r="Z32" s="61"/>
      <c r="AA32" s="61"/>
      <c r="AB32" s="61"/>
      <c r="AC32" s="61"/>
      <c r="AD32" s="61"/>
      <c r="AE32" s="61"/>
      <c r="AF32" s="61"/>
    </row>
    <row r="33" s="69" customFormat="true" ht="15" hidden="true" customHeight="false" outlineLevel="2" collapsed="false">
      <c r="A33" s="61"/>
      <c r="B33" s="70" t="n">
        <f aca="false">Arbeitspakete!C12</f>
        <v>0</v>
      </c>
      <c r="C33" s="71"/>
      <c r="D33" s="72"/>
      <c r="E33" s="73"/>
      <c r="F33" s="74"/>
      <c r="G33" s="75" t="n">
        <f aca="false">SUMIFS([0]!t1istw7,[0]!t1paketw7,B33)</f>
        <v>0</v>
      </c>
      <c r="H33" s="74"/>
      <c r="I33" s="75" t="n">
        <f aca="false">SUMIFS(zeit2!t2istw7,zeit2!t2paketw7,B33)</f>
        <v>0</v>
      </c>
      <c r="J33" s="74"/>
      <c r="K33" s="75" t="n">
        <f aca="false">SUMIFS(zeit3!t3istw7,zeit3!t3paketw7,B33)</f>
        <v>0</v>
      </c>
      <c r="L33" s="74"/>
      <c r="M33" s="75" t="n">
        <f aca="false">SUMIFS(zeit4!t4istw7,zeit4!t4paketw7,B33)</f>
        <v>0</v>
      </c>
      <c r="N33" s="74"/>
      <c r="O33" s="75" t="n">
        <f aca="false">SUMIFS(zeit5!t5istw7,zeit5!t5paketw7,B33)</f>
        <v>0</v>
      </c>
      <c r="P33" s="76" t="n">
        <f aca="false">L33+J33+H33+F33+N33</f>
        <v>0</v>
      </c>
      <c r="Q33" s="98" t="n">
        <f aca="false">M33+K33+I33+G33+O33</f>
        <v>0</v>
      </c>
      <c r="R33" s="61"/>
      <c r="S33" s="46"/>
      <c r="T33" s="61"/>
      <c r="U33" s="61"/>
      <c r="V33" s="61"/>
      <c r="W33" s="61"/>
      <c r="X33" s="61"/>
      <c r="Y33" s="61"/>
      <c r="Z33" s="61"/>
      <c r="AA33" s="61"/>
      <c r="AB33" s="61"/>
      <c r="AC33" s="61"/>
      <c r="AD33" s="61"/>
      <c r="AE33" s="61"/>
      <c r="AF33" s="61"/>
    </row>
    <row r="34" s="69" customFormat="true" ht="15" hidden="true" customHeight="false" outlineLevel="2" collapsed="false">
      <c r="A34" s="61"/>
      <c r="B34" s="70" t="n">
        <f aca="false">Arbeitspakete!C13</f>
        <v>0</v>
      </c>
      <c r="C34" s="71"/>
      <c r="D34" s="72"/>
      <c r="E34" s="73"/>
      <c r="F34" s="74"/>
      <c r="G34" s="75" t="n">
        <f aca="false">SUMIFS([0]!t1istw7,[0]!t1paketw7,B34)</f>
        <v>0</v>
      </c>
      <c r="H34" s="74"/>
      <c r="I34" s="75" t="n">
        <f aca="false">SUMIFS(zeit2!t2istw7,zeit2!t2paketw7,B34)</f>
        <v>0</v>
      </c>
      <c r="J34" s="74"/>
      <c r="K34" s="75" t="n">
        <f aca="false">SUMIFS(zeit3!t3istw7,zeit3!t3paketw7,B34)</f>
        <v>0</v>
      </c>
      <c r="L34" s="74"/>
      <c r="M34" s="75" t="n">
        <f aca="false">SUMIFS(zeit4!t4istw7,zeit4!t4paketw7,B34)</f>
        <v>0</v>
      </c>
      <c r="N34" s="74"/>
      <c r="O34" s="75" t="n">
        <f aca="false">SUMIFS(zeit5!t5istw7,zeit5!t5paketw7,B34)</f>
        <v>0</v>
      </c>
      <c r="P34" s="76" t="n">
        <f aca="false">L34+J34+H34+F34+N34</f>
        <v>0</v>
      </c>
      <c r="Q34" s="98" t="n">
        <f aca="false">M34+K34+I34+G34+O34</f>
        <v>0</v>
      </c>
      <c r="R34" s="61"/>
      <c r="S34" s="46"/>
      <c r="T34" s="61"/>
      <c r="U34" s="61"/>
      <c r="V34" s="61"/>
      <c r="W34" s="61"/>
      <c r="X34" s="61"/>
      <c r="Y34" s="61"/>
      <c r="Z34" s="61"/>
      <c r="AA34" s="61"/>
      <c r="AB34" s="61"/>
      <c r="AC34" s="61"/>
      <c r="AD34" s="61"/>
      <c r="AE34" s="61"/>
      <c r="AF34" s="61"/>
    </row>
    <row r="35" customFormat="false" ht="15" hidden="false" customHeight="false" outlineLevel="1" collapsed="true">
      <c r="A35" s="1"/>
      <c r="B35" s="84" t="s">
        <v>55</v>
      </c>
      <c r="C35" s="78"/>
      <c r="D35" s="79" t="n">
        <v>15</v>
      </c>
      <c r="E35" s="80" t="n">
        <f aca="false">D35-F35-H35-J35-L35-N35</f>
        <v>0</v>
      </c>
      <c r="F35" s="81" t="n">
        <f aca="false">SUM(F36:F45)</f>
        <v>4</v>
      </c>
      <c r="G35" s="82" t="n">
        <f aca="false">SUM(G36:G45)</f>
        <v>0</v>
      </c>
      <c r="H35" s="81" t="n">
        <f aca="false">SUM(H36:H45)</f>
        <v>6</v>
      </c>
      <c r="I35" s="82" t="n">
        <f aca="false">SUM(I36:I45)</f>
        <v>0</v>
      </c>
      <c r="J35" s="81" t="n">
        <f aca="false">SUM(J36:J45)</f>
        <v>2</v>
      </c>
      <c r="K35" s="82" t="n">
        <f aca="false">SUM(K36:K45)</f>
        <v>0</v>
      </c>
      <c r="L35" s="81" t="n">
        <f aca="false">SUM(L36:L45)</f>
        <v>3</v>
      </c>
      <c r="M35" s="82" t="n">
        <f aca="false">SUM(M36:M45)</f>
        <v>0</v>
      </c>
      <c r="N35" s="81" t="n">
        <f aca="false">SUM(N36:N45)</f>
        <v>0</v>
      </c>
      <c r="O35" s="82" t="n">
        <f aca="false">SUM(O36:O45)</f>
        <v>0</v>
      </c>
      <c r="P35" s="68" t="n">
        <f aca="false">L35+J35+H35+F35+N35</f>
        <v>15</v>
      </c>
      <c r="Q35" s="67" t="n">
        <f aca="false">M35+K35+I35+G35+O35</f>
        <v>0</v>
      </c>
      <c r="R35" s="1"/>
      <c r="S35" s="46"/>
      <c r="T35" s="1"/>
      <c r="U35" s="1"/>
      <c r="V35" s="1"/>
      <c r="W35" s="1"/>
      <c r="X35" s="1"/>
      <c r="Y35" s="1"/>
      <c r="Z35" s="1"/>
      <c r="AA35" s="1"/>
      <c r="AB35" s="1"/>
      <c r="AC35" s="1"/>
      <c r="AD35" s="1"/>
      <c r="AE35" s="1"/>
      <c r="AF35" s="1"/>
    </row>
    <row r="36" customFormat="false" ht="15" hidden="true" customHeight="false" outlineLevel="2" collapsed="false">
      <c r="A36" s="1"/>
      <c r="B36" s="70" t="str">
        <f aca="false">Arbeitspakete!D4</f>
        <v>Modul 1 - GUI</v>
      </c>
      <c r="C36" s="71"/>
      <c r="D36" s="72"/>
      <c r="E36" s="73"/>
      <c r="F36" s="74"/>
      <c r="G36" s="75" t="n">
        <f aca="false">SUMIFS([0]!t1istw7,[0]!t1paketw7,B36)</f>
        <v>0</v>
      </c>
      <c r="H36" s="74"/>
      <c r="I36" s="75" t="n">
        <f aca="false">SUMIFS(zeit2!t2istw7,zeit2!t2paketw7,B36)</f>
        <v>0</v>
      </c>
      <c r="J36" s="74"/>
      <c r="K36" s="75" t="n">
        <f aca="false">SUMIFS(zeit3!t3istw7,zeit3!t3paketw7,B36)</f>
        <v>0</v>
      </c>
      <c r="L36" s="74"/>
      <c r="M36" s="75" t="n">
        <f aca="false">SUMIFS(zeit4!t4istw7,zeit4!t4paketw7,B36)</f>
        <v>0</v>
      </c>
      <c r="N36" s="74"/>
      <c r="O36" s="75" t="n">
        <f aca="false">SUMIFS(zeit5!t5istw7,zeit5!t5paketw7,B36)</f>
        <v>0</v>
      </c>
      <c r="P36" s="76" t="n">
        <f aca="false">L36+J36+H36+F36+N36</f>
        <v>0</v>
      </c>
      <c r="Q36" s="98" t="n">
        <f aca="false">M36+K36+I36+G36+O36</f>
        <v>0</v>
      </c>
      <c r="R36" s="1"/>
      <c r="S36" s="46"/>
      <c r="T36" s="1"/>
      <c r="U36" s="1"/>
      <c r="V36" s="1"/>
      <c r="W36" s="1"/>
      <c r="X36" s="1"/>
      <c r="Y36" s="1"/>
      <c r="Z36" s="1"/>
      <c r="AA36" s="1"/>
      <c r="AB36" s="1"/>
      <c r="AC36" s="1"/>
      <c r="AD36" s="1"/>
      <c r="AE36" s="1"/>
      <c r="AF36" s="1"/>
    </row>
    <row r="37" customFormat="false" ht="15" hidden="true" customHeight="false" outlineLevel="2" collapsed="false">
      <c r="A37" s="1"/>
      <c r="B37" s="70" t="str">
        <f aca="false">Arbeitspakete!D5</f>
        <v>Modul 2 - WG erstellen</v>
      </c>
      <c r="C37" s="71"/>
      <c r="D37" s="72"/>
      <c r="E37" s="73"/>
      <c r="F37" s="74"/>
      <c r="G37" s="75" t="n">
        <f aca="false">SUMIFS([0]!t1istw7,[0]!t1paketw7,B37)</f>
        <v>0</v>
      </c>
      <c r="H37" s="74"/>
      <c r="I37" s="75" t="n">
        <f aca="false">SUMIFS(zeit2!t2istw7,zeit2!t2paketw7,B37)</f>
        <v>0</v>
      </c>
      <c r="J37" s="74"/>
      <c r="K37" s="75" t="n">
        <f aca="false">SUMIFS(zeit3!t3istw7,zeit3!t3paketw7,B37)</f>
        <v>0</v>
      </c>
      <c r="L37" s="74"/>
      <c r="M37" s="75" t="n">
        <f aca="false">SUMIFS(zeit4!t4istw7,zeit4!t4paketw7,B37)</f>
        <v>0</v>
      </c>
      <c r="N37" s="74"/>
      <c r="O37" s="75" t="n">
        <f aca="false">SUMIFS(zeit5!t5istw7,zeit5!t5paketw7,B37)</f>
        <v>0</v>
      </c>
      <c r="P37" s="76" t="n">
        <f aca="false">L37+J37+H37+F37+N37</f>
        <v>0</v>
      </c>
      <c r="Q37" s="98" t="n">
        <f aca="false">M37+K37+I37+G37+O37</f>
        <v>0</v>
      </c>
      <c r="R37" s="1"/>
      <c r="S37" s="46"/>
      <c r="T37" s="1"/>
      <c r="U37" s="1"/>
      <c r="V37" s="1"/>
      <c r="W37" s="1"/>
      <c r="X37" s="1"/>
      <c r="Y37" s="1"/>
      <c r="Z37" s="1"/>
      <c r="AA37" s="1"/>
      <c r="AB37" s="1"/>
      <c r="AC37" s="1"/>
      <c r="AD37" s="1"/>
      <c r="AE37" s="1"/>
      <c r="AF37" s="1"/>
    </row>
    <row r="38" customFormat="false" ht="15" hidden="true" customHeight="false" outlineLevel="2" collapsed="false">
      <c r="A38" s="1"/>
      <c r="B38" s="70" t="str">
        <f aca="false">Arbeitspakete!D6</f>
        <v>Modul 3 - WG konfigurieren</v>
      </c>
      <c r="C38" s="71"/>
      <c r="D38" s="72"/>
      <c r="E38" s="73"/>
      <c r="F38" s="74"/>
      <c r="G38" s="75" t="n">
        <f aca="false">SUMIFS([0]!t1istw7,[0]!t1paketw7,B38)</f>
        <v>0</v>
      </c>
      <c r="H38" s="74"/>
      <c r="I38" s="75" t="n">
        <f aca="false">SUMIFS(zeit2!t2istw7,zeit2!t2paketw7,B38)</f>
        <v>0</v>
      </c>
      <c r="J38" s="74"/>
      <c r="K38" s="75" t="n">
        <f aca="false">SUMIFS(zeit3!t3istw7,zeit3!t3paketw7,B38)</f>
        <v>0</v>
      </c>
      <c r="L38" s="74"/>
      <c r="M38" s="75" t="n">
        <f aca="false">SUMIFS(zeit4!t4istw7,zeit4!t4paketw7,B38)</f>
        <v>0</v>
      </c>
      <c r="N38" s="74"/>
      <c r="O38" s="75" t="n">
        <f aca="false">SUMIFS(zeit5!t5istw7,zeit5!t5paketw7,B38)</f>
        <v>0</v>
      </c>
      <c r="P38" s="76" t="n">
        <f aca="false">L38+J38+H38+F38+N38</f>
        <v>0</v>
      </c>
      <c r="Q38" s="98" t="n">
        <f aca="false">M38+K38+I38+G38+O38</f>
        <v>0</v>
      </c>
      <c r="R38" s="1"/>
      <c r="S38" s="46"/>
      <c r="T38" s="1"/>
      <c r="U38" s="1"/>
      <c r="V38" s="1"/>
      <c r="W38" s="1"/>
      <c r="X38" s="1"/>
      <c r="Y38" s="1"/>
      <c r="Z38" s="1"/>
      <c r="AA38" s="1"/>
      <c r="AB38" s="1"/>
      <c r="AC38" s="1"/>
      <c r="AD38" s="1"/>
      <c r="AE38" s="1"/>
      <c r="AF38" s="1"/>
    </row>
    <row r="39" customFormat="false" ht="15" hidden="true" customHeight="false" outlineLevel="2" collapsed="false">
      <c r="A39" s="1"/>
      <c r="B39" s="70" t="str">
        <f aca="false">Arbeitspakete!D7</f>
        <v>Modul 4 - Termine</v>
      </c>
      <c r="C39" s="71"/>
      <c r="D39" s="72"/>
      <c r="E39" s="73"/>
      <c r="F39" s="74" t="n">
        <v>4</v>
      </c>
      <c r="G39" s="75" t="n">
        <f aca="false">SUMIFS([0]!t1istw7,[0]!t1paketw7,B39)</f>
        <v>0</v>
      </c>
      <c r="H39" s="74" t="n">
        <v>6</v>
      </c>
      <c r="I39" s="75" t="n">
        <f aca="false">SUMIFS(zeit2!t2istw7,zeit2!t2paketw7,B39)</f>
        <v>0</v>
      </c>
      <c r="J39" s="74" t="n">
        <v>2</v>
      </c>
      <c r="K39" s="75" t="n">
        <f aca="false">SUMIFS(zeit3!t3istw7,zeit3!t3paketw7,B39)</f>
        <v>0</v>
      </c>
      <c r="L39" s="74" t="n">
        <v>3</v>
      </c>
      <c r="M39" s="75" t="n">
        <f aca="false">SUMIFS(zeit4!t4istw7,zeit4!t4paketw7,B39)</f>
        <v>0</v>
      </c>
      <c r="N39" s="74"/>
      <c r="O39" s="75" t="n">
        <f aca="false">SUMIFS(zeit5!t5istw7,zeit5!t5paketw7,B39)</f>
        <v>0</v>
      </c>
      <c r="P39" s="76" t="n">
        <f aca="false">L39+J39+H39+F39+N39</f>
        <v>15</v>
      </c>
      <c r="Q39" s="98" t="n">
        <f aca="false">M39+K39+I39+G39+O39</f>
        <v>0</v>
      </c>
      <c r="R39" s="1"/>
      <c r="S39" s="46"/>
      <c r="T39" s="1"/>
      <c r="U39" s="1"/>
      <c r="V39" s="1"/>
      <c r="W39" s="1"/>
      <c r="X39" s="1"/>
      <c r="Y39" s="1"/>
      <c r="Z39" s="1"/>
      <c r="AA39" s="1"/>
      <c r="AB39" s="1"/>
      <c r="AC39" s="1"/>
      <c r="AD39" s="1"/>
      <c r="AE39" s="1"/>
      <c r="AF39" s="1"/>
    </row>
    <row r="40" customFormat="false" ht="15" hidden="true" customHeight="false" outlineLevel="2" collapsed="false">
      <c r="A40" s="1"/>
      <c r="B40" s="70" t="str">
        <f aca="false">Arbeitspakete!D8</f>
        <v>Modul 5 - Putzplan</v>
      </c>
      <c r="C40" s="71"/>
      <c r="D40" s="72"/>
      <c r="E40" s="73"/>
      <c r="F40" s="74"/>
      <c r="G40" s="75" t="n">
        <f aca="false">SUMIFS([0]!t1istw7,[0]!t1paketw7,B40)</f>
        <v>0</v>
      </c>
      <c r="H40" s="74"/>
      <c r="I40" s="75" t="n">
        <f aca="false">SUMIFS(zeit2!t2istw7,zeit2!t2paketw7,B40)</f>
        <v>0</v>
      </c>
      <c r="J40" s="74"/>
      <c r="K40" s="75" t="n">
        <f aca="false">SUMIFS(zeit3!t3istw7,zeit3!t3paketw7,B40)</f>
        <v>0</v>
      </c>
      <c r="L40" s="74"/>
      <c r="M40" s="75" t="n">
        <f aca="false">SUMIFS(zeit4!t4istw7,zeit4!t4paketw7,B40)</f>
        <v>0</v>
      </c>
      <c r="N40" s="74"/>
      <c r="O40" s="75" t="n">
        <f aca="false">SUMIFS(zeit5!t5istw7,zeit5!t5paketw7,B40)</f>
        <v>0</v>
      </c>
      <c r="P40" s="76" t="n">
        <f aca="false">L40+J40+H40+F40+N40</f>
        <v>0</v>
      </c>
      <c r="Q40" s="98" t="n">
        <f aca="false">M40+K40+I40+G40+O40</f>
        <v>0</v>
      </c>
      <c r="R40" s="1"/>
      <c r="S40" s="46"/>
      <c r="T40" s="1"/>
      <c r="U40" s="1"/>
      <c r="V40" s="1"/>
      <c r="W40" s="1"/>
      <c r="X40" s="1"/>
      <c r="Y40" s="1"/>
      <c r="Z40" s="1"/>
      <c r="AA40" s="1"/>
      <c r="AB40" s="1"/>
      <c r="AC40" s="1"/>
      <c r="AD40" s="1"/>
      <c r="AE40" s="1"/>
      <c r="AF40" s="1"/>
    </row>
    <row r="41" customFormat="false" ht="15" hidden="true" customHeight="false" outlineLevel="2" collapsed="false">
      <c r="A41" s="1"/>
      <c r="B41" s="70" t="str">
        <f aca="false">Arbeitspakete!D9</f>
        <v>Modul 6 - Einkaufsliste</v>
      </c>
      <c r="C41" s="71"/>
      <c r="D41" s="72"/>
      <c r="E41" s="73"/>
      <c r="F41" s="74"/>
      <c r="G41" s="75" t="n">
        <f aca="false">SUMIFS([0]!t1istw7,[0]!t1paketw7,B41)</f>
        <v>0</v>
      </c>
      <c r="H41" s="74"/>
      <c r="I41" s="75" t="n">
        <f aca="false">SUMIFS(zeit2!t2istw7,zeit2!t2paketw7,B41)</f>
        <v>0</v>
      </c>
      <c r="J41" s="74"/>
      <c r="K41" s="75" t="n">
        <f aca="false">SUMIFS(zeit3!t3istw7,zeit3!t3paketw7,B41)</f>
        <v>0</v>
      </c>
      <c r="L41" s="74"/>
      <c r="M41" s="75" t="n">
        <f aca="false">SUMIFS(zeit4!t4istw7,zeit4!t4paketw7,B41)</f>
        <v>0</v>
      </c>
      <c r="N41" s="74"/>
      <c r="O41" s="75" t="n">
        <f aca="false">SUMIFS(zeit5!t5istw7,zeit5!t5paketw7,B41)</f>
        <v>0</v>
      </c>
      <c r="P41" s="76" t="n">
        <f aca="false">L41+J41+H41+F41+N41</f>
        <v>0</v>
      </c>
      <c r="Q41" s="98" t="n">
        <f aca="false">M41+K41+I41+G41+O41</f>
        <v>0</v>
      </c>
      <c r="R41" s="1"/>
      <c r="S41" s="46"/>
      <c r="T41" s="1"/>
      <c r="U41" s="1"/>
      <c r="V41" s="1"/>
      <c r="W41" s="1"/>
      <c r="X41" s="1"/>
      <c r="Y41" s="1"/>
      <c r="Z41" s="1"/>
      <c r="AA41" s="1"/>
      <c r="AB41" s="1"/>
      <c r="AC41" s="1"/>
      <c r="AD41" s="1"/>
      <c r="AE41" s="1"/>
      <c r="AF41" s="1"/>
    </row>
    <row r="42" customFormat="false" ht="15" hidden="true" customHeight="false" outlineLevel="2" collapsed="false">
      <c r="A42" s="1"/>
      <c r="B42" s="70" t="str">
        <f aca="false">Arbeitspakete!D10</f>
        <v>Modul 7 - Anmelden</v>
      </c>
      <c r="C42" s="71"/>
      <c r="D42" s="72"/>
      <c r="E42" s="73"/>
      <c r="F42" s="74"/>
      <c r="G42" s="75" t="n">
        <f aca="false">SUMIFS([0]!t1istw7,[0]!t1paketw7,B42)</f>
        <v>0</v>
      </c>
      <c r="H42" s="74"/>
      <c r="I42" s="75" t="n">
        <f aca="false">SUMIFS(zeit2!t2istw7,zeit2!t2paketw7,B42)</f>
        <v>0</v>
      </c>
      <c r="J42" s="74"/>
      <c r="K42" s="75" t="n">
        <f aca="false">SUMIFS(zeit3!t3istw7,zeit3!t3paketw7,B42)</f>
        <v>0</v>
      </c>
      <c r="L42" s="74"/>
      <c r="M42" s="75" t="n">
        <f aca="false">SUMIFS(zeit4!t4istw7,zeit4!t4paketw7,B42)</f>
        <v>0</v>
      </c>
      <c r="N42" s="74"/>
      <c r="O42" s="75" t="n">
        <f aca="false">SUMIFS(zeit5!t5istw7,zeit5!t5paketw7,B42)</f>
        <v>0</v>
      </c>
      <c r="P42" s="76" t="n">
        <f aca="false">L42+J42+H42+F42+N42</f>
        <v>0</v>
      </c>
      <c r="Q42" s="98" t="n">
        <f aca="false">M42+K42+I42+G42+O42</f>
        <v>0</v>
      </c>
      <c r="R42" s="1"/>
      <c r="S42" s="46"/>
      <c r="T42" s="1"/>
      <c r="U42" s="1"/>
      <c r="V42" s="1"/>
      <c r="W42" s="1"/>
      <c r="X42" s="1"/>
      <c r="Y42" s="1"/>
      <c r="Z42" s="1"/>
      <c r="AA42" s="1"/>
      <c r="AB42" s="1"/>
      <c r="AC42" s="1"/>
      <c r="AD42" s="1"/>
      <c r="AE42" s="1"/>
      <c r="AF42" s="1"/>
    </row>
    <row r="43" customFormat="false" ht="15" hidden="true" customHeight="false" outlineLevel="2" collapsed="false">
      <c r="A43" s="1"/>
      <c r="B43" s="70" t="str">
        <f aca="false">Arbeitspakete!D11</f>
        <v>Modul 8 - Status setzen</v>
      </c>
      <c r="C43" s="71"/>
      <c r="D43" s="72"/>
      <c r="E43" s="73"/>
      <c r="F43" s="74"/>
      <c r="G43" s="75" t="n">
        <f aca="false">SUMIFS([0]!t1istw7,[0]!t1paketw7,B43)</f>
        <v>0</v>
      </c>
      <c r="H43" s="74"/>
      <c r="I43" s="75" t="n">
        <f aca="false">SUMIFS(zeit2!t2istw7,zeit2!t2paketw7,B43)</f>
        <v>0</v>
      </c>
      <c r="J43" s="74"/>
      <c r="K43" s="75" t="n">
        <f aca="false">SUMIFS(zeit3!t3istw7,zeit3!t3paketw7,B43)</f>
        <v>0</v>
      </c>
      <c r="L43" s="74"/>
      <c r="M43" s="75" t="n">
        <f aca="false">SUMIFS(zeit4!t4istw7,zeit4!t4paketw7,B43)</f>
        <v>0</v>
      </c>
      <c r="N43" s="74"/>
      <c r="O43" s="75" t="n">
        <f aca="false">SUMIFS(zeit5!t5istw7,zeit5!t5paketw7,B43)</f>
        <v>0</v>
      </c>
      <c r="P43" s="76" t="n">
        <f aca="false">L43+J43+H43+F43+N43</f>
        <v>0</v>
      </c>
      <c r="Q43" s="98" t="n">
        <f aca="false">M43+K43+I43+G43+O43</f>
        <v>0</v>
      </c>
      <c r="R43" s="1"/>
      <c r="S43" s="46"/>
      <c r="T43" s="1"/>
      <c r="U43" s="1"/>
      <c r="V43" s="1"/>
      <c r="W43" s="1"/>
      <c r="X43" s="1"/>
      <c r="Y43" s="1"/>
      <c r="Z43" s="1"/>
      <c r="AA43" s="1"/>
      <c r="AB43" s="1"/>
      <c r="AC43" s="1"/>
      <c r="AD43" s="1"/>
      <c r="AE43" s="1"/>
      <c r="AF43" s="1"/>
    </row>
    <row r="44" customFormat="false" ht="15" hidden="true" customHeight="false" outlineLevel="2" collapsed="false">
      <c r="A44" s="1"/>
      <c r="B44" s="70" t="n">
        <f aca="false">Arbeitspakete!D12</f>
        <v>0</v>
      </c>
      <c r="C44" s="71"/>
      <c r="D44" s="72"/>
      <c r="E44" s="73"/>
      <c r="F44" s="74"/>
      <c r="G44" s="75" t="n">
        <f aca="false">SUMIFS([0]!t1istw7,[0]!t1paketw7,B44)</f>
        <v>0</v>
      </c>
      <c r="H44" s="74"/>
      <c r="I44" s="75" t="n">
        <f aca="false">SUMIFS(zeit2!t2istw7,zeit2!t2paketw7,B44)</f>
        <v>0</v>
      </c>
      <c r="J44" s="74"/>
      <c r="K44" s="75" t="n">
        <f aca="false">SUMIFS(zeit3!t3istw7,zeit3!t3paketw7,B44)</f>
        <v>0</v>
      </c>
      <c r="L44" s="74"/>
      <c r="M44" s="75" t="n">
        <f aca="false">SUMIFS(zeit4!t4istw7,zeit4!t4paketw7,B44)</f>
        <v>0</v>
      </c>
      <c r="N44" s="74"/>
      <c r="O44" s="75" t="n">
        <f aca="false">SUMIFS(zeit5!t5istw7,zeit5!t5paketw7,B44)</f>
        <v>0</v>
      </c>
      <c r="P44" s="76" t="n">
        <f aca="false">L44+J44+H44+F44+N44</f>
        <v>0</v>
      </c>
      <c r="Q44" s="98" t="n">
        <f aca="false">M44+K44+I44+G44+O44</f>
        <v>0</v>
      </c>
      <c r="R44" s="1"/>
      <c r="S44" s="46"/>
      <c r="T44" s="1"/>
      <c r="U44" s="1"/>
      <c r="V44" s="1"/>
      <c r="W44" s="1"/>
      <c r="X44" s="1"/>
      <c r="Y44" s="1"/>
      <c r="Z44" s="1"/>
      <c r="AA44" s="1"/>
      <c r="AB44" s="1"/>
      <c r="AC44" s="1"/>
      <c r="AD44" s="1"/>
      <c r="AE44" s="1"/>
      <c r="AF44" s="1"/>
    </row>
    <row r="45" customFormat="false" ht="15" hidden="true" customHeight="false" outlineLevel="2" collapsed="false">
      <c r="A45" s="1"/>
      <c r="B45" s="70" t="n">
        <f aca="false">Arbeitspakete!D13</f>
        <v>0</v>
      </c>
      <c r="C45" s="71"/>
      <c r="D45" s="72"/>
      <c r="E45" s="73"/>
      <c r="F45" s="74"/>
      <c r="G45" s="75" t="n">
        <f aca="false">SUMIFS([0]!t1istw7,[0]!t1paketw7,B45)</f>
        <v>0</v>
      </c>
      <c r="H45" s="74"/>
      <c r="I45" s="75" t="n">
        <f aca="false">SUMIFS(zeit2!t2istw7,zeit2!t2paketw7,B45)</f>
        <v>0</v>
      </c>
      <c r="J45" s="74"/>
      <c r="K45" s="75" t="n">
        <f aca="false">SUMIFS(zeit3!t3istw7,zeit3!t3paketw7,B45)</f>
        <v>0</v>
      </c>
      <c r="L45" s="74"/>
      <c r="M45" s="75" t="n">
        <f aca="false">SUMIFS(zeit4!t4istw7,zeit4!t4paketw7,B45)</f>
        <v>0</v>
      </c>
      <c r="N45" s="74"/>
      <c r="O45" s="75" t="n">
        <f aca="false">SUMIFS(zeit5!t5istw7,zeit5!t5paketw7,B45)</f>
        <v>0</v>
      </c>
      <c r="P45" s="76" t="n">
        <f aca="false">L45+J45+H45+F45+N45</f>
        <v>0</v>
      </c>
      <c r="Q45" s="98" t="n">
        <f aca="false">M45+K45+I45+G45+O45</f>
        <v>0</v>
      </c>
      <c r="R45" s="46"/>
      <c r="S45" s="46"/>
      <c r="T45" s="1"/>
      <c r="U45" s="1"/>
      <c r="V45" s="1"/>
      <c r="W45" s="1"/>
      <c r="X45" s="1"/>
      <c r="Y45" s="1"/>
      <c r="Z45" s="1"/>
      <c r="AA45" s="1"/>
      <c r="AB45" s="1"/>
      <c r="AC45" s="1"/>
      <c r="AD45" s="1"/>
      <c r="AE45" s="1"/>
      <c r="AF45" s="1"/>
    </row>
    <row r="46" customFormat="false" ht="15" hidden="false" customHeight="false" outlineLevel="1" collapsed="true">
      <c r="A46" s="1"/>
      <c r="B46" s="84" t="s">
        <v>71</v>
      </c>
      <c r="C46" s="78"/>
      <c r="D46" s="79" t="n">
        <v>5</v>
      </c>
      <c r="E46" s="80" t="n">
        <f aca="false">D46-F46-H46-J46-L46-N46</f>
        <v>0</v>
      </c>
      <c r="F46" s="81" t="n">
        <f aca="false">SUM(F47:F56)</f>
        <v>0</v>
      </c>
      <c r="G46" s="82" t="n">
        <f aca="false">SUM(G47:G56)</f>
        <v>0</v>
      </c>
      <c r="H46" s="81" t="n">
        <f aca="false">SUM(H47:H56)</f>
        <v>0</v>
      </c>
      <c r="I46" s="82" t="n">
        <f aca="false">SUM(I47:I56)</f>
        <v>0</v>
      </c>
      <c r="J46" s="81" t="n">
        <f aca="false">SUM(J47:J56)</f>
        <v>3</v>
      </c>
      <c r="K46" s="82" t="n">
        <f aca="false">SUM(K47:K56)</f>
        <v>0</v>
      </c>
      <c r="L46" s="81" t="n">
        <f aca="false">SUM(L47:L56)</f>
        <v>2</v>
      </c>
      <c r="M46" s="82" t="n">
        <f aca="false">SUM(M47:M56)</f>
        <v>0</v>
      </c>
      <c r="N46" s="81" t="n">
        <f aca="false">SUM(N47:N56)</f>
        <v>0</v>
      </c>
      <c r="O46" s="82" t="n">
        <f aca="false">SUM(O47:O56)</f>
        <v>0</v>
      </c>
      <c r="P46" s="68" t="n">
        <f aca="false">L46+J46+H46+F46+N46</f>
        <v>5</v>
      </c>
      <c r="Q46" s="67" t="n">
        <f aca="false">M46+K46+I46+G46+O46</f>
        <v>0</v>
      </c>
      <c r="R46" s="85"/>
      <c r="S46" s="46"/>
      <c r="T46" s="1"/>
      <c r="U46" s="1"/>
      <c r="V46" s="1"/>
      <c r="W46" s="1"/>
      <c r="X46" s="1"/>
      <c r="Y46" s="1"/>
      <c r="Z46" s="1"/>
      <c r="AA46" s="1"/>
      <c r="AB46" s="1"/>
      <c r="AC46" s="1"/>
      <c r="AD46" s="1"/>
      <c r="AE46" s="1"/>
      <c r="AF46" s="1"/>
    </row>
    <row r="47" customFormat="false" ht="15" hidden="true" customHeight="false" outlineLevel="2" collapsed="false">
      <c r="A47" s="1"/>
      <c r="B47" s="70" t="str">
        <f aca="false">Arbeitspakete!E4</f>
        <v>Unit Tests</v>
      </c>
      <c r="C47" s="71"/>
      <c r="D47" s="72"/>
      <c r="E47" s="73"/>
      <c r="F47" s="74"/>
      <c r="G47" s="75" t="n">
        <f aca="false">SUMIFS([0]!t1istw7,[0]!t1paketw7,B47)</f>
        <v>0</v>
      </c>
      <c r="H47" s="74"/>
      <c r="I47" s="75" t="n">
        <f aca="false">SUMIFS(zeit2!t2istw7,zeit2!t2paketw7,B47)</f>
        <v>0</v>
      </c>
      <c r="J47" s="74" t="n">
        <v>3</v>
      </c>
      <c r="K47" s="75" t="n">
        <f aca="false">SUMIFS(zeit3!t3istw7,zeit3!t3paketw7,B47)</f>
        <v>0</v>
      </c>
      <c r="L47" s="74" t="n">
        <v>2</v>
      </c>
      <c r="M47" s="75" t="n">
        <f aca="false">SUMIFS(zeit4!t4istw7,zeit4!t4paketw7,B47)</f>
        <v>0</v>
      </c>
      <c r="N47" s="74"/>
      <c r="O47" s="75" t="n">
        <f aca="false">SUMIFS(zeit5!t5istw7,zeit5!t5paketw7,B47)</f>
        <v>0</v>
      </c>
      <c r="P47" s="76" t="n">
        <f aca="false">L47+J47+H47+F47+N47</f>
        <v>5</v>
      </c>
      <c r="Q47" s="98" t="n">
        <f aca="false">M47+K47+I47+G47+O47</f>
        <v>0</v>
      </c>
      <c r="R47" s="86"/>
      <c r="S47" s="1"/>
      <c r="T47" s="1"/>
      <c r="U47" s="1"/>
      <c r="V47" s="1"/>
      <c r="W47" s="1"/>
      <c r="X47" s="1"/>
      <c r="Y47" s="1"/>
      <c r="Z47" s="1"/>
      <c r="AA47" s="1"/>
      <c r="AB47" s="1"/>
      <c r="AC47" s="1"/>
      <c r="AD47" s="1"/>
      <c r="AE47" s="1"/>
      <c r="AF47" s="1"/>
    </row>
    <row r="48" customFormat="false" ht="15" hidden="true" customHeight="false" outlineLevel="2" collapsed="false">
      <c r="A48" s="1"/>
      <c r="B48" s="70" t="str">
        <f aca="false">Arbeitspakete!E5</f>
        <v>Funktionale Tests</v>
      </c>
      <c r="C48" s="71"/>
      <c r="D48" s="72"/>
      <c r="E48" s="73"/>
      <c r="F48" s="74"/>
      <c r="G48" s="75" t="n">
        <f aca="false">SUMIFS([0]!t1istw7,[0]!t1paketw7,B48)</f>
        <v>0</v>
      </c>
      <c r="H48" s="74"/>
      <c r="I48" s="75" t="n">
        <f aca="false">SUMIFS(zeit2!t2istw7,zeit2!t2paketw7,B48)</f>
        <v>0</v>
      </c>
      <c r="J48" s="74"/>
      <c r="K48" s="75" t="n">
        <f aca="false">SUMIFS(zeit3!t3istw7,zeit3!t3paketw7,B48)</f>
        <v>0</v>
      </c>
      <c r="L48" s="74"/>
      <c r="M48" s="75" t="n">
        <f aca="false">SUMIFS(zeit4!t4istw7,zeit4!t4paketw7,B48)</f>
        <v>0</v>
      </c>
      <c r="N48" s="74"/>
      <c r="O48" s="75" t="n">
        <f aca="false">SUMIFS(zeit5!t5istw7,zeit5!t5paketw7,B48)</f>
        <v>0</v>
      </c>
      <c r="P48" s="76" t="n">
        <f aca="false">L48+J48+H48+F48+N48</f>
        <v>0</v>
      </c>
      <c r="Q48" s="98" t="n">
        <f aca="false">M48+K48+I48+G48+O48</f>
        <v>0</v>
      </c>
      <c r="R48" s="86"/>
      <c r="S48" s="1"/>
      <c r="T48" s="1"/>
      <c r="U48" s="1"/>
      <c r="V48" s="1"/>
      <c r="W48" s="1"/>
      <c r="X48" s="1"/>
      <c r="Y48" s="1"/>
      <c r="Z48" s="1"/>
      <c r="AA48" s="1"/>
      <c r="AB48" s="1"/>
      <c r="AC48" s="1"/>
      <c r="AD48" s="1"/>
      <c r="AE48" s="1"/>
      <c r="AF48" s="1"/>
    </row>
    <row r="49" customFormat="false" ht="15" hidden="true" customHeight="false" outlineLevel="2" collapsed="false">
      <c r="A49" s="1"/>
      <c r="B49" s="70" t="str">
        <f aca="false">Arbeitspakete!E6</f>
        <v>Integrationstest</v>
      </c>
      <c r="C49" s="71"/>
      <c r="D49" s="72"/>
      <c r="E49" s="73"/>
      <c r="F49" s="74"/>
      <c r="G49" s="75" t="n">
        <f aca="false">SUMIFS([0]!t1istw7,[0]!t1paketw7,B49)</f>
        <v>0</v>
      </c>
      <c r="H49" s="74"/>
      <c r="I49" s="75" t="n">
        <f aca="false">SUMIFS(zeit2!t2istw7,zeit2!t2paketw7,B49)</f>
        <v>0</v>
      </c>
      <c r="J49" s="74"/>
      <c r="K49" s="75" t="n">
        <f aca="false">SUMIFS(zeit3!t3istw7,zeit3!t3paketw7,B49)</f>
        <v>0</v>
      </c>
      <c r="L49" s="74"/>
      <c r="M49" s="75" t="n">
        <f aca="false">SUMIFS(zeit4!t4istw7,zeit4!t4paketw7,B49)</f>
        <v>0</v>
      </c>
      <c r="N49" s="74"/>
      <c r="O49" s="75" t="n">
        <f aca="false">SUMIFS(zeit5!t5istw7,zeit5!t5paketw7,B49)</f>
        <v>0</v>
      </c>
      <c r="P49" s="76" t="n">
        <f aca="false">L49+J49+H49+F49+N49</f>
        <v>0</v>
      </c>
      <c r="Q49" s="98" t="n">
        <f aca="false">M49+K49+I49+G49+O49</f>
        <v>0</v>
      </c>
      <c r="R49" s="1"/>
      <c r="S49" s="1"/>
      <c r="T49" s="1"/>
      <c r="U49" s="1"/>
      <c r="V49" s="1"/>
      <c r="W49" s="1"/>
      <c r="X49" s="1"/>
      <c r="Y49" s="1"/>
      <c r="Z49" s="1"/>
      <c r="AA49" s="1"/>
      <c r="AB49" s="1"/>
      <c r="AC49" s="1"/>
      <c r="AD49" s="1"/>
      <c r="AE49" s="1"/>
      <c r="AF49" s="1"/>
    </row>
    <row r="50" customFormat="false" ht="15" hidden="true" customHeight="false" outlineLevel="2" collapsed="false">
      <c r="A50" s="1"/>
      <c r="B50" s="70" t="str">
        <f aca="false">Arbeitspakete!E7</f>
        <v>Systemtest</v>
      </c>
      <c r="C50" s="71"/>
      <c r="D50" s="72"/>
      <c r="E50" s="73"/>
      <c r="F50" s="74"/>
      <c r="G50" s="75" t="n">
        <f aca="false">SUMIFS([0]!t1istw7,[0]!t1paketw7,B50)</f>
        <v>0</v>
      </c>
      <c r="H50" s="74"/>
      <c r="I50" s="75" t="n">
        <f aca="false">SUMIFS(zeit2!t2istw7,zeit2!t2paketw7,B50)</f>
        <v>0</v>
      </c>
      <c r="J50" s="74"/>
      <c r="K50" s="75" t="n">
        <f aca="false">SUMIFS(zeit3!t3istw7,zeit3!t3paketw7,B50)</f>
        <v>0</v>
      </c>
      <c r="L50" s="74"/>
      <c r="M50" s="75" t="n">
        <f aca="false">SUMIFS(zeit4!t4istw7,zeit4!t4paketw7,B50)</f>
        <v>0</v>
      </c>
      <c r="N50" s="74"/>
      <c r="O50" s="75" t="n">
        <f aca="false">SUMIFS(zeit5!t5istw7,zeit5!t5paketw7,B50)</f>
        <v>0</v>
      </c>
      <c r="P50" s="76" t="n">
        <f aca="false">L50+J50+H50+F50+N50</f>
        <v>0</v>
      </c>
      <c r="Q50" s="98" t="n">
        <f aca="false">M50+K50+I50+G50+O50</f>
        <v>0</v>
      </c>
      <c r="R50" s="1"/>
      <c r="S50" s="1"/>
      <c r="T50" s="1"/>
      <c r="U50" s="1"/>
      <c r="V50" s="1"/>
      <c r="W50" s="1"/>
      <c r="X50" s="1"/>
      <c r="Y50" s="1"/>
      <c r="Z50" s="1"/>
      <c r="AA50" s="1"/>
      <c r="AB50" s="1"/>
      <c r="AC50" s="1"/>
      <c r="AD50" s="1"/>
      <c r="AE50" s="1"/>
      <c r="AF50" s="1"/>
    </row>
    <row r="51" customFormat="false" ht="15" hidden="true" customHeight="false" outlineLevel="2" collapsed="false">
      <c r="A51" s="1"/>
      <c r="B51" s="70" t="str">
        <f aca="false">Arbeitspakete!E8</f>
        <v>Abnahmetest</v>
      </c>
      <c r="C51" s="71"/>
      <c r="D51" s="72"/>
      <c r="E51" s="73"/>
      <c r="F51" s="74"/>
      <c r="G51" s="75" t="n">
        <f aca="false">SUMIFS([0]!t1istw7,[0]!t1paketw7,B51)</f>
        <v>0</v>
      </c>
      <c r="H51" s="74"/>
      <c r="I51" s="75" t="n">
        <f aca="false">SUMIFS(zeit2!t2istw7,zeit2!t2paketw7,B51)</f>
        <v>0</v>
      </c>
      <c r="J51" s="74"/>
      <c r="K51" s="75" t="n">
        <f aca="false">SUMIFS(zeit3!t3istw7,zeit3!t3paketw7,B51)</f>
        <v>0</v>
      </c>
      <c r="L51" s="74"/>
      <c r="M51" s="75" t="n">
        <f aca="false">SUMIFS(zeit4!t4istw7,zeit4!t4paketw7,B51)</f>
        <v>0</v>
      </c>
      <c r="N51" s="74"/>
      <c r="O51" s="75" t="n">
        <f aca="false">SUMIFS(zeit5!t5istw7,zeit5!t5paketw7,B51)</f>
        <v>0</v>
      </c>
      <c r="P51" s="76" t="n">
        <f aca="false">L51+J51+H51+F51+N51</f>
        <v>0</v>
      </c>
      <c r="Q51" s="98" t="n">
        <f aca="false">M51+K51+I51+G51+O51</f>
        <v>0</v>
      </c>
      <c r="R51" s="1"/>
      <c r="S51" s="1"/>
      <c r="T51" s="1"/>
      <c r="U51" s="1"/>
      <c r="V51" s="1"/>
      <c r="W51" s="1"/>
      <c r="X51" s="1"/>
      <c r="Y51" s="1"/>
      <c r="Z51" s="1"/>
      <c r="AA51" s="1"/>
      <c r="AB51" s="1"/>
      <c r="AC51" s="1"/>
      <c r="AD51" s="1"/>
      <c r="AE51" s="1"/>
      <c r="AF51" s="1"/>
    </row>
    <row r="52" customFormat="false" ht="15" hidden="true" customHeight="false" outlineLevel="2" collapsed="false">
      <c r="A52" s="1"/>
      <c r="B52" s="70" t="n">
        <f aca="false">Arbeitspakete!E9</f>
        <v>0</v>
      </c>
      <c r="C52" s="71"/>
      <c r="D52" s="72"/>
      <c r="E52" s="73"/>
      <c r="F52" s="74"/>
      <c r="G52" s="75" t="n">
        <f aca="false">SUMIFS([0]!t1istw7,[0]!t1paketw7,B52)</f>
        <v>0</v>
      </c>
      <c r="H52" s="74"/>
      <c r="I52" s="75" t="n">
        <f aca="false">SUMIFS(zeit2!t2istw7,zeit2!t2paketw7,B52)</f>
        <v>0</v>
      </c>
      <c r="J52" s="74"/>
      <c r="K52" s="75" t="n">
        <f aca="false">SUMIFS(zeit3!t3istw7,zeit3!t3paketw7,B52)</f>
        <v>0</v>
      </c>
      <c r="L52" s="74"/>
      <c r="M52" s="75" t="n">
        <f aca="false">SUMIFS(zeit4!t4istw7,zeit4!t4paketw7,B52)</f>
        <v>0</v>
      </c>
      <c r="N52" s="74"/>
      <c r="O52" s="75" t="n">
        <f aca="false">SUMIFS(zeit5!t5istw7,zeit5!t5paketw7,B52)</f>
        <v>0</v>
      </c>
      <c r="P52" s="76" t="n">
        <f aca="false">L52+J52+H52+F52+N52</f>
        <v>0</v>
      </c>
      <c r="Q52" s="98" t="n">
        <f aca="false">M52+K52+I52+G52+O52</f>
        <v>0</v>
      </c>
      <c r="R52" s="1"/>
      <c r="S52" s="1"/>
      <c r="T52" s="1"/>
      <c r="U52" s="1"/>
      <c r="V52" s="1"/>
      <c r="W52" s="1"/>
      <c r="X52" s="1"/>
      <c r="Y52" s="1"/>
      <c r="Z52" s="1"/>
      <c r="AA52" s="1"/>
      <c r="AB52" s="1"/>
      <c r="AC52" s="1"/>
      <c r="AD52" s="1"/>
      <c r="AE52" s="1"/>
      <c r="AF52" s="1"/>
    </row>
    <row r="53" customFormat="false" ht="15" hidden="true" customHeight="false" outlineLevel="2" collapsed="false">
      <c r="A53" s="1"/>
      <c r="B53" s="70" t="n">
        <f aca="false">Arbeitspakete!E10</f>
        <v>0</v>
      </c>
      <c r="C53" s="71"/>
      <c r="D53" s="72"/>
      <c r="E53" s="73"/>
      <c r="F53" s="74"/>
      <c r="G53" s="75" t="n">
        <f aca="false">SUMIFS([0]!t1istw7,[0]!t1paketw7,B53)</f>
        <v>0</v>
      </c>
      <c r="H53" s="74"/>
      <c r="I53" s="75" t="n">
        <f aca="false">SUMIFS(zeit2!t2istw7,zeit2!t2paketw7,B53)</f>
        <v>0</v>
      </c>
      <c r="J53" s="74"/>
      <c r="K53" s="75" t="n">
        <f aca="false">SUMIFS(zeit3!t3istw7,zeit3!t3paketw7,B53)</f>
        <v>0</v>
      </c>
      <c r="L53" s="74"/>
      <c r="M53" s="75" t="n">
        <f aca="false">SUMIFS(zeit4!t4istw7,zeit4!t4paketw7,B53)</f>
        <v>0</v>
      </c>
      <c r="N53" s="74"/>
      <c r="O53" s="75" t="n">
        <f aca="false">SUMIFS(zeit5!t5istw7,zeit5!t5paketw7,B53)</f>
        <v>0</v>
      </c>
      <c r="P53" s="76" t="n">
        <f aca="false">L53+J53+H53+F53+N53</f>
        <v>0</v>
      </c>
      <c r="Q53" s="98" t="n">
        <f aca="false">M53+K53+I53+G53+O53</f>
        <v>0</v>
      </c>
      <c r="R53" s="1"/>
      <c r="S53" s="1"/>
      <c r="T53" s="1"/>
      <c r="U53" s="1"/>
      <c r="V53" s="1"/>
      <c r="W53" s="1"/>
      <c r="X53" s="1"/>
      <c r="Y53" s="1"/>
      <c r="Z53" s="1"/>
      <c r="AA53" s="1"/>
      <c r="AB53" s="1"/>
      <c r="AC53" s="1"/>
      <c r="AD53" s="1"/>
      <c r="AE53" s="1"/>
      <c r="AF53" s="1"/>
    </row>
    <row r="54" customFormat="false" ht="15" hidden="true" customHeight="false" outlineLevel="2" collapsed="false">
      <c r="A54" s="1"/>
      <c r="B54" s="70" t="n">
        <f aca="false">Arbeitspakete!E11</f>
        <v>0</v>
      </c>
      <c r="C54" s="71"/>
      <c r="D54" s="72"/>
      <c r="E54" s="73"/>
      <c r="F54" s="74"/>
      <c r="G54" s="75" t="n">
        <f aca="false">SUMIFS([0]!t1istw7,[0]!t1paketw7,B54)</f>
        <v>0</v>
      </c>
      <c r="H54" s="74"/>
      <c r="I54" s="75" t="n">
        <f aca="false">SUMIFS(zeit2!t2istw7,zeit2!t2paketw7,B54)</f>
        <v>0</v>
      </c>
      <c r="J54" s="74"/>
      <c r="K54" s="75" t="n">
        <f aca="false">SUMIFS(zeit3!t3istw7,zeit3!t3paketw7,B54)</f>
        <v>0</v>
      </c>
      <c r="L54" s="74"/>
      <c r="M54" s="75" t="n">
        <f aca="false">SUMIFS(zeit4!t4istw7,zeit4!t4paketw7,B54)</f>
        <v>0</v>
      </c>
      <c r="N54" s="74"/>
      <c r="O54" s="75" t="n">
        <f aca="false">SUMIFS(zeit5!t5istw7,zeit5!t5paketw7,B54)</f>
        <v>0</v>
      </c>
      <c r="P54" s="76" t="n">
        <f aca="false">L54+J54+H54+F54+N54</f>
        <v>0</v>
      </c>
      <c r="Q54" s="98" t="n">
        <f aca="false">M54+K54+I54+G54+O54</f>
        <v>0</v>
      </c>
      <c r="R54" s="1"/>
      <c r="S54" s="1"/>
      <c r="T54" s="1"/>
      <c r="U54" s="1"/>
      <c r="V54" s="1"/>
      <c r="W54" s="1"/>
      <c r="X54" s="1"/>
      <c r="Y54" s="1"/>
      <c r="Z54" s="1"/>
      <c r="AA54" s="1"/>
      <c r="AB54" s="1"/>
      <c r="AC54" s="1"/>
      <c r="AD54" s="1"/>
      <c r="AE54" s="1"/>
      <c r="AF54" s="1"/>
    </row>
    <row r="55" customFormat="false" ht="15" hidden="true" customHeight="false" outlineLevel="2" collapsed="false">
      <c r="A55" s="1"/>
      <c r="B55" s="70" t="n">
        <f aca="false">Arbeitspakete!E12</f>
        <v>0</v>
      </c>
      <c r="C55" s="71"/>
      <c r="D55" s="72"/>
      <c r="E55" s="73"/>
      <c r="F55" s="74"/>
      <c r="G55" s="75" t="n">
        <f aca="false">SUMIFS([0]!t1istw7,[0]!t1paketw7,B55)</f>
        <v>0</v>
      </c>
      <c r="H55" s="74"/>
      <c r="I55" s="75" t="n">
        <f aca="false">SUMIFS(zeit2!t2istw7,zeit2!t2paketw7,B55)</f>
        <v>0</v>
      </c>
      <c r="J55" s="74"/>
      <c r="K55" s="75" t="n">
        <f aca="false">SUMIFS(zeit3!t3istw7,zeit3!t3paketw7,B55)</f>
        <v>0</v>
      </c>
      <c r="L55" s="74"/>
      <c r="M55" s="75" t="n">
        <f aca="false">SUMIFS(zeit4!t4istw7,zeit4!t4paketw7,B55)</f>
        <v>0</v>
      </c>
      <c r="N55" s="74"/>
      <c r="O55" s="75" t="n">
        <f aca="false">SUMIFS(zeit5!t5istw7,zeit5!t5paketw7,B55)</f>
        <v>0</v>
      </c>
      <c r="P55" s="76" t="n">
        <f aca="false">L55+J55+H55+F55+N55</f>
        <v>0</v>
      </c>
      <c r="Q55" s="98" t="n">
        <f aca="false">M55+K55+I55+G55+O55</f>
        <v>0</v>
      </c>
      <c r="R55" s="1"/>
      <c r="S55" s="1"/>
      <c r="T55" s="1"/>
      <c r="U55" s="1"/>
      <c r="V55" s="1"/>
      <c r="W55" s="1"/>
      <c r="X55" s="1"/>
      <c r="Y55" s="1"/>
      <c r="Z55" s="1"/>
      <c r="AA55" s="1"/>
      <c r="AB55" s="1"/>
      <c r="AC55" s="1"/>
      <c r="AD55" s="1"/>
      <c r="AE55" s="1"/>
      <c r="AF55" s="1"/>
    </row>
    <row r="56" customFormat="false" ht="15" hidden="true" customHeight="false" outlineLevel="2" collapsed="false">
      <c r="A56" s="1"/>
      <c r="B56" s="70" t="n">
        <f aca="false">Arbeitspakete!E13</f>
        <v>0</v>
      </c>
      <c r="C56" s="71"/>
      <c r="D56" s="72"/>
      <c r="E56" s="73"/>
      <c r="F56" s="74"/>
      <c r="G56" s="75" t="n">
        <f aca="false">SUMIFS([0]!t1istw7,[0]!t1paketw7,B56)</f>
        <v>0</v>
      </c>
      <c r="H56" s="74"/>
      <c r="I56" s="75" t="n">
        <f aca="false">SUMIFS(zeit2!t2istw7,zeit2!t2paketw7,B56)</f>
        <v>0</v>
      </c>
      <c r="J56" s="74"/>
      <c r="K56" s="75" t="n">
        <f aca="false">SUMIFS(zeit3!t3istw7,zeit3!t3paketw7,B56)</f>
        <v>0</v>
      </c>
      <c r="L56" s="74"/>
      <c r="M56" s="75" t="n">
        <f aca="false">SUMIFS(zeit4!t4istw7,zeit4!t4paketw7,B56)</f>
        <v>0</v>
      </c>
      <c r="N56" s="74"/>
      <c r="O56" s="75" t="n">
        <f aca="false">SUMIFS(zeit5!t5istw7,zeit5!t5paketw7,B56)</f>
        <v>0</v>
      </c>
      <c r="P56" s="76" t="n">
        <f aca="false">L56+J56+H56+F56+N56</f>
        <v>0</v>
      </c>
      <c r="Q56" s="98" t="n">
        <f aca="false">M56+K56+I56+G56+O56</f>
        <v>0</v>
      </c>
      <c r="R56" s="1"/>
      <c r="S56" s="1"/>
      <c r="T56" s="1"/>
      <c r="U56" s="1"/>
      <c r="V56" s="1"/>
      <c r="W56" s="1"/>
      <c r="X56" s="1"/>
      <c r="Y56" s="1"/>
      <c r="Z56" s="1"/>
      <c r="AA56" s="1"/>
      <c r="AB56" s="1"/>
      <c r="AC56" s="1"/>
      <c r="AD56" s="1"/>
      <c r="AE56" s="1"/>
      <c r="AF56" s="1"/>
    </row>
    <row r="57" customFormat="false" ht="15" hidden="false" customHeight="false" outlineLevel="1" collapsed="true">
      <c r="A57" s="1"/>
      <c r="B57" s="84" t="s">
        <v>57</v>
      </c>
      <c r="C57" s="78"/>
      <c r="D57" s="79" t="n">
        <v>2</v>
      </c>
      <c r="E57" s="80" t="n">
        <f aca="false">D57-F57-H57-J57-L57-N57</f>
        <v>0</v>
      </c>
      <c r="F57" s="81" t="n">
        <f aca="false">SUM(F58:F67)</f>
        <v>0.5</v>
      </c>
      <c r="G57" s="82" t="n">
        <f aca="false">SUM(G58:G67)</f>
        <v>0</v>
      </c>
      <c r="H57" s="81" t="n">
        <f aca="false">SUM(H58:H67)</f>
        <v>0.5</v>
      </c>
      <c r="I57" s="82" t="n">
        <f aca="false">SUM(I58:I67)</f>
        <v>0</v>
      </c>
      <c r="J57" s="81" t="n">
        <f aca="false">SUM(J58:J67)</f>
        <v>0.5</v>
      </c>
      <c r="K57" s="82" t="n">
        <f aca="false">SUM(K58:K67)</f>
        <v>0</v>
      </c>
      <c r="L57" s="81" t="n">
        <f aca="false">SUM(L58:L67)</f>
        <v>0.5</v>
      </c>
      <c r="M57" s="82" t="n">
        <f aca="false">SUM(M58:M67)</f>
        <v>0</v>
      </c>
      <c r="N57" s="81" t="n">
        <f aca="false">SUM(N58:N67)</f>
        <v>0</v>
      </c>
      <c r="O57" s="82" t="n">
        <f aca="false">SUM(O58:O67)</f>
        <v>0</v>
      </c>
      <c r="P57" s="68" t="n">
        <f aca="false">L57+J57+H57+F57+N57</f>
        <v>2</v>
      </c>
      <c r="Q57" s="67" t="n">
        <f aca="false">M57+K57+I57+G57+O57</f>
        <v>0</v>
      </c>
      <c r="R57" s="1"/>
      <c r="S57" s="1"/>
      <c r="T57" s="1"/>
      <c r="U57" s="1"/>
      <c r="V57" s="1"/>
      <c r="W57" s="1"/>
      <c r="X57" s="1"/>
      <c r="Y57" s="1"/>
      <c r="Z57" s="1"/>
      <c r="AA57" s="1"/>
      <c r="AB57" s="1"/>
      <c r="AC57" s="1"/>
      <c r="AD57" s="1"/>
      <c r="AE57" s="1"/>
      <c r="AF57" s="1"/>
    </row>
    <row r="58" customFormat="false" ht="15" hidden="true" customHeight="false" outlineLevel="2" collapsed="false">
      <c r="A58" s="1"/>
      <c r="B58" s="70" t="str">
        <f aca="false">Arbeitspakete!F4</f>
        <v>Testprotokoll</v>
      </c>
      <c r="C58" s="71"/>
      <c r="D58" s="72"/>
      <c r="E58" s="73"/>
      <c r="F58" s="74"/>
      <c r="G58" s="75" t="n">
        <f aca="false">SUMIFS([0]!t1istw7,[0]!t1paketw7,B58)</f>
        <v>0</v>
      </c>
      <c r="H58" s="74"/>
      <c r="I58" s="75" t="n">
        <f aca="false">SUMIFS(zeit2!t2istw7,zeit2!t2paketw7,B58)</f>
        <v>0</v>
      </c>
      <c r="J58" s="74" t="n">
        <v>0.5</v>
      </c>
      <c r="K58" s="75" t="n">
        <f aca="false">SUMIFS(zeit3!t3istw7,zeit3!t3paketw7,B58)</f>
        <v>0</v>
      </c>
      <c r="L58" s="74"/>
      <c r="M58" s="75" t="n">
        <f aca="false">SUMIFS(zeit4!t4istw7,zeit4!t4paketw7,B58)</f>
        <v>0</v>
      </c>
      <c r="N58" s="74"/>
      <c r="O58" s="75" t="n">
        <f aca="false">SUMIFS(zeit5!t5istw7,zeit5!t5paketw7,B58)</f>
        <v>0</v>
      </c>
      <c r="P58" s="76" t="n">
        <f aca="false">L58+J58+H58+F58+N58</f>
        <v>0.5</v>
      </c>
      <c r="Q58" s="98" t="n">
        <f aca="false">M58+K58+I58+G58+O58</f>
        <v>0</v>
      </c>
      <c r="R58" s="1"/>
      <c r="S58" s="1"/>
      <c r="T58" s="1"/>
      <c r="U58" s="1"/>
      <c r="V58" s="1"/>
      <c r="W58" s="1"/>
      <c r="X58" s="1"/>
      <c r="Y58" s="1"/>
      <c r="Z58" s="1"/>
      <c r="AA58" s="1"/>
      <c r="AB58" s="1"/>
      <c r="AC58" s="1"/>
      <c r="AD58" s="1"/>
      <c r="AE58" s="1"/>
      <c r="AF58" s="1"/>
    </row>
    <row r="59" customFormat="false" ht="15" hidden="true" customHeight="false" outlineLevel="2" collapsed="false">
      <c r="A59" s="1"/>
      <c r="B59" s="70" t="str">
        <f aca="false">Arbeitspakete!F5</f>
        <v>Codedokumentation</v>
      </c>
      <c r="C59" s="71"/>
      <c r="D59" s="72"/>
      <c r="E59" s="73"/>
      <c r="F59" s="74" t="n">
        <v>0.5</v>
      </c>
      <c r="G59" s="75" t="n">
        <f aca="false">SUMIFS([0]!t1istw7,[0]!t1paketw7,B59)</f>
        <v>0</v>
      </c>
      <c r="H59" s="74" t="n">
        <v>0.5</v>
      </c>
      <c r="I59" s="75" t="n">
        <f aca="false">SUMIFS(zeit2!t2istw7,zeit2!t2paketw7,B59)</f>
        <v>0</v>
      </c>
      <c r="J59" s="74"/>
      <c r="K59" s="75" t="n">
        <f aca="false">SUMIFS(zeit3!t3istw7,zeit3!t3paketw7,B59)</f>
        <v>0</v>
      </c>
      <c r="L59" s="74" t="n">
        <v>0.5</v>
      </c>
      <c r="M59" s="75" t="n">
        <f aca="false">SUMIFS(zeit4!t4istw7,zeit4!t4paketw7,B59)</f>
        <v>0</v>
      </c>
      <c r="N59" s="74"/>
      <c r="O59" s="75" t="n">
        <f aca="false">SUMIFS(zeit5!t5istw7,zeit5!t5paketw7,B59)</f>
        <v>0</v>
      </c>
      <c r="P59" s="76" t="n">
        <f aca="false">L59+J59+H59+F59+N59</f>
        <v>1.5</v>
      </c>
      <c r="Q59" s="98" t="n">
        <f aca="false">M59+K59+I59+G59+O59</f>
        <v>0</v>
      </c>
      <c r="R59" s="1"/>
      <c r="S59" s="1"/>
      <c r="T59" s="1"/>
      <c r="U59" s="1"/>
      <c r="V59" s="1"/>
      <c r="W59" s="1"/>
      <c r="X59" s="1"/>
      <c r="Y59" s="1"/>
      <c r="Z59" s="1"/>
      <c r="AA59" s="1"/>
      <c r="AB59" s="1"/>
      <c r="AC59" s="1"/>
      <c r="AD59" s="1"/>
      <c r="AE59" s="1"/>
      <c r="AF59" s="1"/>
    </row>
    <row r="60" customFormat="false" ht="15" hidden="true" customHeight="false" outlineLevel="2" collapsed="false">
      <c r="A60" s="1"/>
      <c r="B60" s="70" t="str">
        <f aca="false">Arbeitspakete!F6</f>
        <v>Benutzerdokumentation</v>
      </c>
      <c r="C60" s="71"/>
      <c r="D60" s="72"/>
      <c r="E60" s="73"/>
      <c r="F60" s="74"/>
      <c r="G60" s="75" t="n">
        <f aca="false">SUMIFS([0]!t1istw7,[0]!t1paketw7,B60)</f>
        <v>0</v>
      </c>
      <c r="H60" s="74"/>
      <c r="I60" s="75" t="n">
        <f aca="false">SUMIFS(zeit2!t2istw7,zeit2!t2paketw7,B60)</f>
        <v>0</v>
      </c>
      <c r="J60" s="74"/>
      <c r="K60" s="75" t="n">
        <f aca="false">SUMIFS(zeit3!t3istw7,zeit3!t3paketw7,B60)</f>
        <v>0</v>
      </c>
      <c r="L60" s="74"/>
      <c r="M60" s="75" t="n">
        <f aca="false">SUMIFS(zeit4!t4istw7,zeit4!t4paketw7,B60)</f>
        <v>0</v>
      </c>
      <c r="N60" s="74"/>
      <c r="O60" s="75" t="n">
        <f aca="false">SUMIFS(zeit5!t5istw7,zeit5!t5paketw7,B60)</f>
        <v>0</v>
      </c>
      <c r="P60" s="76" t="n">
        <f aca="false">L60+J60+H60+F60+N60</f>
        <v>0</v>
      </c>
      <c r="Q60" s="98" t="n">
        <f aca="false">M60+K60+I60+G60+O60</f>
        <v>0</v>
      </c>
      <c r="R60" s="1"/>
      <c r="S60" s="1"/>
      <c r="T60" s="1"/>
      <c r="U60" s="1"/>
      <c r="V60" s="1"/>
      <c r="W60" s="1"/>
      <c r="X60" s="1"/>
      <c r="Y60" s="1"/>
      <c r="Z60" s="1"/>
      <c r="AA60" s="1"/>
      <c r="AB60" s="1"/>
      <c r="AC60" s="1"/>
      <c r="AD60" s="1"/>
      <c r="AE60" s="1"/>
      <c r="AF60" s="1"/>
    </row>
    <row r="61" customFormat="false" ht="15" hidden="true" customHeight="false" outlineLevel="2" collapsed="false">
      <c r="A61" s="1"/>
      <c r="B61" s="70" t="str">
        <f aca="false">Arbeitspakete!F7</f>
        <v>Protokoll - Review</v>
      </c>
      <c r="C61" s="71"/>
      <c r="D61" s="72"/>
      <c r="E61" s="73"/>
      <c r="F61" s="74"/>
      <c r="G61" s="75" t="n">
        <f aca="false">SUMIFS([0]!t1istw7,[0]!t1paketw7,B61)</f>
        <v>0</v>
      </c>
      <c r="H61" s="74"/>
      <c r="I61" s="75" t="n">
        <f aca="false">SUMIFS(zeit2!t2istw7,zeit2!t2paketw7,B61)</f>
        <v>0</v>
      </c>
      <c r="J61" s="74"/>
      <c r="K61" s="75" t="n">
        <f aca="false">SUMIFS(zeit3!t3istw7,zeit3!t3paketw7,B61)</f>
        <v>0</v>
      </c>
      <c r="L61" s="74"/>
      <c r="M61" s="75" t="n">
        <f aca="false">SUMIFS(zeit4!t4istw7,zeit4!t4paketw7,B61)</f>
        <v>0</v>
      </c>
      <c r="N61" s="74"/>
      <c r="O61" s="75" t="n">
        <f aca="false">SUMIFS(zeit5!t5istw7,zeit5!t5paketw7,B61)</f>
        <v>0</v>
      </c>
      <c r="P61" s="76" t="n">
        <f aca="false">L61+J61+H61+F61+N61</f>
        <v>0</v>
      </c>
      <c r="Q61" s="98" t="n">
        <f aca="false">M61+K61+I61+G61+O61</f>
        <v>0</v>
      </c>
      <c r="R61" s="1"/>
      <c r="S61" s="1"/>
      <c r="T61" s="1"/>
      <c r="U61" s="1"/>
      <c r="V61" s="1"/>
      <c r="W61" s="1"/>
      <c r="X61" s="1"/>
      <c r="Y61" s="1"/>
      <c r="Z61" s="1"/>
      <c r="AA61" s="1"/>
      <c r="AB61" s="1"/>
      <c r="AC61" s="1"/>
      <c r="AD61" s="1"/>
      <c r="AE61" s="1"/>
      <c r="AF61" s="1"/>
    </row>
    <row r="62" customFormat="false" ht="15" hidden="true" customHeight="false" outlineLevel="2" collapsed="false">
      <c r="A62" s="1"/>
      <c r="B62" s="70" t="n">
        <f aca="false">Arbeitspakete!F8</f>
        <v>0</v>
      </c>
      <c r="C62" s="71"/>
      <c r="D62" s="72"/>
      <c r="E62" s="73"/>
      <c r="F62" s="74"/>
      <c r="G62" s="75" t="n">
        <f aca="false">SUMIFS([0]!t1istw7,[0]!t1paketw7,B62)</f>
        <v>0</v>
      </c>
      <c r="H62" s="74"/>
      <c r="I62" s="75" t="n">
        <f aca="false">SUMIFS(zeit2!t2istw7,zeit2!t2paketw7,B62)</f>
        <v>0</v>
      </c>
      <c r="J62" s="74"/>
      <c r="K62" s="75" t="n">
        <f aca="false">SUMIFS(zeit3!t3istw7,zeit3!t3paketw7,B62)</f>
        <v>0</v>
      </c>
      <c r="L62" s="74"/>
      <c r="M62" s="75" t="n">
        <f aca="false">SUMIFS(zeit4!t4istw7,zeit4!t4paketw7,B62)</f>
        <v>0</v>
      </c>
      <c r="N62" s="74"/>
      <c r="O62" s="75" t="n">
        <f aca="false">SUMIFS(zeit5!t5istw7,zeit5!t5paketw7,B62)</f>
        <v>0</v>
      </c>
      <c r="P62" s="76" t="n">
        <f aca="false">L62+J62+H62+F62+N62</f>
        <v>0</v>
      </c>
      <c r="Q62" s="98" t="n">
        <f aca="false">M62+K62+I62+G62+O62</f>
        <v>0</v>
      </c>
      <c r="R62" s="1"/>
      <c r="S62" s="1"/>
      <c r="T62" s="1"/>
      <c r="U62" s="1"/>
      <c r="V62" s="1"/>
      <c r="W62" s="1"/>
      <c r="X62" s="1"/>
      <c r="Y62" s="1"/>
      <c r="Z62" s="1"/>
      <c r="AA62" s="1"/>
      <c r="AB62" s="1"/>
      <c r="AC62" s="1"/>
      <c r="AD62" s="1"/>
      <c r="AE62" s="1"/>
      <c r="AF62" s="1"/>
    </row>
    <row r="63" customFormat="false" ht="15" hidden="true" customHeight="false" outlineLevel="2" collapsed="false">
      <c r="A63" s="1"/>
      <c r="B63" s="70" t="n">
        <f aca="false">Arbeitspakete!F9</f>
        <v>0</v>
      </c>
      <c r="C63" s="71"/>
      <c r="D63" s="72"/>
      <c r="E63" s="73"/>
      <c r="F63" s="74"/>
      <c r="G63" s="75" t="n">
        <f aca="false">SUMIFS([0]!t1istw7,[0]!t1paketw7,B63)</f>
        <v>0</v>
      </c>
      <c r="H63" s="74"/>
      <c r="I63" s="75" t="n">
        <f aca="false">SUMIFS(zeit2!t2istw7,zeit2!t2paketw7,B63)</f>
        <v>0</v>
      </c>
      <c r="J63" s="74"/>
      <c r="K63" s="75" t="n">
        <f aca="false">SUMIFS(zeit3!t3istw7,zeit3!t3paketw7,B63)</f>
        <v>0</v>
      </c>
      <c r="L63" s="74"/>
      <c r="M63" s="75" t="n">
        <f aca="false">SUMIFS(zeit4!t4istw7,zeit4!t4paketw7,B63)</f>
        <v>0</v>
      </c>
      <c r="N63" s="74"/>
      <c r="O63" s="75" t="n">
        <f aca="false">SUMIFS(zeit5!t5istw7,zeit5!t5paketw7,B63)</f>
        <v>0</v>
      </c>
      <c r="P63" s="76" t="n">
        <f aca="false">L63+J63+H63+F63+N63</f>
        <v>0</v>
      </c>
      <c r="Q63" s="98" t="n">
        <f aca="false">M63+K63+I63+G63+O63</f>
        <v>0</v>
      </c>
      <c r="R63" s="1"/>
      <c r="S63" s="1"/>
      <c r="T63" s="1"/>
      <c r="U63" s="1"/>
      <c r="V63" s="1"/>
      <c r="W63" s="1"/>
      <c r="X63" s="1"/>
      <c r="Y63" s="1"/>
      <c r="Z63" s="1"/>
      <c r="AA63" s="1"/>
      <c r="AB63" s="1"/>
      <c r="AC63" s="1"/>
      <c r="AD63" s="1"/>
      <c r="AE63" s="1"/>
      <c r="AF63" s="1"/>
    </row>
    <row r="64" customFormat="false" ht="15" hidden="true" customHeight="false" outlineLevel="2" collapsed="false">
      <c r="A64" s="1"/>
      <c r="B64" s="70" t="n">
        <f aca="false">Arbeitspakete!F10</f>
        <v>0</v>
      </c>
      <c r="C64" s="71"/>
      <c r="D64" s="72"/>
      <c r="E64" s="73"/>
      <c r="F64" s="74"/>
      <c r="G64" s="75" t="n">
        <f aca="false">SUMIFS([0]!t1istw7,[0]!t1paketw7,B64)</f>
        <v>0</v>
      </c>
      <c r="H64" s="74"/>
      <c r="I64" s="75" t="n">
        <f aca="false">SUMIFS(zeit2!t2istw7,zeit2!t2paketw7,B64)</f>
        <v>0</v>
      </c>
      <c r="J64" s="74"/>
      <c r="K64" s="75" t="n">
        <f aca="false">SUMIFS(zeit3!t3istw7,zeit3!t3paketw7,B64)</f>
        <v>0</v>
      </c>
      <c r="L64" s="74"/>
      <c r="M64" s="75" t="n">
        <f aca="false">SUMIFS(zeit4!t4istw7,zeit4!t4paketw7,B64)</f>
        <v>0</v>
      </c>
      <c r="N64" s="74"/>
      <c r="O64" s="75" t="n">
        <f aca="false">SUMIFS(zeit5!t5istw7,zeit5!t5paketw7,B64)</f>
        <v>0</v>
      </c>
      <c r="P64" s="76" t="n">
        <f aca="false">L64+J64+H64+F64+N64</f>
        <v>0</v>
      </c>
      <c r="Q64" s="98" t="n">
        <f aca="false">M64+K64+I64+G64+O64</f>
        <v>0</v>
      </c>
      <c r="R64" s="1"/>
      <c r="S64" s="1"/>
      <c r="T64" s="1"/>
      <c r="U64" s="1"/>
      <c r="V64" s="1"/>
      <c r="W64" s="1"/>
      <c r="X64" s="1"/>
      <c r="Y64" s="1"/>
      <c r="Z64" s="1"/>
      <c r="AA64" s="1"/>
      <c r="AB64" s="1"/>
      <c r="AC64" s="1"/>
      <c r="AD64" s="1"/>
      <c r="AE64" s="1"/>
      <c r="AF64" s="1"/>
    </row>
    <row r="65" customFormat="false" ht="15" hidden="true" customHeight="false" outlineLevel="2" collapsed="false">
      <c r="A65" s="1"/>
      <c r="B65" s="70" t="n">
        <f aca="false">Arbeitspakete!F11</f>
        <v>0</v>
      </c>
      <c r="C65" s="71"/>
      <c r="D65" s="72"/>
      <c r="E65" s="73"/>
      <c r="F65" s="74"/>
      <c r="G65" s="75" t="n">
        <f aca="false">SUMIFS([0]!t1istw7,[0]!t1paketw7,B65)</f>
        <v>0</v>
      </c>
      <c r="H65" s="74"/>
      <c r="I65" s="75" t="n">
        <f aca="false">SUMIFS(zeit2!t2istw7,zeit2!t2paketw7,B65)</f>
        <v>0</v>
      </c>
      <c r="J65" s="74"/>
      <c r="K65" s="75" t="n">
        <f aca="false">SUMIFS(zeit3!t3istw7,zeit3!t3paketw7,B65)</f>
        <v>0</v>
      </c>
      <c r="L65" s="74"/>
      <c r="M65" s="75" t="n">
        <f aca="false">SUMIFS(zeit4!t4istw7,zeit4!t4paketw7,B65)</f>
        <v>0</v>
      </c>
      <c r="N65" s="74"/>
      <c r="O65" s="75" t="n">
        <f aca="false">SUMIFS(zeit5!t5istw7,zeit5!t5paketw7,B65)</f>
        <v>0</v>
      </c>
      <c r="P65" s="76" t="n">
        <f aca="false">L65+J65+H65+F65+N65</f>
        <v>0</v>
      </c>
      <c r="Q65" s="98" t="n">
        <f aca="false">M65+K65+I65+G65+O65</f>
        <v>0</v>
      </c>
      <c r="R65" s="1"/>
      <c r="S65" s="1"/>
      <c r="T65" s="1"/>
      <c r="U65" s="1"/>
      <c r="V65" s="1"/>
      <c r="W65" s="1"/>
      <c r="X65" s="1"/>
      <c r="Y65" s="1"/>
      <c r="Z65" s="1"/>
      <c r="AA65" s="1"/>
      <c r="AB65" s="1"/>
      <c r="AC65" s="1"/>
      <c r="AD65" s="1"/>
      <c r="AE65" s="1"/>
      <c r="AF65" s="1"/>
    </row>
    <row r="66" customFormat="false" ht="15" hidden="true" customHeight="false" outlineLevel="2" collapsed="false">
      <c r="A66" s="1"/>
      <c r="B66" s="70" t="n">
        <f aca="false">Arbeitspakete!F12</f>
        <v>0</v>
      </c>
      <c r="C66" s="71"/>
      <c r="D66" s="72"/>
      <c r="E66" s="73"/>
      <c r="F66" s="74"/>
      <c r="G66" s="75" t="n">
        <f aca="false">SUMIFS([0]!t1istw7,[0]!t1paketw7,B66)</f>
        <v>0</v>
      </c>
      <c r="H66" s="74"/>
      <c r="I66" s="75" t="n">
        <f aca="false">SUMIFS(zeit2!t2istw7,zeit2!t2paketw7,B66)</f>
        <v>0</v>
      </c>
      <c r="J66" s="74"/>
      <c r="K66" s="75" t="n">
        <f aca="false">SUMIFS(zeit3!t3istw7,zeit3!t3paketw7,B66)</f>
        <v>0</v>
      </c>
      <c r="L66" s="74"/>
      <c r="M66" s="75" t="n">
        <f aca="false">SUMIFS(zeit4!t4istw7,zeit4!t4paketw7,B66)</f>
        <v>0</v>
      </c>
      <c r="N66" s="74"/>
      <c r="O66" s="75" t="n">
        <f aca="false">SUMIFS(zeit5!t5istw7,zeit5!t5paketw7,B66)</f>
        <v>0</v>
      </c>
      <c r="P66" s="76" t="n">
        <f aca="false">L66+J66+H66+F66+N66</f>
        <v>0</v>
      </c>
      <c r="Q66" s="98" t="n">
        <f aca="false">M66+K66+I66+G66+O66</f>
        <v>0</v>
      </c>
      <c r="R66" s="1"/>
      <c r="S66" s="1"/>
      <c r="T66" s="1"/>
      <c r="U66" s="1"/>
      <c r="V66" s="1"/>
      <c r="W66" s="1"/>
      <c r="X66" s="1"/>
      <c r="Y66" s="1"/>
      <c r="Z66" s="1"/>
      <c r="AA66" s="1"/>
      <c r="AB66" s="1"/>
      <c r="AC66" s="1"/>
      <c r="AD66" s="1"/>
      <c r="AE66" s="1"/>
      <c r="AF66" s="1"/>
    </row>
    <row r="67" customFormat="false" ht="15" hidden="true" customHeight="false" outlineLevel="2" collapsed="false">
      <c r="A67" s="1"/>
      <c r="B67" s="70" t="n">
        <f aca="false">Arbeitspakete!F13</f>
        <v>0</v>
      </c>
      <c r="C67" s="71"/>
      <c r="D67" s="72"/>
      <c r="E67" s="73"/>
      <c r="F67" s="74"/>
      <c r="G67" s="75" t="n">
        <f aca="false">SUMIFS([0]!t1istw7,[0]!t1paketw7,B67)</f>
        <v>0</v>
      </c>
      <c r="H67" s="74"/>
      <c r="I67" s="75" t="n">
        <f aca="false">SUMIFS(zeit2!t2istw7,zeit2!t2paketw7,B67)</f>
        <v>0</v>
      </c>
      <c r="J67" s="74"/>
      <c r="K67" s="75" t="n">
        <f aca="false">SUMIFS(zeit3!t3istw7,zeit3!t3paketw7,B67)</f>
        <v>0</v>
      </c>
      <c r="L67" s="74"/>
      <c r="M67" s="75" t="n">
        <f aca="false">SUMIFS(zeit4!t4istw7,zeit4!t4paketw7,B67)</f>
        <v>0</v>
      </c>
      <c r="N67" s="74"/>
      <c r="O67" s="75" t="n">
        <f aca="false">SUMIFS(zeit5!t5istw7,zeit5!t5paketw7,B67)</f>
        <v>0</v>
      </c>
      <c r="P67" s="76" t="n">
        <f aca="false">L67+J67+H67+F67+N67</f>
        <v>0</v>
      </c>
      <c r="Q67" s="98" t="n">
        <f aca="false">M67+K67+I67+G67+O67</f>
        <v>0</v>
      </c>
      <c r="R67" s="1"/>
      <c r="S67" s="1"/>
      <c r="T67" s="1"/>
      <c r="U67" s="1"/>
      <c r="V67" s="1"/>
      <c r="W67" s="1"/>
      <c r="X67" s="1"/>
      <c r="Y67" s="1"/>
      <c r="Z67" s="1"/>
      <c r="AA67" s="1"/>
      <c r="AB67" s="1"/>
      <c r="AC67" s="1"/>
      <c r="AD67" s="1"/>
      <c r="AE67" s="1"/>
      <c r="AF67" s="1"/>
    </row>
    <row r="68" customFormat="false" ht="15" hidden="false" customHeight="false" outlineLevel="1" collapsed="true">
      <c r="A68" s="1"/>
      <c r="B68" s="84" t="s">
        <v>58</v>
      </c>
      <c r="C68" s="78"/>
      <c r="D68" s="79" t="n">
        <v>2</v>
      </c>
      <c r="E68" s="80" t="n">
        <f aca="false">D68-F68-H68-J68-L68-N68</f>
        <v>0</v>
      </c>
      <c r="F68" s="81" t="n">
        <f aca="false">SUM(F69:F78)</f>
        <v>2</v>
      </c>
      <c r="G68" s="82" t="n">
        <f aca="false">SUM(G69:G78)</f>
        <v>0</v>
      </c>
      <c r="H68" s="81" t="n">
        <f aca="false">SUM(H69:H78)</f>
        <v>0</v>
      </c>
      <c r="I68" s="82" t="n">
        <f aca="false">SUM(I69:I78)</f>
        <v>0</v>
      </c>
      <c r="J68" s="81" t="n">
        <f aca="false">SUM(J69:J78)</f>
        <v>0</v>
      </c>
      <c r="K68" s="82" t="n">
        <f aca="false">SUM(K69:K78)</f>
        <v>0</v>
      </c>
      <c r="L68" s="81" t="n">
        <f aca="false">SUM(L69:L78)</f>
        <v>0</v>
      </c>
      <c r="M68" s="82" t="n">
        <f aca="false">SUM(M69:M78)</f>
        <v>0</v>
      </c>
      <c r="N68" s="81" t="n">
        <f aca="false">SUM(N69:N78)</f>
        <v>0</v>
      </c>
      <c r="O68" s="82" t="n">
        <f aca="false">SUM(O69:O78)</f>
        <v>0</v>
      </c>
      <c r="P68" s="68" t="n">
        <f aca="false">L68+J68+H68+F68+N68</f>
        <v>2</v>
      </c>
      <c r="Q68" s="67" t="n">
        <f aca="false">M68+K68+I68+G68+O68</f>
        <v>0</v>
      </c>
      <c r="R68" s="1"/>
      <c r="S68" s="1"/>
      <c r="T68" s="1"/>
      <c r="U68" s="1"/>
      <c r="V68" s="1"/>
      <c r="W68" s="1"/>
      <c r="X68" s="1"/>
      <c r="Y68" s="1"/>
      <c r="Z68" s="1"/>
      <c r="AA68" s="1"/>
      <c r="AB68" s="1"/>
      <c r="AC68" s="1"/>
      <c r="AD68" s="1"/>
      <c r="AE68" s="1"/>
      <c r="AF68" s="1"/>
    </row>
    <row r="69" customFormat="false" ht="15" hidden="true" customHeight="false" outlineLevel="2" collapsed="false">
      <c r="A69" s="1"/>
      <c r="B69" s="70" t="str">
        <f aca="false">Arbeitspakete!G4</f>
        <v>Projektinfrastruktur</v>
      </c>
      <c r="C69" s="71"/>
      <c r="D69" s="72"/>
      <c r="E69" s="73"/>
      <c r="F69" s="74"/>
      <c r="G69" s="75" t="n">
        <f aca="false">SUMIFS([0]!t1istw7,[0]!t1paketw7,B69)</f>
        <v>0</v>
      </c>
      <c r="H69" s="74"/>
      <c r="I69" s="75" t="n">
        <f aca="false">SUMIFS(zeit2!t2istw7,zeit2!t2paketw7,B69)</f>
        <v>0</v>
      </c>
      <c r="J69" s="74"/>
      <c r="K69" s="75" t="n">
        <f aca="false">SUMIFS(zeit3!t3istw7,zeit3!t3paketw7,B69)</f>
        <v>0</v>
      </c>
      <c r="L69" s="74"/>
      <c r="M69" s="75" t="n">
        <f aca="false">SUMIFS(zeit4!t4istw7,zeit4!t4paketw7,B69)</f>
        <v>0</v>
      </c>
      <c r="N69" s="74"/>
      <c r="O69" s="75" t="n">
        <f aca="false">SUMIFS(zeit5!t5istw7,zeit5!t5paketw7,B69)</f>
        <v>0</v>
      </c>
      <c r="P69" s="76" t="n">
        <f aca="false">L69+J69+H69+F69+N69</f>
        <v>0</v>
      </c>
      <c r="Q69" s="98" t="n">
        <f aca="false">M69+K69+I69+G69+O69</f>
        <v>0</v>
      </c>
      <c r="R69" s="1"/>
      <c r="S69" s="1"/>
      <c r="T69" s="1"/>
      <c r="U69" s="1"/>
      <c r="V69" s="1"/>
      <c r="W69" s="1"/>
      <c r="X69" s="1"/>
      <c r="Y69" s="1"/>
      <c r="Z69" s="1"/>
      <c r="AA69" s="1"/>
      <c r="AB69" s="1"/>
      <c r="AC69" s="1"/>
      <c r="AD69" s="1"/>
      <c r="AE69" s="1"/>
      <c r="AF69" s="1"/>
    </row>
    <row r="70" customFormat="false" ht="15" hidden="true" customHeight="false" outlineLevel="2" collapsed="false">
      <c r="A70" s="1"/>
      <c r="B70" s="70" t="str">
        <f aca="false">Arbeitspakete!G5</f>
        <v>Zeitplan</v>
      </c>
      <c r="C70" s="71"/>
      <c r="D70" s="72"/>
      <c r="E70" s="73"/>
      <c r="F70" s="74" t="n">
        <v>1</v>
      </c>
      <c r="G70" s="75" t="n">
        <f aca="false">SUMIFS([0]!t1istw7,[0]!t1paketw7,B70)</f>
        <v>0</v>
      </c>
      <c r="H70" s="74"/>
      <c r="I70" s="75" t="n">
        <f aca="false">SUMIFS(zeit2!t2istw7,zeit2!t2paketw7,B70)</f>
        <v>0</v>
      </c>
      <c r="J70" s="74"/>
      <c r="K70" s="75" t="n">
        <f aca="false">SUMIFS(zeit3!t3istw7,zeit3!t3paketw7,B70)</f>
        <v>0</v>
      </c>
      <c r="L70" s="74"/>
      <c r="M70" s="75" t="n">
        <f aca="false">SUMIFS(zeit4!t4istw7,zeit4!t4paketw7,B70)</f>
        <v>0</v>
      </c>
      <c r="N70" s="74"/>
      <c r="O70" s="75" t="n">
        <f aca="false">SUMIFS(zeit5!t5istw7,zeit5!t5paketw7,B70)</f>
        <v>0</v>
      </c>
      <c r="P70" s="76" t="n">
        <f aca="false">L70+J70+H70+F70+N70</f>
        <v>1</v>
      </c>
      <c r="Q70" s="98" t="n">
        <f aca="false">M70+K70+I70+G70+O70</f>
        <v>0</v>
      </c>
      <c r="R70" s="1"/>
      <c r="S70" s="1"/>
      <c r="T70" s="1"/>
      <c r="U70" s="1"/>
      <c r="V70" s="1"/>
      <c r="W70" s="1"/>
      <c r="X70" s="1"/>
      <c r="Y70" s="1"/>
      <c r="Z70" s="1"/>
      <c r="AA70" s="1"/>
      <c r="AB70" s="1"/>
      <c r="AC70" s="1"/>
      <c r="AD70" s="1"/>
      <c r="AE70" s="1"/>
      <c r="AF70" s="1"/>
    </row>
    <row r="71" customFormat="false" ht="15" hidden="true" customHeight="false" outlineLevel="2" collapsed="false">
      <c r="A71" s="1"/>
      <c r="B71" s="70" t="str">
        <f aca="false">Arbeitspakete!G6</f>
        <v>Projekt Website </v>
      </c>
      <c r="C71" s="71"/>
      <c r="D71" s="72"/>
      <c r="E71" s="73"/>
      <c r="F71" s="74"/>
      <c r="G71" s="75" t="n">
        <f aca="false">SUMIFS([0]!t1istw7,[0]!t1paketw7,B71)</f>
        <v>0</v>
      </c>
      <c r="H71" s="74"/>
      <c r="I71" s="75" t="n">
        <f aca="false">SUMIFS(zeit2!t2istw7,zeit2!t2paketw7,B71)</f>
        <v>0</v>
      </c>
      <c r="J71" s="74"/>
      <c r="K71" s="75" t="n">
        <f aca="false">SUMIFS(zeit3!t3istw7,zeit3!t3paketw7,B71)</f>
        <v>0</v>
      </c>
      <c r="L71" s="74"/>
      <c r="M71" s="75" t="n">
        <f aca="false">SUMIFS(zeit4!t4istw7,zeit4!t4paketw7,B71)</f>
        <v>0</v>
      </c>
      <c r="N71" s="74"/>
      <c r="O71" s="75" t="n">
        <f aca="false">SUMIFS(zeit5!t5istw7,zeit5!t5paketw7,B71)</f>
        <v>0</v>
      </c>
      <c r="P71" s="76" t="n">
        <f aca="false">L71+J71+H71+F71+N71</f>
        <v>0</v>
      </c>
      <c r="Q71" s="98" t="n">
        <f aca="false">M71+K71+I71+G71+O71</f>
        <v>0</v>
      </c>
      <c r="R71" s="1"/>
      <c r="S71" s="1"/>
      <c r="T71" s="1"/>
      <c r="U71" s="1"/>
      <c r="V71" s="1"/>
      <c r="W71" s="1"/>
      <c r="X71" s="1"/>
      <c r="Y71" s="1"/>
      <c r="Z71" s="1"/>
      <c r="AA71" s="1"/>
      <c r="AB71" s="1"/>
      <c r="AC71" s="1"/>
      <c r="AD71" s="1"/>
      <c r="AE71" s="1"/>
      <c r="AF71" s="1"/>
    </row>
    <row r="72" customFormat="false" ht="15" hidden="true" customHeight="false" outlineLevel="2" collapsed="false">
      <c r="A72" s="1"/>
      <c r="B72" s="70" t="str">
        <f aca="false">Arbeitspakete!G7</f>
        <v>Projektplanung</v>
      </c>
      <c r="C72" s="71"/>
      <c r="D72" s="72"/>
      <c r="E72" s="73"/>
      <c r="F72" s="74" t="n">
        <v>1</v>
      </c>
      <c r="G72" s="75" t="n">
        <f aca="false">SUMIFS([0]!t1istw7,[0]!t1paketw7,B72)</f>
        <v>0</v>
      </c>
      <c r="H72" s="74"/>
      <c r="I72" s="75" t="n">
        <f aca="false">SUMIFS(zeit2!t2istw7,zeit2!t2paketw7,B72)</f>
        <v>0</v>
      </c>
      <c r="J72" s="74"/>
      <c r="K72" s="75" t="n">
        <f aca="false">SUMIFS(zeit3!t3istw7,zeit3!t3paketw7,B72)</f>
        <v>0</v>
      </c>
      <c r="L72" s="74"/>
      <c r="M72" s="75" t="n">
        <f aca="false">SUMIFS(zeit4!t4istw7,zeit4!t4paketw7,B72)</f>
        <v>0</v>
      </c>
      <c r="N72" s="74"/>
      <c r="O72" s="75" t="n">
        <f aca="false">SUMIFS(zeit5!t5istw7,zeit5!t5paketw7,B72)</f>
        <v>0</v>
      </c>
      <c r="P72" s="76" t="n">
        <f aca="false">L72+J72+H72+F72+N72</f>
        <v>1</v>
      </c>
      <c r="Q72" s="98" t="n">
        <f aca="false">M72+K72+I72+G72+O72</f>
        <v>0</v>
      </c>
      <c r="R72" s="1"/>
      <c r="S72" s="1"/>
      <c r="T72" s="1"/>
      <c r="U72" s="1"/>
      <c r="V72" s="1"/>
      <c r="W72" s="1"/>
      <c r="X72" s="1"/>
      <c r="Y72" s="1"/>
      <c r="Z72" s="1"/>
      <c r="AA72" s="1"/>
      <c r="AB72" s="1"/>
      <c r="AC72" s="1"/>
      <c r="AD72" s="1"/>
      <c r="AE72" s="1"/>
      <c r="AF72" s="1"/>
    </row>
    <row r="73" customFormat="false" ht="15" hidden="true" customHeight="false" outlineLevel="2" collapsed="false">
      <c r="A73" s="1"/>
      <c r="B73" s="70" t="str">
        <f aca="false">Arbeitspakete!G8</f>
        <v>Arbeitspaket 5</v>
      </c>
      <c r="C73" s="71"/>
      <c r="D73" s="72"/>
      <c r="E73" s="73"/>
      <c r="F73" s="74"/>
      <c r="G73" s="75" t="n">
        <f aca="false">SUMIFS([0]!t1istw7,[0]!t1paketw7,B73)</f>
        <v>0</v>
      </c>
      <c r="H73" s="74"/>
      <c r="I73" s="75" t="n">
        <f aca="false">SUMIFS(zeit2!t2istw7,zeit2!t2paketw7,B73)</f>
        <v>0</v>
      </c>
      <c r="J73" s="74"/>
      <c r="K73" s="75" t="n">
        <f aca="false">SUMIFS(zeit3!t3istw7,zeit3!t3paketw7,B73)</f>
        <v>0</v>
      </c>
      <c r="L73" s="74"/>
      <c r="M73" s="75" t="n">
        <f aca="false">SUMIFS(zeit4!t4istw7,zeit4!t4paketw7,B73)</f>
        <v>0</v>
      </c>
      <c r="N73" s="74"/>
      <c r="O73" s="75" t="n">
        <f aca="false">SUMIFS(zeit5!t5istw7,zeit5!t5paketw7,B73)</f>
        <v>0</v>
      </c>
      <c r="P73" s="76" t="n">
        <f aca="false">L73+J73+H73+F73+N73</f>
        <v>0</v>
      </c>
      <c r="Q73" s="98" t="n">
        <f aca="false">M73+K73+I73+G73+O73</f>
        <v>0</v>
      </c>
      <c r="R73" s="1"/>
      <c r="S73" s="1"/>
      <c r="T73" s="1"/>
      <c r="U73" s="1"/>
      <c r="V73" s="1"/>
      <c r="W73" s="1"/>
      <c r="X73" s="1"/>
      <c r="Y73" s="1"/>
      <c r="Z73" s="1"/>
      <c r="AA73" s="1"/>
      <c r="AB73" s="1"/>
      <c r="AC73" s="1"/>
      <c r="AD73" s="1"/>
      <c r="AE73" s="1"/>
      <c r="AF73" s="1"/>
    </row>
    <row r="74" customFormat="false" ht="15" hidden="true" customHeight="false" outlineLevel="2" collapsed="false">
      <c r="A74" s="1"/>
      <c r="B74" s="70" t="n">
        <f aca="false">Arbeitspakete!G9</f>
        <v>0</v>
      </c>
      <c r="C74" s="71"/>
      <c r="D74" s="72"/>
      <c r="E74" s="73"/>
      <c r="F74" s="74"/>
      <c r="G74" s="75" t="n">
        <f aca="false">SUMIFS([0]!t1istw7,[0]!t1paketw7,B74)</f>
        <v>0</v>
      </c>
      <c r="H74" s="74"/>
      <c r="I74" s="75" t="n">
        <f aca="false">SUMIFS(zeit2!t2istw7,zeit2!t2paketw7,B74)</f>
        <v>0</v>
      </c>
      <c r="J74" s="74"/>
      <c r="K74" s="75" t="n">
        <f aca="false">SUMIFS(zeit3!t3istw7,zeit3!t3paketw7,B74)</f>
        <v>0</v>
      </c>
      <c r="L74" s="74"/>
      <c r="M74" s="75" t="n">
        <f aca="false">SUMIFS(zeit4!t4istw7,zeit4!t4paketw7,B74)</f>
        <v>0</v>
      </c>
      <c r="N74" s="74"/>
      <c r="O74" s="75" t="n">
        <f aca="false">SUMIFS(zeit5!t5istw7,zeit5!t5paketw7,B74)</f>
        <v>0</v>
      </c>
      <c r="P74" s="76" t="n">
        <f aca="false">L74+J74+H74+F74+N74</f>
        <v>0</v>
      </c>
      <c r="Q74" s="98" t="n">
        <f aca="false">M74+K74+I74+G74+O74</f>
        <v>0</v>
      </c>
      <c r="R74" s="1"/>
      <c r="S74" s="1"/>
      <c r="T74" s="1"/>
      <c r="U74" s="1"/>
      <c r="V74" s="1"/>
      <c r="W74" s="1"/>
      <c r="X74" s="1"/>
      <c r="Y74" s="1"/>
      <c r="Z74" s="1"/>
      <c r="AA74" s="1"/>
      <c r="AB74" s="1"/>
      <c r="AC74" s="1"/>
      <c r="AD74" s="1"/>
      <c r="AE74" s="1"/>
      <c r="AF74" s="1"/>
    </row>
    <row r="75" customFormat="false" ht="15" hidden="true" customHeight="false" outlineLevel="2" collapsed="false">
      <c r="A75" s="1"/>
      <c r="B75" s="70" t="n">
        <f aca="false">Arbeitspakete!G10</f>
        <v>0</v>
      </c>
      <c r="C75" s="71"/>
      <c r="D75" s="72"/>
      <c r="E75" s="73"/>
      <c r="F75" s="74"/>
      <c r="G75" s="75" t="n">
        <f aca="false">SUMIFS([0]!t1istw7,[0]!t1paketw7,B75)</f>
        <v>0</v>
      </c>
      <c r="H75" s="74"/>
      <c r="I75" s="75" t="n">
        <f aca="false">SUMIFS(zeit2!t2istw7,zeit2!t2paketw7,B75)</f>
        <v>0</v>
      </c>
      <c r="J75" s="74"/>
      <c r="K75" s="75" t="n">
        <f aca="false">SUMIFS(zeit3!t3istw7,zeit3!t3paketw7,B75)</f>
        <v>0</v>
      </c>
      <c r="L75" s="74"/>
      <c r="M75" s="75" t="n">
        <f aca="false">SUMIFS(zeit4!t4istw7,zeit4!t4paketw7,B75)</f>
        <v>0</v>
      </c>
      <c r="N75" s="74"/>
      <c r="O75" s="75" t="n">
        <f aca="false">SUMIFS(zeit5!t5istw7,zeit5!t5paketw7,B75)</f>
        <v>0</v>
      </c>
      <c r="P75" s="76" t="n">
        <f aca="false">L75+J75+H75+F75+N75</f>
        <v>0</v>
      </c>
      <c r="Q75" s="98" t="n">
        <f aca="false">M75+K75+I75+G75+O75</f>
        <v>0</v>
      </c>
      <c r="R75" s="1"/>
      <c r="S75" s="1"/>
      <c r="T75" s="1"/>
      <c r="U75" s="1"/>
      <c r="V75" s="1"/>
      <c r="W75" s="1"/>
      <c r="X75" s="1"/>
      <c r="Y75" s="1"/>
      <c r="Z75" s="1"/>
      <c r="AA75" s="1"/>
      <c r="AB75" s="1"/>
      <c r="AC75" s="1"/>
      <c r="AD75" s="1"/>
      <c r="AE75" s="1"/>
      <c r="AF75" s="1"/>
    </row>
    <row r="76" customFormat="false" ht="15" hidden="true" customHeight="false" outlineLevel="2" collapsed="false">
      <c r="A76" s="1"/>
      <c r="B76" s="70" t="n">
        <f aca="false">Arbeitspakete!G11</f>
        <v>0</v>
      </c>
      <c r="C76" s="71"/>
      <c r="D76" s="72"/>
      <c r="E76" s="73"/>
      <c r="F76" s="74"/>
      <c r="G76" s="75" t="n">
        <f aca="false">SUMIFS([0]!t1istw7,[0]!t1paketw7,B76)</f>
        <v>0</v>
      </c>
      <c r="H76" s="74"/>
      <c r="I76" s="75" t="n">
        <f aca="false">SUMIFS(zeit2!t2istw7,zeit2!t2paketw7,B76)</f>
        <v>0</v>
      </c>
      <c r="J76" s="74"/>
      <c r="K76" s="75" t="n">
        <f aca="false">SUMIFS(zeit3!t3istw7,zeit3!t3paketw7,B76)</f>
        <v>0</v>
      </c>
      <c r="L76" s="74"/>
      <c r="M76" s="75" t="n">
        <f aca="false">SUMIFS(zeit4!t4istw7,zeit4!t4paketw7,B76)</f>
        <v>0</v>
      </c>
      <c r="N76" s="74"/>
      <c r="O76" s="75" t="n">
        <f aca="false">SUMIFS(zeit5!t5istw7,zeit5!t5paketw7,B76)</f>
        <v>0</v>
      </c>
      <c r="P76" s="76" t="n">
        <f aca="false">L76+J76+H76+F76+N76</f>
        <v>0</v>
      </c>
      <c r="Q76" s="98" t="n">
        <f aca="false">M76+K76+I76+G76+O76</f>
        <v>0</v>
      </c>
      <c r="R76" s="1"/>
      <c r="S76" s="1"/>
      <c r="T76" s="1"/>
      <c r="U76" s="1"/>
      <c r="V76" s="1"/>
      <c r="W76" s="1"/>
      <c r="X76" s="1"/>
      <c r="Y76" s="1"/>
      <c r="Z76" s="1"/>
      <c r="AA76" s="1"/>
      <c r="AB76" s="1"/>
      <c r="AC76" s="1"/>
      <c r="AD76" s="1"/>
      <c r="AE76" s="1"/>
      <c r="AF76" s="1"/>
    </row>
    <row r="77" customFormat="false" ht="15" hidden="true" customHeight="false" outlineLevel="2" collapsed="false">
      <c r="A77" s="1"/>
      <c r="B77" s="70" t="n">
        <f aca="false">Arbeitspakete!G12</f>
        <v>0</v>
      </c>
      <c r="C77" s="71"/>
      <c r="D77" s="72"/>
      <c r="E77" s="73"/>
      <c r="F77" s="74"/>
      <c r="G77" s="75" t="n">
        <f aca="false">SUMIFS([0]!t1istw7,[0]!t1paketw7,B77)</f>
        <v>0</v>
      </c>
      <c r="H77" s="74"/>
      <c r="I77" s="75" t="n">
        <f aca="false">SUMIFS(zeit2!t2istw7,zeit2!t2paketw7,B77)</f>
        <v>0</v>
      </c>
      <c r="J77" s="74"/>
      <c r="K77" s="75" t="n">
        <f aca="false">SUMIFS(zeit3!t3istw7,zeit3!t3paketw7,B77)</f>
        <v>0</v>
      </c>
      <c r="L77" s="74"/>
      <c r="M77" s="75" t="n">
        <f aca="false">SUMIFS(zeit4!t4istw7,zeit4!t4paketw7,B77)</f>
        <v>0</v>
      </c>
      <c r="N77" s="74"/>
      <c r="O77" s="75" t="n">
        <f aca="false">SUMIFS(zeit5!t5istw7,zeit5!t5paketw7,B77)</f>
        <v>0</v>
      </c>
      <c r="P77" s="76" t="n">
        <f aca="false">L77+J77+H77+F77+N77</f>
        <v>0</v>
      </c>
      <c r="Q77" s="98" t="n">
        <f aca="false">M77+K77+I77+G77+O77</f>
        <v>0</v>
      </c>
      <c r="R77" s="1"/>
      <c r="S77" s="1"/>
      <c r="T77" s="1"/>
      <c r="U77" s="1"/>
      <c r="V77" s="1"/>
      <c r="W77" s="1"/>
      <c r="X77" s="1"/>
      <c r="Y77" s="1"/>
      <c r="Z77" s="1"/>
      <c r="AA77" s="1"/>
      <c r="AB77" s="1"/>
      <c r="AC77" s="1"/>
      <c r="AD77" s="1"/>
      <c r="AE77" s="1"/>
      <c r="AF77" s="1"/>
    </row>
    <row r="78" customFormat="false" ht="15" hidden="true" customHeight="false" outlineLevel="2" collapsed="false">
      <c r="A78" s="1"/>
      <c r="B78" s="70" t="n">
        <f aca="false">Arbeitspakete!G13</f>
        <v>0</v>
      </c>
      <c r="C78" s="71"/>
      <c r="D78" s="72"/>
      <c r="E78" s="73"/>
      <c r="F78" s="74"/>
      <c r="G78" s="75" t="n">
        <f aca="false">SUMIFS([0]!t1istw7,[0]!t1paketw7,B78)</f>
        <v>0</v>
      </c>
      <c r="H78" s="74"/>
      <c r="I78" s="75" t="n">
        <f aca="false">SUMIFS(zeit2!t2istw7,zeit2!t2paketw7,B78)</f>
        <v>0</v>
      </c>
      <c r="J78" s="74"/>
      <c r="K78" s="75" t="n">
        <f aca="false">SUMIFS(zeit3!t3istw7,zeit3!t3paketw7,B78)</f>
        <v>0</v>
      </c>
      <c r="L78" s="74"/>
      <c r="M78" s="75" t="n">
        <f aca="false">SUMIFS(zeit4!t4istw7,zeit4!t4paketw7,B78)</f>
        <v>0</v>
      </c>
      <c r="N78" s="74"/>
      <c r="O78" s="75" t="n">
        <f aca="false">SUMIFS(zeit5!t5istw7,zeit5!t5paketw7,B78)</f>
        <v>0</v>
      </c>
      <c r="P78" s="76" t="n">
        <f aca="false">L78+J78+H78+F78+N78</f>
        <v>0</v>
      </c>
      <c r="Q78" s="98" t="n">
        <f aca="false">M78+K78+I78+G78+O78</f>
        <v>0</v>
      </c>
      <c r="R78" s="1"/>
      <c r="S78" s="1"/>
      <c r="T78" s="1"/>
      <c r="U78" s="1"/>
      <c r="V78" s="1"/>
      <c r="W78" s="1"/>
      <c r="X78" s="1"/>
      <c r="Y78" s="1"/>
      <c r="Z78" s="1"/>
      <c r="AA78" s="1"/>
      <c r="AB78" s="1"/>
      <c r="AC78" s="1"/>
      <c r="AD78" s="1"/>
      <c r="AE78" s="1"/>
      <c r="AF78" s="1"/>
    </row>
    <row r="79" customFormat="false" ht="15" hidden="false" customHeight="false" outlineLevel="1" collapsed="true">
      <c r="A79" s="1"/>
      <c r="B79" s="84" t="s">
        <v>72</v>
      </c>
      <c r="C79" s="78"/>
      <c r="D79" s="79"/>
      <c r="E79" s="80" t="n">
        <f aca="false">D79-F79-H79-J79-L79-N79</f>
        <v>0</v>
      </c>
      <c r="F79" s="81" t="n">
        <f aca="false">SUM(F80:F89)</f>
        <v>0</v>
      </c>
      <c r="G79" s="82" t="n">
        <f aca="false">SUM(G80:G89)</f>
        <v>0</v>
      </c>
      <c r="H79" s="81" t="n">
        <f aca="false">SUM(H80:H89)</f>
        <v>0</v>
      </c>
      <c r="I79" s="82" t="n">
        <f aca="false">SUM(I80:I89)</f>
        <v>0</v>
      </c>
      <c r="J79" s="81" t="n">
        <f aca="false">SUM(J80:J89)</f>
        <v>0</v>
      </c>
      <c r="K79" s="82" t="n">
        <f aca="false">SUM(K80:K89)</f>
        <v>0</v>
      </c>
      <c r="L79" s="81" t="n">
        <f aca="false">SUM(L80:L89)</f>
        <v>0</v>
      </c>
      <c r="M79" s="82" t="n">
        <f aca="false">SUM(M80:M89)</f>
        <v>0</v>
      </c>
      <c r="N79" s="81" t="n">
        <f aca="false">SUM(N80:N89)</f>
        <v>0</v>
      </c>
      <c r="O79" s="82" t="n">
        <f aca="false">SUM(O80:O89)</f>
        <v>0</v>
      </c>
      <c r="P79" s="68" t="n">
        <f aca="false">L79+J79+H79+F79+N79</f>
        <v>0</v>
      </c>
      <c r="Q79" s="67" t="n">
        <f aca="false">M79+K79+I79+G79+O79</f>
        <v>0</v>
      </c>
      <c r="R79" s="1"/>
      <c r="S79" s="1"/>
      <c r="T79" s="1"/>
      <c r="U79" s="1"/>
      <c r="V79" s="1"/>
      <c r="W79" s="1"/>
      <c r="X79" s="1"/>
      <c r="Y79" s="1"/>
      <c r="Z79" s="1"/>
      <c r="AA79" s="1"/>
      <c r="AB79" s="1"/>
      <c r="AC79" s="1"/>
      <c r="AD79" s="1"/>
      <c r="AE79" s="1"/>
      <c r="AF79" s="1"/>
    </row>
    <row r="80" customFormat="false" ht="15" hidden="true" customHeight="false" outlineLevel="2" collapsed="false">
      <c r="A80" s="1"/>
      <c r="B80" s="70" t="str">
        <f aca="false">Arbeitspakete!H4</f>
        <v>Projektwissen</v>
      </c>
      <c r="C80" s="71"/>
      <c r="D80" s="72"/>
      <c r="E80" s="73"/>
      <c r="F80" s="74"/>
      <c r="G80" s="75" t="n">
        <f aca="false">SUMIFS([0]!t1istw7,[0]!t1paketw7,B80)</f>
        <v>0</v>
      </c>
      <c r="H80" s="74"/>
      <c r="I80" s="75" t="n">
        <f aca="false">SUMIFS(zeit2!t2istw7,zeit2!t2paketw7,B80)</f>
        <v>0</v>
      </c>
      <c r="J80" s="74"/>
      <c r="K80" s="75" t="n">
        <f aca="false">SUMIFS(zeit3!t3istw7,zeit3!t3paketw7,B80)</f>
        <v>0</v>
      </c>
      <c r="L80" s="74"/>
      <c r="M80" s="75" t="n">
        <f aca="false">SUMIFS(zeit4!t4istw7,zeit4!t4paketw7,B80)</f>
        <v>0</v>
      </c>
      <c r="N80" s="74"/>
      <c r="O80" s="75" t="n">
        <f aca="false">SUMIFS(zeit5!t5istw7,zeit5!t5paketw7,B80)</f>
        <v>0</v>
      </c>
      <c r="P80" s="76" t="n">
        <f aca="false">L80+J80+H80+F80+N80</f>
        <v>0</v>
      </c>
      <c r="Q80" s="98" t="n">
        <f aca="false">M80+K80+I80+G80+O80</f>
        <v>0</v>
      </c>
      <c r="R80" s="1"/>
      <c r="S80" s="1"/>
      <c r="T80" s="1"/>
      <c r="U80" s="1"/>
      <c r="V80" s="1"/>
      <c r="W80" s="1"/>
      <c r="X80" s="1"/>
      <c r="Y80" s="1"/>
      <c r="Z80" s="1"/>
      <c r="AA80" s="1"/>
      <c r="AB80" s="1"/>
      <c r="AC80" s="1"/>
      <c r="AD80" s="1"/>
      <c r="AE80" s="1"/>
      <c r="AF80" s="1"/>
    </row>
    <row r="81" customFormat="false" ht="15" hidden="true" customHeight="false" outlineLevel="2" collapsed="false">
      <c r="A81" s="1"/>
      <c r="B81" s="70" t="n">
        <f aca="false">Arbeitspakete!H5</f>
        <v>0</v>
      </c>
      <c r="C81" s="71"/>
      <c r="D81" s="72"/>
      <c r="E81" s="73"/>
      <c r="F81" s="74"/>
      <c r="G81" s="75" t="n">
        <f aca="false">SUMIFS([0]!t1istw7,[0]!t1paketw7,B81)</f>
        <v>0</v>
      </c>
      <c r="H81" s="74"/>
      <c r="I81" s="75" t="n">
        <f aca="false">SUMIFS(zeit2!t2istw7,zeit2!t2paketw7,B81)</f>
        <v>0</v>
      </c>
      <c r="J81" s="74"/>
      <c r="K81" s="75" t="n">
        <f aca="false">SUMIFS(zeit3!t3istw7,zeit3!t3paketw7,B81)</f>
        <v>0</v>
      </c>
      <c r="L81" s="74"/>
      <c r="M81" s="75" t="n">
        <f aca="false">SUMIFS(zeit4!t4istw7,zeit4!t4paketw7,B81)</f>
        <v>0</v>
      </c>
      <c r="N81" s="74"/>
      <c r="O81" s="75" t="n">
        <f aca="false">SUMIFS(zeit5!t5istw7,zeit5!t5paketw7,B81)</f>
        <v>0</v>
      </c>
      <c r="P81" s="76" t="n">
        <f aca="false">L81+J81+H81+F81+N81</f>
        <v>0</v>
      </c>
      <c r="Q81" s="98" t="n">
        <f aca="false">M81+K81+I81+G81+O81</f>
        <v>0</v>
      </c>
      <c r="R81" s="1"/>
      <c r="S81" s="1"/>
      <c r="T81" s="1"/>
      <c r="U81" s="1"/>
      <c r="V81" s="1"/>
      <c r="W81" s="1"/>
      <c r="X81" s="1"/>
      <c r="Y81" s="1"/>
      <c r="Z81" s="1"/>
      <c r="AA81" s="1"/>
      <c r="AB81" s="1"/>
      <c r="AC81" s="1"/>
      <c r="AD81" s="1"/>
      <c r="AE81" s="1"/>
      <c r="AF81" s="1"/>
    </row>
    <row r="82" customFormat="false" ht="15" hidden="true" customHeight="false" outlineLevel="2" collapsed="false">
      <c r="A82" s="1"/>
      <c r="B82" s="70" t="n">
        <f aca="false">Arbeitspakete!H6</f>
        <v>0</v>
      </c>
      <c r="C82" s="71"/>
      <c r="D82" s="72"/>
      <c r="E82" s="73"/>
      <c r="F82" s="74"/>
      <c r="G82" s="75" t="n">
        <f aca="false">SUMIFS([0]!t1istw7,[0]!t1paketw7,B82)</f>
        <v>0</v>
      </c>
      <c r="H82" s="74"/>
      <c r="I82" s="75" t="n">
        <f aca="false">SUMIFS(zeit2!t2istw7,zeit2!t2paketw7,B82)</f>
        <v>0</v>
      </c>
      <c r="J82" s="74"/>
      <c r="K82" s="75" t="n">
        <f aca="false">SUMIFS(zeit3!t3istw7,zeit3!t3paketw7,B82)</f>
        <v>0</v>
      </c>
      <c r="L82" s="74"/>
      <c r="M82" s="75" t="n">
        <f aca="false">SUMIFS(zeit4!t4istw7,zeit4!t4paketw7,B82)</f>
        <v>0</v>
      </c>
      <c r="N82" s="74"/>
      <c r="O82" s="75" t="n">
        <f aca="false">SUMIFS(zeit5!t5istw7,zeit5!t5paketw7,B82)</f>
        <v>0</v>
      </c>
      <c r="P82" s="76" t="n">
        <f aca="false">L82+J82+H82+F82+N82</f>
        <v>0</v>
      </c>
      <c r="Q82" s="98" t="n">
        <f aca="false">M82+K82+I82+G82+O82</f>
        <v>0</v>
      </c>
      <c r="R82" s="1"/>
      <c r="S82" s="1"/>
      <c r="T82" s="1"/>
      <c r="U82" s="1"/>
      <c r="V82" s="1"/>
      <c r="W82" s="1"/>
      <c r="X82" s="1"/>
      <c r="Y82" s="1"/>
      <c r="Z82" s="1"/>
      <c r="AA82" s="1"/>
      <c r="AB82" s="1"/>
      <c r="AC82" s="1"/>
      <c r="AD82" s="1"/>
      <c r="AE82" s="1"/>
      <c r="AF82" s="1"/>
    </row>
    <row r="83" customFormat="false" ht="15" hidden="true" customHeight="false" outlineLevel="2" collapsed="false">
      <c r="A83" s="1"/>
      <c r="B83" s="70" t="n">
        <f aca="false">Arbeitspakete!H7</f>
        <v>0</v>
      </c>
      <c r="C83" s="71"/>
      <c r="D83" s="72"/>
      <c r="E83" s="73"/>
      <c r="F83" s="74"/>
      <c r="G83" s="75" t="n">
        <f aca="false">SUMIFS([0]!t1istw7,[0]!t1paketw7,B83)</f>
        <v>0</v>
      </c>
      <c r="H83" s="74"/>
      <c r="I83" s="75" t="n">
        <f aca="false">SUMIFS(zeit2!t2istw7,zeit2!t2paketw7,B83)</f>
        <v>0</v>
      </c>
      <c r="J83" s="74"/>
      <c r="K83" s="75" t="n">
        <f aca="false">SUMIFS(zeit3!t3istw7,zeit3!t3paketw7,B83)</f>
        <v>0</v>
      </c>
      <c r="L83" s="74"/>
      <c r="M83" s="75" t="n">
        <f aca="false">SUMIFS(zeit4!t4istw7,zeit4!t4paketw7,B83)</f>
        <v>0</v>
      </c>
      <c r="N83" s="74"/>
      <c r="O83" s="75" t="n">
        <f aca="false">SUMIFS(zeit5!t5istw7,zeit5!t5paketw7,B83)</f>
        <v>0</v>
      </c>
      <c r="P83" s="76" t="n">
        <f aca="false">L83+J83+H83+F83+N83</f>
        <v>0</v>
      </c>
      <c r="Q83" s="98" t="n">
        <f aca="false">M83+K83+I83+G83+O83</f>
        <v>0</v>
      </c>
      <c r="R83" s="1"/>
      <c r="S83" s="1"/>
      <c r="T83" s="1"/>
      <c r="U83" s="1"/>
      <c r="V83" s="1"/>
      <c r="W83" s="1"/>
      <c r="X83" s="1"/>
      <c r="Y83" s="1"/>
      <c r="Z83" s="1"/>
      <c r="AA83" s="1"/>
      <c r="AB83" s="1"/>
      <c r="AC83" s="1"/>
      <c r="AD83" s="1"/>
      <c r="AE83" s="1"/>
      <c r="AF83" s="1"/>
    </row>
    <row r="84" customFormat="false" ht="15" hidden="true" customHeight="false" outlineLevel="2" collapsed="false">
      <c r="A84" s="1"/>
      <c r="B84" s="70" t="n">
        <f aca="false">Arbeitspakete!H8</f>
        <v>0</v>
      </c>
      <c r="C84" s="71"/>
      <c r="D84" s="72"/>
      <c r="E84" s="73"/>
      <c r="F84" s="74"/>
      <c r="G84" s="75" t="n">
        <f aca="false">SUMIFS([0]!t1istw7,[0]!t1paketw7,B84)</f>
        <v>0</v>
      </c>
      <c r="H84" s="74"/>
      <c r="I84" s="75" t="n">
        <f aca="false">SUMIFS(zeit2!t2istw7,zeit2!t2paketw7,B84)</f>
        <v>0</v>
      </c>
      <c r="J84" s="74"/>
      <c r="K84" s="75" t="n">
        <f aca="false">SUMIFS(zeit3!t3istw7,zeit3!t3paketw7,B84)</f>
        <v>0</v>
      </c>
      <c r="L84" s="74"/>
      <c r="M84" s="75" t="n">
        <f aca="false">SUMIFS(zeit4!t4istw7,zeit4!t4paketw7,B84)</f>
        <v>0</v>
      </c>
      <c r="N84" s="74"/>
      <c r="O84" s="75" t="n">
        <f aca="false">SUMIFS(zeit5!t5istw7,zeit5!t5paketw7,B84)</f>
        <v>0</v>
      </c>
      <c r="P84" s="76" t="n">
        <f aca="false">L84+J84+H84+F84+N84</f>
        <v>0</v>
      </c>
      <c r="Q84" s="98" t="n">
        <f aca="false">M84+K84+I84+G84+O84</f>
        <v>0</v>
      </c>
      <c r="R84" s="1"/>
      <c r="S84" s="1"/>
      <c r="T84" s="1"/>
      <c r="U84" s="1"/>
      <c r="V84" s="1"/>
      <c r="W84" s="1"/>
      <c r="X84" s="1"/>
      <c r="Y84" s="1"/>
      <c r="Z84" s="1"/>
      <c r="AA84" s="1"/>
      <c r="AB84" s="1"/>
      <c r="AC84" s="1"/>
      <c r="AD84" s="1"/>
      <c r="AE84" s="1"/>
      <c r="AF84" s="1"/>
    </row>
    <row r="85" customFormat="false" ht="15" hidden="true" customHeight="false" outlineLevel="2" collapsed="false">
      <c r="A85" s="1"/>
      <c r="B85" s="70" t="n">
        <f aca="false">Arbeitspakete!H9</f>
        <v>0</v>
      </c>
      <c r="C85" s="71"/>
      <c r="D85" s="72"/>
      <c r="E85" s="73"/>
      <c r="F85" s="74"/>
      <c r="G85" s="75" t="n">
        <f aca="false">SUMIFS([0]!t1istw7,[0]!t1paketw7,B85)</f>
        <v>0</v>
      </c>
      <c r="H85" s="74"/>
      <c r="I85" s="75" t="n">
        <f aca="false">SUMIFS(zeit2!t2istw7,zeit2!t2paketw7,B85)</f>
        <v>0</v>
      </c>
      <c r="J85" s="74"/>
      <c r="K85" s="75" t="n">
        <f aca="false">SUMIFS(zeit3!t3istw7,zeit3!t3paketw7,B85)</f>
        <v>0</v>
      </c>
      <c r="L85" s="74"/>
      <c r="M85" s="75" t="n">
        <f aca="false">SUMIFS(zeit4!t4istw7,zeit4!t4paketw7,B85)</f>
        <v>0</v>
      </c>
      <c r="N85" s="74"/>
      <c r="O85" s="75" t="n">
        <f aca="false">SUMIFS(zeit5!t5istw7,zeit5!t5paketw7,B85)</f>
        <v>0</v>
      </c>
      <c r="P85" s="76" t="n">
        <f aca="false">L85+J85+H85+F85+N85</f>
        <v>0</v>
      </c>
      <c r="Q85" s="98" t="n">
        <f aca="false">M85+K85+I85+G85+O85</f>
        <v>0</v>
      </c>
      <c r="R85" s="1"/>
      <c r="S85" s="1"/>
      <c r="T85" s="1"/>
      <c r="U85" s="1"/>
      <c r="V85" s="1"/>
      <c r="W85" s="1"/>
      <c r="X85" s="1"/>
      <c r="Y85" s="1"/>
      <c r="Z85" s="1"/>
      <c r="AA85" s="1"/>
      <c r="AB85" s="1"/>
      <c r="AC85" s="1"/>
      <c r="AD85" s="1"/>
      <c r="AE85" s="1"/>
      <c r="AF85" s="1"/>
    </row>
    <row r="86" customFormat="false" ht="15" hidden="true" customHeight="false" outlineLevel="2" collapsed="false">
      <c r="A86" s="1"/>
      <c r="B86" s="70" t="n">
        <f aca="false">Arbeitspakete!H10</f>
        <v>0</v>
      </c>
      <c r="C86" s="71"/>
      <c r="D86" s="72"/>
      <c r="E86" s="73"/>
      <c r="F86" s="74"/>
      <c r="G86" s="75" t="n">
        <f aca="false">SUMIFS([0]!t1istw7,[0]!t1paketw7,B86)</f>
        <v>0</v>
      </c>
      <c r="H86" s="74"/>
      <c r="I86" s="75" t="n">
        <f aca="false">SUMIFS(zeit2!t2istw7,zeit2!t2paketw7,B86)</f>
        <v>0</v>
      </c>
      <c r="J86" s="74"/>
      <c r="K86" s="75" t="n">
        <f aca="false">SUMIFS(zeit3!t3istw7,zeit3!t3paketw7,B86)</f>
        <v>0</v>
      </c>
      <c r="L86" s="74"/>
      <c r="M86" s="75" t="n">
        <f aca="false">SUMIFS(zeit4!t4istw7,zeit4!t4paketw7,B86)</f>
        <v>0</v>
      </c>
      <c r="N86" s="74"/>
      <c r="O86" s="75" t="n">
        <f aca="false">SUMIFS(zeit5!t5istw7,zeit5!t5paketw7,B86)</f>
        <v>0</v>
      </c>
      <c r="P86" s="76" t="n">
        <f aca="false">L86+J86+H86+F86+N86</f>
        <v>0</v>
      </c>
      <c r="Q86" s="98" t="n">
        <f aca="false">M86+K86+I86+G86+O86</f>
        <v>0</v>
      </c>
      <c r="R86" s="1"/>
      <c r="S86" s="1"/>
      <c r="T86" s="1"/>
      <c r="U86" s="1"/>
      <c r="V86" s="1"/>
      <c r="W86" s="1"/>
      <c r="X86" s="1"/>
      <c r="Y86" s="1"/>
      <c r="Z86" s="1"/>
      <c r="AA86" s="1"/>
      <c r="AB86" s="1"/>
      <c r="AC86" s="1"/>
      <c r="AD86" s="1"/>
      <c r="AE86" s="1"/>
      <c r="AF86" s="1"/>
    </row>
    <row r="87" customFormat="false" ht="15" hidden="true" customHeight="false" outlineLevel="2" collapsed="false">
      <c r="A87" s="1"/>
      <c r="B87" s="70" t="n">
        <f aca="false">Arbeitspakete!H11</f>
        <v>0</v>
      </c>
      <c r="C87" s="71"/>
      <c r="D87" s="72"/>
      <c r="E87" s="73"/>
      <c r="F87" s="74"/>
      <c r="G87" s="75" t="n">
        <f aca="false">SUMIFS([0]!t1istw7,[0]!t1paketw7,B87)</f>
        <v>0</v>
      </c>
      <c r="H87" s="74"/>
      <c r="I87" s="75" t="n">
        <f aca="false">SUMIFS(zeit2!t2istw7,zeit2!t2paketw7,B87)</f>
        <v>0</v>
      </c>
      <c r="J87" s="74"/>
      <c r="K87" s="75" t="n">
        <f aca="false">SUMIFS(zeit3!t3istw7,zeit3!t3paketw7,B87)</f>
        <v>0</v>
      </c>
      <c r="L87" s="74"/>
      <c r="M87" s="75" t="n">
        <f aca="false">SUMIFS(zeit4!t4istw7,zeit4!t4paketw7,B87)</f>
        <v>0</v>
      </c>
      <c r="N87" s="74"/>
      <c r="O87" s="75" t="n">
        <f aca="false">SUMIFS(zeit5!t5istw7,zeit5!t5paketw7,B87)</f>
        <v>0</v>
      </c>
      <c r="P87" s="76" t="n">
        <f aca="false">L87+J87+H87+F87+N87</f>
        <v>0</v>
      </c>
      <c r="Q87" s="98" t="n">
        <f aca="false">M87+K87+I87+G87+O87</f>
        <v>0</v>
      </c>
      <c r="R87" s="1"/>
      <c r="S87" s="1"/>
      <c r="T87" s="1"/>
      <c r="U87" s="1"/>
      <c r="V87" s="1"/>
      <c r="W87" s="1"/>
      <c r="X87" s="1"/>
      <c r="Y87" s="1"/>
      <c r="Z87" s="1"/>
      <c r="AA87" s="1"/>
      <c r="AB87" s="1"/>
      <c r="AC87" s="1"/>
      <c r="AD87" s="1"/>
      <c r="AE87" s="1"/>
      <c r="AF87" s="1"/>
    </row>
    <row r="88" customFormat="false" ht="15" hidden="true" customHeight="false" outlineLevel="2" collapsed="false">
      <c r="A88" s="1"/>
      <c r="B88" s="70" t="n">
        <f aca="false">Arbeitspakete!H12</f>
        <v>0</v>
      </c>
      <c r="C88" s="71"/>
      <c r="D88" s="72"/>
      <c r="E88" s="73"/>
      <c r="F88" s="74"/>
      <c r="G88" s="75" t="n">
        <f aca="false">SUMIFS([0]!t1istw7,[0]!t1paketw7,B88)</f>
        <v>0</v>
      </c>
      <c r="H88" s="74"/>
      <c r="I88" s="75" t="n">
        <f aca="false">SUMIFS(zeit2!t2istw7,zeit2!t2paketw7,B88)</f>
        <v>0</v>
      </c>
      <c r="J88" s="74"/>
      <c r="K88" s="75" t="n">
        <f aca="false">SUMIFS(zeit3!t3istw7,zeit3!t3paketw7,B88)</f>
        <v>0</v>
      </c>
      <c r="L88" s="74"/>
      <c r="M88" s="75" t="n">
        <f aca="false">SUMIFS(zeit4!t4istw7,zeit4!t4paketw7,B88)</f>
        <v>0</v>
      </c>
      <c r="N88" s="74"/>
      <c r="O88" s="75" t="n">
        <f aca="false">SUMIFS(zeit5!t5istw7,zeit5!t5paketw7,B88)</f>
        <v>0</v>
      </c>
      <c r="P88" s="76" t="n">
        <f aca="false">L88+J88+H88+F88+N88</f>
        <v>0</v>
      </c>
      <c r="Q88" s="98" t="n">
        <f aca="false">M88+K88+I88+G88+O88</f>
        <v>0</v>
      </c>
      <c r="R88" s="1"/>
      <c r="S88" s="1"/>
      <c r="T88" s="1"/>
      <c r="U88" s="1"/>
      <c r="V88" s="1"/>
      <c r="W88" s="1"/>
      <c r="X88" s="1"/>
      <c r="Y88" s="1"/>
      <c r="Z88" s="1"/>
      <c r="AA88" s="1"/>
      <c r="AB88" s="1"/>
      <c r="AC88" s="1"/>
      <c r="AD88" s="1"/>
      <c r="AE88" s="1"/>
      <c r="AF88" s="1"/>
    </row>
    <row r="89" customFormat="false" ht="15" hidden="true" customHeight="false" outlineLevel="2" collapsed="false">
      <c r="A89" s="1"/>
      <c r="B89" s="70" t="n">
        <f aca="false">Arbeitspakete!H13</f>
        <v>0</v>
      </c>
      <c r="C89" s="71"/>
      <c r="D89" s="72"/>
      <c r="E89" s="73"/>
      <c r="F89" s="74"/>
      <c r="G89" s="75" t="n">
        <f aca="false">SUMIFS([0]!t1istw7,[0]!t1paketw7,B89)</f>
        <v>0</v>
      </c>
      <c r="H89" s="74"/>
      <c r="I89" s="75" t="n">
        <f aca="false">SUMIFS(zeit2!t2istw7,zeit2!t2paketw7,B89)</f>
        <v>0</v>
      </c>
      <c r="J89" s="74"/>
      <c r="K89" s="75" t="n">
        <f aca="false">SUMIFS(zeit3!t3istw7,zeit3!t3paketw7,B89)</f>
        <v>0</v>
      </c>
      <c r="L89" s="74"/>
      <c r="M89" s="75" t="n">
        <f aca="false">SUMIFS(zeit4!t4istw7,zeit4!t4paketw7,B89)</f>
        <v>0</v>
      </c>
      <c r="N89" s="74"/>
      <c r="O89" s="75" t="n">
        <f aca="false">SUMIFS(zeit5!t5istw7,zeit5!t5paketw7,B89)</f>
        <v>0</v>
      </c>
      <c r="P89" s="76" t="n">
        <f aca="false">L89+J89+H89+F89+N89</f>
        <v>0</v>
      </c>
      <c r="Q89" s="98" t="n">
        <f aca="false">M89+K89+I89+G89+O89</f>
        <v>0</v>
      </c>
      <c r="R89" s="1"/>
      <c r="S89" s="1"/>
      <c r="T89" s="1"/>
      <c r="U89" s="1"/>
      <c r="V89" s="1"/>
      <c r="W89" s="1"/>
      <c r="X89" s="1"/>
      <c r="Y89" s="1"/>
      <c r="Z89" s="1"/>
      <c r="AA89" s="1"/>
      <c r="AB89" s="1"/>
      <c r="AC89" s="1"/>
      <c r="AD89" s="1"/>
      <c r="AE89" s="1"/>
      <c r="AF89" s="1"/>
    </row>
    <row r="90" customFormat="false" ht="15" hidden="false" customHeight="false" outlineLevel="1" collapsed="true">
      <c r="A90" s="1"/>
      <c r="B90" s="84" t="s">
        <v>60</v>
      </c>
      <c r="C90" s="78"/>
      <c r="D90" s="79" t="n">
        <v>12</v>
      </c>
      <c r="E90" s="80" t="n">
        <f aca="false">D90-F90-H90-J90-L90-N90</f>
        <v>0</v>
      </c>
      <c r="F90" s="81" t="n">
        <f aca="false">SUM(F91:F100)</f>
        <v>3</v>
      </c>
      <c r="G90" s="82" t="n">
        <f aca="false">SUM(G91:G100)</f>
        <v>0</v>
      </c>
      <c r="H90" s="81" t="n">
        <f aca="false">SUM(H91:H100)</f>
        <v>3</v>
      </c>
      <c r="I90" s="82" t="n">
        <f aca="false">SUM(I91:I100)</f>
        <v>0</v>
      </c>
      <c r="J90" s="81" t="n">
        <f aca="false">SUM(J91:J100)</f>
        <v>3</v>
      </c>
      <c r="K90" s="82" t="n">
        <f aca="false">SUM(K91:K100)</f>
        <v>0</v>
      </c>
      <c r="L90" s="81" t="n">
        <f aca="false">SUM(L91:L100)</f>
        <v>3</v>
      </c>
      <c r="M90" s="82" t="n">
        <f aca="false">SUM(M91:M100)</f>
        <v>0</v>
      </c>
      <c r="N90" s="81" t="n">
        <f aca="false">SUM(N91:N100)</f>
        <v>0</v>
      </c>
      <c r="O90" s="82" t="n">
        <f aca="false">SUM(O91:O100)</f>
        <v>0</v>
      </c>
      <c r="P90" s="68" t="n">
        <f aca="false">L90+J90+H90+F90+N90</f>
        <v>12</v>
      </c>
      <c r="Q90" s="67" t="n">
        <f aca="false">M90+K90+I90+G90+O90</f>
        <v>0</v>
      </c>
      <c r="R90" s="1"/>
      <c r="S90" s="1"/>
      <c r="T90" s="1"/>
      <c r="U90" s="1"/>
      <c r="V90" s="1"/>
      <c r="W90" s="1"/>
      <c r="X90" s="1"/>
      <c r="Y90" s="1"/>
      <c r="Z90" s="1"/>
      <c r="AA90" s="1"/>
      <c r="AB90" s="1"/>
      <c r="AC90" s="1"/>
      <c r="AD90" s="1"/>
      <c r="AE90" s="1"/>
      <c r="AF90" s="1"/>
    </row>
    <row r="91" customFormat="false" ht="15" hidden="true" customHeight="false" outlineLevel="2" collapsed="false">
      <c r="A91" s="1"/>
      <c r="B91" s="70" t="str">
        <f aca="false">Arbeitspakete!I4</f>
        <v>Ergebnisse zusammentragen</v>
      </c>
      <c r="C91" s="71"/>
      <c r="D91" s="72"/>
      <c r="E91" s="73"/>
      <c r="F91" s="74" t="n">
        <v>3</v>
      </c>
      <c r="G91" s="75" t="n">
        <f aca="false">SUMIFS([0]!t1istw7,[0]!t1paketw7,B91)</f>
        <v>0</v>
      </c>
      <c r="H91" s="74" t="n">
        <v>3</v>
      </c>
      <c r="I91" s="75" t="n">
        <f aca="false">SUMIFS(zeit2!t2istw7,zeit2!t2paketw7,B91)</f>
        <v>0</v>
      </c>
      <c r="J91" s="74" t="n">
        <v>3</v>
      </c>
      <c r="K91" s="75" t="n">
        <f aca="false">SUMIFS(zeit3!t3istw7,zeit3!t3paketw7,B91)</f>
        <v>0</v>
      </c>
      <c r="L91" s="74" t="n">
        <v>3</v>
      </c>
      <c r="M91" s="75" t="n">
        <f aca="false">SUMIFS(zeit4!t4istw7,zeit4!t4paketw7,B91)</f>
        <v>0</v>
      </c>
      <c r="N91" s="74"/>
      <c r="O91" s="75" t="n">
        <f aca="false">SUMIFS(zeit5!t5istw7,zeit5!t5paketw7,B91)</f>
        <v>0</v>
      </c>
      <c r="P91" s="76" t="n">
        <f aca="false">L91+J91+H91+F91+N91</f>
        <v>12</v>
      </c>
      <c r="Q91" s="98" t="n">
        <f aca="false">M91+K91+I91+G91+O91</f>
        <v>0</v>
      </c>
      <c r="R91" s="1"/>
      <c r="S91" s="1"/>
      <c r="T91" s="1"/>
      <c r="U91" s="1"/>
      <c r="V91" s="1"/>
      <c r="W91" s="1"/>
      <c r="X91" s="1"/>
      <c r="Y91" s="1"/>
      <c r="Z91" s="1"/>
      <c r="AA91" s="1"/>
      <c r="AB91" s="1"/>
      <c r="AC91" s="1"/>
      <c r="AD91" s="1"/>
      <c r="AE91" s="1"/>
      <c r="AF91" s="1"/>
    </row>
    <row r="92" customFormat="false" ht="15" hidden="true" customHeight="false" outlineLevel="2" collapsed="false">
      <c r="A92" s="1"/>
      <c r="B92" s="70" t="str">
        <f aca="false">Arbeitspakete!I5</f>
        <v>Brainstorming</v>
      </c>
      <c r="C92" s="71"/>
      <c r="D92" s="72"/>
      <c r="E92" s="73"/>
      <c r="F92" s="74"/>
      <c r="G92" s="75" t="n">
        <f aca="false">SUMIFS([0]!t1istw7,[0]!t1paketw7,B92)</f>
        <v>0</v>
      </c>
      <c r="H92" s="74"/>
      <c r="I92" s="75" t="n">
        <f aca="false">SUMIFS(zeit2!t2istw7,zeit2!t2paketw7,B92)</f>
        <v>0</v>
      </c>
      <c r="J92" s="74"/>
      <c r="K92" s="75" t="n">
        <f aca="false">SUMIFS(zeit3!t3istw7,zeit3!t3paketw7,B92)</f>
        <v>0</v>
      </c>
      <c r="L92" s="74"/>
      <c r="M92" s="75" t="n">
        <f aca="false">SUMIFS(zeit4!t4istw7,zeit4!t4paketw7,B92)</f>
        <v>0</v>
      </c>
      <c r="N92" s="74"/>
      <c r="O92" s="75" t="n">
        <f aca="false">SUMIFS(zeit5!t5istw7,zeit5!t5paketw7,B92)</f>
        <v>0</v>
      </c>
      <c r="P92" s="76" t="n">
        <f aca="false">L92+J92+H92+F92+N92</f>
        <v>0</v>
      </c>
      <c r="Q92" s="98" t="n">
        <f aca="false">M92+K92+I92+G92+O92</f>
        <v>0</v>
      </c>
      <c r="R92" s="1"/>
      <c r="S92" s="1"/>
      <c r="T92" s="1"/>
      <c r="U92" s="1"/>
      <c r="V92" s="1"/>
      <c r="W92" s="1"/>
      <c r="X92" s="1"/>
      <c r="Y92" s="1"/>
      <c r="Z92" s="1"/>
      <c r="AA92" s="1"/>
      <c r="AB92" s="1"/>
      <c r="AC92" s="1"/>
      <c r="AD92" s="1"/>
      <c r="AE92" s="1"/>
      <c r="AF92" s="1"/>
    </row>
    <row r="93" customFormat="false" ht="15" hidden="true" customHeight="false" outlineLevel="2" collapsed="false">
      <c r="A93" s="1"/>
      <c r="B93" s="70" t="str">
        <f aca="false">Arbeitspakete!I6</f>
        <v>Arbeitspaket 3</v>
      </c>
      <c r="C93" s="71"/>
      <c r="D93" s="72"/>
      <c r="E93" s="73"/>
      <c r="F93" s="74"/>
      <c r="G93" s="75" t="n">
        <f aca="false">SUMIFS([0]!t1istw7,[0]!t1paketw7,B93)</f>
        <v>0</v>
      </c>
      <c r="H93" s="74"/>
      <c r="I93" s="75" t="n">
        <f aca="false">SUMIFS(zeit2!t2istw7,zeit2!t2paketw7,B93)</f>
        <v>0</v>
      </c>
      <c r="J93" s="74"/>
      <c r="K93" s="75" t="n">
        <f aca="false">SUMIFS(zeit3!t3istw7,zeit3!t3paketw7,B93)</f>
        <v>0</v>
      </c>
      <c r="L93" s="74"/>
      <c r="M93" s="75" t="n">
        <f aca="false">SUMIFS(zeit4!t4istw7,zeit4!t4paketw7,B93)</f>
        <v>0</v>
      </c>
      <c r="N93" s="74"/>
      <c r="O93" s="75" t="n">
        <f aca="false">SUMIFS(zeit5!t5istw7,zeit5!t5paketw7,B93)</f>
        <v>0</v>
      </c>
      <c r="P93" s="76" t="n">
        <f aca="false">L93+J93+H93+F93+N93</f>
        <v>0</v>
      </c>
      <c r="Q93" s="98" t="n">
        <f aca="false">M93+K93+I93+G93+O93</f>
        <v>0</v>
      </c>
      <c r="R93" s="1"/>
      <c r="S93" s="1"/>
      <c r="T93" s="1"/>
      <c r="U93" s="1"/>
      <c r="V93" s="1"/>
      <c r="W93" s="1"/>
      <c r="X93" s="1"/>
      <c r="Y93" s="1"/>
      <c r="Z93" s="1"/>
      <c r="AA93" s="1"/>
      <c r="AB93" s="1"/>
      <c r="AC93" s="1"/>
      <c r="AD93" s="1"/>
      <c r="AE93" s="1"/>
      <c r="AF93" s="1"/>
    </row>
    <row r="94" customFormat="false" ht="15" hidden="true" customHeight="false" outlineLevel="2" collapsed="false">
      <c r="A94" s="1"/>
      <c r="B94" s="70" t="str">
        <f aca="false">Arbeitspakete!I7</f>
        <v>Arbeitspaket 4</v>
      </c>
      <c r="C94" s="71"/>
      <c r="D94" s="72"/>
      <c r="E94" s="73"/>
      <c r="F94" s="74"/>
      <c r="G94" s="75" t="n">
        <f aca="false">SUMIFS([0]!t1istw7,[0]!t1paketw7,B94)</f>
        <v>0</v>
      </c>
      <c r="H94" s="74"/>
      <c r="I94" s="75" t="n">
        <f aca="false">SUMIFS(zeit2!t2istw7,zeit2!t2paketw7,B94)</f>
        <v>0</v>
      </c>
      <c r="J94" s="74"/>
      <c r="K94" s="75" t="n">
        <f aca="false">SUMIFS(zeit3!t3istw7,zeit3!t3paketw7,B94)</f>
        <v>0</v>
      </c>
      <c r="L94" s="74"/>
      <c r="M94" s="75" t="n">
        <f aca="false">SUMIFS(zeit4!t4istw7,zeit4!t4paketw7,B94)</f>
        <v>0</v>
      </c>
      <c r="N94" s="74"/>
      <c r="O94" s="75" t="n">
        <f aca="false">SUMIFS(zeit5!t5istw7,zeit5!t5paketw7,B94)</f>
        <v>0</v>
      </c>
      <c r="P94" s="76" t="n">
        <f aca="false">L94+J94+H94+F94+N94</f>
        <v>0</v>
      </c>
      <c r="Q94" s="98" t="n">
        <f aca="false">M94+K94+I94+G94+O94</f>
        <v>0</v>
      </c>
      <c r="R94" s="1"/>
      <c r="S94" s="1"/>
      <c r="T94" s="1"/>
      <c r="U94" s="1"/>
      <c r="V94" s="1"/>
      <c r="W94" s="1"/>
      <c r="X94" s="1"/>
      <c r="Y94" s="1"/>
      <c r="Z94" s="1"/>
      <c r="AA94" s="1"/>
      <c r="AB94" s="1"/>
      <c r="AC94" s="1"/>
      <c r="AD94" s="1"/>
      <c r="AE94" s="1"/>
    </row>
    <row r="95" customFormat="false" ht="15" hidden="true" customHeight="false" outlineLevel="2" collapsed="false">
      <c r="A95" s="1"/>
      <c r="B95" s="70" t="str">
        <f aca="false">Arbeitspakete!I8</f>
        <v>Arbeitspaket 5</v>
      </c>
      <c r="C95" s="71"/>
      <c r="D95" s="72"/>
      <c r="E95" s="73"/>
      <c r="F95" s="74"/>
      <c r="G95" s="75" t="n">
        <f aca="false">SUMIFS([0]!t1istw7,[0]!t1paketw7,B95)</f>
        <v>0</v>
      </c>
      <c r="H95" s="74"/>
      <c r="I95" s="75" t="n">
        <f aca="false">SUMIFS(zeit2!t2istw7,zeit2!t2paketw7,B95)</f>
        <v>0</v>
      </c>
      <c r="J95" s="74"/>
      <c r="K95" s="75" t="n">
        <f aca="false">SUMIFS(zeit3!t3istw7,zeit3!t3paketw7,B95)</f>
        <v>0</v>
      </c>
      <c r="L95" s="74"/>
      <c r="M95" s="75" t="n">
        <f aca="false">SUMIFS(zeit4!t4istw7,zeit4!t4paketw7,B95)</f>
        <v>0</v>
      </c>
      <c r="N95" s="74"/>
      <c r="O95" s="75" t="n">
        <f aca="false">SUMIFS(zeit5!t5istw7,zeit5!t5paketw7,B95)</f>
        <v>0</v>
      </c>
      <c r="P95" s="76" t="n">
        <f aca="false">L95+J95+H95+F95+N95</f>
        <v>0</v>
      </c>
      <c r="Q95" s="98" t="n">
        <f aca="false">M95+K95+I95+G95+O95</f>
        <v>0</v>
      </c>
      <c r="R95" s="1"/>
      <c r="S95" s="1"/>
      <c r="T95" s="1"/>
      <c r="U95" s="1"/>
      <c r="V95" s="1"/>
      <c r="W95" s="1"/>
      <c r="X95" s="1"/>
      <c r="Y95" s="1"/>
      <c r="Z95" s="1"/>
      <c r="AA95" s="1"/>
      <c r="AB95" s="1"/>
      <c r="AC95" s="1"/>
      <c r="AD95" s="1"/>
      <c r="AE95" s="1"/>
    </row>
    <row r="96" customFormat="false" ht="15" hidden="true" customHeight="false" outlineLevel="2" collapsed="false">
      <c r="A96" s="1"/>
      <c r="B96" s="70" t="n">
        <f aca="false">Arbeitspakete!I9</f>
        <v>0</v>
      </c>
      <c r="C96" s="71"/>
      <c r="D96" s="72"/>
      <c r="E96" s="73"/>
      <c r="F96" s="74"/>
      <c r="G96" s="75" t="n">
        <f aca="false">SUMIFS([0]!t1istw7,[0]!t1paketw7,B96)</f>
        <v>0</v>
      </c>
      <c r="H96" s="74"/>
      <c r="I96" s="75" t="n">
        <f aca="false">SUMIFS(zeit2!t2istw7,zeit2!t2paketw7,B96)</f>
        <v>0</v>
      </c>
      <c r="J96" s="74"/>
      <c r="K96" s="75" t="n">
        <f aca="false">SUMIFS(zeit3!t3istw7,zeit3!t3paketw7,B96)</f>
        <v>0</v>
      </c>
      <c r="L96" s="74"/>
      <c r="M96" s="75" t="n">
        <f aca="false">SUMIFS(zeit4!t4istw7,zeit4!t4paketw7,B96)</f>
        <v>0</v>
      </c>
      <c r="N96" s="74"/>
      <c r="O96" s="75" t="n">
        <f aca="false">SUMIFS(zeit5!t5istw7,zeit5!t5paketw7,B96)</f>
        <v>0</v>
      </c>
      <c r="P96" s="76" t="n">
        <f aca="false">L96+J96+H96+F96+N96</f>
        <v>0</v>
      </c>
      <c r="Q96" s="98" t="n">
        <f aca="false">M96+K96+I96+G96+O96</f>
        <v>0</v>
      </c>
      <c r="R96" s="1"/>
      <c r="S96" s="1"/>
      <c r="T96" s="1"/>
      <c r="U96" s="1"/>
      <c r="V96" s="1"/>
      <c r="W96" s="1"/>
      <c r="X96" s="1"/>
      <c r="Y96" s="1"/>
      <c r="Z96" s="1"/>
      <c r="AA96" s="1"/>
      <c r="AB96" s="1"/>
      <c r="AC96" s="1"/>
      <c r="AD96" s="1"/>
      <c r="AE96" s="1"/>
    </row>
    <row r="97" customFormat="false" ht="15" hidden="true" customHeight="false" outlineLevel="2" collapsed="false">
      <c r="A97" s="1"/>
      <c r="B97" s="70" t="n">
        <f aca="false">Arbeitspakete!I10</f>
        <v>0</v>
      </c>
      <c r="C97" s="71"/>
      <c r="D97" s="72"/>
      <c r="E97" s="73"/>
      <c r="F97" s="74"/>
      <c r="G97" s="75" t="n">
        <f aca="false">SUMIFS([0]!t1istw7,[0]!t1paketw7,B97)</f>
        <v>0</v>
      </c>
      <c r="H97" s="74"/>
      <c r="I97" s="75" t="n">
        <f aca="false">SUMIFS(zeit2!t2istw7,zeit2!t2paketw7,B97)</f>
        <v>0</v>
      </c>
      <c r="J97" s="74"/>
      <c r="K97" s="75" t="n">
        <f aca="false">SUMIFS(zeit3!t3istw7,zeit3!t3paketw7,B97)</f>
        <v>0</v>
      </c>
      <c r="L97" s="74"/>
      <c r="M97" s="75" t="n">
        <f aca="false">SUMIFS(zeit4!t4istw7,zeit4!t4paketw7,B97)</f>
        <v>0</v>
      </c>
      <c r="N97" s="74"/>
      <c r="O97" s="75" t="n">
        <f aca="false">SUMIFS(zeit5!t5istw7,zeit5!t5paketw7,B97)</f>
        <v>0</v>
      </c>
      <c r="P97" s="76" t="n">
        <f aca="false">L97+J97+H97+F97+N97</f>
        <v>0</v>
      </c>
      <c r="Q97" s="98" t="n">
        <f aca="false">M97+K97+I97+G97+O97</f>
        <v>0</v>
      </c>
      <c r="R97" s="1"/>
      <c r="S97" s="1"/>
      <c r="T97" s="1"/>
      <c r="U97" s="1"/>
      <c r="V97" s="1"/>
      <c r="W97" s="1"/>
      <c r="X97" s="1"/>
      <c r="Y97" s="1"/>
      <c r="Z97" s="1"/>
      <c r="AA97" s="1"/>
      <c r="AB97" s="1"/>
      <c r="AC97" s="1"/>
      <c r="AD97" s="1"/>
      <c r="AE97" s="1"/>
    </row>
    <row r="98" customFormat="false" ht="15" hidden="true" customHeight="false" outlineLevel="2" collapsed="false">
      <c r="A98" s="1"/>
      <c r="B98" s="70" t="n">
        <f aca="false">Arbeitspakete!I11</f>
        <v>0</v>
      </c>
      <c r="C98" s="71"/>
      <c r="D98" s="72"/>
      <c r="E98" s="73"/>
      <c r="F98" s="74"/>
      <c r="G98" s="75" t="n">
        <f aca="false">SUMIFS([0]!t1istw7,[0]!t1paketw7,B98)</f>
        <v>0</v>
      </c>
      <c r="H98" s="74"/>
      <c r="I98" s="75" t="n">
        <f aca="false">SUMIFS(zeit2!t2istw7,zeit2!t2paketw7,B98)</f>
        <v>0</v>
      </c>
      <c r="J98" s="74"/>
      <c r="K98" s="75" t="n">
        <f aca="false">SUMIFS(zeit3!t3istw7,zeit3!t3paketw7,B98)</f>
        <v>0</v>
      </c>
      <c r="L98" s="74"/>
      <c r="M98" s="75" t="n">
        <f aca="false">SUMIFS(zeit4!t4istw7,zeit4!t4paketw7,B98)</f>
        <v>0</v>
      </c>
      <c r="N98" s="74"/>
      <c r="O98" s="75" t="n">
        <f aca="false">SUMIFS(zeit5!t5istw7,zeit5!t5paketw7,B98)</f>
        <v>0</v>
      </c>
      <c r="P98" s="76" t="n">
        <f aca="false">L98+J98+H98+F98+N98</f>
        <v>0</v>
      </c>
      <c r="Q98" s="98" t="n">
        <f aca="false">M98+K98+I98+G98+O98</f>
        <v>0</v>
      </c>
      <c r="R98" s="1"/>
      <c r="S98" s="1"/>
      <c r="T98" s="1"/>
      <c r="U98" s="1"/>
      <c r="V98" s="1"/>
      <c r="W98" s="1"/>
      <c r="X98" s="1"/>
      <c r="Y98" s="1"/>
      <c r="Z98" s="1"/>
      <c r="AA98" s="1"/>
      <c r="AB98" s="1"/>
      <c r="AC98" s="1"/>
      <c r="AD98" s="1"/>
      <c r="AE98" s="1"/>
    </row>
    <row r="99" customFormat="false" ht="15" hidden="true" customHeight="false" outlineLevel="2" collapsed="false">
      <c r="A99" s="1"/>
      <c r="B99" s="70" t="n">
        <f aca="false">Arbeitspakete!I12</f>
        <v>0</v>
      </c>
      <c r="C99" s="71"/>
      <c r="D99" s="72"/>
      <c r="E99" s="73"/>
      <c r="F99" s="74"/>
      <c r="G99" s="75" t="n">
        <f aca="false">SUMIFS([0]!t1istw7,[0]!t1paketw7,B99)</f>
        <v>0</v>
      </c>
      <c r="H99" s="74"/>
      <c r="I99" s="75" t="n">
        <f aca="false">SUMIFS(zeit2!t2istw7,zeit2!t2paketw7,B99)</f>
        <v>0</v>
      </c>
      <c r="J99" s="74"/>
      <c r="K99" s="75" t="n">
        <f aca="false">SUMIFS(zeit3!t3istw7,zeit3!t3paketw7,B99)</f>
        <v>0</v>
      </c>
      <c r="L99" s="74"/>
      <c r="M99" s="75" t="n">
        <f aca="false">SUMIFS(zeit4!t4istw7,zeit4!t4paketw7,B99)</f>
        <v>0</v>
      </c>
      <c r="N99" s="74"/>
      <c r="O99" s="75" t="n">
        <f aca="false">SUMIFS(zeit5!t5istw7,zeit5!t5paketw7,B99)</f>
        <v>0</v>
      </c>
      <c r="P99" s="76" t="n">
        <f aca="false">L99+J99+H99+F99+N99</f>
        <v>0</v>
      </c>
      <c r="Q99" s="98" t="n">
        <f aca="false">M99+K99+I99+G99+O99</f>
        <v>0</v>
      </c>
      <c r="R99" s="1"/>
      <c r="S99" s="1"/>
      <c r="T99" s="1"/>
      <c r="U99" s="1"/>
      <c r="V99" s="1"/>
      <c r="W99" s="1"/>
      <c r="X99" s="1"/>
      <c r="Y99" s="1"/>
      <c r="Z99" s="1"/>
      <c r="AA99" s="1"/>
      <c r="AB99" s="1"/>
      <c r="AC99" s="1"/>
      <c r="AD99" s="1"/>
      <c r="AE99" s="1"/>
    </row>
    <row r="100" customFormat="false" ht="15" hidden="true" customHeight="false" outlineLevel="2" collapsed="false">
      <c r="A100" s="1"/>
      <c r="B100" s="70" t="n">
        <f aca="false">Arbeitspakete!I13</f>
        <v>0</v>
      </c>
      <c r="C100" s="71"/>
      <c r="D100" s="72"/>
      <c r="E100" s="73"/>
      <c r="F100" s="74"/>
      <c r="G100" s="75" t="n">
        <f aca="false">SUMIFS([0]!t1istw7,[0]!t1paketw7,B100)</f>
        <v>0</v>
      </c>
      <c r="H100" s="74"/>
      <c r="I100" s="75" t="n">
        <f aca="false">SUMIFS(zeit2!t2istw7,zeit2!t2paketw7,B100)</f>
        <v>0</v>
      </c>
      <c r="J100" s="74"/>
      <c r="K100" s="75" t="n">
        <f aca="false">SUMIFS(zeit3!t3istw7,zeit3!t3paketw7,B100)</f>
        <v>0</v>
      </c>
      <c r="L100" s="74"/>
      <c r="M100" s="75" t="n">
        <f aca="false">SUMIFS(zeit4!t4istw7,zeit4!t4paketw7,B100)</f>
        <v>0</v>
      </c>
      <c r="N100" s="74"/>
      <c r="O100" s="75" t="n">
        <f aca="false">SUMIFS(zeit5!t5istw7,zeit5!t5paketw7,B100)</f>
        <v>0</v>
      </c>
      <c r="P100" s="76" t="n">
        <f aca="false">L100+J100+H100+F100+N100</f>
        <v>0</v>
      </c>
      <c r="Q100" s="98" t="n">
        <f aca="false">M100+K100+I100+G100+O100</f>
        <v>0</v>
      </c>
      <c r="R100" s="1"/>
      <c r="S100" s="1"/>
      <c r="T100" s="1"/>
      <c r="U100" s="1"/>
      <c r="V100" s="1"/>
      <c r="W100" s="1"/>
      <c r="X100" s="1"/>
      <c r="Y100" s="1"/>
      <c r="Z100" s="1"/>
      <c r="AA100" s="1"/>
      <c r="AB100" s="1"/>
      <c r="AC100" s="1"/>
      <c r="AD100" s="1"/>
      <c r="AE100" s="1"/>
    </row>
    <row r="101" customFormat="false" ht="15" hidden="false" customHeight="false" outlineLevel="1" collapsed="true">
      <c r="A101" s="1"/>
      <c r="B101" s="84" t="s">
        <v>61</v>
      </c>
      <c r="C101" s="78"/>
      <c r="D101" s="79"/>
      <c r="E101" s="80" t="n">
        <f aca="false">D101-F101-H101-J101-L101-N101</f>
        <v>0</v>
      </c>
      <c r="F101" s="81" t="n">
        <f aca="false">SUM(F102:F111)</f>
        <v>0</v>
      </c>
      <c r="G101" s="82" t="n">
        <f aca="false">SUM(G102:G111)</f>
        <v>0</v>
      </c>
      <c r="H101" s="81" t="n">
        <f aca="false">SUM(H102:H111)</f>
        <v>0</v>
      </c>
      <c r="I101" s="82" t="n">
        <f aca="false">SUM(I102:I111)</f>
        <v>0</v>
      </c>
      <c r="J101" s="80" t="n">
        <f aca="false">SUM(J102:J111)</f>
        <v>0</v>
      </c>
      <c r="K101" s="87" t="n">
        <f aca="false">SUM(K102:K111)</f>
        <v>0</v>
      </c>
      <c r="L101" s="81" t="n">
        <f aca="false">SUM(L102:L111)</f>
        <v>0</v>
      </c>
      <c r="M101" s="82" t="n">
        <f aca="false">SUM(M102:M111)</f>
        <v>0</v>
      </c>
      <c r="N101" s="81" t="n">
        <f aca="false">SUM(N102:N111)</f>
        <v>0</v>
      </c>
      <c r="O101" s="82" t="n">
        <f aca="false">SUM(O102:O111)</f>
        <v>0</v>
      </c>
      <c r="P101" s="68" t="n">
        <f aca="false">L101+J101+H101+F101+N101</f>
        <v>0</v>
      </c>
      <c r="Q101" s="67" t="n">
        <f aca="false">M101+K101+I101+G101+O101</f>
        <v>0</v>
      </c>
      <c r="R101" s="1"/>
      <c r="S101" s="1"/>
      <c r="T101" s="1"/>
      <c r="U101" s="1"/>
      <c r="V101" s="1"/>
      <c r="W101" s="1"/>
      <c r="X101" s="1"/>
      <c r="Y101" s="1"/>
      <c r="Z101" s="1"/>
      <c r="AA101" s="1"/>
      <c r="AB101" s="1"/>
      <c r="AC101" s="1"/>
      <c r="AD101" s="1"/>
      <c r="AE101" s="1"/>
    </row>
    <row r="102" customFormat="false" ht="15" hidden="true" customHeight="false" outlineLevel="2" collapsed="false">
      <c r="A102" s="1"/>
      <c r="B102" s="70" t="str">
        <f aca="false">Arbeitspakete!J4</f>
        <v>Arbeitspaket 1</v>
      </c>
      <c r="C102" s="71"/>
      <c r="D102" s="72"/>
      <c r="E102" s="73"/>
      <c r="F102" s="74"/>
      <c r="G102" s="75" t="n">
        <f aca="false">SUMIFS([0]!t1istw7,[0]!t1paketw7,B102)</f>
        <v>0</v>
      </c>
      <c r="H102" s="74"/>
      <c r="I102" s="75" t="n">
        <f aca="false">SUMIFS(zeit2!t2istw7,zeit2!t2paketw7,B102)</f>
        <v>0</v>
      </c>
      <c r="J102" s="74"/>
      <c r="K102" s="75" t="n">
        <f aca="false">SUMIFS(zeit3!t3istw7,zeit3!t3paketw7,B102)</f>
        <v>0</v>
      </c>
      <c r="L102" s="74"/>
      <c r="M102" s="75" t="n">
        <f aca="false">SUMIFS(zeit4!t4istw7,zeit4!t4paketw7,B102)</f>
        <v>0</v>
      </c>
      <c r="N102" s="74"/>
      <c r="O102" s="75" t="n">
        <f aca="false">SUMIFS(zeit5!t5istw7,zeit5!t5paketw7,B102)</f>
        <v>0</v>
      </c>
      <c r="P102" s="76" t="n">
        <f aca="false">L102+J102+H102+F102+N102</f>
        <v>0</v>
      </c>
      <c r="Q102" s="98" t="n">
        <f aca="false">M102+K102+I102+G102+O102</f>
        <v>0</v>
      </c>
      <c r="R102" s="1"/>
      <c r="S102" s="1"/>
      <c r="T102" s="1"/>
      <c r="U102" s="1"/>
      <c r="V102" s="1"/>
      <c r="W102" s="1"/>
      <c r="X102" s="1"/>
      <c r="Y102" s="1"/>
      <c r="Z102" s="1"/>
      <c r="AA102" s="1"/>
      <c r="AB102" s="1"/>
      <c r="AC102" s="1"/>
      <c r="AD102" s="1"/>
      <c r="AE102" s="1"/>
    </row>
    <row r="103" customFormat="false" ht="15" hidden="true" customHeight="false" outlineLevel="2" collapsed="false">
      <c r="A103" s="1"/>
      <c r="B103" s="70" t="str">
        <f aca="false">Arbeitspakete!J5</f>
        <v>Arbeitspaket 2</v>
      </c>
      <c r="C103" s="71"/>
      <c r="D103" s="72"/>
      <c r="E103" s="73"/>
      <c r="F103" s="74"/>
      <c r="G103" s="75" t="n">
        <f aca="false">SUMIFS([0]!t1istw7,[0]!t1paketw7,B103)</f>
        <v>0</v>
      </c>
      <c r="H103" s="74"/>
      <c r="I103" s="75" t="n">
        <f aca="false">SUMIFS(zeit2!t2istw7,zeit2!t2paketw7,B103)</f>
        <v>0</v>
      </c>
      <c r="J103" s="74"/>
      <c r="K103" s="75" t="n">
        <f aca="false">SUMIFS(zeit3!t3istw7,zeit3!t3paketw7,B103)</f>
        <v>0</v>
      </c>
      <c r="L103" s="74"/>
      <c r="M103" s="75" t="n">
        <f aca="false">SUMIFS(zeit4!t4istw7,zeit4!t4paketw7,B103)</f>
        <v>0</v>
      </c>
      <c r="N103" s="74"/>
      <c r="O103" s="75" t="n">
        <f aca="false">SUMIFS(zeit5!t5istw7,zeit5!t5paketw7,B103)</f>
        <v>0</v>
      </c>
      <c r="P103" s="76" t="n">
        <f aca="false">L103+J103+H103+F103+N103</f>
        <v>0</v>
      </c>
      <c r="Q103" s="98" t="n">
        <f aca="false">M103+K103+I103+G103+O103</f>
        <v>0</v>
      </c>
      <c r="R103" s="1"/>
      <c r="S103" s="1"/>
      <c r="T103" s="1"/>
      <c r="U103" s="1"/>
      <c r="V103" s="1"/>
      <c r="W103" s="1"/>
      <c r="X103" s="1"/>
      <c r="Y103" s="1"/>
      <c r="Z103" s="1"/>
      <c r="AA103" s="1"/>
      <c r="AB103" s="1"/>
      <c r="AC103" s="1"/>
      <c r="AD103" s="1"/>
      <c r="AE103" s="1"/>
    </row>
    <row r="104" customFormat="false" ht="15" hidden="true" customHeight="false" outlineLevel="2" collapsed="false">
      <c r="A104" s="1"/>
      <c r="B104" s="70" t="str">
        <f aca="false">Arbeitspakete!J6</f>
        <v>Arbeitspaket 3</v>
      </c>
      <c r="C104" s="71"/>
      <c r="D104" s="72"/>
      <c r="E104" s="73"/>
      <c r="F104" s="74"/>
      <c r="G104" s="75" t="n">
        <f aca="false">SUMIFS([0]!t1istw7,[0]!t1paketw7,B104)</f>
        <v>0</v>
      </c>
      <c r="H104" s="74"/>
      <c r="I104" s="75" t="n">
        <f aca="false">SUMIFS(zeit2!t2istw7,zeit2!t2paketw7,B104)</f>
        <v>0</v>
      </c>
      <c r="J104" s="74"/>
      <c r="K104" s="75" t="n">
        <f aca="false">SUMIFS(zeit3!t3istw7,zeit3!t3paketw7,B104)</f>
        <v>0</v>
      </c>
      <c r="L104" s="74"/>
      <c r="M104" s="75" t="n">
        <f aca="false">SUMIFS(zeit4!t4istw7,zeit4!t4paketw7,B104)</f>
        <v>0</v>
      </c>
      <c r="N104" s="74"/>
      <c r="O104" s="75" t="n">
        <f aca="false">SUMIFS(zeit5!t5istw7,zeit5!t5paketw7,B104)</f>
        <v>0</v>
      </c>
      <c r="P104" s="76" t="n">
        <f aca="false">L104+J104+H104+F104+N104</f>
        <v>0</v>
      </c>
      <c r="Q104" s="98" t="n">
        <f aca="false">M104+K104+I104+G104+O104</f>
        <v>0</v>
      </c>
      <c r="R104" s="1"/>
      <c r="S104" s="1"/>
      <c r="T104" s="1"/>
      <c r="U104" s="1"/>
      <c r="V104" s="1"/>
      <c r="W104" s="1"/>
      <c r="X104" s="1"/>
      <c r="Y104" s="1"/>
      <c r="Z104" s="1"/>
      <c r="AA104" s="1"/>
      <c r="AB104" s="1"/>
      <c r="AC104" s="1"/>
      <c r="AD104" s="1"/>
      <c r="AE104" s="1"/>
    </row>
    <row r="105" customFormat="false" ht="15" hidden="true" customHeight="false" outlineLevel="2" collapsed="false">
      <c r="A105" s="1"/>
      <c r="B105" s="70" t="str">
        <f aca="false">Arbeitspakete!J7</f>
        <v>Arbeitspaket 4</v>
      </c>
      <c r="C105" s="71"/>
      <c r="D105" s="72"/>
      <c r="E105" s="73"/>
      <c r="F105" s="74"/>
      <c r="G105" s="75" t="n">
        <f aca="false">SUMIFS([0]!t1istw7,[0]!t1paketw7,B105)</f>
        <v>0</v>
      </c>
      <c r="H105" s="74"/>
      <c r="I105" s="75" t="n">
        <f aca="false">SUMIFS(zeit2!t2istw7,zeit2!t2paketw7,B105)</f>
        <v>0</v>
      </c>
      <c r="J105" s="74"/>
      <c r="K105" s="75" t="n">
        <f aca="false">SUMIFS(zeit3!t3istw7,zeit3!t3paketw7,B105)</f>
        <v>0</v>
      </c>
      <c r="L105" s="74"/>
      <c r="M105" s="75" t="n">
        <f aca="false">SUMIFS(zeit4!t4istw7,zeit4!t4paketw7,B105)</f>
        <v>0</v>
      </c>
      <c r="N105" s="74"/>
      <c r="O105" s="75" t="n">
        <f aca="false">SUMIFS(zeit5!t5istw7,zeit5!t5paketw7,B105)</f>
        <v>0</v>
      </c>
      <c r="P105" s="76" t="n">
        <f aca="false">L105+J105+H105+F105+N105</f>
        <v>0</v>
      </c>
      <c r="Q105" s="98" t="n">
        <f aca="false">M105+K105+I105+G105+O105</f>
        <v>0</v>
      </c>
      <c r="R105" s="1"/>
      <c r="S105" s="1"/>
      <c r="T105" s="1"/>
      <c r="U105" s="1"/>
      <c r="V105" s="1"/>
      <c r="W105" s="1"/>
      <c r="X105" s="1"/>
      <c r="Y105" s="1"/>
      <c r="Z105" s="1"/>
      <c r="AA105" s="1"/>
      <c r="AB105" s="1"/>
      <c r="AC105" s="1"/>
      <c r="AD105" s="1"/>
      <c r="AE105" s="1"/>
    </row>
    <row r="106" customFormat="false" ht="15" hidden="true" customHeight="false" outlineLevel="2" collapsed="false">
      <c r="A106" s="1"/>
      <c r="B106" s="70" t="str">
        <f aca="false">Arbeitspakete!J8</f>
        <v>Arbeitspaket 5</v>
      </c>
      <c r="C106" s="71"/>
      <c r="D106" s="72"/>
      <c r="E106" s="73"/>
      <c r="F106" s="74"/>
      <c r="G106" s="75" t="n">
        <f aca="false">SUMIFS([0]!t1istw7,[0]!t1paketw7,B106)</f>
        <v>0</v>
      </c>
      <c r="H106" s="74"/>
      <c r="I106" s="75" t="n">
        <f aca="false">SUMIFS(zeit2!t2istw7,zeit2!t2paketw7,B106)</f>
        <v>0</v>
      </c>
      <c r="J106" s="74"/>
      <c r="K106" s="75" t="n">
        <f aca="false">SUMIFS(zeit3!t3istw7,zeit3!t3paketw7,B106)</f>
        <v>0</v>
      </c>
      <c r="L106" s="74"/>
      <c r="M106" s="75" t="n">
        <f aca="false">SUMIFS(zeit4!t4istw7,zeit4!t4paketw7,B106)</f>
        <v>0</v>
      </c>
      <c r="N106" s="74"/>
      <c r="O106" s="75" t="n">
        <f aca="false">SUMIFS(zeit5!t5istw7,zeit5!t5paketw7,B106)</f>
        <v>0</v>
      </c>
      <c r="P106" s="76" t="n">
        <f aca="false">L106+J106+H106+F106+N106</f>
        <v>0</v>
      </c>
      <c r="Q106" s="98" t="n">
        <f aca="false">M106+K106+I106+G106+O106</f>
        <v>0</v>
      </c>
      <c r="R106" s="1"/>
      <c r="S106" s="1"/>
      <c r="T106" s="1"/>
      <c r="U106" s="1"/>
      <c r="V106" s="1"/>
      <c r="W106" s="1"/>
      <c r="X106" s="1"/>
      <c r="Y106" s="1"/>
      <c r="Z106" s="1"/>
      <c r="AA106" s="1"/>
      <c r="AB106" s="1"/>
      <c r="AC106" s="1"/>
      <c r="AD106" s="1"/>
      <c r="AE106" s="1"/>
    </row>
    <row r="107" customFormat="false" ht="15" hidden="true" customHeight="false" outlineLevel="2" collapsed="false">
      <c r="A107" s="1"/>
      <c r="B107" s="70" t="n">
        <f aca="false">Arbeitspakete!J9</f>
        <v>0</v>
      </c>
      <c r="C107" s="71"/>
      <c r="D107" s="72"/>
      <c r="E107" s="73"/>
      <c r="F107" s="74"/>
      <c r="G107" s="75" t="n">
        <f aca="false">SUMIFS([0]!t1istw7,[0]!t1paketw7,B107)</f>
        <v>0</v>
      </c>
      <c r="H107" s="74"/>
      <c r="I107" s="75" t="n">
        <f aca="false">SUMIFS(zeit2!t2istw7,zeit2!t2paketw7,B107)</f>
        <v>0</v>
      </c>
      <c r="J107" s="74"/>
      <c r="K107" s="75" t="n">
        <f aca="false">SUMIFS(zeit3!t3istw7,zeit3!t3paketw7,B107)</f>
        <v>0</v>
      </c>
      <c r="L107" s="74"/>
      <c r="M107" s="75" t="n">
        <f aca="false">SUMIFS(zeit4!t4istw7,zeit4!t4paketw7,B107)</f>
        <v>0</v>
      </c>
      <c r="N107" s="74"/>
      <c r="O107" s="75" t="n">
        <f aca="false">SUMIFS(zeit5!t5istw7,zeit5!t5paketw7,B107)</f>
        <v>0</v>
      </c>
      <c r="P107" s="76" t="n">
        <f aca="false">L107+J107+H107+F107+N107</f>
        <v>0</v>
      </c>
      <c r="Q107" s="98" t="n">
        <f aca="false">M107+K107+I107+G107+O107</f>
        <v>0</v>
      </c>
      <c r="R107" s="1"/>
      <c r="S107" s="1"/>
      <c r="T107" s="1"/>
      <c r="U107" s="1"/>
      <c r="V107" s="1"/>
      <c r="W107" s="1"/>
      <c r="X107" s="1"/>
      <c r="Y107" s="1"/>
      <c r="Z107" s="1"/>
      <c r="AA107" s="1"/>
      <c r="AB107" s="1"/>
      <c r="AC107" s="1"/>
      <c r="AD107" s="1"/>
      <c r="AE107" s="1"/>
    </row>
    <row r="108" customFormat="false" ht="15" hidden="true" customHeight="false" outlineLevel="2" collapsed="false">
      <c r="A108" s="1"/>
      <c r="B108" s="70" t="n">
        <f aca="false">Arbeitspakete!J10</f>
        <v>0</v>
      </c>
      <c r="C108" s="71"/>
      <c r="D108" s="72"/>
      <c r="E108" s="73"/>
      <c r="F108" s="74"/>
      <c r="G108" s="75" t="n">
        <f aca="false">SUMIFS([0]!t1istw7,[0]!t1paketw7,B108)</f>
        <v>0</v>
      </c>
      <c r="H108" s="74"/>
      <c r="I108" s="75" t="n">
        <f aca="false">SUMIFS(zeit2!t2istw7,zeit2!t2paketw7,B108)</f>
        <v>0</v>
      </c>
      <c r="J108" s="74"/>
      <c r="K108" s="75" t="n">
        <f aca="false">SUMIFS(zeit3!t3istw7,zeit3!t3paketw7,B108)</f>
        <v>0</v>
      </c>
      <c r="L108" s="74"/>
      <c r="M108" s="75" t="n">
        <f aca="false">SUMIFS(zeit4!t4istw7,zeit4!t4paketw7,B108)</f>
        <v>0</v>
      </c>
      <c r="N108" s="74"/>
      <c r="O108" s="75" t="n">
        <f aca="false">SUMIFS(zeit5!t5istw7,zeit5!t5paketw7,B108)</f>
        <v>0</v>
      </c>
      <c r="P108" s="76" t="n">
        <f aca="false">L108+J108+H108+F108+N108</f>
        <v>0</v>
      </c>
      <c r="Q108" s="98" t="n">
        <f aca="false">M108+K108+I108+G108+O108</f>
        <v>0</v>
      </c>
      <c r="R108" s="1"/>
      <c r="S108" s="1"/>
      <c r="T108" s="1"/>
      <c r="U108" s="1"/>
      <c r="V108" s="1"/>
      <c r="W108" s="1"/>
      <c r="X108" s="1"/>
      <c r="Y108" s="1"/>
      <c r="Z108" s="1"/>
      <c r="AA108" s="1"/>
      <c r="AB108" s="1"/>
      <c r="AC108" s="1"/>
      <c r="AD108" s="1"/>
      <c r="AE108" s="1"/>
    </row>
    <row r="109" customFormat="false" ht="15" hidden="true" customHeight="false" outlineLevel="2" collapsed="false">
      <c r="A109" s="1"/>
      <c r="B109" s="70" t="n">
        <f aca="false">Arbeitspakete!J11</f>
        <v>0</v>
      </c>
      <c r="C109" s="71"/>
      <c r="D109" s="72"/>
      <c r="E109" s="73"/>
      <c r="F109" s="74"/>
      <c r="G109" s="75" t="n">
        <f aca="false">SUMIFS([0]!t1istw7,[0]!t1paketw7,B109)</f>
        <v>0</v>
      </c>
      <c r="H109" s="74"/>
      <c r="I109" s="75" t="n">
        <f aca="false">SUMIFS(zeit2!t2istw7,zeit2!t2paketw7,B109)</f>
        <v>0</v>
      </c>
      <c r="J109" s="74"/>
      <c r="K109" s="75" t="n">
        <f aca="false">SUMIFS(zeit3!t3istw7,zeit3!t3paketw7,B109)</f>
        <v>0</v>
      </c>
      <c r="L109" s="74"/>
      <c r="M109" s="75" t="n">
        <f aca="false">SUMIFS(zeit4!t4istw7,zeit4!t4paketw7,B109)</f>
        <v>0</v>
      </c>
      <c r="N109" s="74"/>
      <c r="O109" s="75" t="n">
        <f aca="false">SUMIFS(zeit5!t5istw7,zeit5!t5paketw7,B109)</f>
        <v>0</v>
      </c>
      <c r="P109" s="76" t="n">
        <f aca="false">L109+J109+H109+F109+N109</f>
        <v>0</v>
      </c>
      <c r="Q109" s="98" t="n">
        <f aca="false">M109+K109+I109+G109+O109</f>
        <v>0</v>
      </c>
      <c r="R109" s="1"/>
      <c r="S109" s="1"/>
      <c r="T109" s="1"/>
      <c r="U109" s="1"/>
      <c r="V109" s="1"/>
      <c r="W109" s="1"/>
      <c r="X109" s="1"/>
      <c r="Y109" s="1"/>
      <c r="Z109" s="1"/>
      <c r="AA109" s="1"/>
      <c r="AB109" s="1"/>
      <c r="AC109" s="1"/>
      <c r="AD109" s="1"/>
      <c r="AE109" s="1"/>
    </row>
    <row r="110" customFormat="false" ht="15" hidden="true" customHeight="false" outlineLevel="2" collapsed="false">
      <c r="A110" s="1"/>
      <c r="B110" s="70" t="n">
        <f aca="false">Arbeitspakete!J12</f>
        <v>0</v>
      </c>
      <c r="C110" s="71"/>
      <c r="D110" s="72"/>
      <c r="E110" s="73"/>
      <c r="F110" s="74"/>
      <c r="G110" s="75" t="n">
        <f aca="false">SUMIFS([0]!t1istw7,[0]!t1paketw7,B110)</f>
        <v>0</v>
      </c>
      <c r="H110" s="74"/>
      <c r="I110" s="75" t="n">
        <f aca="false">SUMIFS(zeit2!t2istw7,zeit2!t2paketw7,B110)</f>
        <v>0</v>
      </c>
      <c r="J110" s="74"/>
      <c r="K110" s="75" t="n">
        <f aca="false">SUMIFS(zeit3!t3istw7,zeit3!t3paketw7,B110)</f>
        <v>0</v>
      </c>
      <c r="L110" s="74"/>
      <c r="M110" s="75" t="n">
        <f aca="false">SUMIFS(zeit4!t4istw7,zeit4!t4paketw7,B110)</f>
        <v>0</v>
      </c>
      <c r="N110" s="74"/>
      <c r="O110" s="75" t="n">
        <f aca="false">SUMIFS(zeit5!t5istw7,zeit5!t5paketw7,B110)</f>
        <v>0</v>
      </c>
      <c r="P110" s="76" t="n">
        <f aca="false">L110+J110+H110+F110+N110</f>
        <v>0</v>
      </c>
      <c r="Q110" s="98" t="n">
        <f aca="false">M110+K110+I110+G110+O110</f>
        <v>0</v>
      </c>
      <c r="R110" s="1"/>
      <c r="S110" s="1"/>
      <c r="T110" s="1"/>
      <c r="U110" s="1"/>
      <c r="V110" s="1"/>
      <c r="W110" s="1"/>
      <c r="X110" s="1"/>
      <c r="Y110" s="1"/>
      <c r="Z110" s="1"/>
      <c r="AA110" s="1"/>
      <c r="AB110" s="1"/>
      <c r="AC110" s="1"/>
      <c r="AD110" s="1"/>
      <c r="AE110" s="1"/>
    </row>
    <row r="111" customFormat="false" ht="15" hidden="true" customHeight="false" outlineLevel="2" collapsed="false">
      <c r="A111" s="1"/>
      <c r="B111" s="70" t="n">
        <f aca="false">Arbeitspakete!J13</f>
        <v>0</v>
      </c>
      <c r="C111" s="71"/>
      <c r="D111" s="72"/>
      <c r="E111" s="73"/>
      <c r="F111" s="74"/>
      <c r="G111" s="75" t="n">
        <f aca="false">SUMIFS([0]!t1istw7,[0]!t1paketw7,B111)</f>
        <v>0</v>
      </c>
      <c r="H111" s="74"/>
      <c r="I111" s="75" t="n">
        <f aca="false">SUMIFS(zeit2!t2istw7,zeit2!t2paketw7,B111)</f>
        <v>0</v>
      </c>
      <c r="J111" s="74"/>
      <c r="K111" s="75" t="n">
        <f aca="false">SUMIFS(zeit3!t3istw7,zeit3!t3paketw7,B111)</f>
        <v>0</v>
      </c>
      <c r="L111" s="74"/>
      <c r="M111" s="75" t="n">
        <f aca="false">SUMIFS(zeit4!t4istw7,zeit4!t4paketw7,B111)</f>
        <v>0</v>
      </c>
      <c r="N111" s="74"/>
      <c r="O111" s="75" t="n">
        <f aca="false">SUMIFS(zeit5!t5istw7,zeit5!t5paketw7,B111)</f>
        <v>0</v>
      </c>
      <c r="P111" s="76" t="n">
        <f aca="false">L111+J111+H111+F111+N111</f>
        <v>0</v>
      </c>
      <c r="Q111" s="98" t="n">
        <f aca="false">M111+K111+I111+G111+O111</f>
        <v>0</v>
      </c>
      <c r="R111" s="1"/>
      <c r="S111" s="1"/>
      <c r="T111" s="1"/>
      <c r="U111" s="1"/>
      <c r="V111" s="1"/>
      <c r="W111" s="1"/>
      <c r="X111" s="1"/>
      <c r="Y111" s="1"/>
      <c r="Z111" s="1"/>
      <c r="AA111" s="1"/>
      <c r="AB111" s="1"/>
      <c r="AC111" s="1"/>
      <c r="AD111" s="1"/>
      <c r="AE111" s="1"/>
    </row>
    <row r="112" customFormat="false" ht="15" hidden="false" customHeight="false" outlineLevel="1" collapsed="true">
      <c r="A112" s="1"/>
      <c r="B112" s="54"/>
      <c r="C112" s="54"/>
      <c r="D112" s="88"/>
      <c r="E112" s="88"/>
      <c r="F112" s="88"/>
      <c r="G112" s="89"/>
      <c r="H112" s="88"/>
      <c r="I112" s="89"/>
      <c r="J112" s="88"/>
      <c r="K112" s="89"/>
      <c r="L112" s="88"/>
      <c r="M112" s="89"/>
      <c r="N112" s="88"/>
      <c r="O112" s="89"/>
      <c r="P112" s="89"/>
      <c r="Q112" s="89"/>
      <c r="R112" s="1"/>
      <c r="S112" s="1"/>
      <c r="T112" s="1"/>
      <c r="U112" s="1"/>
      <c r="V112" s="1"/>
      <c r="W112" s="1"/>
      <c r="X112" s="1"/>
      <c r="Y112" s="1"/>
      <c r="Z112" s="1"/>
      <c r="AA112" s="1"/>
      <c r="AB112" s="1"/>
      <c r="AC112" s="1"/>
      <c r="AD112" s="1"/>
      <c r="AE112" s="1"/>
    </row>
    <row r="113" customFormat="false" ht="15" hidden="false" customHeight="false" outlineLevel="1" collapsed="false">
      <c r="A113" s="1"/>
      <c r="B113" s="84" t="s">
        <v>73</v>
      </c>
      <c r="C113" s="78"/>
      <c r="D113" s="90" t="n">
        <f aca="false">SUM(D13:D101)</f>
        <v>44</v>
      </c>
      <c r="E113" s="90" t="n">
        <f aca="false">SUM(E13:E101)</f>
        <v>4</v>
      </c>
      <c r="F113" s="91" t="n">
        <f aca="false">F101+F90+F79+F68+F57+F46+F35+F24+F13</f>
        <v>10.5</v>
      </c>
      <c r="G113" s="99" t="n">
        <f aca="false">G101+G90+G79+G68+G57+G46+G35+G24+G13</f>
        <v>0</v>
      </c>
      <c r="H113" s="91" t="n">
        <f aca="false">H101+H90+H79+H68+H57+H46+H35+H24+H13</f>
        <v>10.5</v>
      </c>
      <c r="I113" s="99" t="n">
        <f aca="false">I101+I90+I79+I68+I57+I46+I35+I24+I13</f>
        <v>0</v>
      </c>
      <c r="J113" s="91" t="n">
        <f aca="false">J101+J90+J79+J68+J57+J46+J35+J24+J13</f>
        <v>9.5</v>
      </c>
      <c r="K113" s="99" t="n">
        <f aca="false">K101+K90+K79+K68+K57+K46+K35+K24+K13</f>
        <v>0</v>
      </c>
      <c r="L113" s="91" t="n">
        <f aca="false">L101+L90+L79+L68+L57+L46+L35+L24+L13</f>
        <v>9.5</v>
      </c>
      <c r="M113" s="99" t="n">
        <f aca="false">M101+M90+M79+M68+M57+M46+M35+M24+M13</f>
        <v>0</v>
      </c>
      <c r="N113" s="91" t="n">
        <f aca="false">N101+N90+N79+N68+N57+N46+N35+N24+N13</f>
        <v>0</v>
      </c>
      <c r="O113" s="99" t="n">
        <f aca="false">O101+O90+O79+O68+O57+O46+O35+O24+O13</f>
        <v>0</v>
      </c>
      <c r="P113" s="91" t="n">
        <f aca="false">P101+P90+P79+P68+P57+P46+P35+P24+P13</f>
        <v>40</v>
      </c>
      <c r="Q113" s="92" t="n">
        <f aca="false">Q101+Q90+Q79+Q68+Q57+Q46+Q35+Q24+Q13</f>
        <v>0</v>
      </c>
      <c r="R113" s="1"/>
      <c r="S113" s="1"/>
      <c r="T113" s="1"/>
      <c r="U113" s="1"/>
      <c r="V113" s="1"/>
      <c r="W113" s="1"/>
      <c r="X113" s="1"/>
      <c r="Y113" s="1"/>
      <c r="Z113" s="1"/>
      <c r="AA113" s="1"/>
      <c r="AB113" s="1"/>
      <c r="AC113" s="1"/>
      <c r="AD113" s="1"/>
      <c r="AE113" s="1"/>
    </row>
    <row r="114" customFormat="false" ht="15" hidden="false" customHeight="false" outlineLevel="1" collapsed="false">
      <c r="A114" s="1"/>
      <c r="B114" s="1"/>
      <c r="C114" s="1"/>
      <c r="D114" s="1"/>
      <c r="E114" s="1"/>
      <c r="F114" s="1"/>
      <c r="G114" s="34"/>
      <c r="H114" s="1"/>
      <c r="I114" s="34"/>
      <c r="J114" s="1"/>
      <c r="K114" s="34"/>
      <c r="L114" s="1"/>
      <c r="M114" s="34"/>
      <c r="N114" s="1"/>
      <c r="O114" s="34"/>
      <c r="P114" s="34"/>
      <c r="Q114" s="34"/>
      <c r="R114" s="1"/>
      <c r="S114" s="1"/>
      <c r="T114" s="1"/>
      <c r="U114" s="1"/>
      <c r="V114" s="1"/>
      <c r="W114" s="1"/>
      <c r="X114" s="1"/>
      <c r="Y114" s="1"/>
      <c r="Z114" s="1"/>
      <c r="AA114" s="1"/>
      <c r="AB114" s="1"/>
      <c r="AC114" s="1"/>
      <c r="AD114" s="1"/>
      <c r="AE114" s="1"/>
    </row>
    <row r="115" customFormat="false" ht="15" hidden="false" customHeight="false" outlineLevel="1" collapsed="false">
      <c r="A115" s="1"/>
      <c r="B115" s="93" t="s">
        <v>74</v>
      </c>
      <c r="C115" s="93"/>
      <c r="D115" s="93"/>
      <c r="E115" s="93"/>
      <c r="F115" s="93"/>
      <c r="G115" s="93"/>
      <c r="H115" s="93"/>
      <c r="I115" s="93"/>
      <c r="J115" s="93"/>
      <c r="K115" s="93"/>
      <c r="L115" s="93"/>
      <c r="M115" s="93"/>
      <c r="N115" s="93"/>
      <c r="O115" s="93"/>
      <c r="P115" s="93"/>
      <c r="Q115" s="93"/>
      <c r="R115" s="1"/>
      <c r="S115" s="1"/>
      <c r="T115" s="1"/>
      <c r="U115" s="1"/>
      <c r="V115" s="1"/>
      <c r="W115" s="1"/>
      <c r="X115" s="1"/>
      <c r="Y115" s="1"/>
      <c r="Z115" s="1"/>
      <c r="AA115" s="1"/>
      <c r="AB115" s="1"/>
      <c r="AC115" s="1"/>
      <c r="AD115" s="1"/>
      <c r="AE115" s="1"/>
    </row>
    <row r="116" customFormat="false" ht="15" hidden="false" customHeight="false" outlineLevel="1" collapsed="false">
      <c r="A116" s="1"/>
      <c r="B116" s="103" t="s">
        <v>101</v>
      </c>
      <c r="C116" s="103"/>
      <c r="D116" s="103"/>
      <c r="E116" s="103"/>
      <c r="F116" s="103"/>
      <c r="G116" s="103"/>
      <c r="H116" s="103"/>
      <c r="I116" s="103"/>
      <c r="J116" s="103"/>
      <c r="K116" s="103"/>
      <c r="L116" s="103"/>
      <c r="M116" s="103"/>
      <c r="N116" s="103"/>
      <c r="O116" s="103"/>
      <c r="P116" s="103"/>
      <c r="Q116" s="103"/>
      <c r="R116" s="1"/>
      <c r="S116" s="1"/>
      <c r="T116" s="1"/>
      <c r="U116" s="1"/>
      <c r="V116" s="1"/>
      <c r="W116" s="1"/>
      <c r="X116" s="1"/>
      <c r="Y116" s="1"/>
      <c r="Z116" s="1"/>
      <c r="AA116" s="1"/>
      <c r="AB116" s="1"/>
      <c r="AC116" s="1"/>
      <c r="AD116" s="1"/>
      <c r="AE116" s="1"/>
    </row>
    <row r="117" customFormat="false" ht="15" hidden="false" customHeight="false" outlineLevel="1" collapsed="false">
      <c r="A117" s="1"/>
      <c r="B117" s="101" t="s">
        <v>102</v>
      </c>
      <c r="C117" s="101"/>
      <c r="D117" s="101"/>
      <c r="E117" s="101"/>
      <c r="F117" s="101"/>
      <c r="G117" s="101"/>
      <c r="H117" s="101"/>
      <c r="I117" s="101"/>
      <c r="J117" s="101"/>
      <c r="K117" s="101"/>
      <c r="L117" s="101"/>
      <c r="M117" s="101"/>
      <c r="N117" s="101"/>
      <c r="O117" s="101"/>
      <c r="P117" s="101"/>
      <c r="Q117" s="101"/>
      <c r="R117" s="1"/>
      <c r="S117" s="1"/>
      <c r="T117" s="1"/>
      <c r="U117" s="1"/>
      <c r="V117" s="1"/>
      <c r="W117" s="1"/>
      <c r="X117" s="1"/>
      <c r="Y117" s="1"/>
      <c r="Z117" s="1"/>
      <c r="AA117" s="1"/>
      <c r="AB117" s="1"/>
      <c r="AC117" s="1"/>
      <c r="AD117" s="1"/>
      <c r="AE117" s="1"/>
    </row>
    <row r="118" customFormat="false" ht="15" hidden="false" customHeight="false" outlineLevel="1" collapsed="false">
      <c r="A118" s="1"/>
      <c r="B118" s="101"/>
      <c r="C118" s="101"/>
      <c r="D118" s="101"/>
      <c r="E118" s="101"/>
      <c r="F118" s="101"/>
      <c r="G118" s="101"/>
      <c r="H118" s="101"/>
      <c r="I118" s="101"/>
      <c r="J118" s="101"/>
      <c r="K118" s="101"/>
      <c r="L118" s="101"/>
      <c r="M118" s="101"/>
      <c r="N118" s="101"/>
      <c r="O118" s="101"/>
      <c r="P118" s="101"/>
      <c r="Q118" s="101"/>
      <c r="R118" s="1"/>
      <c r="S118" s="1"/>
      <c r="T118" s="1"/>
      <c r="U118" s="1"/>
      <c r="V118" s="1"/>
      <c r="W118" s="1"/>
      <c r="X118" s="1"/>
      <c r="Y118" s="1"/>
      <c r="Z118" s="1"/>
      <c r="AA118" s="1"/>
      <c r="AB118" s="1"/>
      <c r="AC118" s="1"/>
      <c r="AD118" s="1"/>
      <c r="AE118" s="1"/>
    </row>
    <row r="119" customFormat="false" ht="15" hidden="false" customHeight="false" outlineLevel="1" collapsed="false">
      <c r="A119" s="1"/>
      <c r="B119" s="101"/>
      <c r="C119" s="101"/>
      <c r="D119" s="101"/>
      <c r="E119" s="101"/>
      <c r="F119" s="101"/>
      <c r="G119" s="101"/>
      <c r="H119" s="101"/>
      <c r="I119" s="101"/>
      <c r="J119" s="101"/>
      <c r="K119" s="101"/>
      <c r="L119" s="101"/>
      <c r="M119" s="101"/>
      <c r="N119" s="101"/>
      <c r="O119" s="101"/>
      <c r="P119" s="101"/>
      <c r="Q119" s="101"/>
      <c r="R119" s="1"/>
      <c r="S119" s="1"/>
      <c r="T119" s="1"/>
      <c r="U119" s="1"/>
      <c r="V119" s="1"/>
      <c r="W119" s="1"/>
      <c r="X119" s="1"/>
      <c r="Y119" s="1"/>
      <c r="Z119" s="1"/>
      <c r="AA119" s="1"/>
      <c r="AB119" s="1"/>
      <c r="AC119" s="1"/>
      <c r="AD119" s="1"/>
      <c r="AE119" s="1"/>
    </row>
    <row r="120" customFormat="false" ht="15" hidden="false" customHeight="false" outlineLevel="1" collapsed="false">
      <c r="A120" s="1"/>
      <c r="B120" s="101"/>
      <c r="C120" s="101"/>
      <c r="D120" s="101"/>
      <c r="E120" s="101"/>
      <c r="F120" s="101"/>
      <c r="G120" s="101"/>
      <c r="H120" s="101"/>
      <c r="I120" s="101"/>
      <c r="J120" s="101"/>
      <c r="K120" s="101"/>
      <c r="L120" s="101"/>
      <c r="M120" s="101"/>
      <c r="N120" s="101"/>
      <c r="O120" s="101"/>
      <c r="P120" s="101"/>
      <c r="Q120" s="101"/>
      <c r="R120" s="1"/>
      <c r="S120" s="1"/>
      <c r="T120" s="1"/>
      <c r="U120" s="1"/>
      <c r="V120" s="1"/>
      <c r="W120" s="1"/>
      <c r="X120" s="1"/>
      <c r="Y120" s="1"/>
      <c r="Z120" s="1"/>
      <c r="AA120" s="1"/>
      <c r="AB120" s="1"/>
      <c r="AC120" s="1"/>
      <c r="AD120" s="1"/>
      <c r="AE120" s="1"/>
    </row>
    <row r="121" customFormat="false" ht="15" hidden="false" customHeight="false" outlineLevel="1" collapsed="false">
      <c r="A121" s="1"/>
      <c r="B121" s="101"/>
      <c r="C121" s="101"/>
      <c r="D121" s="101"/>
      <c r="E121" s="101"/>
      <c r="F121" s="101"/>
      <c r="G121" s="101"/>
      <c r="H121" s="101"/>
      <c r="I121" s="101"/>
      <c r="J121" s="101"/>
      <c r="K121" s="101"/>
      <c r="L121" s="101"/>
      <c r="M121" s="101"/>
      <c r="N121" s="101"/>
      <c r="O121" s="101"/>
      <c r="P121" s="101"/>
      <c r="Q121" s="101"/>
      <c r="R121" s="1"/>
      <c r="S121" s="1"/>
      <c r="T121" s="1"/>
      <c r="U121" s="1"/>
      <c r="V121" s="1"/>
      <c r="W121" s="1"/>
      <c r="X121" s="1"/>
      <c r="Y121" s="1"/>
      <c r="Z121" s="1"/>
      <c r="AA121" s="1"/>
      <c r="AB121" s="1"/>
      <c r="AC121" s="1"/>
      <c r="AD121" s="1"/>
      <c r="AE121" s="1"/>
    </row>
    <row r="122" customFormat="false" ht="15" hidden="false" customHeight="false" outlineLevel="1" collapsed="false">
      <c r="A122" s="1"/>
      <c r="B122" s="102"/>
      <c r="C122" s="102"/>
      <c r="D122" s="102"/>
      <c r="E122" s="102"/>
      <c r="F122" s="102"/>
      <c r="G122" s="102"/>
      <c r="H122" s="102"/>
      <c r="I122" s="102"/>
      <c r="J122" s="102"/>
      <c r="K122" s="102"/>
      <c r="L122" s="102"/>
      <c r="M122" s="102"/>
      <c r="N122" s="102"/>
      <c r="O122" s="102"/>
      <c r="P122" s="102"/>
      <c r="Q122" s="102"/>
      <c r="R122" s="1"/>
      <c r="S122" s="1"/>
      <c r="T122" s="1"/>
      <c r="U122" s="1"/>
      <c r="V122" s="1"/>
      <c r="W122" s="1"/>
      <c r="X122" s="1"/>
      <c r="Y122" s="1"/>
      <c r="Z122" s="1"/>
      <c r="AA122" s="1"/>
      <c r="AB122" s="1"/>
      <c r="AC122" s="1"/>
      <c r="AD122" s="1"/>
      <c r="AE122" s="1"/>
    </row>
    <row r="123" customFormat="false" ht="15" hidden="false" customHeight="false" outlineLevel="1" collapsed="false">
      <c r="A123" s="1"/>
      <c r="B123" s="101"/>
      <c r="C123" s="101"/>
      <c r="D123" s="101"/>
      <c r="E123" s="101"/>
      <c r="F123" s="101"/>
      <c r="G123" s="101"/>
      <c r="H123" s="101"/>
      <c r="I123" s="101"/>
      <c r="J123" s="101"/>
      <c r="K123" s="101"/>
      <c r="L123" s="101"/>
      <c r="M123" s="101"/>
      <c r="N123" s="101"/>
      <c r="O123" s="101"/>
      <c r="P123" s="101"/>
      <c r="Q123" s="101"/>
      <c r="R123" s="1"/>
      <c r="S123" s="1"/>
      <c r="T123" s="1"/>
      <c r="U123" s="1"/>
      <c r="V123" s="1"/>
      <c r="W123" s="1"/>
      <c r="X123" s="1"/>
      <c r="Y123" s="1"/>
      <c r="Z123" s="1"/>
      <c r="AA123" s="1"/>
      <c r="AB123" s="1"/>
      <c r="AC123" s="1"/>
      <c r="AD123" s="1"/>
      <c r="AE123" s="1"/>
    </row>
    <row r="124" customFormat="false" ht="15" hidden="false" customHeight="false" outlineLevel="1" collapsed="false">
      <c r="A124" s="1"/>
      <c r="B124" s="101"/>
      <c r="C124" s="101"/>
      <c r="D124" s="101"/>
      <c r="E124" s="101"/>
      <c r="F124" s="101"/>
      <c r="G124" s="101"/>
      <c r="H124" s="101"/>
      <c r="I124" s="101"/>
      <c r="J124" s="101"/>
      <c r="K124" s="101"/>
      <c r="L124" s="101"/>
      <c r="M124" s="101"/>
      <c r="N124" s="101"/>
      <c r="O124" s="101"/>
      <c r="P124" s="101"/>
      <c r="Q124" s="101"/>
      <c r="R124" s="1"/>
      <c r="S124" s="1"/>
      <c r="T124" s="1"/>
      <c r="U124" s="1"/>
      <c r="V124" s="1"/>
      <c r="W124" s="1"/>
      <c r="X124" s="1"/>
      <c r="Y124" s="1"/>
      <c r="Z124" s="1"/>
      <c r="AA124" s="1"/>
      <c r="AB124" s="1"/>
      <c r="AC124" s="1"/>
      <c r="AD124" s="1"/>
      <c r="AE124" s="1"/>
    </row>
    <row r="125" customFormat="false" ht="15" hidden="false" customHeight="false" outlineLevel="1" collapsed="false">
      <c r="A125" s="1"/>
      <c r="B125" s="102"/>
      <c r="C125" s="102"/>
      <c r="D125" s="102"/>
      <c r="E125" s="102"/>
      <c r="F125" s="102"/>
      <c r="G125" s="102"/>
      <c r="H125" s="102"/>
      <c r="I125" s="102"/>
      <c r="J125" s="102"/>
      <c r="K125" s="102"/>
      <c r="L125" s="102"/>
      <c r="M125" s="102"/>
      <c r="N125" s="102"/>
      <c r="O125" s="102"/>
      <c r="P125" s="102"/>
      <c r="Q125" s="102"/>
      <c r="R125" s="1"/>
      <c r="S125" s="1"/>
      <c r="T125" s="1"/>
      <c r="U125" s="1"/>
      <c r="V125" s="1"/>
      <c r="W125" s="1"/>
      <c r="X125" s="1"/>
      <c r="Y125" s="1"/>
      <c r="Z125" s="1"/>
      <c r="AA125" s="1"/>
      <c r="AB125" s="1"/>
      <c r="AC125" s="1"/>
      <c r="AD125" s="1"/>
      <c r="AE125" s="1"/>
    </row>
    <row r="126" customFormat="false" ht="15" hidden="false" customHeight="false" outlineLevel="1" collapsed="false">
      <c r="A126" s="1"/>
      <c r="B126" s="97"/>
      <c r="C126" s="97"/>
      <c r="D126" s="97"/>
      <c r="E126" s="97"/>
      <c r="F126" s="97"/>
      <c r="G126" s="97"/>
      <c r="H126" s="97"/>
      <c r="I126" s="97"/>
      <c r="J126" s="97"/>
      <c r="K126" s="97"/>
      <c r="L126" s="97"/>
      <c r="M126" s="97"/>
      <c r="N126" s="97"/>
      <c r="O126" s="97"/>
      <c r="P126" s="97"/>
      <c r="Q126" s="97"/>
      <c r="R126" s="1"/>
      <c r="S126" s="1"/>
      <c r="T126" s="1"/>
      <c r="U126" s="1"/>
      <c r="V126" s="1"/>
      <c r="W126" s="1"/>
      <c r="X126" s="1"/>
      <c r="Y126" s="1"/>
      <c r="Z126" s="1"/>
      <c r="AA126" s="1"/>
      <c r="AB126" s="1"/>
      <c r="AC126" s="1"/>
      <c r="AD126" s="1"/>
      <c r="AE126" s="1"/>
    </row>
    <row r="127" customFormat="false" ht="15" hidden="false" customHeight="false" outlineLevel="0" collapsed="false">
      <c r="A127" s="1"/>
      <c r="B127" s="1"/>
      <c r="C127" s="1"/>
      <c r="D127" s="1"/>
      <c r="E127" s="1"/>
      <c r="F127" s="1"/>
      <c r="G127" s="34"/>
      <c r="H127" s="1"/>
      <c r="I127" s="34"/>
      <c r="J127" s="1"/>
      <c r="K127" s="34"/>
      <c r="L127" s="1"/>
      <c r="M127" s="34"/>
      <c r="N127" s="1"/>
      <c r="O127" s="34"/>
      <c r="P127" s="34"/>
      <c r="Q127" s="34"/>
      <c r="R127" s="1"/>
      <c r="S127" s="1"/>
      <c r="T127" s="1"/>
      <c r="U127" s="1"/>
      <c r="V127" s="1"/>
      <c r="W127" s="1"/>
      <c r="X127" s="1"/>
      <c r="Y127" s="1"/>
      <c r="Z127" s="1"/>
      <c r="AA127" s="1"/>
      <c r="AB127" s="1"/>
      <c r="AC127" s="1"/>
      <c r="AD127" s="1"/>
      <c r="AE127" s="1"/>
    </row>
    <row r="128" customFormat="false" ht="15" hidden="false" customHeight="false" outlineLevel="0" collapsed="false">
      <c r="A128" s="1"/>
      <c r="B128" s="1"/>
      <c r="C128" s="1"/>
      <c r="D128" s="1"/>
      <c r="E128" s="1"/>
      <c r="F128" s="1"/>
      <c r="G128" s="34"/>
      <c r="H128" s="1"/>
      <c r="I128" s="34"/>
      <c r="J128" s="1"/>
      <c r="K128" s="34"/>
      <c r="L128" s="1"/>
      <c r="M128" s="34"/>
      <c r="N128" s="1"/>
      <c r="O128" s="34"/>
      <c r="P128" s="34"/>
      <c r="Q128" s="34"/>
      <c r="R128" s="1"/>
      <c r="S128" s="1"/>
      <c r="T128" s="1"/>
      <c r="U128" s="1"/>
      <c r="V128" s="1"/>
      <c r="W128" s="1"/>
      <c r="X128" s="1"/>
      <c r="Y128" s="1"/>
      <c r="Z128" s="1"/>
      <c r="AA128" s="1"/>
      <c r="AB128" s="1"/>
      <c r="AC128" s="1"/>
      <c r="AD128" s="1"/>
      <c r="AE128" s="1"/>
    </row>
    <row r="129" customFormat="false" ht="15" hidden="false" customHeight="false" outlineLevel="0" collapsed="false">
      <c r="A129" s="1"/>
      <c r="B129" s="1"/>
      <c r="C129" s="1"/>
      <c r="D129" s="1"/>
      <c r="E129" s="1"/>
      <c r="F129" s="1"/>
      <c r="G129" s="34"/>
      <c r="H129" s="1"/>
      <c r="I129" s="34"/>
      <c r="J129" s="1"/>
      <c r="K129" s="34"/>
      <c r="L129" s="1"/>
      <c r="M129" s="34"/>
      <c r="N129" s="1"/>
      <c r="O129" s="34"/>
      <c r="P129" s="34"/>
      <c r="Q129" s="34"/>
      <c r="R129" s="1"/>
      <c r="S129" s="1"/>
      <c r="T129" s="1"/>
      <c r="U129" s="1"/>
      <c r="V129" s="1"/>
      <c r="W129" s="1"/>
      <c r="X129" s="1"/>
      <c r="Y129" s="1"/>
      <c r="Z129" s="1"/>
      <c r="AA129" s="1"/>
      <c r="AB129" s="1"/>
      <c r="AC129" s="1"/>
      <c r="AD129" s="1"/>
      <c r="AE129" s="1"/>
    </row>
    <row r="130" customFormat="false" ht="15" hidden="false" customHeight="false" outlineLevel="0" collapsed="false">
      <c r="A130" s="1"/>
      <c r="B130" s="51" t="s">
        <v>36</v>
      </c>
      <c r="C130" s="52"/>
      <c r="D130" s="52"/>
      <c r="E130" s="52"/>
      <c r="F130" s="52"/>
      <c r="G130" s="53"/>
      <c r="H130" s="52"/>
      <c r="I130" s="53"/>
      <c r="J130" s="52"/>
      <c r="K130" s="53"/>
      <c r="L130" s="52"/>
      <c r="M130" s="53"/>
      <c r="N130" s="52"/>
      <c r="O130" s="53"/>
      <c r="P130" s="53"/>
      <c r="Q130" s="53"/>
      <c r="R130" s="1"/>
      <c r="S130" s="1"/>
      <c r="T130" s="1"/>
      <c r="U130" s="1"/>
      <c r="V130" s="1"/>
      <c r="W130" s="1"/>
      <c r="X130" s="1"/>
      <c r="Y130" s="1"/>
      <c r="Z130" s="1"/>
      <c r="AA130" s="1"/>
      <c r="AB130" s="1"/>
      <c r="AC130" s="1"/>
      <c r="AD130" s="1"/>
      <c r="AE130" s="1"/>
    </row>
    <row r="131" customFormat="false" ht="15" hidden="false" customHeight="false" outlineLevel="0" collapsed="false">
      <c r="A131" s="1"/>
      <c r="B131" s="104" t="str">
        <f aca="false">Übersicht!C22</f>
        <v>14.5 - 20.5</v>
      </c>
      <c r="C131" s="54"/>
      <c r="D131" s="54"/>
      <c r="E131" s="54"/>
      <c r="F131" s="54"/>
      <c r="G131" s="55"/>
      <c r="H131" s="54"/>
      <c r="I131" s="55"/>
      <c r="J131" s="54"/>
      <c r="K131" s="55"/>
      <c r="L131" s="54"/>
      <c r="M131" s="55"/>
      <c r="N131" s="54"/>
      <c r="O131" s="55"/>
      <c r="P131" s="55"/>
      <c r="Q131" s="55"/>
      <c r="R131" s="1"/>
      <c r="S131" s="1"/>
      <c r="T131" s="1"/>
      <c r="U131" s="1"/>
      <c r="V131" s="1"/>
      <c r="W131" s="1"/>
      <c r="X131" s="1"/>
      <c r="Y131" s="1"/>
      <c r="Z131" s="1"/>
      <c r="AA131" s="1"/>
      <c r="AB131" s="1"/>
      <c r="AC131" s="1"/>
      <c r="AD131" s="1"/>
      <c r="AE131" s="1"/>
    </row>
    <row r="132" customFormat="false" ht="15" hidden="false" customHeight="false" outlineLevel="1" collapsed="false">
      <c r="A132" s="1"/>
      <c r="B132" s="105"/>
      <c r="C132" s="54"/>
      <c r="D132" s="54"/>
      <c r="E132" s="54"/>
      <c r="F132" s="57" t="str">
        <f aca="false">F3</f>
        <v>MZ</v>
      </c>
      <c r="G132" s="57"/>
      <c r="H132" s="57" t="str">
        <f aca="false">H3</f>
        <v>SM</v>
      </c>
      <c r="I132" s="57"/>
      <c r="J132" s="57" t="str">
        <f aca="false">J3</f>
        <v>BB</v>
      </c>
      <c r="K132" s="57"/>
      <c r="L132" s="57" t="str">
        <f aca="false">L3</f>
        <v>NA</v>
      </c>
      <c r="M132" s="57"/>
      <c r="N132" s="57" t="str">
        <f aca="false">N3</f>
        <v>T5</v>
      </c>
      <c r="O132" s="57"/>
      <c r="P132" s="57" t="s">
        <v>69</v>
      </c>
      <c r="Q132" s="57"/>
      <c r="R132" s="1"/>
      <c r="S132" s="1"/>
      <c r="T132" s="1"/>
      <c r="U132" s="1"/>
      <c r="V132" s="1"/>
      <c r="W132" s="1"/>
      <c r="X132" s="1"/>
      <c r="Y132" s="1"/>
      <c r="Z132" s="1"/>
      <c r="AA132" s="1"/>
      <c r="AB132" s="1"/>
      <c r="AC132" s="1"/>
      <c r="AD132" s="1"/>
      <c r="AE132" s="1"/>
    </row>
    <row r="133" customFormat="false" ht="15" hidden="false" customHeight="false" outlineLevel="1" collapsed="false">
      <c r="A133" s="1"/>
      <c r="B133" s="54"/>
      <c r="C133" s="54"/>
      <c r="D133" s="58" t="s">
        <v>63</v>
      </c>
      <c r="E133" s="58" t="s">
        <v>64</v>
      </c>
      <c r="F133" s="59" t="s">
        <v>65</v>
      </c>
      <c r="G133" s="60" t="s">
        <v>66</v>
      </c>
      <c r="H133" s="59" t="s">
        <v>65</v>
      </c>
      <c r="I133" s="60" t="s">
        <v>66</v>
      </c>
      <c r="J133" s="59" t="s">
        <v>65</v>
      </c>
      <c r="K133" s="60" t="s">
        <v>66</v>
      </c>
      <c r="L133" s="59" t="s">
        <v>65</v>
      </c>
      <c r="M133" s="60" t="s">
        <v>66</v>
      </c>
      <c r="N133" s="59" t="s">
        <v>65</v>
      </c>
      <c r="O133" s="60" t="s">
        <v>66</v>
      </c>
      <c r="P133" s="59" t="s">
        <v>65</v>
      </c>
      <c r="Q133" s="60" t="s">
        <v>66</v>
      </c>
      <c r="R133" s="1"/>
      <c r="S133" s="1"/>
      <c r="T133" s="1"/>
      <c r="U133" s="1"/>
      <c r="V133" s="1"/>
      <c r="W133" s="1"/>
      <c r="X133" s="1"/>
      <c r="Y133" s="1"/>
      <c r="Z133" s="1"/>
      <c r="AA133" s="1"/>
      <c r="AB133" s="1"/>
      <c r="AC133" s="1"/>
      <c r="AD133" s="1"/>
      <c r="AE133" s="1"/>
    </row>
    <row r="134" customFormat="false" ht="15" hidden="false" customHeight="false" outlineLevel="1" collapsed="false">
      <c r="A134" s="1"/>
      <c r="B134" s="62" t="s">
        <v>53</v>
      </c>
      <c r="C134" s="63"/>
      <c r="D134" s="64" t="n">
        <v>3</v>
      </c>
      <c r="E134" s="65" t="n">
        <f aca="false">D134-F134-H134-J134-L134-N134</f>
        <v>3</v>
      </c>
      <c r="F134" s="66" t="n">
        <f aca="false">SUM(F135:F144)</f>
        <v>0</v>
      </c>
      <c r="G134" s="67" t="n">
        <f aca="false">SUM(G135:G144)</f>
        <v>0</v>
      </c>
      <c r="H134" s="66" t="n">
        <f aca="false">SUM(H135:H144)</f>
        <v>0</v>
      </c>
      <c r="I134" s="67" t="n">
        <f aca="false">SUM(I135:I144)</f>
        <v>0</v>
      </c>
      <c r="J134" s="66" t="n">
        <f aca="false">SUM(J135:J144)</f>
        <v>0</v>
      </c>
      <c r="K134" s="67" t="n">
        <f aca="false">SUM(K135:K144)</f>
        <v>0</v>
      </c>
      <c r="L134" s="66" t="n">
        <f aca="false">SUM(L135:L144)</f>
        <v>0</v>
      </c>
      <c r="M134" s="67" t="n">
        <f aca="false">SUM(M135:M144)</f>
        <v>0</v>
      </c>
      <c r="N134" s="66" t="n">
        <f aca="false">SUM(N135:N144)</f>
        <v>0</v>
      </c>
      <c r="O134" s="67" t="n">
        <f aca="false">SUM(O135:O144)</f>
        <v>0</v>
      </c>
      <c r="P134" s="68" t="n">
        <f aca="false">L134+J134+H134+F134+N134</f>
        <v>0</v>
      </c>
      <c r="Q134" s="67" t="n">
        <f aca="false">M134+K134+I134+G134+O134</f>
        <v>0</v>
      </c>
      <c r="R134" s="1"/>
      <c r="S134" s="1"/>
      <c r="T134" s="1"/>
      <c r="U134" s="1"/>
      <c r="V134" s="1"/>
      <c r="W134" s="1"/>
      <c r="X134" s="1"/>
      <c r="Y134" s="1"/>
      <c r="Z134" s="1"/>
      <c r="AA134" s="1"/>
      <c r="AB134" s="1"/>
      <c r="AC134" s="1"/>
      <c r="AD134" s="1"/>
      <c r="AE134" s="1"/>
    </row>
    <row r="135" customFormat="false" ht="15" hidden="true" customHeight="false" outlineLevel="2" collapsed="false">
      <c r="A135" s="1"/>
      <c r="B135" s="70" t="str">
        <f aca="false">B14</f>
        <v>Use Cases - brief</v>
      </c>
      <c r="C135" s="71"/>
      <c r="D135" s="72"/>
      <c r="E135" s="73"/>
      <c r="F135" s="74"/>
      <c r="G135" s="75" t="n">
        <f aca="false">SUMIFS([0]!t1istw8,[0]!t1paketw8,B135)</f>
        <v>0</v>
      </c>
      <c r="H135" s="74"/>
      <c r="I135" s="75" t="n">
        <f aca="false">SUMIFS(zeit2!t2istw8,zeit2!t2paketw8,B135)</f>
        <v>0</v>
      </c>
      <c r="J135" s="74"/>
      <c r="K135" s="75" t="n">
        <f aca="false">SUMIFS(zeit3!t3istw8,zeit3!t3paketw8,B135)</f>
        <v>0</v>
      </c>
      <c r="L135" s="74"/>
      <c r="M135" s="75" t="n">
        <f aca="false">SUMIFS(zeit4!t4istw8,zeit4!t4paketw8,B135)</f>
        <v>0</v>
      </c>
      <c r="N135" s="74"/>
      <c r="O135" s="75" t="n">
        <f aca="false">SUMIFS(zeit5!t5istw8,zeit5!t5paketw8,B135)</f>
        <v>0</v>
      </c>
      <c r="P135" s="76" t="n">
        <f aca="false">L135+J135+H135+F135+N135</f>
        <v>0</v>
      </c>
      <c r="Q135" s="98" t="n">
        <f aca="false">M135+K135+I135+G135+O135</f>
        <v>0</v>
      </c>
      <c r="R135" s="1"/>
      <c r="S135" s="1"/>
      <c r="T135" s="1"/>
      <c r="U135" s="1"/>
      <c r="V135" s="1"/>
      <c r="W135" s="1"/>
      <c r="X135" s="1"/>
      <c r="Y135" s="1"/>
      <c r="Z135" s="1"/>
      <c r="AA135" s="1"/>
      <c r="AB135" s="1"/>
      <c r="AC135" s="1"/>
      <c r="AD135" s="1"/>
      <c r="AE135" s="1"/>
    </row>
    <row r="136" customFormat="false" ht="15" hidden="true" customHeight="false" outlineLevel="2" collapsed="false">
      <c r="A136" s="1"/>
      <c r="B136" s="70" t="str">
        <f aca="false">B15</f>
        <v>Use Cases - fully dressed</v>
      </c>
      <c r="C136" s="71"/>
      <c r="D136" s="72"/>
      <c r="E136" s="73"/>
      <c r="F136" s="74"/>
      <c r="G136" s="75" t="n">
        <f aca="false">SUMIFS([0]!t1istw8,[0]!t1paketw8,B136)</f>
        <v>0</v>
      </c>
      <c r="H136" s="74"/>
      <c r="I136" s="75" t="n">
        <f aca="false">SUMIFS(zeit2!t2istw8,zeit2!t2paketw8,B136)</f>
        <v>0</v>
      </c>
      <c r="J136" s="74"/>
      <c r="K136" s="75" t="n">
        <f aca="false">SUMIFS(zeit3!t3istw8,zeit3!t3paketw8,B136)</f>
        <v>0</v>
      </c>
      <c r="L136" s="74"/>
      <c r="M136" s="75" t="n">
        <f aca="false">SUMIFS(zeit4!t4istw8,zeit4!t4paketw8,B136)</f>
        <v>0</v>
      </c>
      <c r="N136" s="74"/>
      <c r="O136" s="75" t="n">
        <f aca="false">SUMIFS(zeit5!t5istw8,zeit5!t5paketw8,B136)</f>
        <v>0</v>
      </c>
      <c r="P136" s="76" t="n">
        <f aca="false">L136+J136+H136+F136+N136</f>
        <v>0</v>
      </c>
      <c r="Q136" s="98" t="n">
        <f aca="false">M136+K136+I136+G136+O136</f>
        <v>0</v>
      </c>
      <c r="R136" s="1"/>
      <c r="S136" s="1"/>
      <c r="T136" s="1"/>
      <c r="U136" s="1"/>
      <c r="V136" s="1"/>
      <c r="W136" s="1"/>
      <c r="X136" s="1"/>
      <c r="Y136" s="1"/>
      <c r="Z136" s="1"/>
      <c r="AA136" s="1"/>
      <c r="AB136" s="1"/>
      <c r="AC136" s="1"/>
      <c r="AD136" s="1"/>
      <c r="AE136" s="1"/>
    </row>
    <row r="137" customFormat="false" ht="15" hidden="true" customHeight="false" outlineLevel="2" collapsed="false">
      <c r="A137" s="1"/>
      <c r="B137" s="70" t="str">
        <f aca="false">B16</f>
        <v>Vision</v>
      </c>
      <c r="C137" s="71"/>
      <c r="D137" s="72"/>
      <c r="E137" s="73"/>
      <c r="F137" s="74"/>
      <c r="G137" s="75" t="n">
        <f aca="false">SUMIFS([0]!t1istw8,[0]!t1paketw8,B137)</f>
        <v>0</v>
      </c>
      <c r="H137" s="74"/>
      <c r="I137" s="75" t="n">
        <f aca="false">SUMIFS(zeit2!t2istw8,zeit2!t2paketw8,B137)</f>
        <v>0</v>
      </c>
      <c r="J137" s="74"/>
      <c r="K137" s="75" t="n">
        <f aca="false">SUMIFS(zeit3!t3istw8,zeit3!t3paketw8,B137)</f>
        <v>0</v>
      </c>
      <c r="L137" s="74"/>
      <c r="M137" s="75" t="n">
        <f aca="false">SUMIFS(zeit4!t4istw8,zeit4!t4paketw8,B137)</f>
        <v>0</v>
      </c>
      <c r="N137" s="74"/>
      <c r="O137" s="75" t="n">
        <f aca="false">SUMIFS(zeit5!t5istw8,zeit5!t5paketw8,B137)</f>
        <v>0</v>
      </c>
      <c r="P137" s="76" t="n">
        <f aca="false">L137+J137+H137+F137+N137</f>
        <v>0</v>
      </c>
      <c r="Q137" s="98" t="n">
        <f aca="false">M137+K137+I137+G137+O137</f>
        <v>0</v>
      </c>
      <c r="R137" s="1"/>
      <c r="S137" s="1"/>
      <c r="T137" s="1"/>
      <c r="U137" s="1"/>
      <c r="V137" s="1"/>
      <c r="W137" s="1"/>
      <c r="X137" s="1"/>
      <c r="Y137" s="1"/>
      <c r="Z137" s="1"/>
      <c r="AA137" s="1"/>
      <c r="AB137" s="1"/>
      <c r="AC137" s="1"/>
      <c r="AD137" s="1"/>
      <c r="AE137" s="1"/>
    </row>
    <row r="138" customFormat="false" ht="15" hidden="true" customHeight="false" outlineLevel="2" collapsed="false">
      <c r="A138" s="1"/>
      <c r="B138" s="70" t="str">
        <f aca="false">B17</f>
        <v>Software Requirements Specifications</v>
      </c>
      <c r="C138" s="71"/>
      <c r="D138" s="72"/>
      <c r="E138" s="73"/>
      <c r="F138" s="74"/>
      <c r="G138" s="75" t="n">
        <f aca="false">SUMIFS([0]!t1istw8,[0]!t1paketw8,B138)</f>
        <v>0</v>
      </c>
      <c r="H138" s="74"/>
      <c r="I138" s="75" t="n">
        <f aca="false">SUMIFS(zeit2!t2istw8,zeit2!t2paketw8,B138)</f>
        <v>0</v>
      </c>
      <c r="J138" s="74"/>
      <c r="K138" s="75" t="n">
        <f aca="false">SUMIFS(zeit3!t3istw8,zeit3!t3paketw8,B138)</f>
        <v>0</v>
      </c>
      <c r="L138" s="74"/>
      <c r="M138" s="75" t="n">
        <f aca="false">SUMIFS(zeit4!t4istw8,zeit4!t4paketw8,B138)</f>
        <v>0</v>
      </c>
      <c r="N138" s="74"/>
      <c r="O138" s="75" t="n">
        <f aca="false">SUMIFS(zeit5!t5istw8,zeit5!t5paketw8,B138)</f>
        <v>0</v>
      </c>
      <c r="P138" s="76" t="n">
        <f aca="false">L138+J138+H138+F138+N138</f>
        <v>0</v>
      </c>
      <c r="Q138" s="98" t="n">
        <f aca="false">M138+K138+I138+G138+O138</f>
        <v>0</v>
      </c>
      <c r="R138" s="1"/>
      <c r="S138" s="1"/>
      <c r="T138" s="1"/>
      <c r="U138" s="1"/>
      <c r="V138" s="1"/>
      <c r="W138" s="1"/>
      <c r="X138" s="1"/>
      <c r="Y138" s="1"/>
      <c r="Z138" s="1"/>
      <c r="AA138" s="1"/>
      <c r="AB138" s="1"/>
      <c r="AC138" s="1"/>
      <c r="AD138" s="1"/>
      <c r="AE138" s="1"/>
    </row>
    <row r="139" customFormat="false" ht="15" hidden="true" customHeight="false" outlineLevel="2" collapsed="false">
      <c r="A139" s="1"/>
      <c r="B139" s="70" t="str">
        <f aca="false">B18</f>
        <v>Glossary</v>
      </c>
      <c r="C139" s="71"/>
      <c r="D139" s="72"/>
      <c r="E139" s="73"/>
      <c r="F139" s="74"/>
      <c r="G139" s="75" t="n">
        <f aca="false">SUMIFS([0]!t1istw8,[0]!t1paketw8,B139)</f>
        <v>0</v>
      </c>
      <c r="H139" s="74"/>
      <c r="I139" s="75" t="n">
        <f aca="false">SUMIFS(zeit2!t2istw8,zeit2!t2paketw8,B139)</f>
        <v>0</v>
      </c>
      <c r="J139" s="74"/>
      <c r="K139" s="75" t="n">
        <f aca="false">SUMIFS(zeit3!t3istw8,zeit3!t3paketw8,B139)</f>
        <v>0</v>
      </c>
      <c r="L139" s="74"/>
      <c r="M139" s="75" t="n">
        <f aca="false">SUMIFS(zeit4!t4istw8,zeit4!t4paketw8,B139)</f>
        <v>0</v>
      </c>
      <c r="N139" s="74"/>
      <c r="O139" s="75" t="n">
        <f aca="false">SUMIFS(zeit5!t5istw8,zeit5!t5paketw8,B139)</f>
        <v>0</v>
      </c>
      <c r="P139" s="76" t="n">
        <f aca="false">L139+J139+H139+F139+N139</f>
        <v>0</v>
      </c>
      <c r="Q139" s="98" t="n">
        <f aca="false">M139+K139+I139+G139+O139</f>
        <v>0</v>
      </c>
      <c r="R139" s="1"/>
      <c r="S139" s="1"/>
      <c r="T139" s="1"/>
      <c r="U139" s="1"/>
      <c r="V139" s="1"/>
      <c r="W139" s="1"/>
      <c r="X139" s="1"/>
      <c r="Y139" s="1"/>
      <c r="Z139" s="1"/>
      <c r="AA139" s="1"/>
      <c r="AB139" s="1"/>
      <c r="AC139" s="1"/>
      <c r="AD139" s="1"/>
      <c r="AE139" s="1"/>
    </row>
    <row r="140" customFormat="false" ht="15" hidden="true" customHeight="false" outlineLevel="2" collapsed="false">
      <c r="A140" s="1"/>
      <c r="B140" s="70" t="n">
        <f aca="false">B19</f>
        <v>0</v>
      </c>
      <c r="C140" s="71"/>
      <c r="D140" s="72"/>
      <c r="E140" s="73"/>
      <c r="F140" s="74"/>
      <c r="G140" s="75" t="n">
        <f aca="false">SUMIFS([0]!t1istw8,[0]!t1paketw8,B140)</f>
        <v>0</v>
      </c>
      <c r="H140" s="74"/>
      <c r="I140" s="75" t="n">
        <f aca="false">SUMIFS(zeit2!t2istw8,zeit2!t2paketw8,B140)</f>
        <v>0</v>
      </c>
      <c r="J140" s="74"/>
      <c r="K140" s="75" t="n">
        <f aca="false">SUMIFS(zeit3!t3istw8,zeit3!t3paketw8,B140)</f>
        <v>0</v>
      </c>
      <c r="L140" s="74"/>
      <c r="M140" s="75" t="n">
        <f aca="false">SUMIFS(zeit4!t4istw8,zeit4!t4paketw8,B140)</f>
        <v>0</v>
      </c>
      <c r="N140" s="74"/>
      <c r="O140" s="75" t="n">
        <f aca="false">SUMIFS(zeit5!t5istw8,zeit5!t5paketw8,B140)</f>
        <v>0</v>
      </c>
      <c r="P140" s="76" t="n">
        <f aca="false">L140+J140+H140+F140+N140</f>
        <v>0</v>
      </c>
      <c r="Q140" s="98" t="n">
        <f aca="false">M140+K140+I140+G140+O140</f>
        <v>0</v>
      </c>
      <c r="R140" s="1"/>
      <c r="S140" s="1"/>
      <c r="T140" s="1"/>
      <c r="U140" s="1"/>
      <c r="V140" s="1"/>
      <c r="W140" s="1"/>
      <c r="X140" s="1"/>
      <c r="Y140" s="1"/>
      <c r="Z140" s="1"/>
      <c r="AA140" s="1"/>
      <c r="AB140" s="1"/>
      <c r="AC140" s="1"/>
      <c r="AD140" s="1"/>
      <c r="AE140" s="1"/>
    </row>
    <row r="141" customFormat="false" ht="15" hidden="true" customHeight="false" outlineLevel="2" collapsed="false">
      <c r="A141" s="1"/>
      <c r="B141" s="70" t="n">
        <f aca="false">B20</f>
        <v>0</v>
      </c>
      <c r="C141" s="71"/>
      <c r="D141" s="72"/>
      <c r="E141" s="73"/>
      <c r="F141" s="74"/>
      <c r="G141" s="75" t="n">
        <f aca="false">SUMIFS([0]!t1istw8,[0]!t1paketw8,B141)</f>
        <v>0</v>
      </c>
      <c r="H141" s="74"/>
      <c r="I141" s="75" t="n">
        <f aca="false">SUMIFS(zeit2!t2istw8,zeit2!t2paketw8,B141)</f>
        <v>0</v>
      </c>
      <c r="J141" s="74"/>
      <c r="K141" s="75" t="n">
        <f aca="false">SUMIFS(zeit3!t3istw8,zeit3!t3paketw8,B141)</f>
        <v>0</v>
      </c>
      <c r="L141" s="74"/>
      <c r="M141" s="75" t="n">
        <f aca="false">SUMIFS(zeit4!t4istw8,zeit4!t4paketw8,B141)</f>
        <v>0</v>
      </c>
      <c r="N141" s="74"/>
      <c r="O141" s="75" t="n">
        <f aca="false">SUMIFS(zeit5!t5istw8,zeit5!t5paketw8,B141)</f>
        <v>0</v>
      </c>
      <c r="P141" s="76" t="n">
        <f aca="false">L141+J141+H141+F141+N141</f>
        <v>0</v>
      </c>
      <c r="Q141" s="98" t="n">
        <f aca="false">M141+K141+I141+G141+O141</f>
        <v>0</v>
      </c>
      <c r="R141" s="1"/>
      <c r="S141" s="1"/>
      <c r="T141" s="1"/>
      <c r="U141" s="1"/>
      <c r="V141" s="1"/>
      <c r="W141" s="1"/>
      <c r="X141" s="1"/>
      <c r="Y141" s="1"/>
      <c r="Z141" s="1"/>
      <c r="AA141" s="1"/>
      <c r="AB141" s="1"/>
      <c r="AC141" s="1"/>
      <c r="AD141" s="1"/>
      <c r="AE141" s="1"/>
    </row>
    <row r="142" customFormat="false" ht="15" hidden="true" customHeight="false" outlineLevel="2" collapsed="false">
      <c r="A142" s="1"/>
      <c r="B142" s="70" t="n">
        <f aca="false">B21</f>
        <v>0</v>
      </c>
      <c r="C142" s="71"/>
      <c r="D142" s="72"/>
      <c r="E142" s="73"/>
      <c r="F142" s="74"/>
      <c r="G142" s="75" t="n">
        <f aca="false">SUMIFS([0]!t1istw8,[0]!t1paketw8,B142)</f>
        <v>0</v>
      </c>
      <c r="H142" s="74"/>
      <c r="I142" s="75" t="n">
        <f aca="false">SUMIFS(zeit2!t2istw8,zeit2!t2paketw8,B142)</f>
        <v>0</v>
      </c>
      <c r="J142" s="74"/>
      <c r="K142" s="75" t="n">
        <f aca="false">SUMIFS(zeit3!t3istw8,zeit3!t3paketw8,B142)</f>
        <v>0</v>
      </c>
      <c r="L142" s="74"/>
      <c r="M142" s="75" t="n">
        <f aca="false">SUMIFS(zeit4!t4istw8,zeit4!t4paketw8,B142)</f>
        <v>0</v>
      </c>
      <c r="N142" s="74"/>
      <c r="O142" s="75" t="n">
        <f aca="false">SUMIFS(zeit5!t5istw8,zeit5!t5paketw8,B142)</f>
        <v>0</v>
      </c>
      <c r="P142" s="76" t="n">
        <f aca="false">L142+J142+H142+F142+N142</f>
        <v>0</v>
      </c>
      <c r="Q142" s="98" t="n">
        <f aca="false">M142+K142+I142+G142+O142</f>
        <v>0</v>
      </c>
      <c r="R142" s="1"/>
      <c r="S142" s="1"/>
      <c r="T142" s="1"/>
      <c r="U142" s="1"/>
      <c r="V142" s="1"/>
      <c r="W142" s="1"/>
      <c r="X142" s="1"/>
      <c r="Y142" s="1"/>
      <c r="Z142" s="1"/>
      <c r="AA142" s="1"/>
      <c r="AB142" s="1"/>
      <c r="AC142" s="1"/>
      <c r="AD142" s="1"/>
      <c r="AE142" s="1"/>
    </row>
    <row r="143" customFormat="false" ht="15" hidden="true" customHeight="false" outlineLevel="2" collapsed="false">
      <c r="A143" s="1"/>
      <c r="B143" s="70" t="n">
        <f aca="false">B22</f>
        <v>0</v>
      </c>
      <c r="C143" s="71"/>
      <c r="D143" s="72"/>
      <c r="E143" s="73"/>
      <c r="F143" s="74"/>
      <c r="G143" s="75" t="n">
        <f aca="false">SUMIFS([0]!t1istw8,[0]!t1paketw8,B143)</f>
        <v>0</v>
      </c>
      <c r="H143" s="74"/>
      <c r="I143" s="75" t="n">
        <f aca="false">SUMIFS(zeit2!t2istw8,zeit2!t2paketw8,B143)</f>
        <v>0</v>
      </c>
      <c r="J143" s="74"/>
      <c r="K143" s="75" t="n">
        <f aca="false">SUMIFS(zeit3!t3istw8,zeit3!t3paketw8,B143)</f>
        <v>0</v>
      </c>
      <c r="L143" s="74"/>
      <c r="M143" s="75" t="n">
        <f aca="false">SUMIFS(zeit4!t4istw8,zeit4!t4paketw8,B143)</f>
        <v>0</v>
      </c>
      <c r="N143" s="74"/>
      <c r="O143" s="75" t="n">
        <f aca="false">SUMIFS(zeit5!t5istw8,zeit5!t5paketw8,B143)</f>
        <v>0</v>
      </c>
      <c r="P143" s="76" t="n">
        <f aca="false">L143+J143+H143+F143+N143</f>
        <v>0</v>
      </c>
      <c r="Q143" s="98" t="n">
        <f aca="false">M143+K143+I143+G143+O143</f>
        <v>0</v>
      </c>
      <c r="R143" s="1"/>
      <c r="S143" s="1"/>
      <c r="T143" s="1"/>
      <c r="U143" s="1"/>
      <c r="V143" s="1"/>
      <c r="W143" s="1"/>
      <c r="X143" s="1"/>
      <c r="Y143" s="1"/>
      <c r="Z143" s="1"/>
      <c r="AA143" s="1"/>
      <c r="AB143" s="1"/>
      <c r="AC143" s="1"/>
      <c r="AD143" s="1"/>
      <c r="AE143" s="1"/>
    </row>
    <row r="144" customFormat="false" ht="15" hidden="true" customHeight="false" outlineLevel="2" collapsed="false">
      <c r="A144" s="1"/>
      <c r="B144" s="70" t="n">
        <f aca="false">B23</f>
        <v>0</v>
      </c>
      <c r="C144" s="71"/>
      <c r="D144" s="72"/>
      <c r="E144" s="73"/>
      <c r="F144" s="74"/>
      <c r="G144" s="75" t="n">
        <f aca="false">SUMIFS([0]!t1istw8,[0]!t1paketw8,B144)</f>
        <v>0</v>
      </c>
      <c r="H144" s="74"/>
      <c r="I144" s="75" t="n">
        <f aca="false">SUMIFS(zeit2!t2istw8,zeit2!t2paketw8,B144)</f>
        <v>0</v>
      </c>
      <c r="J144" s="74"/>
      <c r="K144" s="75" t="n">
        <f aca="false">SUMIFS(zeit3!t3istw8,zeit3!t3paketw8,B144)</f>
        <v>0</v>
      </c>
      <c r="L144" s="74"/>
      <c r="M144" s="75" t="n">
        <f aca="false">SUMIFS(zeit4!t4istw8,zeit4!t4paketw8,B144)</f>
        <v>0</v>
      </c>
      <c r="N144" s="74"/>
      <c r="O144" s="75" t="n">
        <f aca="false">SUMIFS(zeit5!t5istw8,zeit5!t5paketw8,B144)</f>
        <v>0</v>
      </c>
      <c r="P144" s="76" t="n">
        <f aca="false">L144+J144+H144+F144+N144</f>
        <v>0</v>
      </c>
      <c r="Q144" s="98" t="n">
        <f aca="false">M144+K144+I144+G144+O144</f>
        <v>0</v>
      </c>
      <c r="R144" s="1"/>
      <c r="S144" s="1"/>
      <c r="T144" s="1"/>
      <c r="U144" s="1"/>
      <c r="V144" s="1"/>
      <c r="W144" s="1"/>
      <c r="X144" s="1"/>
      <c r="Y144" s="1"/>
      <c r="Z144" s="1"/>
      <c r="AA144" s="1"/>
      <c r="AB144" s="1"/>
      <c r="AC144" s="1"/>
      <c r="AD144" s="1"/>
      <c r="AE144" s="1"/>
    </row>
    <row r="145" customFormat="false" ht="15" hidden="false" customHeight="false" outlineLevel="1" collapsed="true">
      <c r="A145" s="1"/>
      <c r="B145" s="62" t="s">
        <v>70</v>
      </c>
      <c r="C145" s="78"/>
      <c r="D145" s="79" t="n">
        <v>3</v>
      </c>
      <c r="E145" s="80" t="n">
        <f aca="false">D145-F145-H145-J145-L145-N145</f>
        <v>3</v>
      </c>
      <c r="F145" s="81" t="n">
        <f aca="false">SUM(F146:F155)</f>
        <v>0</v>
      </c>
      <c r="G145" s="82" t="n">
        <f aca="false">SUM(G146:G155)</f>
        <v>0</v>
      </c>
      <c r="H145" s="81" t="n">
        <f aca="false">SUM(H146:H155)</f>
        <v>0</v>
      </c>
      <c r="I145" s="82" t="n">
        <f aca="false">SUM(I146:I155)</f>
        <v>0</v>
      </c>
      <c r="J145" s="81" t="n">
        <f aca="false">SUM(J146:J155)</f>
        <v>0</v>
      </c>
      <c r="K145" s="82" t="n">
        <f aca="false">SUM(K146:K155)</f>
        <v>0</v>
      </c>
      <c r="L145" s="81" t="n">
        <f aca="false">SUM(L146:L155)</f>
        <v>0</v>
      </c>
      <c r="M145" s="82" t="n">
        <f aca="false">SUM(M146:M155)</f>
        <v>0</v>
      </c>
      <c r="N145" s="81" t="n">
        <f aca="false">SUM(N146:N155)</f>
        <v>0</v>
      </c>
      <c r="O145" s="82" t="n">
        <f aca="false">SUM(O146:O155)</f>
        <v>0</v>
      </c>
      <c r="P145" s="68" t="n">
        <f aca="false">L145+J145+H145+F145+N145</f>
        <v>0</v>
      </c>
      <c r="Q145" s="67" t="n">
        <f aca="false">M145+K145+I145+G145+O145</f>
        <v>0</v>
      </c>
      <c r="R145" s="1"/>
      <c r="S145" s="1"/>
      <c r="T145" s="1"/>
      <c r="U145" s="1"/>
      <c r="V145" s="1"/>
      <c r="W145" s="1"/>
      <c r="X145" s="1"/>
      <c r="Y145" s="1"/>
      <c r="Z145" s="1"/>
      <c r="AA145" s="1"/>
      <c r="AB145" s="1"/>
      <c r="AC145" s="1"/>
      <c r="AD145" s="1"/>
      <c r="AE145" s="1"/>
    </row>
    <row r="146" customFormat="false" ht="15" hidden="true" customHeight="false" outlineLevel="2" collapsed="false">
      <c r="A146" s="1"/>
      <c r="B146" s="70" t="str">
        <f aca="false">B25</f>
        <v>Domänenmodell</v>
      </c>
      <c r="C146" s="71"/>
      <c r="D146" s="72"/>
      <c r="E146" s="73"/>
      <c r="F146" s="74"/>
      <c r="G146" s="75" t="n">
        <f aca="false">SUMIFS([0]!t1istw8,[0]!t1paketw8,B146)</f>
        <v>0</v>
      </c>
      <c r="H146" s="74"/>
      <c r="I146" s="75" t="n">
        <f aca="false">SUMIFS(zeit2!t2istw8,zeit2!t2paketw8,B146)</f>
        <v>0</v>
      </c>
      <c r="J146" s="74"/>
      <c r="K146" s="75" t="n">
        <f aca="false">SUMIFS(zeit3!t3istw8,zeit3!t3paketw8,B146)</f>
        <v>0</v>
      </c>
      <c r="L146" s="74"/>
      <c r="M146" s="75" t="n">
        <f aca="false">SUMIFS(zeit4!t4istw8,zeit4!t4paketw8,B146)</f>
        <v>0</v>
      </c>
      <c r="N146" s="74"/>
      <c r="O146" s="75" t="n">
        <f aca="false">SUMIFS(zeit5!t5istw8,zeit5!t5paketw8,B146)</f>
        <v>0</v>
      </c>
      <c r="P146" s="76" t="n">
        <f aca="false">L146+J146+H146+F146+N146</f>
        <v>0</v>
      </c>
      <c r="Q146" s="98" t="n">
        <f aca="false">M146+K146+I146+G146+O146</f>
        <v>0</v>
      </c>
      <c r="R146" s="1"/>
      <c r="S146" s="1"/>
      <c r="T146" s="1"/>
      <c r="U146" s="1"/>
      <c r="V146" s="1"/>
      <c r="W146" s="1"/>
      <c r="X146" s="1"/>
      <c r="Y146" s="1"/>
      <c r="Z146" s="1"/>
      <c r="AA146" s="1"/>
      <c r="AB146" s="1"/>
      <c r="AC146" s="1"/>
      <c r="AD146" s="1"/>
      <c r="AE146" s="1"/>
    </row>
    <row r="147" customFormat="false" ht="15" hidden="true" customHeight="false" outlineLevel="2" collapsed="false">
      <c r="A147" s="1"/>
      <c r="B147" s="70" t="str">
        <f aca="false">B26</f>
        <v>SSD</v>
      </c>
      <c r="C147" s="71"/>
      <c r="D147" s="72"/>
      <c r="E147" s="73"/>
      <c r="F147" s="74"/>
      <c r="G147" s="75" t="n">
        <f aca="false">SUMIFS([0]!t1istw8,[0]!t1paketw8,B147)</f>
        <v>0</v>
      </c>
      <c r="H147" s="74"/>
      <c r="I147" s="75" t="n">
        <f aca="false">SUMIFS(zeit2!t2istw8,zeit2!t2paketw8,B147)</f>
        <v>0</v>
      </c>
      <c r="J147" s="74"/>
      <c r="K147" s="75" t="n">
        <f aca="false">SUMIFS(zeit3!t3istw8,zeit3!t3paketw8,B147)</f>
        <v>0</v>
      </c>
      <c r="L147" s="74"/>
      <c r="M147" s="75" t="n">
        <f aca="false">SUMIFS(zeit4!t4istw8,zeit4!t4paketw8,B147)</f>
        <v>0</v>
      </c>
      <c r="N147" s="74"/>
      <c r="O147" s="75" t="n">
        <f aca="false">SUMIFS(zeit5!t5istw8,zeit5!t5paketw8,B147)</f>
        <v>0</v>
      </c>
      <c r="P147" s="76" t="n">
        <f aca="false">L147+J147+H147+F147+N147</f>
        <v>0</v>
      </c>
      <c r="Q147" s="98" t="n">
        <f aca="false">M147+K147+I147+G147+O147</f>
        <v>0</v>
      </c>
      <c r="R147" s="1"/>
      <c r="S147" s="1"/>
      <c r="T147" s="1"/>
      <c r="U147" s="1"/>
      <c r="V147" s="1"/>
      <c r="W147" s="1"/>
      <c r="X147" s="1"/>
      <c r="Y147" s="1"/>
      <c r="Z147" s="1"/>
      <c r="AA147" s="1"/>
      <c r="AB147" s="1"/>
      <c r="AC147" s="1"/>
      <c r="AD147" s="1"/>
      <c r="AE147" s="1"/>
    </row>
    <row r="148" customFormat="false" ht="15" hidden="true" customHeight="false" outlineLevel="2" collapsed="false">
      <c r="A148" s="1"/>
      <c r="B148" s="70" t="str">
        <f aca="false">B27</f>
        <v>Contract</v>
      </c>
      <c r="C148" s="71"/>
      <c r="D148" s="72"/>
      <c r="E148" s="73"/>
      <c r="F148" s="74"/>
      <c r="G148" s="75" t="n">
        <f aca="false">SUMIFS([0]!t1istw8,[0]!t1paketw8,B148)</f>
        <v>0</v>
      </c>
      <c r="H148" s="74"/>
      <c r="I148" s="75" t="n">
        <f aca="false">SUMIFS(zeit2!t2istw8,zeit2!t2paketw8,B148)</f>
        <v>0</v>
      </c>
      <c r="J148" s="74"/>
      <c r="K148" s="75" t="n">
        <f aca="false">SUMIFS(zeit3!t3istw8,zeit3!t3paketw8,B148)</f>
        <v>0</v>
      </c>
      <c r="L148" s="74"/>
      <c r="M148" s="75" t="n">
        <f aca="false">SUMIFS(zeit4!t4istw8,zeit4!t4paketw8,B148)</f>
        <v>0</v>
      </c>
      <c r="N148" s="74"/>
      <c r="O148" s="75" t="n">
        <f aca="false">SUMIFS(zeit5!t5istw8,zeit5!t5paketw8,B148)</f>
        <v>0</v>
      </c>
      <c r="P148" s="76" t="n">
        <f aca="false">L148+J148+H148+F148+N148</f>
        <v>0</v>
      </c>
      <c r="Q148" s="98" t="n">
        <f aca="false">M148+K148+I148+G148+O148</f>
        <v>0</v>
      </c>
      <c r="R148" s="1"/>
      <c r="S148" s="1"/>
      <c r="T148" s="1"/>
      <c r="U148" s="1"/>
      <c r="V148" s="1"/>
      <c r="W148" s="1"/>
      <c r="X148" s="1"/>
      <c r="Y148" s="1"/>
      <c r="Z148" s="1"/>
      <c r="AA148" s="1"/>
      <c r="AB148" s="1"/>
      <c r="AC148" s="1"/>
      <c r="AD148" s="1"/>
      <c r="AE148" s="1"/>
    </row>
    <row r="149" customFormat="false" ht="15" hidden="true" customHeight="false" outlineLevel="2" collapsed="false">
      <c r="A149" s="1"/>
      <c r="B149" s="70" t="str">
        <f aca="false">B28</f>
        <v>Klassendiagramm</v>
      </c>
      <c r="C149" s="71"/>
      <c r="D149" s="72"/>
      <c r="E149" s="73"/>
      <c r="F149" s="74"/>
      <c r="G149" s="75" t="n">
        <f aca="false">SUMIFS([0]!t1istw8,[0]!t1paketw8,B149)</f>
        <v>0</v>
      </c>
      <c r="H149" s="74"/>
      <c r="I149" s="75" t="n">
        <f aca="false">SUMIFS(zeit2!t2istw8,zeit2!t2paketw8,B149)</f>
        <v>0</v>
      </c>
      <c r="J149" s="74"/>
      <c r="K149" s="75" t="n">
        <f aca="false">SUMIFS(zeit3!t3istw8,zeit3!t3paketw8,B149)</f>
        <v>0</v>
      </c>
      <c r="L149" s="74"/>
      <c r="M149" s="75" t="n">
        <f aca="false">SUMIFS(zeit4!t4istw8,zeit4!t4paketw8,B149)</f>
        <v>0</v>
      </c>
      <c r="N149" s="74"/>
      <c r="O149" s="75" t="n">
        <f aca="false">SUMIFS(zeit5!t5istw8,zeit5!t5paketw8,B149)</f>
        <v>0</v>
      </c>
      <c r="P149" s="76" t="n">
        <f aca="false">L149+J149+H149+F149+N149</f>
        <v>0</v>
      </c>
      <c r="Q149" s="98" t="n">
        <f aca="false">M149+K149+I149+G149+O149</f>
        <v>0</v>
      </c>
      <c r="R149" s="1"/>
      <c r="S149" s="1"/>
      <c r="T149" s="1"/>
      <c r="U149" s="1"/>
      <c r="V149" s="1"/>
      <c r="W149" s="1"/>
      <c r="X149" s="1"/>
      <c r="Y149" s="1"/>
      <c r="Z149" s="1"/>
      <c r="AA149" s="1"/>
      <c r="AB149" s="1"/>
      <c r="AC149" s="1"/>
      <c r="AD149" s="1"/>
      <c r="AE149" s="1"/>
    </row>
    <row r="150" customFormat="false" ht="15" hidden="true" customHeight="false" outlineLevel="2" collapsed="false">
      <c r="A150" s="1"/>
      <c r="B150" s="70" t="str">
        <f aca="false">B29</f>
        <v>Zustandsdiagramme</v>
      </c>
      <c r="C150" s="71"/>
      <c r="D150" s="72"/>
      <c r="E150" s="73"/>
      <c r="F150" s="74"/>
      <c r="G150" s="75" t="n">
        <f aca="false">SUMIFS([0]!t1istw8,[0]!t1paketw8,B150)</f>
        <v>0</v>
      </c>
      <c r="H150" s="74"/>
      <c r="I150" s="75" t="n">
        <f aca="false">SUMIFS(zeit2!t2istw8,zeit2!t2paketw8,B150)</f>
        <v>0</v>
      </c>
      <c r="J150" s="74"/>
      <c r="K150" s="75" t="n">
        <f aca="false">SUMIFS(zeit3!t3istw8,zeit3!t3paketw8,B150)</f>
        <v>0</v>
      </c>
      <c r="L150" s="74"/>
      <c r="M150" s="75" t="n">
        <f aca="false">SUMIFS(zeit4!t4istw8,zeit4!t4paketw8,B150)</f>
        <v>0</v>
      </c>
      <c r="N150" s="74"/>
      <c r="O150" s="75" t="n">
        <f aca="false">SUMIFS(zeit5!t5istw8,zeit5!t5paketw8,B150)</f>
        <v>0</v>
      </c>
      <c r="P150" s="76" t="n">
        <f aca="false">L150+J150+H150+F150+N150</f>
        <v>0</v>
      </c>
      <c r="Q150" s="98" t="n">
        <f aca="false">M150+K150+I150+G150+O150</f>
        <v>0</v>
      </c>
      <c r="R150" s="1"/>
      <c r="S150" s="1"/>
      <c r="T150" s="1"/>
      <c r="U150" s="1"/>
      <c r="V150" s="1"/>
      <c r="W150" s="1"/>
      <c r="X150" s="1"/>
      <c r="Y150" s="1"/>
      <c r="Z150" s="1"/>
      <c r="AA150" s="1"/>
      <c r="AB150" s="1"/>
      <c r="AC150" s="1"/>
      <c r="AD150" s="1"/>
      <c r="AE150" s="1"/>
    </row>
    <row r="151" customFormat="false" ht="15" hidden="true" customHeight="false" outlineLevel="2" collapsed="false">
      <c r="A151" s="1"/>
      <c r="B151" s="70" t="str">
        <f aca="false">B30</f>
        <v>Architektur</v>
      </c>
      <c r="C151" s="71"/>
      <c r="D151" s="72"/>
      <c r="E151" s="73"/>
      <c r="F151" s="74"/>
      <c r="G151" s="75" t="n">
        <f aca="false">SUMIFS([0]!t1istw8,[0]!t1paketw8,B151)</f>
        <v>0</v>
      </c>
      <c r="H151" s="74"/>
      <c r="I151" s="75" t="n">
        <f aca="false">SUMIFS(zeit2!t2istw8,zeit2!t2paketw8,B151)</f>
        <v>0</v>
      </c>
      <c r="J151" s="74"/>
      <c r="K151" s="75" t="n">
        <f aca="false">SUMIFS(zeit3!t3istw8,zeit3!t3paketw8,B151)</f>
        <v>0</v>
      </c>
      <c r="L151" s="74"/>
      <c r="M151" s="75" t="n">
        <f aca="false">SUMIFS(zeit4!t4istw8,zeit4!t4paketw8,B151)</f>
        <v>0</v>
      </c>
      <c r="N151" s="74"/>
      <c r="O151" s="75" t="n">
        <f aca="false">SUMIFS(zeit5!t5istw8,zeit5!t5paketw8,B151)</f>
        <v>0</v>
      </c>
      <c r="P151" s="76" t="n">
        <f aca="false">L151+J151+H151+F151+N151</f>
        <v>0</v>
      </c>
      <c r="Q151" s="98" t="n">
        <f aca="false">M151+K151+I151+G151+O151</f>
        <v>0</v>
      </c>
      <c r="R151" s="1"/>
      <c r="S151" s="1"/>
      <c r="T151" s="1"/>
      <c r="U151" s="1"/>
      <c r="V151" s="1"/>
      <c r="W151" s="1"/>
      <c r="X151" s="1"/>
      <c r="Y151" s="1"/>
      <c r="Z151" s="1"/>
      <c r="AA151" s="1"/>
      <c r="AB151" s="1"/>
      <c r="AC151" s="1"/>
      <c r="AD151" s="1"/>
      <c r="AE151" s="1"/>
    </row>
    <row r="152" customFormat="false" ht="15" hidden="true" customHeight="false" outlineLevel="2" collapsed="false">
      <c r="A152" s="1"/>
      <c r="B152" s="70" t="str">
        <f aca="false">B31</f>
        <v>Objektorientierter Entwurf</v>
      </c>
      <c r="C152" s="71"/>
      <c r="D152" s="72"/>
      <c r="E152" s="73"/>
      <c r="F152" s="74"/>
      <c r="G152" s="75" t="n">
        <f aca="false">SUMIFS([0]!t1istw8,[0]!t1paketw8,B152)</f>
        <v>0</v>
      </c>
      <c r="H152" s="74"/>
      <c r="I152" s="75" t="n">
        <f aca="false">SUMIFS(zeit2!t2istw8,zeit2!t2paketw8,B152)</f>
        <v>0</v>
      </c>
      <c r="J152" s="74"/>
      <c r="K152" s="75" t="n">
        <f aca="false">SUMIFS(zeit3!t3istw8,zeit3!t3paketw8,B152)</f>
        <v>0</v>
      </c>
      <c r="L152" s="74"/>
      <c r="M152" s="75" t="n">
        <f aca="false">SUMIFS(zeit4!t4istw8,zeit4!t4paketw8,B152)</f>
        <v>0</v>
      </c>
      <c r="N152" s="74"/>
      <c r="O152" s="75" t="n">
        <f aca="false">SUMIFS(zeit5!t5istw8,zeit5!t5paketw8,B152)</f>
        <v>0</v>
      </c>
      <c r="P152" s="76" t="n">
        <f aca="false">L152+J152+H152+F152+N152</f>
        <v>0</v>
      </c>
      <c r="Q152" s="98" t="n">
        <f aca="false">M152+K152+I152+G152+O152</f>
        <v>0</v>
      </c>
      <c r="R152" s="1"/>
      <c r="S152" s="1"/>
      <c r="T152" s="1"/>
      <c r="U152" s="1"/>
      <c r="V152" s="1"/>
      <c r="W152" s="1"/>
      <c r="X152" s="1"/>
      <c r="Y152" s="1"/>
      <c r="Z152" s="1"/>
      <c r="AA152" s="1"/>
      <c r="AB152" s="1"/>
      <c r="AC152" s="1"/>
      <c r="AD152" s="1"/>
      <c r="AE152" s="1"/>
    </row>
    <row r="153" customFormat="false" ht="15" hidden="true" customHeight="false" outlineLevel="2" collapsed="false">
      <c r="A153" s="1"/>
      <c r="B153" s="70" t="n">
        <f aca="false">B32</f>
        <v>0</v>
      </c>
      <c r="C153" s="71"/>
      <c r="D153" s="72"/>
      <c r="E153" s="73"/>
      <c r="F153" s="74"/>
      <c r="G153" s="75" t="n">
        <f aca="false">SUMIFS([0]!t1istw8,[0]!t1paketw8,B153)</f>
        <v>0</v>
      </c>
      <c r="H153" s="74"/>
      <c r="I153" s="75" t="n">
        <f aca="false">SUMIFS(zeit2!t2istw8,zeit2!t2paketw8,B153)</f>
        <v>0</v>
      </c>
      <c r="J153" s="74"/>
      <c r="K153" s="75" t="n">
        <f aca="false">SUMIFS(zeit3!t3istw8,zeit3!t3paketw8,B153)</f>
        <v>0</v>
      </c>
      <c r="L153" s="74"/>
      <c r="M153" s="75" t="n">
        <f aca="false">SUMIFS(zeit4!t4istw8,zeit4!t4paketw8,B153)</f>
        <v>0</v>
      </c>
      <c r="N153" s="74"/>
      <c r="O153" s="75" t="n">
        <f aca="false">SUMIFS(zeit5!t5istw8,zeit5!t5paketw8,B153)</f>
        <v>0</v>
      </c>
      <c r="P153" s="76" t="n">
        <f aca="false">L153+J153+H153+F153+N153</f>
        <v>0</v>
      </c>
      <c r="Q153" s="98" t="n">
        <f aca="false">M153+K153+I153+G153+O153</f>
        <v>0</v>
      </c>
      <c r="R153" s="1"/>
      <c r="S153" s="1"/>
      <c r="T153" s="1"/>
      <c r="U153" s="1"/>
      <c r="V153" s="1"/>
      <c r="W153" s="1"/>
      <c r="X153" s="1"/>
      <c r="Y153" s="1"/>
      <c r="Z153" s="1"/>
      <c r="AA153" s="1"/>
      <c r="AB153" s="1"/>
      <c r="AC153" s="1"/>
      <c r="AD153" s="1"/>
      <c r="AE153" s="1"/>
    </row>
    <row r="154" customFormat="false" ht="15" hidden="true" customHeight="false" outlineLevel="2" collapsed="false">
      <c r="A154" s="1"/>
      <c r="B154" s="70" t="n">
        <f aca="false">B33</f>
        <v>0</v>
      </c>
      <c r="C154" s="71"/>
      <c r="D154" s="72"/>
      <c r="E154" s="73"/>
      <c r="F154" s="74"/>
      <c r="G154" s="75" t="n">
        <f aca="false">SUMIFS([0]!t1istw8,[0]!t1paketw8,B154)</f>
        <v>0</v>
      </c>
      <c r="H154" s="74"/>
      <c r="I154" s="75" t="n">
        <f aca="false">SUMIFS(zeit2!t2istw8,zeit2!t2paketw8,B154)</f>
        <v>0</v>
      </c>
      <c r="J154" s="74"/>
      <c r="K154" s="75" t="n">
        <f aca="false">SUMIFS(zeit3!t3istw8,zeit3!t3paketw8,B154)</f>
        <v>0</v>
      </c>
      <c r="L154" s="74"/>
      <c r="M154" s="75" t="n">
        <f aca="false">SUMIFS(zeit4!t4istw8,zeit4!t4paketw8,B154)</f>
        <v>0</v>
      </c>
      <c r="N154" s="74"/>
      <c r="O154" s="75" t="n">
        <f aca="false">SUMIFS(zeit5!t5istw8,zeit5!t5paketw8,B154)</f>
        <v>0</v>
      </c>
      <c r="P154" s="76" t="n">
        <f aca="false">L154+J154+H154+F154+N154</f>
        <v>0</v>
      </c>
      <c r="Q154" s="98" t="n">
        <f aca="false">M154+K154+I154+G154+O154</f>
        <v>0</v>
      </c>
      <c r="R154" s="1"/>
      <c r="S154" s="1"/>
      <c r="T154" s="1"/>
      <c r="U154" s="1"/>
      <c r="V154" s="1"/>
      <c r="W154" s="1"/>
      <c r="X154" s="1"/>
      <c r="Y154" s="1"/>
      <c r="Z154" s="1"/>
      <c r="AA154" s="1"/>
      <c r="AB154" s="1"/>
      <c r="AC154" s="1"/>
      <c r="AD154" s="1"/>
      <c r="AE154" s="1"/>
    </row>
    <row r="155" customFormat="false" ht="15" hidden="true" customHeight="false" outlineLevel="2" collapsed="false">
      <c r="A155" s="1"/>
      <c r="B155" s="70" t="n">
        <f aca="false">B34</f>
        <v>0</v>
      </c>
      <c r="C155" s="71"/>
      <c r="D155" s="72"/>
      <c r="E155" s="73"/>
      <c r="F155" s="74"/>
      <c r="G155" s="75" t="n">
        <f aca="false">SUMIFS([0]!t1istw8,[0]!t1paketw8,B155)</f>
        <v>0</v>
      </c>
      <c r="H155" s="74"/>
      <c r="I155" s="75" t="n">
        <f aca="false">SUMIFS(zeit2!t2istw8,zeit2!t2paketw8,B155)</f>
        <v>0</v>
      </c>
      <c r="J155" s="74"/>
      <c r="K155" s="75" t="n">
        <f aca="false">SUMIFS(zeit3!t3istw8,zeit3!t3paketw8,B155)</f>
        <v>0</v>
      </c>
      <c r="L155" s="74"/>
      <c r="M155" s="75" t="n">
        <f aca="false">SUMIFS(zeit4!t4istw8,zeit4!t4paketw8,B155)</f>
        <v>0</v>
      </c>
      <c r="N155" s="74"/>
      <c r="O155" s="75" t="n">
        <f aca="false">SUMIFS(zeit5!t5istw8,zeit5!t5paketw8,B155)</f>
        <v>0</v>
      </c>
      <c r="P155" s="76" t="n">
        <f aca="false">L155+J155+H155+F155+N155</f>
        <v>0</v>
      </c>
      <c r="Q155" s="98" t="n">
        <f aca="false">M155+K155+I155+G155+O155</f>
        <v>0</v>
      </c>
      <c r="R155" s="1"/>
      <c r="S155" s="1"/>
      <c r="T155" s="1"/>
      <c r="U155" s="1"/>
      <c r="V155" s="1"/>
      <c r="W155" s="1"/>
      <c r="X155" s="1"/>
      <c r="Y155" s="1"/>
      <c r="Z155" s="1"/>
      <c r="AA155" s="1"/>
      <c r="AB155" s="1"/>
      <c r="AC155" s="1"/>
      <c r="AD155" s="1"/>
      <c r="AE155" s="1"/>
    </row>
    <row r="156" customFormat="false" ht="15" hidden="false" customHeight="false" outlineLevel="1" collapsed="true">
      <c r="A156" s="1"/>
      <c r="B156" s="84" t="s">
        <v>55</v>
      </c>
      <c r="C156" s="78"/>
      <c r="D156" s="79" t="n">
        <v>16</v>
      </c>
      <c r="E156" s="80" t="n">
        <f aca="false">D156-F156-H156-J156-L156-N156</f>
        <v>0</v>
      </c>
      <c r="F156" s="81" t="n">
        <f aca="false">SUM(F157:F166)</f>
        <v>5</v>
      </c>
      <c r="G156" s="82" t="n">
        <f aca="false">SUM(G157:G166)</f>
        <v>0</v>
      </c>
      <c r="H156" s="81" t="n">
        <f aca="false">SUM(H157:H166)</f>
        <v>6</v>
      </c>
      <c r="I156" s="82" t="n">
        <f aca="false">SUM(I157:I166)</f>
        <v>0</v>
      </c>
      <c r="J156" s="81" t="n">
        <f aca="false">SUM(J157:J166)</f>
        <v>2</v>
      </c>
      <c r="K156" s="82" t="n">
        <f aca="false">SUM(K157:K166)</f>
        <v>0</v>
      </c>
      <c r="L156" s="81" t="n">
        <f aca="false">SUM(L157:L166)</f>
        <v>3</v>
      </c>
      <c r="M156" s="82" t="n">
        <f aca="false">SUM(M157:M166)</f>
        <v>0</v>
      </c>
      <c r="N156" s="81" t="n">
        <f aca="false">SUM(N157:N166)</f>
        <v>0</v>
      </c>
      <c r="O156" s="82" t="n">
        <f aca="false">SUM(O157:O166)</f>
        <v>0</v>
      </c>
      <c r="P156" s="68" t="n">
        <f aca="false">L156+J156+H156+F156+N156</f>
        <v>16</v>
      </c>
      <c r="Q156" s="67" t="n">
        <f aca="false">M156+K156+I156+G156+O156</f>
        <v>0</v>
      </c>
      <c r="R156" s="1"/>
      <c r="S156" s="1"/>
      <c r="T156" s="1"/>
      <c r="U156" s="1"/>
      <c r="V156" s="1"/>
      <c r="W156" s="1"/>
      <c r="X156" s="1"/>
      <c r="Y156" s="1"/>
      <c r="Z156" s="1"/>
      <c r="AA156" s="1"/>
      <c r="AB156" s="1"/>
      <c r="AC156" s="1"/>
      <c r="AD156" s="1"/>
      <c r="AE156" s="1"/>
    </row>
    <row r="157" customFormat="false" ht="15" hidden="true" customHeight="false" outlineLevel="2" collapsed="false">
      <c r="A157" s="1"/>
      <c r="B157" s="70" t="str">
        <f aca="false">B36</f>
        <v>Modul 1 - GUI</v>
      </c>
      <c r="C157" s="71"/>
      <c r="D157" s="72"/>
      <c r="E157" s="73"/>
      <c r="F157" s="74"/>
      <c r="G157" s="75" t="n">
        <f aca="false">SUMIFS([0]!t1istw8,[0]!t1paketw8,B157)</f>
        <v>0</v>
      </c>
      <c r="H157" s="74"/>
      <c r="I157" s="75" t="n">
        <f aca="false">SUMIFS(zeit2!t2istw8,zeit2!t2paketw8,B157)</f>
        <v>0</v>
      </c>
      <c r="J157" s="74"/>
      <c r="K157" s="75" t="n">
        <f aca="false">SUMIFS(zeit3!t3istw8,zeit3!t3paketw8,B157)</f>
        <v>0</v>
      </c>
      <c r="L157" s="74"/>
      <c r="M157" s="75" t="n">
        <f aca="false">SUMIFS(zeit4!t4istw8,zeit4!t4paketw8,B157)</f>
        <v>0</v>
      </c>
      <c r="N157" s="74"/>
      <c r="O157" s="75" t="n">
        <f aca="false">SUMIFS(zeit5!t5istw8,zeit5!t5paketw8,B157)</f>
        <v>0</v>
      </c>
      <c r="P157" s="76" t="n">
        <f aca="false">L157+J157+H157+F157+N157</f>
        <v>0</v>
      </c>
      <c r="Q157" s="98" t="n">
        <f aca="false">M157+K157+I157+G157+O157</f>
        <v>0</v>
      </c>
      <c r="R157" s="1"/>
      <c r="S157" s="1"/>
      <c r="T157" s="1"/>
      <c r="U157" s="1"/>
      <c r="V157" s="1"/>
      <c r="W157" s="1"/>
      <c r="X157" s="1"/>
      <c r="Y157" s="1"/>
      <c r="Z157" s="1"/>
      <c r="AA157" s="1"/>
      <c r="AB157" s="1"/>
      <c r="AC157" s="1"/>
      <c r="AD157" s="1"/>
      <c r="AE157" s="1"/>
    </row>
    <row r="158" customFormat="false" ht="15" hidden="true" customHeight="false" outlineLevel="2" collapsed="false">
      <c r="A158" s="1"/>
      <c r="B158" s="70" t="str">
        <f aca="false">B37</f>
        <v>Modul 2 - WG erstellen</v>
      </c>
      <c r="C158" s="71"/>
      <c r="D158" s="72"/>
      <c r="E158" s="73"/>
      <c r="F158" s="74"/>
      <c r="G158" s="75" t="n">
        <f aca="false">SUMIFS([0]!t1istw8,[0]!t1paketw8,B158)</f>
        <v>0</v>
      </c>
      <c r="H158" s="74"/>
      <c r="I158" s="75" t="n">
        <f aca="false">SUMIFS(zeit2!t2istw8,zeit2!t2paketw8,B158)</f>
        <v>0</v>
      </c>
      <c r="J158" s="74"/>
      <c r="K158" s="75" t="n">
        <f aca="false">SUMIFS(zeit3!t3istw8,zeit3!t3paketw8,B158)</f>
        <v>0</v>
      </c>
      <c r="L158" s="74"/>
      <c r="M158" s="75" t="n">
        <f aca="false">SUMIFS(zeit4!t4istw8,zeit4!t4paketw8,B158)</f>
        <v>0</v>
      </c>
      <c r="N158" s="74"/>
      <c r="O158" s="75" t="n">
        <f aca="false">SUMIFS(zeit5!t5istw8,zeit5!t5paketw8,B158)</f>
        <v>0</v>
      </c>
      <c r="P158" s="76" t="n">
        <f aca="false">L158+J158+H158+F158+N158</f>
        <v>0</v>
      </c>
      <c r="Q158" s="98" t="n">
        <f aca="false">M158+K158+I158+G158+O158</f>
        <v>0</v>
      </c>
      <c r="R158" s="1"/>
      <c r="S158" s="1"/>
      <c r="T158" s="1"/>
      <c r="U158" s="1"/>
      <c r="V158" s="1"/>
      <c r="W158" s="1"/>
      <c r="X158" s="1"/>
      <c r="Y158" s="1"/>
      <c r="Z158" s="1"/>
      <c r="AA158" s="1"/>
      <c r="AB158" s="1"/>
      <c r="AC158" s="1"/>
      <c r="AD158" s="1"/>
      <c r="AE158" s="1"/>
    </row>
    <row r="159" customFormat="false" ht="15" hidden="true" customHeight="false" outlineLevel="2" collapsed="false">
      <c r="A159" s="1"/>
      <c r="B159" s="70" t="str">
        <f aca="false">B38</f>
        <v>Modul 3 - WG konfigurieren</v>
      </c>
      <c r="C159" s="71"/>
      <c r="D159" s="72"/>
      <c r="E159" s="73"/>
      <c r="F159" s="74"/>
      <c r="G159" s="75" t="n">
        <f aca="false">SUMIFS([0]!t1istw8,[0]!t1paketw8,B159)</f>
        <v>0</v>
      </c>
      <c r="H159" s="74"/>
      <c r="I159" s="75" t="n">
        <f aca="false">SUMIFS(zeit2!t2istw8,zeit2!t2paketw8,B159)</f>
        <v>0</v>
      </c>
      <c r="J159" s="74"/>
      <c r="K159" s="75" t="n">
        <f aca="false">SUMIFS(zeit3!t3istw8,zeit3!t3paketw8,B159)</f>
        <v>0</v>
      </c>
      <c r="L159" s="74"/>
      <c r="M159" s="75" t="n">
        <f aca="false">SUMIFS(zeit4!t4istw8,zeit4!t4paketw8,B159)</f>
        <v>0</v>
      </c>
      <c r="N159" s="74"/>
      <c r="O159" s="75" t="n">
        <f aca="false">SUMIFS(zeit5!t5istw8,zeit5!t5paketw8,B159)</f>
        <v>0</v>
      </c>
      <c r="P159" s="76" t="n">
        <f aca="false">L159+J159+H159+F159+N159</f>
        <v>0</v>
      </c>
      <c r="Q159" s="98" t="n">
        <f aca="false">M159+K159+I159+G159+O159</f>
        <v>0</v>
      </c>
      <c r="R159" s="1"/>
      <c r="S159" s="1"/>
      <c r="T159" s="1"/>
      <c r="U159" s="1"/>
      <c r="V159" s="1"/>
      <c r="W159" s="1"/>
      <c r="X159" s="1"/>
      <c r="Y159" s="1"/>
      <c r="Z159" s="1"/>
      <c r="AA159" s="1"/>
      <c r="AB159" s="1"/>
      <c r="AC159" s="1"/>
      <c r="AD159" s="1"/>
      <c r="AE159" s="1"/>
    </row>
    <row r="160" customFormat="false" ht="15" hidden="true" customHeight="false" outlineLevel="2" collapsed="false">
      <c r="A160" s="1"/>
      <c r="B160" s="70" t="str">
        <f aca="false">B39</f>
        <v>Modul 4 - Termine</v>
      </c>
      <c r="C160" s="71"/>
      <c r="D160" s="72"/>
      <c r="E160" s="73"/>
      <c r="F160" s="74" t="n">
        <v>5</v>
      </c>
      <c r="G160" s="75" t="n">
        <f aca="false">SUMIFS([0]!t1istw8,[0]!t1paketw8,B160)</f>
        <v>0</v>
      </c>
      <c r="H160" s="74" t="n">
        <v>6</v>
      </c>
      <c r="I160" s="75" t="n">
        <f aca="false">SUMIFS(zeit2!t2istw8,zeit2!t2paketw8,B160)</f>
        <v>0</v>
      </c>
      <c r="J160" s="74" t="n">
        <v>2</v>
      </c>
      <c r="K160" s="75" t="n">
        <f aca="false">SUMIFS(zeit3!t3istw8,zeit3!t3paketw8,B160)</f>
        <v>0</v>
      </c>
      <c r="L160" s="74" t="n">
        <v>3</v>
      </c>
      <c r="M160" s="75" t="n">
        <f aca="false">SUMIFS(zeit4!t4istw8,zeit4!t4paketw8,B160)</f>
        <v>0</v>
      </c>
      <c r="N160" s="74"/>
      <c r="O160" s="75" t="n">
        <f aca="false">SUMIFS(zeit5!t5istw8,zeit5!t5paketw8,B160)</f>
        <v>0</v>
      </c>
      <c r="P160" s="76" t="n">
        <f aca="false">L160+J160+H160+F160+N160</f>
        <v>16</v>
      </c>
      <c r="Q160" s="98" t="n">
        <f aca="false">M160+K160+I160+G160+O160</f>
        <v>0</v>
      </c>
      <c r="R160" s="1"/>
      <c r="S160" s="1"/>
      <c r="T160" s="1"/>
      <c r="U160" s="1"/>
      <c r="V160" s="1"/>
      <c r="W160" s="1"/>
      <c r="X160" s="1"/>
      <c r="Y160" s="1"/>
      <c r="Z160" s="1"/>
      <c r="AA160" s="1"/>
      <c r="AB160" s="1"/>
      <c r="AC160" s="1"/>
      <c r="AD160" s="1"/>
      <c r="AE160" s="1"/>
    </row>
    <row r="161" customFormat="false" ht="15" hidden="true" customHeight="false" outlineLevel="2" collapsed="false">
      <c r="A161" s="1"/>
      <c r="B161" s="70" t="str">
        <f aca="false">B40</f>
        <v>Modul 5 - Putzplan</v>
      </c>
      <c r="C161" s="71"/>
      <c r="D161" s="72"/>
      <c r="E161" s="73"/>
      <c r="F161" s="74"/>
      <c r="G161" s="75" t="n">
        <f aca="false">SUMIFS([0]!t1istw8,[0]!t1paketw8,B161)</f>
        <v>0</v>
      </c>
      <c r="H161" s="74"/>
      <c r="I161" s="75" t="n">
        <f aca="false">SUMIFS(zeit2!t2istw8,zeit2!t2paketw8,B161)</f>
        <v>0</v>
      </c>
      <c r="J161" s="74"/>
      <c r="K161" s="75" t="n">
        <f aca="false">SUMIFS(zeit3!t3istw8,zeit3!t3paketw8,B161)</f>
        <v>0</v>
      </c>
      <c r="L161" s="74"/>
      <c r="M161" s="75" t="n">
        <f aca="false">SUMIFS(zeit4!t4istw8,zeit4!t4paketw8,B161)</f>
        <v>0</v>
      </c>
      <c r="N161" s="74"/>
      <c r="O161" s="75" t="n">
        <f aca="false">SUMIFS(zeit5!t5istw8,zeit5!t5paketw8,B161)</f>
        <v>0</v>
      </c>
      <c r="P161" s="76" t="n">
        <f aca="false">L161+J161+H161+F161+N161</f>
        <v>0</v>
      </c>
      <c r="Q161" s="98" t="n">
        <f aca="false">M161+K161+I161+G161+O161</f>
        <v>0</v>
      </c>
      <c r="R161" s="1"/>
      <c r="S161" s="1"/>
      <c r="T161" s="1"/>
      <c r="U161" s="1"/>
      <c r="V161" s="1"/>
      <c r="W161" s="1"/>
      <c r="X161" s="1"/>
      <c r="Y161" s="1"/>
      <c r="Z161" s="1"/>
      <c r="AA161" s="1"/>
      <c r="AB161" s="1"/>
      <c r="AC161" s="1"/>
      <c r="AD161" s="1"/>
      <c r="AE161" s="1"/>
    </row>
    <row r="162" customFormat="false" ht="15" hidden="true" customHeight="false" outlineLevel="2" collapsed="false">
      <c r="A162" s="1"/>
      <c r="B162" s="70" t="str">
        <f aca="false">B41</f>
        <v>Modul 6 - Einkaufsliste</v>
      </c>
      <c r="C162" s="71"/>
      <c r="D162" s="72"/>
      <c r="E162" s="73"/>
      <c r="F162" s="74"/>
      <c r="G162" s="75" t="n">
        <f aca="false">SUMIFS([0]!t1istw8,[0]!t1paketw8,B162)</f>
        <v>0</v>
      </c>
      <c r="H162" s="74"/>
      <c r="I162" s="75" t="n">
        <f aca="false">SUMIFS(zeit2!t2istw8,zeit2!t2paketw8,B162)</f>
        <v>0</v>
      </c>
      <c r="J162" s="74"/>
      <c r="K162" s="75" t="n">
        <f aca="false">SUMIFS(zeit3!t3istw8,zeit3!t3paketw8,B162)</f>
        <v>0</v>
      </c>
      <c r="L162" s="74"/>
      <c r="M162" s="75" t="n">
        <f aca="false">SUMIFS(zeit4!t4istw8,zeit4!t4paketw8,B162)</f>
        <v>0</v>
      </c>
      <c r="N162" s="74"/>
      <c r="O162" s="75" t="n">
        <f aca="false">SUMIFS(zeit5!t5istw8,zeit5!t5paketw8,B162)</f>
        <v>0</v>
      </c>
      <c r="P162" s="76" t="n">
        <f aca="false">L162+J162+H162+F162+N162</f>
        <v>0</v>
      </c>
      <c r="Q162" s="98" t="n">
        <f aca="false">M162+K162+I162+G162+O162</f>
        <v>0</v>
      </c>
      <c r="R162" s="1"/>
      <c r="S162" s="1"/>
      <c r="T162" s="1"/>
      <c r="U162" s="1"/>
      <c r="V162" s="1"/>
      <c r="W162" s="1"/>
      <c r="X162" s="1"/>
      <c r="Y162" s="1"/>
      <c r="Z162" s="1"/>
      <c r="AA162" s="1"/>
      <c r="AB162" s="1"/>
      <c r="AC162" s="1"/>
      <c r="AD162" s="1"/>
      <c r="AE162" s="1"/>
    </row>
    <row r="163" customFormat="false" ht="15" hidden="true" customHeight="false" outlineLevel="2" collapsed="false">
      <c r="B163" s="70" t="str">
        <f aca="false">B42</f>
        <v>Modul 7 - Anmelden</v>
      </c>
      <c r="C163" s="71"/>
      <c r="D163" s="72"/>
      <c r="E163" s="73"/>
      <c r="F163" s="74"/>
      <c r="G163" s="75" t="n">
        <f aca="false">SUMIFS([0]!t1istw8,[0]!t1paketw8,B163)</f>
        <v>0</v>
      </c>
      <c r="H163" s="74"/>
      <c r="I163" s="75" t="n">
        <f aca="false">SUMIFS(zeit2!t2istw8,zeit2!t2paketw8,B163)</f>
        <v>0</v>
      </c>
      <c r="J163" s="74"/>
      <c r="K163" s="75" t="n">
        <f aca="false">SUMIFS(zeit3!t3istw8,zeit3!t3paketw8,B163)</f>
        <v>0</v>
      </c>
      <c r="L163" s="74"/>
      <c r="M163" s="75" t="n">
        <f aca="false">SUMIFS(zeit4!t4istw8,zeit4!t4paketw8,B163)</f>
        <v>0</v>
      </c>
      <c r="N163" s="74"/>
      <c r="O163" s="75" t="n">
        <f aca="false">SUMIFS(zeit5!t5istw8,zeit5!t5paketw8,B163)</f>
        <v>0</v>
      </c>
      <c r="P163" s="76" t="n">
        <f aca="false">L163+J163+H163+F163+N163</f>
        <v>0</v>
      </c>
      <c r="Q163" s="98" t="n">
        <f aca="false">M163+K163+I163+G163+O163</f>
        <v>0</v>
      </c>
      <c r="R163" s="1"/>
      <c r="S163" s="1"/>
      <c r="T163" s="1"/>
      <c r="U163" s="1"/>
      <c r="V163" s="1"/>
      <c r="W163" s="1"/>
      <c r="X163" s="1"/>
      <c r="Y163" s="1"/>
      <c r="Z163" s="1"/>
      <c r="AA163" s="1"/>
      <c r="AB163" s="1"/>
      <c r="AC163" s="1"/>
      <c r="AD163" s="1"/>
      <c r="AE163" s="1"/>
    </row>
    <row r="164" customFormat="false" ht="15" hidden="true" customHeight="false" outlineLevel="2" collapsed="false">
      <c r="B164" s="70" t="str">
        <f aca="false">B43</f>
        <v>Modul 8 - Status setzen</v>
      </c>
      <c r="C164" s="71"/>
      <c r="D164" s="72"/>
      <c r="E164" s="73"/>
      <c r="F164" s="74"/>
      <c r="G164" s="75" t="n">
        <f aca="false">SUMIFS([0]!t1istw8,[0]!t1paketw8,B164)</f>
        <v>0</v>
      </c>
      <c r="H164" s="74"/>
      <c r="I164" s="75" t="n">
        <f aca="false">SUMIFS(zeit2!t2istw8,zeit2!t2paketw8,B164)</f>
        <v>0</v>
      </c>
      <c r="J164" s="74"/>
      <c r="K164" s="75" t="n">
        <f aca="false">SUMIFS(zeit3!t3istw8,zeit3!t3paketw8,B164)</f>
        <v>0</v>
      </c>
      <c r="L164" s="74"/>
      <c r="M164" s="75" t="n">
        <f aca="false">SUMIFS(zeit4!t4istw8,zeit4!t4paketw8,B164)</f>
        <v>0</v>
      </c>
      <c r="N164" s="74"/>
      <c r="O164" s="75" t="n">
        <f aca="false">SUMIFS(zeit5!t5istw8,zeit5!t5paketw8,B164)</f>
        <v>0</v>
      </c>
      <c r="P164" s="76" t="n">
        <f aca="false">L164+J164+H164+F164+N164</f>
        <v>0</v>
      </c>
      <c r="Q164" s="98" t="n">
        <f aca="false">M164+K164+I164+G164+O164</f>
        <v>0</v>
      </c>
      <c r="R164" s="1"/>
      <c r="S164" s="1"/>
      <c r="T164" s="1"/>
      <c r="U164" s="1"/>
      <c r="V164" s="1"/>
      <c r="W164" s="1"/>
      <c r="X164" s="1"/>
      <c r="Y164" s="1"/>
      <c r="Z164" s="1"/>
      <c r="AA164" s="1"/>
      <c r="AB164" s="1"/>
      <c r="AC164" s="1"/>
      <c r="AD164" s="1"/>
      <c r="AE164" s="1"/>
    </row>
    <row r="165" customFormat="false" ht="15" hidden="true" customHeight="false" outlineLevel="2" collapsed="false">
      <c r="B165" s="70" t="n">
        <f aca="false">B44</f>
        <v>0</v>
      </c>
      <c r="C165" s="71"/>
      <c r="D165" s="72"/>
      <c r="E165" s="73"/>
      <c r="F165" s="74"/>
      <c r="G165" s="75" t="n">
        <f aca="false">SUMIFS([0]!t1istw8,[0]!t1paketw8,B165)</f>
        <v>0</v>
      </c>
      <c r="H165" s="74"/>
      <c r="I165" s="75" t="n">
        <f aca="false">SUMIFS(zeit2!t2istw8,zeit2!t2paketw8,B165)</f>
        <v>0</v>
      </c>
      <c r="J165" s="74"/>
      <c r="K165" s="75" t="n">
        <f aca="false">SUMIFS(zeit3!t3istw8,zeit3!t3paketw8,B165)</f>
        <v>0</v>
      </c>
      <c r="L165" s="74"/>
      <c r="M165" s="75" t="n">
        <f aca="false">SUMIFS(zeit4!t4istw8,zeit4!t4paketw8,B165)</f>
        <v>0</v>
      </c>
      <c r="N165" s="74"/>
      <c r="O165" s="75" t="n">
        <f aca="false">SUMIFS(zeit5!t5istw8,zeit5!t5paketw8,B165)</f>
        <v>0</v>
      </c>
      <c r="P165" s="76" t="n">
        <f aca="false">L165+J165+H165+F165+N165</f>
        <v>0</v>
      </c>
      <c r="Q165" s="98" t="n">
        <f aca="false">M165+K165+I165+G165+O165</f>
        <v>0</v>
      </c>
      <c r="R165" s="1"/>
      <c r="S165" s="1"/>
      <c r="T165" s="1"/>
      <c r="U165" s="1"/>
      <c r="V165" s="1"/>
      <c r="W165" s="1"/>
      <c r="X165" s="1"/>
      <c r="Y165" s="1"/>
      <c r="Z165" s="1"/>
      <c r="AA165" s="1"/>
      <c r="AB165" s="1"/>
      <c r="AC165" s="1"/>
      <c r="AD165" s="1"/>
      <c r="AE165" s="1"/>
    </row>
    <row r="166" customFormat="false" ht="15" hidden="true" customHeight="false" outlineLevel="2" collapsed="false">
      <c r="B166" s="70" t="n">
        <f aca="false">B45</f>
        <v>0</v>
      </c>
      <c r="C166" s="71"/>
      <c r="D166" s="72"/>
      <c r="E166" s="73"/>
      <c r="F166" s="74"/>
      <c r="G166" s="75" t="n">
        <f aca="false">SUMIFS([0]!t1istw8,[0]!t1paketw8,B166)</f>
        <v>0</v>
      </c>
      <c r="H166" s="74"/>
      <c r="I166" s="75" t="n">
        <f aca="false">SUMIFS(zeit2!t2istw8,zeit2!t2paketw8,B166)</f>
        <v>0</v>
      </c>
      <c r="J166" s="74"/>
      <c r="K166" s="75" t="n">
        <f aca="false">SUMIFS(zeit3!t3istw8,zeit3!t3paketw8,B166)</f>
        <v>0</v>
      </c>
      <c r="L166" s="74"/>
      <c r="M166" s="75" t="n">
        <f aca="false">SUMIFS(zeit4!t4istw8,zeit4!t4paketw8,B166)</f>
        <v>0</v>
      </c>
      <c r="N166" s="74"/>
      <c r="O166" s="75" t="n">
        <f aca="false">SUMIFS(zeit5!t5istw8,zeit5!t5paketw8,B166)</f>
        <v>0</v>
      </c>
      <c r="P166" s="76" t="n">
        <f aca="false">L166+J166+H166+F166+N166</f>
        <v>0</v>
      </c>
      <c r="Q166" s="98" t="n">
        <f aca="false">M166+K166+I166+G166+O166</f>
        <v>0</v>
      </c>
      <c r="R166" s="1"/>
      <c r="S166" s="1"/>
      <c r="T166" s="1"/>
      <c r="U166" s="1"/>
      <c r="V166" s="1"/>
      <c r="W166" s="1"/>
      <c r="X166" s="1"/>
      <c r="Y166" s="1"/>
      <c r="Z166" s="1"/>
      <c r="AA166" s="1"/>
      <c r="AB166" s="1"/>
      <c r="AC166" s="1"/>
      <c r="AD166" s="1"/>
      <c r="AE166" s="1"/>
    </row>
    <row r="167" customFormat="false" ht="15" hidden="false" customHeight="false" outlineLevel="1" collapsed="true">
      <c r="B167" s="84" t="s">
        <v>71</v>
      </c>
      <c r="C167" s="78"/>
      <c r="D167" s="79" t="n">
        <v>8</v>
      </c>
      <c r="E167" s="80" t="n">
        <f aca="false">D167-F167-H167-J167-L167-N167</f>
        <v>0</v>
      </c>
      <c r="F167" s="81" t="n">
        <f aca="false">SUM(F168:F177)</f>
        <v>1</v>
      </c>
      <c r="G167" s="82" t="n">
        <f aca="false">SUM(G168:G177)</f>
        <v>0</v>
      </c>
      <c r="H167" s="81" t="n">
        <f aca="false">SUM(H168:H177)</f>
        <v>0</v>
      </c>
      <c r="I167" s="82" t="n">
        <f aca="false">SUM(I168:I177)</f>
        <v>0</v>
      </c>
      <c r="J167" s="81" t="n">
        <f aca="false">SUM(J168:J177)</f>
        <v>4</v>
      </c>
      <c r="K167" s="82" t="n">
        <f aca="false">SUM(K168:K177)</f>
        <v>0</v>
      </c>
      <c r="L167" s="81" t="n">
        <f aca="false">SUM(L168:L177)</f>
        <v>3</v>
      </c>
      <c r="M167" s="82" t="n">
        <f aca="false">SUM(M168:M177)</f>
        <v>0</v>
      </c>
      <c r="N167" s="81" t="n">
        <f aca="false">SUM(N168:N177)</f>
        <v>0</v>
      </c>
      <c r="O167" s="82" t="n">
        <f aca="false">SUM(O168:O177)</f>
        <v>0</v>
      </c>
      <c r="P167" s="68" t="n">
        <f aca="false">L167+J167+H167+F167+N167</f>
        <v>8</v>
      </c>
      <c r="Q167" s="67" t="n">
        <f aca="false">M167+K167+I167+G167+O167</f>
        <v>0</v>
      </c>
      <c r="R167" s="1"/>
      <c r="S167" s="1"/>
      <c r="T167" s="1"/>
      <c r="U167" s="1"/>
      <c r="V167" s="1"/>
      <c r="W167" s="1"/>
      <c r="X167" s="1"/>
      <c r="Y167" s="1"/>
      <c r="Z167" s="1"/>
      <c r="AA167" s="1"/>
      <c r="AB167" s="1"/>
      <c r="AC167" s="1"/>
      <c r="AD167" s="1"/>
      <c r="AE167" s="1"/>
    </row>
    <row r="168" customFormat="false" ht="15" hidden="true" customHeight="false" outlineLevel="2" collapsed="false">
      <c r="B168" s="70" t="str">
        <f aca="false">B47</f>
        <v>Unit Tests</v>
      </c>
      <c r="C168" s="71"/>
      <c r="D168" s="72"/>
      <c r="E168" s="73"/>
      <c r="F168" s="74"/>
      <c r="G168" s="75" t="n">
        <f aca="false">SUMIFS([0]!t1istw8,[0]!t1paketw8,B168)</f>
        <v>0</v>
      </c>
      <c r="H168" s="74"/>
      <c r="I168" s="75" t="n">
        <f aca="false">SUMIFS(zeit2!t2istw8,zeit2!t2paketw8,B168)</f>
        <v>0</v>
      </c>
      <c r="J168" s="74" t="n">
        <v>4</v>
      </c>
      <c r="K168" s="75" t="n">
        <f aca="false">SUMIFS(zeit3!t3istw8,zeit3!t3paketw8,B168)</f>
        <v>0</v>
      </c>
      <c r="L168" s="74"/>
      <c r="M168" s="75" t="n">
        <f aca="false">SUMIFS(zeit4!t4istw8,zeit4!t4paketw8,B168)</f>
        <v>0</v>
      </c>
      <c r="N168" s="74"/>
      <c r="O168" s="75" t="n">
        <f aca="false">SUMIFS(zeit5!t5istw8,zeit5!t5paketw8,B168)</f>
        <v>0</v>
      </c>
      <c r="P168" s="76" t="n">
        <f aca="false">L168+J168+H168+F168+N168</f>
        <v>4</v>
      </c>
      <c r="Q168" s="98" t="n">
        <f aca="false">M168+K168+I168+G168+O168</f>
        <v>0</v>
      </c>
      <c r="R168" s="1"/>
      <c r="S168" s="1"/>
      <c r="T168" s="1"/>
      <c r="U168" s="1"/>
      <c r="V168" s="1"/>
      <c r="W168" s="1"/>
      <c r="X168" s="1"/>
      <c r="Y168" s="1"/>
      <c r="Z168" s="1"/>
      <c r="AA168" s="1"/>
      <c r="AB168" s="1"/>
      <c r="AC168" s="1"/>
      <c r="AD168" s="1"/>
      <c r="AE168" s="1"/>
    </row>
    <row r="169" customFormat="false" ht="15" hidden="true" customHeight="false" outlineLevel="2" collapsed="false">
      <c r="B169" s="70" t="str">
        <f aca="false">B48</f>
        <v>Funktionale Tests</v>
      </c>
      <c r="C169" s="71"/>
      <c r="D169" s="72"/>
      <c r="E169" s="73"/>
      <c r="F169" s="74" t="n">
        <v>1</v>
      </c>
      <c r="G169" s="75" t="n">
        <f aca="false">SUMIFS([0]!t1istw8,[0]!t1paketw8,B169)</f>
        <v>0</v>
      </c>
      <c r="H169" s="74"/>
      <c r="I169" s="75" t="n">
        <f aca="false">SUMIFS(zeit2!t2istw8,zeit2!t2paketw8,B169)</f>
        <v>0</v>
      </c>
      <c r="J169" s="74"/>
      <c r="K169" s="75" t="n">
        <f aca="false">SUMIFS(zeit3!t3istw8,zeit3!t3paketw8,B169)</f>
        <v>0</v>
      </c>
      <c r="L169" s="74" t="n">
        <v>3</v>
      </c>
      <c r="M169" s="75" t="n">
        <f aca="false">SUMIFS(zeit4!t4istw8,zeit4!t4paketw8,B169)</f>
        <v>0</v>
      </c>
      <c r="N169" s="74"/>
      <c r="O169" s="75" t="n">
        <f aca="false">SUMIFS(zeit5!t5istw8,zeit5!t5paketw8,B169)</f>
        <v>0</v>
      </c>
      <c r="P169" s="76" t="n">
        <f aca="false">L169+J169+H169+F169+N169</f>
        <v>4</v>
      </c>
      <c r="Q169" s="98" t="n">
        <f aca="false">M169+K169+I169+G169+O169</f>
        <v>0</v>
      </c>
      <c r="R169" s="1"/>
      <c r="S169" s="1"/>
      <c r="T169" s="1"/>
      <c r="U169" s="1"/>
      <c r="V169" s="1"/>
      <c r="W169" s="1"/>
      <c r="X169" s="1"/>
      <c r="Y169" s="1"/>
      <c r="Z169" s="1"/>
      <c r="AA169" s="1"/>
      <c r="AB169" s="1"/>
      <c r="AC169" s="1"/>
      <c r="AD169" s="1"/>
      <c r="AE169" s="1"/>
    </row>
    <row r="170" customFormat="false" ht="15" hidden="true" customHeight="false" outlineLevel="2" collapsed="false">
      <c r="B170" s="70" t="str">
        <f aca="false">B49</f>
        <v>Integrationstest</v>
      </c>
      <c r="C170" s="71"/>
      <c r="D170" s="72"/>
      <c r="E170" s="73"/>
      <c r="F170" s="74"/>
      <c r="G170" s="75" t="n">
        <f aca="false">SUMIFS([0]!t1istw8,[0]!t1paketw8,B170)</f>
        <v>0</v>
      </c>
      <c r="H170" s="74"/>
      <c r="I170" s="75" t="n">
        <f aca="false">SUMIFS(zeit2!t2istw8,zeit2!t2paketw8,B170)</f>
        <v>0</v>
      </c>
      <c r="J170" s="74"/>
      <c r="K170" s="75" t="n">
        <f aca="false">SUMIFS(zeit3!t3istw8,zeit3!t3paketw8,B170)</f>
        <v>0</v>
      </c>
      <c r="L170" s="74"/>
      <c r="M170" s="75" t="n">
        <f aca="false">SUMIFS(zeit4!t4istw8,zeit4!t4paketw8,B170)</f>
        <v>0</v>
      </c>
      <c r="N170" s="74"/>
      <c r="O170" s="75" t="n">
        <f aca="false">SUMIFS(zeit5!t5istw8,zeit5!t5paketw8,B170)</f>
        <v>0</v>
      </c>
      <c r="P170" s="76" t="n">
        <f aca="false">L170+J170+H170+F170+N170</f>
        <v>0</v>
      </c>
      <c r="Q170" s="98" t="n">
        <f aca="false">M170+K170+I170+G170+O170</f>
        <v>0</v>
      </c>
      <c r="R170" s="1"/>
      <c r="S170" s="1"/>
      <c r="T170" s="1"/>
      <c r="U170" s="1"/>
      <c r="V170" s="1"/>
      <c r="W170" s="1"/>
      <c r="X170" s="1"/>
      <c r="Y170" s="1"/>
      <c r="Z170" s="1"/>
      <c r="AA170" s="1"/>
      <c r="AB170" s="1"/>
      <c r="AC170" s="1"/>
      <c r="AD170" s="1"/>
      <c r="AE170" s="1"/>
    </row>
    <row r="171" customFormat="false" ht="15" hidden="true" customHeight="false" outlineLevel="2" collapsed="false">
      <c r="B171" s="70" t="str">
        <f aca="false">B50</f>
        <v>Systemtest</v>
      </c>
      <c r="C171" s="71"/>
      <c r="D171" s="72"/>
      <c r="E171" s="73"/>
      <c r="F171" s="74"/>
      <c r="G171" s="75" t="n">
        <f aca="false">SUMIFS([0]!t1istw8,[0]!t1paketw8,B171)</f>
        <v>0</v>
      </c>
      <c r="H171" s="74"/>
      <c r="I171" s="75" t="n">
        <f aca="false">SUMIFS(zeit2!t2istw8,zeit2!t2paketw8,B171)</f>
        <v>0</v>
      </c>
      <c r="J171" s="74"/>
      <c r="K171" s="75" t="n">
        <f aca="false">SUMIFS(zeit3!t3istw8,zeit3!t3paketw8,B171)</f>
        <v>0</v>
      </c>
      <c r="L171" s="74"/>
      <c r="M171" s="75" t="n">
        <f aca="false">SUMIFS(zeit4!t4istw8,zeit4!t4paketw8,B171)</f>
        <v>0</v>
      </c>
      <c r="N171" s="74"/>
      <c r="O171" s="75" t="n">
        <f aca="false">SUMIFS(zeit5!t5istw8,zeit5!t5paketw8,B171)</f>
        <v>0</v>
      </c>
      <c r="P171" s="76" t="n">
        <f aca="false">L171+J171+H171+F171+N171</f>
        <v>0</v>
      </c>
      <c r="Q171" s="98" t="n">
        <f aca="false">M171+K171+I171+G171+O171</f>
        <v>0</v>
      </c>
      <c r="R171" s="1"/>
      <c r="S171" s="1"/>
      <c r="T171" s="1"/>
      <c r="U171" s="1"/>
      <c r="V171" s="1"/>
      <c r="W171" s="1"/>
      <c r="X171" s="1"/>
      <c r="Y171" s="1"/>
      <c r="Z171" s="1"/>
      <c r="AA171" s="1"/>
      <c r="AB171" s="1"/>
      <c r="AC171" s="1"/>
      <c r="AD171" s="1"/>
      <c r="AE171" s="1"/>
    </row>
    <row r="172" customFormat="false" ht="15" hidden="true" customHeight="false" outlineLevel="2" collapsed="false">
      <c r="B172" s="70" t="str">
        <f aca="false">B51</f>
        <v>Abnahmetest</v>
      </c>
      <c r="C172" s="71"/>
      <c r="D172" s="72"/>
      <c r="E172" s="73"/>
      <c r="F172" s="74"/>
      <c r="G172" s="75" t="n">
        <f aca="false">SUMIFS([0]!t1istw8,[0]!t1paketw8,B172)</f>
        <v>0</v>
      </c>
      <c r="H172" s="74"/>
      <c r="I172" s="75" t="n">
        <f aca="false">SUMIFS(zeit2!t2istw8,zeit2!t2paketw8,B172)</f>
        <v>0</v>
      </c>
      <c r="J172" s="74"/>
      <c r="K172" s="75" t="n">
        <f aca="false">SUMIFS(zeit3!t3istw8,zeit3!t3paketw8,B172)</f>
        <v>0</v>
      </c>
      <c r="L172" s="74"/>
      <c r="M172" s="75" t="n">
        <f aca="false">SUMIFS(zeit4!t4istw8,zeit4!t4paketw8,B172)</f>
        <v>0</v>
      </c>
      <c r="N172" s="74"/>
      <c r="O172" s="75" t="n">
        <f aca="false">SUMIFS(zeit5!t5istw8,zeit5!t5paketw8,B172)</f>
        <v>0</v>
      </c>
      <c r="P172" s="76" t="n">
        <f aca="false">L172+J172+H172+F172+N172</f>
        <v>0</v>
      </c>
      <c r="Q172" s="98" t="n">
        <f aca="false">M172+K172+I172+G172+O172</f>
        <v>0</v>
      </c>
      <c r="R172" s="1"/>
      <c r="S172" s="1"/>
      <c r="T172" s="1"/>
      <c r="U172" s="1"/>
      <c r="V172" s="1"/>
      <c r="W172" s="1"/>
      <c r="X172" s="1"/>
      <c r="Y172" s="1"/>
      <c r="Z172" s="1"/>
      <c r="AA172" s="1"/>
      <c r="AB172" s="1"/>
      <c r="AC172" s="1"/>
      <c r="AD172" s="1"/>
      <c r="AE172" s="1"/>
    </row>
    <row r="173" customFormat="false" ht="15" hidden="true" customHeight="false" outlineLevel="2" collapsed="false">
      <c r="B173" s="70" t="n">
        <f aca="false">B52</f>
        <v>0</v>
      </c>
      <c r="C173" s="71"/>
      <c r="D173" s="72"/>
      <c r="E173" s="73"/>
      <c r="F173" s="74"/>
      <c r="G173" s="75" t="n">
        <f aca="false">SUMIFS([0]!t1istw8,[0]!t1paketw8,B173)</f>
        <v>0</v>
      </c>
      <c r="H173" s="74"/>
      <c r="I173" s="75" t="n">
        <f aca="false">SUMIFS(zeit2!t2istw8,zeit2!t2paketw8,B173)</f>
        <v>0</v>
      </c>
      <c r="J173" s="74"/>
      <c r="K173" s="75" t="n">
        <f aca="false">SUMIFS(zeit3!t3istw8,zeit3!t3paketw8,B173)</f>
        <v>0</v>
      </c>
      <c r="L173" s="74"/>
      <c r="M173" s="75" t="n">
        <f aca="false">SUMIFS(zeit4!t4istw8,zeit4!t4paketw8,B173)</f>
        <v>0</v>
      </c>
      <c r="N173" s="74"/>
      <c r="O173" s="75" t="n">
        <f aca="false">SUMIFS(zeit5!t5istw8,zeit5!t5paketw8,B173)</f>
        <v>0</v>
      </c>
      <c r="P173" s="76" t="n">
        <f aca="false">L173+J173+H173+F173+N173</f>
        <v>0</v>
      </c>
      <c r="Q173" s="98" t="n">
        <f aca="false">M173+K173+I173+G173+O173</f>
        <v>0</v>
      </c>
      <c r="R173" s="1"/>
      <c r="S173" s="1"/>
      <c r="T173" s="1"/>
      <c r="U173" s="1"/>
      <c r="V173" s="1"/>
      <c r="W173" s="1"/>
      <c r="X173" s="1"/>
      <c r="Y173" s="1"/>
      <c r="Z173" s="1"/>
      <c r="AA173" s="1"/>
      <c r="AB173" s="1"/>
      <c r="AC173" s="1"/>
      <c r="AD173" s="1"/>
      <c r="AE173" s="1"/>
    </row>
    <row r="174" customFormat="false" ht="15" hidden="true" customHeight="false" outlineLevel="2" collapsed="false">
      <c r="B174" s="70" t="n">
        <f aca="false">B53</f>
        <v>0</v>
      </c>
      <c r="C174" s="71"/>
      <c r="D174" s="72"/>
      <c r="E174" s="73"/>
      <c r="F174" s="74"/>
      <c r="G174" s="75" t="n">
        <f aca="false">SUMIFS([0]!t1istw8,[0]!t1paketw8,B174)</f>
        <v>0</v>
      </c>
      <c r="H174" s="74"/>
      <c r="I174" s="75" t="n">
        <f aca="false">SUMIFS(zeit2!t2istw8,zeit2!t2paketw8,B174)</f>
        <v>0</v>
      </c>
      <c r="J174" s="74"/>
      <c r="K174" s="75" t="n">
        <f aca="false">SUMIFS(zeit3!t3istw8,zeit3!t3paketw8,B174)</f>
        <v>0</v>
      </c>
      <c r="L174" s="74"/>
      <c r="M174" s="75" t="n">
        <f aca="false">SUMIFS(zeit4!t4istw8,zeit4!t4paketw8,B174)</f>
        <v>0</v>
      </c>
      <c r="N174" s="74"/>
      <c r="O174" s="75" t="n">
        <f aca="false">SUMIFS(zeit5!t5istw8,zeit5!t5paketw8,B174)</f>
        <v>0</v>
      </c>
      <c r="P174" s="76" t="n">
        <f aca="false">L174+J174+H174+F174+N174</f>
        <v>0</v>
      </c>
      <c r="Q174" s="98" t="n">
        <f aca="false">M174+K174+I174+G174+O174</f>
        <v>0</v>
      </c>
      <c r="R174" s="1"/>
      <c r="S174" s="1"/>
      <c r="T174" s="1"/>
      <c r="U174" s="1"/>
      <c r="V174" s="1"/>
      <c r="W174" s="1"/>
      <c r="X174" s="1"/>
      <c r="Y174" s="1"/>
      <c r="Z174" s="1"/>
      <c r="AA174" s="1"/>
      <c r="AB174" s="1"/>
      <c r="AC174" s="1"/>
      <c r="AD174" s="1"/>
      <c r="AE174" s="1"/>
    </row>
    <row r="175" customFormat="false" ht="15" hidden="true" customHeight="false" outlineLevel="2" collapsed="false">
      <c r="B175" s="70" t="n">
        <f aca="false">B54</f>
        <v>0</v>
      </c>
      <c r="C175" s="71"/>
      <c r="D175" s="72"/>
      <c r="E175" s="73"/>
      <c r="F175" s="74"/>
      <c r="G175" s="75" t="n">
        <f aca="false">SUMIFS([0]!t1istw8,[0]!t1paketw8,B175)</f>
        <v>0</v>
      </c>
      <c r="H175" s="74"/>
      <c r="I175" s="75" t="n">
        <f aca="false">SUMIFS(zeit2!t2istw8,zeit2!t2paketw8,B175)</f>
        <v>0</v>
      </c>
      <c r="J175" s="74"/>
      <c r="K175" s="75" t="n">
        <f aca="false">SUMIFS(zeit3!t3istw8,zeit3!t3paketw8,B175)</f>
        <v>0</v>
      </c>
      <c r="L175" s="74"/>
      <c r="M175" s="75" t="n">
        <f aca="false">SUMIFS(zeit4!t4istw8,zeit4!t4paketw8,B175)</f>
        <v>0</v>
      </c>
      <c r="N175" s="74"/>
      <c r="O175" s="75" t="n">
        <f aca="false">SUMIFS(zeit5!t5istw8,zeit5!t5paketw8,B175)</f>
        <v>0</v>
      </c>
      <c r="P175" s="76" t="n">
        <f aca="false">L175+J175+H175+F175+N175</f>
        <v>0</v>
      </c>
      <c r="Q175" s="98" t="n">
        <f aca="false">M175+K175+I175+G175+O175</f>
        <v>0</v>
      </c>
      <c r="R175" s="1"/>
      <c r="S175" s="1"/>
      <c r="T175" s="1"/>
      <c r="U175" s="1"/>
      <c r="V175" s="1"/>
      <c r="W175" s="1"/>
      <c r="X175" s="1"/>
      <c r="Y175" s="1"/>
      <c r="Z175" s="1"/>
      <c r="AA175" s="1"/>
      <c r="AB175" s="1"/>
      <c r="AC175" s="1"/>
      <c r="AD175" s="1"/>
      <c r="AE175" s="1"/>
    </row>
    <row r="176" customFormat="false" ht="15" hidden="true" customHeight="false" outlineLevel="2" collapsed="false">
      <c r="B176" s="70" t="n">
        <f aca="false">B55</f>
        <v>0</v>
      </c>
      <c r="C176" s="71"/>
      <c r="D176" s="72"/>
      <c r="E176" s="73"/>
      <c r="F176" s="74"/>
      <c r="G176" s="75" t="n">
        <f aca="false">SUMIFS([0]!t1istw8,[0]!t1paketw8,B176)</f>
        <v>0</v>
      </c>
      <c r="H176" s="74"/>
      <c r="I176" s="75" t="n">
        <f aca="false">SUMIFS(zeit2!t2istw8,zeit2!t2paketw8,B176)</f>
        <v>0</v>
      </c>
      <c r="J176" s="74"/>
      <c r="K176" s="75" t="n">
        <f aca="false">SUMIFS(zeit3!t3istw8,zeit3!t3paketw8,B176)</f>
        <v>0</v>
      </c>
      <c r="L176" s="74"/>
      <c r="M176" s="75" t="n">
        <f aca="false">SUMIFS(zeit4!t4istw8,zeit4!t4paketw8,B176)</f>
        <v>0</v>
      </c>
      <c r="N176" s="74"/>
      <c r="O176" s="75" t="n">
        <f aca="false">SUMIFS(zeit5!t5istw8,zeit5!t5paketw8,B176)</f>
        <v>0</v>
      </c>
      <c r="P176" s="76" t="n">
        <f aca="false">L176+J176+H176+F176+N176</f>
        <v>0</v>
      </c>
      <c r="Q176" s="98" t="n">
        <f aca="false">M176+K176+I176+G176+O176</f>
        <v>0</v>
      </c>
      <c r="R176" s="1"/>
      <c r="S176" s="1"/>
      <c r="T176" s="1"/>
      <c r="U176" s="1"/>
      <c r="V176" s="1"/>
      <c r="W176" s="1"/>
      <c r="X176" s="1"/>
      <c r="Y176" s="1"/>
      <c r="Z176" s="1"/>
      <c r="AA176" s="1"/>
      <c r="AB176" s="1"/>
      <c r="AC176" s="1"/>
      <c r="AD176" s="1"/>
      <c r="AE176" s="1"/>
    </row>
    <row r="177" customFormat="false" ht="15" hidden="true" customHeight="false" outlineLevel="2" collapsed="false">
      <c r="B177" s="70" t="n">
        <f aca="false">B56</f>
        <v>0</v>
      </c>
      <c r="C177" s="71"/>
      <c r="D177" s="72"/>
      <c r="E177" s="73"/>
      <c r="F177" s="74"/>
      <c r="G177" s="75" t="n">
        <f aca="false">SUMIFS([0]!t1istw8,[0]!t1paketw8,B177)</f>
        <v>0</v>
      </c>
      <c r="H177" s="74"/>
      <c r="I177" s="75" t="n">
        <f aca="false">SUMIFS(zeit2!t2istw8,zeit2!t2paketw8,B177)</f>
        <v>0</v>
      </c>
      <c r="J177" s="74"/>
      <c r="K177" s="75" t="n">
        <f aca="false">SUMIFS(zeit3!t3istw8,zeit3!t3paketw8,B177)</f>
        <v>0</v>
      </c>
      <c r="L177" s="74"/>
      <c r="M177" s="75" t="n">
        <f aca="false">SUMIFS(zeit4!t4istw8,zeit4!t4paketw8,B177)</f>
        <v>0</v>
      </c>
      <c r="N177" s="74"/>
      <c r="O177" s="75" t="n">
        <f aca="false">SUMIFS(zeit5!t5istw8,zeit5!t5paketw8,B177)</f>
        <v>0</v>
      </c>
      <c r="P177" s="76" t="n">
        <f aca="false">L177+J177+H177+F177+N177</f>
        <v>0</v>
      </c>
      <c r="Q177" s="98" t="n">
        <f aca="false">M177+K177+I177+G177+O177</f>
        <v>0</v>
      </c>
      <c r="R177" s="1"/>
      <c r="S177" s="1"/>
      <c r="T177" s="1"/>
      <c r="U177" s="1"/>
      <c r="V177" s="1"/>
      <c r="W177" s="1"/>
      <c r="X177" s="1"/>
      <c r="Y177" s="1"/>
      <c r="Z177" s="1"/>
      <c r="AA177" s="1"/>
      <c r="AB177" s="1"/>
      <c r="AC177" s="1"/>
      <c r="AD177" s="1"/>
      <c r="AE177" s="1"/>
    </row>
    <row r="178" customFormat="false" ht="15" hidden="false" customHeight="false" outlineLevel="1" collapsed="true">
      <c r="A178" s="1"/>
      <c r="B178" s="84" t="s">
        <v>57</v>
      </c>
      <c r="C178" s="78"/>
      <c r="D178" s="79" t="n">
        <v>5</v>
      </c>
      <c r="E178" s="80" t="n">
        <f aca="false">D178-F178-H178-J178-L178-N178</f>
        <v>0</v>
      </c>
      <c r="F178" s="81" t="n">
        <f aca="false">SUM(F179:F188)</f>
        <v>1.5</v>
      </c>
      <c r="G178" s="82" t="n">
        <f aca="false">SUM(G179:G188)</f>
        <v>0</v>
      </c>
      <c r="H178" s="81" t="n">
        <f aca="false">SUM(H179:H188)</f>
        <v>1</v>
      </c>
      <c r="I178" s="82" t="n">
        <f aca="false">SUM(I179:I188)</f>
        <v>0</v>
      </c>
      <c r="J178" s="81" t="n">
        <f aca="false">SUM(J179:J188)</f>
        <v>1</v>
      </c>
      <c r="K178" s="82" t="n">
        <f aca="false">SUM(K179:K188)</f>
        <v>0</v>
      </c>
      <c r="L178" s="81" t="n">
        <f aca="false">SUM(L179:L188)</f>
        <v>1.5</v>
      </c>
      <c r="M178" s="82" t="n">
        <f aca="false">SUM(M179:M188)</f>
        <v>0</v>
      </c>
      <c r="N178" s="81" t="n">
        <f aca="false">SUM(N179:N188)</f>
        <v>0</v>
      </c>
      <c r="O178" s="82" t="n">
        <f aca="false">SUM(O179:O188)</f>
        <v>0</v>
      </c>
      <c r="P178" s="68" t="n">
        <f aca="false">L178+J178+H178+F178+N178</f>
        <v>5</v>
      </c>
      <c r="Q178" s="67" t="n">
        <f aca="false">M178+K178+I178+G178+O178</f>
        <v>0</v>
      </c>
      <c r="R178" s="1"/>
      <c r="S178" s="1"/>
      <c r="T178" s="1"/>
      <c r="U178" s="1"/>
      <c r="V178" s="1"/>
      <c r="W178" s="1"/>
      <c r="X178" s="1"/>
      <c r="Y178" s="1"/>
      <c r="Z178" s="1"/>
      <c r="AA178" s="1"/>
      <c r="AB178" s="1"/>
      <c r="AC178" s="1"/>
      <c r="AD178" s="1"/>
      <c r="AE178" s="1"/>
    </row>
    <row r="179" customFormat="false" ht="15" hidden="false" customHeight="false" outlineLevel="2" collapsed="false">
      <c r="A179" s="1"/>
      <c r="B179" s="70" t="str">
        <f aca="false">B58</f>
        <v>Testprotokoll</v>
      </c>
      <c r="C179" s="71"/>
      <c r="D179" s="72"/>
      <c r="E179" s="73"/>
      <c r="F179" s="74" t="n">
        <v>0.5</v>
      </c>
      <c r="G179" s="75" t="n">
        <f aca="false">SUMIFS([0]!t1istw8,[0]!t1paketw8,B179)</f>
        <v>0</v>
      </c>
      <c r="H179" s="74"/>
      <c r="I179" s="75" t="n">
        <f aca="false">SUMIFS(zeit2!t2istw8,zeit2!t2paketw8,B179)</f>
        <v>0</v>
      </c>
      <c r="J179" s="74" t="n">
        <v>1</v>
      </c>
      <c r="K179" s="75" t="n">
        <f aca="false">SUMIFS(zeit3!t3istw8,zeit3!t3paketw8,B179)</f>
        <v>0</v>
      </c>
      <c r="L179" s="74" t="n">
        <v>0.5</v>
      </c>
      <c r="M179" s="75" t="n">
        <f aca="false">SUMIFS(zeit4!t4istw8,zeit4!t4paketw8,B179)</f>
        <v>0</v>
      </c>
      <c r="N179" s="74"/>
      <c r="O179" s="75" t="n">
        <f aca="false">SUMIFS(zeit5!t5istw8,zeit5!t5paketw8,B179)</f>
        <v>0</v>
      </c>
      <c r="P179" s="76" t="n">
        <f aca="false">L179+J179+H179+F179+N179</f>
        <v>2</v>
      </c>
      <c r="Q179" s="98" t="n">
        <f aca="false">M179+K179+I179+G179+O179</f>
        <v>0</v>
      </c>
      <c r="R179" s="1"/>
      <c r="S179" s="1"/>
      <c r="T179" s="1"/>
      <c r="U179" s="1"/>
      <c r="V179" s="1"/>
      <c r="W179" s="1"/>
      <c r="X179" s="1"/>
      <c r="Y179" s="1"/>
      <c r="Z179" s="1"/>
      <c r="AA179" s="1"/>
      <c r="AB179" s="1"/>
      <c r="AC179" s="1"/>
      <c r="AD179" s="1"/>
      <c r="AE179" s="1"/>
    </row>
    <row r="180" customFormat="false" ht="15" hidden="false" customHeight="false" outlineLevel="2" collapsed="false">
      <c r="A180" s="1"/>
      <c r="B180" s="70" t="str">
        <f aca="false">B59</f>
        <v>Codedokumentation</v>
      </c>
      <c r="C180" s="71"/>
      <c r="D180" s="72"/>
      <c r="E180" s="73"/>
      <c r="F180" s="74" t="n">
        <v>1</v>
      </c>
      <c r="G180" s="75" t="n">
        <f aca="false">SUMIFS([0]!t1istw8,[0]!t1paketw8,B180)</f>
        <v>0</v>
      </c>
      <c r="H180" s="74" t="n">
        <v>1</v>
      </c>
      <c r="I180" s="75" t="n">
        <f aca="false">SUMIFS(zeit2!t2istw8,zeit2!t2paketw8,B180)</f>
        <v>0</v>
      </c>
      <c r="J180" s="74"/>
      <c r="K180" s="75" t="n">
        <f aca="false">SUMIFS(zeit3!t3istw8,zeit3!t3paketw8,B180)</f>
        <v>0</v>
      </c>
      <c r="L180" s="74" t="n">
        <v>1</v>
      </c>
      <c r="M180" s="75" t="n">
        <f aca="false">SUMIFS(zeit4!t4istw8,zeit4!t4paketw8,B180)</f>
        <v>0</v>
      </c>
      <c r="N180" s="74"/>
      <c r="O180" s="75" t="n">
        <f aca="false">SUMIFS(zeit5!t5istw8,zeit5!t5paketw8,B180)</f>
        <v>0</v>
      </c>
      <c r="P180" s="76" t="n">
        <f aca="false">L180+J180+H180+F180+N180</f>
        <v>3</v>
      </c>
      <c r="Q180" s="98" t="n">
        <f aca="false">M180+K180+I180+G180+O180</f>
        <v>0</v>
      </c>
      <c r="R180" s="1"/>
      <c r="S180" s="1"/>
      <c r="T180" s="1"/>
      <c r="U180" s="1"/>
      <c r="V180" s="1"/>
      <c r="W180" s="1"/>
      <c r="X180" s="1"/>
      <c r="Y180" s="1"/>
      <c r="Z180" s="1"/>
      <c r="AA180" s="1"/>
      <c r="AB180" s="1"/>
      <c r="AC180" s="1"/>
      <c r="AD180" s="1"/>
      <c r="AE180" s="1"/>
    </row>
    <row r="181" customFormat="false" ht="15" hidden="false" customHeight="false" outlineLevel="2" collapsed="false">
      <c r="A181" s="1"/>
      <c r="B181" s="70" t="str">
        <f aca="false">B60</f>
        <v>Benutzerdokumentation</v>
      </c>
      <c r="C181" s="71"/>
      <c r="D181" s="72"/>
      <c r="E181" s="73"/>
      <c r="F181" s="74"/>
      <c r="G181" s="75" t="n">
        <f aca="false">SUMIFS([0]!t1istw8,[0]!t1paketw8,B181)</f>
        <v>0</v>
      </c>
      <c r="H181" s="74"/>
      <c r="I181" s="75" t="n">
        <f aca="false">SUMIFS(zeit2!t2istw8,zeit2!t2paketw8,B181)</f>
        <v>0</v>
      </c>
      <c r="J181" s="74"/>
      <c r="K181" s="75" t="n">
        <f aca="false">SUMIFS(zeit3!t3istw8,zeit3!t3paketw8,B181)</f>
        <v>0</v>
      </c>
      <c r="L181" s="74"/>
      <c r="M181" s="75" t="n">
        <f aca="false">SUMIFS(zeit4!t4istw8,zeit4!t4paketw8,B181)</f>
        <v>0</v>
      </c>
      <c r="N181" s="74"/>
      <c r="O181" s="75" t="n">
        <f aca="false">SUMIFS(zeit5!t5istw8,zeit5!t5paketw8,B181)</f>
        <v>0</v>
      </c>
      <c r="P181" s="76" t="n">
        <f aca="false">L181+J181+H181+F181+N181</f>
        <v>0</v>
      </c>
      <c r="Q181" s="98" t="n">
        <f aca="false">M181+K181+I181+G181+O181</f>
        <v>0</v>
      </c>
      <c r="R181" s="1"/>
      <c r="S181" s="1"/>
      <c r="T181" s="1"/>
      <c r="U181" s="1"/>
      <c r="V181" s="1"/>
      <c r="W181" s="1"/>
      <c r="X181" s="1"/>
      <c r="Y181" s="1"/>
      <c r="Z181" s="1"/>
      <c r="AA181" s="1"/>
      <c r="AB181" s="1"/>
      <c r="AC181" s="1"/>
      <c r="AD181" s="1"/>
      <c r="AE181" s="1"/>
    </row>
    <row r="182" customFormat="false" ht="15" hidden="false" customHeight="false" outlineLevel="2" collapsed="false">
      <c r="A182" s="1"/>
      <c r="B182" s="70" t="str">
        <f aca="false">B61</f>
        <v>Protokoll - Review</v>
      </c>
      <c r="C182" s="71"/>
      <c r="D182" s="72"/>
      <c r="E182" s="73"/>
      <c r="F182" s="74"/>
      <c r="G182" s="75" t="n">
        <f aca="false">SUMIFS([0]!t1istw8,[0]!t1paketw8,B182)</f>
        <v>0</v>
      </c>
      <c r="H182" s="74"/>
      <c r="I182" s="75" t="n">
        <f aca="false">SUMIFS(zeit2!t2istw8,zeit2!t2paketw8,B182)</f>
        <v>0</v>
      </c>
      <c r="J182" s="74"/>
      <c r="K182" s="75" t="n">
        <f aca="false">SUMIFS(zeit3!t3istw8,zeit3!t3paketw8,B182)</f>
        <v>0</v>
      </c>
      <c r="L182" s="74"/>
      <c r="M182" s="75" t="n">
        <f aca="false">SUMIFS(zeit4!t4istw8,zeit4!t4paketw8,B182)</f>
        <v>0</v>
      </c>
      <c r="N182" s="74"/>
      <c r="O182" s="75" t="n">
        <f aca="false">SUMIFS(zeit5!t5istw8,zeit5!t5paketw8,B182)</f>
        <v>0</v>
      </c>
      <c r="P182" s="76" t="n">
        <f aca="false">L182+J182+H182+F182+N182</f>
        <v>0</v>
      </c>
      <c r="Q182" s="98" t="n">
        <f aca="false">M182+K182+I182+G182+O182</f>
        <v>0</v>
      </c>
      <c r="R182" s="1"/>
      <c r="S182" s="1"/>
      <c r="T182" s="1"/>
      <c r="U182" s="1"/>
      <c r="V182" s="1"/>
      <c r="W182" s="1"/>
      <c r="X182" s="1"/>
      <c r="Y182" s="1"/>
      <c r="Z182" s="1"/>
      <c r="AA182" s="1"/>
      <c r="AB182" s="1"/>
      <c r="AC182" s="1"/>
      <c r="AD182" s="1"/>
      <c r="AE182" s="1"/>
    </row>
    <row r="183" customFormat="false" ht="15" hidden="false" customHeight="false" outlineLevel="2" collapsed="false">
      <c r="A183" s="1"/>
      <c r="B183" s="70" t="n">
        <f aca="false">B62</f>
        <v>0</v>
      </c>
      <c r="C183" s="71"/>
      <c r="D183" s="72"/>
      <c r="E183" s="73"/>
      <c r="F183" s="74"/>
      <c r="G183" s="75" t="n">
        <f aca="false">SUMIFS([0]!t1istw8,[0]!t1paketw8,B183)</f>
        <v>0</v>
      </c>
      <c r="H183" s="74"/>
      <c r="I183" s="75" t="n">
        <f aca="false">SUMIFS(zeit2!t2istw8,zeit2!t2paketw8,B183)</f>
        <v>0</v>
      </c>
      <c r="J183" s="74"/>
      <c r="K183" s="75" t="n">
        <f aca="false">SUMIFS(zeit3!t3istw8,zeit3!t3paketw8,B183)</f>
        <v>0</v>
      </c>
      <c r="L183" s="74"/>
      <c r="M183" s="75" t="n">
        <f aca="false">SUMIFS(zeit4!t4istw8,zeit4!t4paketw8,B183)</f>
        <v>0</v>
      </c>
      <c r="N183" s="74"/>
      <c r="O183" s="75" t="n">
        <f aca="false">SUMIFS(zeit5!t5istw8,zeit5!t5paketw8,B183)</f>
        <v>0</v>
      </c>
      <c r="P183" s="76" t="n">
        <f aca="false">L183+J183+H183+F183+N183</f>
        <v>0</v>
      </c>
      <c r="Q183" s="98" t="n">
        <f aca="false">M183+K183+I183+G183+O183</f>
        <v>0</v>
      </c>
      <c r="R183" s="1"/>
      <c r="S183" s="1"/>
      <c r="T183" s="1"/>
      <c r="U183" s="1"/>
      <c r="V183" s="1"/>
      <c r="W183" s="1"/>
      <c r="X183" s="1"/>
      <c r="Y183" s="1"/>
      <c r="Z183" s="1"/>
      <c r="AA183" s="1"/>
      <c r="AB183" s="1"/>
      <c r="AC183" s="1"/>
      <c r="AD183" s="1"/>
      <c r="AE183" s="1"/>
    </row>
    <row r="184" customFormat="false" ht="15" hidden="false" customHeight="false" outlineLevel="2" collapsed="false">
      <c r="A184" s="1"/>
      <c r="B184" s="70" t="n">
        <f aca="false">B63</f>
        <v>0</v>
      </c>
      <c r="C184" s="71"/>
      <c r="D184" s="72"/>
      <c r="E184" s="73"/>
      <c r="F184" s="74"/>
      <c r="G184" s="75" t="n">
        <f aca="false">SUMIFS([0]!t1istw8,[0]!t1paketw8,B184)</f>
        <v>0</v>
      </c>
      <c r="H184" s="74"/>
      <c r="I184" s="75" t="n">
        <f aca="false">SUMIFS(zeit2!t2istw8,zeit2!t2paketw8,B184)</f>
        <v>0</v>
      </c>
      <c r="J184" s="74"/>
      <c r="K184" s="75" t="n">
        <f aca="false">SUMIFS(zeit3!t3istw8,zeit3!t3paketw8,B184)</f>
        <v>0</v>
      </c>
      <c r="L184" s="74"/>
      <c r="M184" s="75" t="n">
        <f aca="false">SUMIFS(zeit4!t4istw8,zeit4!t4paketw8,B184)</f>
        <v>0</v>
      </c>
      <c r="N184" s="74"/>
      <c r="O184" s="75" t="n">
        <f aca="false">SUMIFS(zeit5!t5istw8,zeit5!t5paketw8,B184)</f>
        <v>0</v>
      </c>
      <c r="P184" s="76" t="n">
        <f aca="false">L184+J184+H184+F184+N184</f>
        <v>0</v>
      </c>
      <c r="Q184" s="98" t="n">
        <f aca="false">M184+K184+I184+G184+O184</f>
        <v>0</v>
      </c>
      <c r="R184" s="1"/>
      <c r="S184" s="1"/>
      <c r="T184" s="1"/>
      <c r="U184" s="1"/>
      <c r="V184" s="1"/>
      <c r="W184" s="1"/>
      <c r="X184" s="1"/>
      <c r="Y184" s="1"/>
      <c r="Z184" s="1"/>
      <c r="AA184" s="1"/>
      <c r="AB184" s="1"/>
      <c r="AC184" s="1"/>
      <c r="AD184" s="1"/>
      <c r="AE184" s="1"/>
    </row>
    <row r="185" customFormat="false" ht="15" hidden="false" customHeight="false" outlineLevel="2" collapsed="false">
      <c r="A185" s="1"/>
      <c r="B185" s="70" t="n">
        <f aca="false">B64</f>
        <v>0</v>
      </c>
      <c r="C185" s="71"/>
      <c r="D185" s="72"/>
      <c r="E185" s="73"/>
      <c r="F185" s="74"/>
      <c r="G185" s="75" t="n">
        <f aca="false">SUMIFS([0]!t1istw8,[0]!t1paketw8,B185)</f>
        <v>0</v>
      </c>
      <c r="H185" s="74"/>
      <c r="I185" s="75" t="n">
        <f aca="false">SUMIFS(zeit2!t2istw8,zeit2!t2paketw8,B185)</f>
        <v>0</v>
      </c>
      <c r="J185" s="74"/>
      <c r="K185" s="75" t="n">
        <f aca="false">SUMIFS(zeit3!t3istw8,zeit3!t3paketw8,B185)</f>
        <v>0</v>
      </c>
      <c r="L185" s="74"/>
      <c r="M185" s="75" t="n">
        <f aca="false">SUMIFS(zeit4!t4istw8,zeit4!t4paketw8,B185)</f>
        <v>0</v>
      </c>
      <c r="N185" s="74"/>
      <c r="O185" s="75" t="n">
        <f aca="false">SUMIFS(zeit5!t5istw8,zeit5!t5paketw8,B185)</f>
        <v>0</v>
      </c>
      <c r="P185" s="76" t="n">
        <f aca="false">L185+J185+H185+F185+N185</f>
        <v>0</v>
      </c>
      <c r="Q185" s="98" t="n">
        <f aca="false">M185+K185+I185+G185+O185</f>
        <v>0</v>
      </c>
      <c r="R185" s="1"/>
      <c r="S185" s="1"/>
      <c r="T185" s="1"/>
      <c r="U185" s="1"/>
      <c r="V185" s="1"/>
      <c r="W185" s="1"/>
      <c r="X185" s="1"/>
      <c r="Y185" s="1"/>
      <c r="Z185" s="1"/>
      <c r="AA185" s="1"/>
      <c r="AB185" s="1"/>
      <c r="AC185" s="1"/>
      <c r="AD185" s="1"/>
      <c r="AE185" s="1"/>
    </row>
    <row r="186" customFormat="false" ht="15" hidden="false" customHeight="false" outlineLevel="2" collapsed="false">
      <c r="A186" s="1"/>
      <c r="B186" s="70" t="n">
        <f aca="false">B65</f>
        <v>0</v>
      </c>
      <c r="C186" s="71"/>
      <c r="D186" s="72"/>
      <c r="E186" s="73"/>
      <c r="F186" s="74"/>
      <c r="G186" s="75" t="n">
        <f aca="false">SUMIFS([0]!t1istw8,[0]!t1paketw8,B186)</f>
        <v>0</v>
      </c>
      <c r="H186" s="74"/>
      <c r="I186" s="75" t="n">
        <f aca="false">SUMIFS(zeit2!t2istw8,zeit2!t2paketw8,B186)</f>
        <v>0</v>
      </c>
      <c r="J186" s="74"/>
      <c r="K186" s="75" t="n">
        <f aca="false">SUMIFS(zeit3!t3istw8,zeit3!t3paketw8,B186)</f>
        <v>0</v>
      </c>
      <c r="L186" s="74"/>
      <c r="M186" s="75" t="n">
        <f aca="false">SUMIFS(zeit4!t4istw8,zeit4!t4paketw8,B186)</f>
        <v>0</v>
      </c>
      <c r="N186" s="74"/>
      <c r="O186" s="75" t="n">
        <f aca="false">SUMIFS(zeit5!t5istw8,zeit5!t5paketw8,B186)</f>
        <v>0</v>
      </c>
      <c r="P186" s="76" t="n">
        <f aca="false">L186+J186+H186+F186+N186</f>
        <v>0</v>
      </c>
      <c r="Q186" s="98" t="n">
        <f aca="false">M186+K186+I186+G186+O186</f>
        <v>0</v>
      </c>
      <c r="R186" s="1"/>
      <c r="S186" s="1"/>
      <c r="T186" s="1"/>
      <c r="U186" s="1"/>
      <c r="V186" s="1"/>
      <c r="W186" s="1"/>
      <c r="X186" s="1"/>
      <c r="Y186" s="1"/>
      <c r="Z186" s="1"/>
      <c r="AA186" s="1"/>
      <c r="AB186" s="1"/>
      <c r="AC186" s="1"/>
      <c r="AD186" s="1"/>
      <c r="AE186" s="1"/>
    </row>
    <row r="187" customFormat="false" ht="15" hidden="false" customHeight="false" outlineLevel="2" collapsed="false">
      <c r="A187" s="1"/>
      <c r="B187" s="70" t="n">
        <f aca="false">B66</f>
        <v>0</v>
      </c>
      <c r="C187" s="71"/>
      <c r="D187" s="72"/>
      <c r="E187" s="73"/>
      <c r="F187" s="74"/>
      <c r="G187" s="75" t="n">
        <f aca="false">SUMIFS([0]!t1istw8,[0]!t1paketw8,B187)</f>
        <v>0</v>
      </c>
      <c r="H187" s="74"/>
      <c r="I187" s="75" t="n">
        <f aca="false">SUMIFS(zeit2!t2istw8,zeit2!t2paketw8,B187)</f>
        <v>0</v>
      </c>
      <c r="J187" s="74"/>
      <c r="K187" s="75" t="n">
        <f aca="false">SUMIFS(zeit3!t3istw8,zeit3!t3paketw8,B187)</f>
        <v>0</v>
      </c>
      <c r="L187" s="74"/>
      <c r="M187" s="75" t="n">
        <f aca="false">SUMIFS(zeit4!t4istw8,zeit4!t4paketw8,B187)</f>
        <v>0</v>
      </c>
      <c r="N187" s="74"/>
      <c r="O187" s="75" t="n">
        <f aca="false">SUMIFS(zeit5!t5istw8,zeit5!t5paketw8,B187)</f>
        <v>0</v>
      </c>
      <c r="P187" s="76" t="n">
        <f aca="false">L187+J187+H187+F187+N187</f>
        <v>0</v>
      </c>
      <c r="Q187" s="98" t="n">
        <f aca="false">M187+K187+I187+G187+O187</f>
        <v>0</v>
      </c>
      <c r="R187" s="1"/>
      <c r="S187" s="1"/>
      <c r="T187" s="1"/>
      <c r="U187" s="1"/>
      <c r="V187" s="1"/>
      <c r="W187" s="1"/>
      <c r="X187" s="1"/>
      <c r="Y187" s="1"/>
      <c r="Z187" s="1"/>
      <c r="AA187" s="1"/>
      <c r="AB187" s="1"/>
      <c r="AC187" s="1"/>
      <c r="AD187" s="1"/>
      <c r="AE187" s="1"/>
    </row>
    <row r="188" customFormat="false" ht="15" hidden="false" customHeight="false" outlineLevel="2" collapsed="false">
      <c r="A188" s="1"/>
      <c r="B188" s="70" t="n">
        <f aca="false">B67</f>
        <v>0</v>
      </c>
      <c r="C188" s="71"/>
      <c r="D188" s="72"/>
      <c r="E188" s="73"/>
      <c r="F188" s="74"/>
      <c r="G188" s="75" t="n">
        <f aca="false">SUMIFS([0]!t1istw8,[0]!t1paketw8,B188)</f>
        <v>0</v>
      </c>
      <c r="H188" s="74"/>
      <c r="I188" s="75" t="n">
        <f aca="false">SUMIFS(zeit2!t2istw8,zeit2!t2paketw8,B188)</f>
        <v>0</v>
      </c>
      <c r="J188" s="74"/>
      <c r="K188" s="75" t="n">
        <f aca="false">SUMIFS(zeit3!t3istw8,zeit3!t3paketw8,B188)</f>
        <v>0</v>
      </c>
      <c r="L188" s="74"/>
      <c r="M188" s="75" t="n">
        <f aca="false">SUMIFS(zeit4!t4istw8,zeit4!t4paketw8,B188)</f>
        <v>0</v>
      </c>
      <c r="N188" s="74"/>
      <c r="O188" s="75" t="n">
        <f aca="false">SUMIFS(zeit5!t5istw8,zeit5!t5paketw8,B188)</f>
        <v>0</v>
      </c>
      <c r="P188" s="76" t="n">
        <f aca="false">L188+J188+H188+F188+N188</f>
        <v>0</v>
      </c>
      <c r="Q188" s="98" t="n">
        <f aca="false">M188+K188+I188+G188+O188</f>
        <v>0</v>
      </c>
      <c r="R188" s="1"/>
      <c r="S188" s="1"/>
      <c r="T188" s="1"/>
      <c r="U188" s="1"/>
      <c r="V188" s="1"/>
      <c r="W188" s="1"/>
      <c r="X188" s="1"/>
      <c r="Y188" s="1"/>
      <c r="Z188" s="1"/>
      <c r="AA188" s="1"/>
      <c r="AB188" s="1"/>
      <c r="AC188" s="1"/>
      <c r="AD188" s="1"/>
      <c r="AE188" s="1"/>
    </row>
    <row r="189" customFormat="false" ht="15" hidden="false" customHeight="false" outlineLevel="1" collapsed="false">
      <c r="A189" s="1"/>
      <c r="B189" s="84" t="s">
        <v>58</v>
      </c>
      <c r="C189" s="78"/>
      <c r="D189" s="79"/>
      <c r="E189" s="80" t="n">
        <f aca="false">D189-F189-H189-J189-L189-N189</f>
        <v>0</v>
      </c>
      <c r="F189" s="81" t="n">
        <f aca="false">SUM(F190:F199)</f>
        <v>0</v>
      </c>
      <c r="G189" s="82" t="n">
        <f aca="false">SUM(G190:G199)</f>
        <v>0</v>
      </c>
      <c r="H189" s="81" t="n">
        <f aca="false">SUM(H190:H199)</f>
        <v>0</v>
      </c>
      <c r="I189" s="82" t="n">
        <f aca="false">SUM(I190:I199)</f>
        <v>0</v>
      </c>
      <c r="J189" s="81" t="n">
        <f aca="false">SUM(J190:J199)</f>
        <v>0</v>
      </c>
      <c r="K189" s="82" t="n">
        <f aca="false">SUM(K190:K199)</f>
        <v>0</v>
      </c>
      <c r="L189" s="81" t="n">
        <f aca="false">SUM(L190:L199)</f>
        <v>0</v>
      </c>
      <c r="M189" s="82" t="n">
        <f aca="false">SUM(M190:M199)</f>
        <v>0</v>
      </c>
      <c r="N189" s="81" t="n">
        <f aca="false">SUM(N190:N199)</f>
        <v>0</v>
      </c>
      <c r="O189" s="82" t="n">
        <f aca="false">SUM(O190:O199)</f>
        <v>0</v>
      </c>
      <c r="P189" s="68" t="n">
        <f aca="false">L189+J189+H189+F189+N189</f>
        <v>0</v>
      </c>
      <c r="Q189" s="67" t="n">
        <f aca="false">M189+K189+I189+G189+O189</f>
        <v>0</v>
      </c>
      <c r="R189" s="1"/>
      <c r="S189" s="1"/>
      <c r="T189" s="1"/>
      <c r="U189" s="1"/>
      <c r="V189" s="1"/>
      <c r="W189" s="1"/>
      <c r="X189" s="1"/>
      <c r="Y189" s="1"/>
      <c r="Z189" s="1"/>
      <c r="AA189" s="1"/>
      <c r="AB189" s="1"/>
      <c r="AC189" s="1"/>
      <c r="AD189" s="1"/>
      <c r="AE189" s="1"/>
    </row>
    <row r="190" customFormat="false" ht="15" hidden="true" customHeight="false" outlineLevel="2" collapsed="false">
      <c r="A190" s="1"/>
      <c r="B190" s="70" t="str">
        <f aca="false">B69</f>
        <v>Projektinfrastruktur</v>
      </c>
      <c r="C190" s="71"/>
      <c r="D190" s="72"/>
      <c r="E190" s="73"/>
      <c r="F190" s="74"/>
      <c r="G190" s="75" t="n">
        <f aca="false">SUMIFS([0]!t1istw8,[0]!t1paketw8,B190)</f>
        <v>0</v>
      </c>
      <c r="H190" s="74"/>
      <c r="I190" s="75" t="n">
        <f aca="false">SUMIFS(zeit2!t2istw8,zeit2!t2paketw8,B190)</f>
        <v>0</v>
      </c>
      <c r="J190" s="74"/>
      <c r="K190" s="75" t="n">
        <f aca="false">SUMIFS(zeit3!t3istw8,zeit3!t3paketw8,B190)</f>
        <v>0</v>
      </c>
      <c r="L190" s="74"/>
      <c r="M190" s="75" t="n">
        <f aca="false">SUMIFS(zeit4!t4istw8,zeit4!t4paketw8,B190)</f>
        <v>0</v>
      </c>
      <c r="N190" s="74"/>
      <c r="O190" s="75" t="n">
        <f aca="false">SUMIFS(zeit5!t5istw8,zeit5!t5paketw8,B190)</f>
        <v>0</v>
      </c>
      <c r="P190" s="76" t="n">
        <f aca="false">L190+J190+H190+F190+N190</f>
        <v>0</v>
      </c>
      <c r="Q190" s="98" t="n">
        <f aca="false">M190+K190+I190+G190+O190</f>
        <v>0</v>
      </c>
      <c r="R190" s="1"/>
      <c r="S190" s="1"/>
      <c r="T190" s="1"/>
      <c r="U190" s="1"/>
      <c r="V190" s="1"/>
      <c r="W190" s="1"/>
      <c r="X190" s="1"/>
      <c r="Y190" s="1"/>
      <c r="Z190" s="1"/>
      <c r="AA190" s="1"/>
      <c r="AB190" s="1"/>
      <c r="AC190" s="1"/>
      <c r="AD190" s="1"/>
      <c r="AE190" s="1"/>
    </row>
    <row r="191" customFormat="false" ht="15" hidden="true" customHeight="false" outlineLevel="2" collapsed="false">
      <c r="A191" s="1"/>
      <c r="B191" s="70" t="str">
        <f aca="false">B70</f>
        <v>Zeitplan</v>
      </c>
      <c r="C191" s="71"/>
      <c r="D191" s="72"/>
      <c r="E191" s="73"/>
      <c r="F191" s="74"/>
      <c r="G191" s="75" t="n">
        <f aca="false">SUMIFS([0]!t1istw8,[0]!t1paketw8,B191)</f>
        <v>0</v>
      </c>
      <c r="H191" s="74"/>
      <c r="I191" s="75" t="n">
        <f aca="false">SUMIFS(zeit2!t2istw8,zeit2!t2paketw8,B191)</f>
        <v>0</v>
      </c>
      <c r="J191" s="74"/>
      <c r="K191" s="75" t="n">
        <f aca="false">SUMIFS(zeit3!t3istw8,zeit3!t3paketw8,B191)</f>
        <v>0</v>
      </c>
      <c r="L191" s="74"/>
      <c r="M191" s="75" t="n">
        <f aca="false">SUMIFS(zeit4!t4istw8,zeit4!t4paketw8,B191)</f>
        <v>0</v>
      </c>
      <c r="N191" s="74"/>
      <c r="O191" s="75" t="n">
        <f aca="false">SUMIFS(zeit5!t5istw8,zeit5!t5paketw8,B191)</f>
        <v>0</v>
      </c>
      <c r="P191" s="76" t="n">
        <f aca="false">L191+J191+H191+F191+N191</f>
        <v>0</v>
      </c>
      <c r="Q191" s="98" t="n">
        <f aca="false">M191+K191+I191+G191+O191</f>
        <v>0</v>
      </c>
      <c r="R191" s="1"/>
      <c r="S191" s="1"/>
      <c r="T191" s="1"/>
      <c r="U191" s="1"/>
      <c r="V191" s="1"/>
      <c r="W191" s="1"/>
      <c r="X191" s="1"/>
      <c r="Y191" s="1"/>
      <c r="Z191" s="1"/>
      <c r="AA191" s="1"/>
      <c r="AB191" s="1"/>
      <c r="AC191" s="1"/>
      <c r="AD191" s="1"/>
      <c r="AE191" s="1"/>
    </row>
    <row r="192" customFormat="false" ht="15" hidden="true" customHeight="false" outlineLevel="2" collapsed="false">
      <c r="A192" s="1"/>
      <c r="B192" s="70" t="str">
        <f aca="false">B71</f>
        <v>Projekt Website </v>
      </c>
      <c r="C192" s="71"/>
      <c r="D192" s="72"/>
      <c r="E192" s="73"/>
      <c r="F192" s="74"/>
      <c r="G192" s="75" t="n">
        <f aca="false">SUMIFS([0]!t1istw8,[0]!t1paketw8,B192)</f>
        <v>0</v>
      </c>
      <c r="H192" s="74"/>
      <c r="I192" s="75" t="n">
        <f aca="false">SUMIFS(zeit2!t2istw8,zeit2!t2paketw8,B192)</f>
        <v>0</v>
      </c>
      <c r="J192" s="74"/>
      <c r="K192" s="75" t="n">
        <f aca="false">SUMIFS(zeit3!t3istw8,zeit3!t3paketw8,B192)</f>
        <v>0</v>
      </c>
      <c r="L192" s="74"/>
      <c r="M192" s="75" t="n">
        <f aca="false">SUMIFS(zeit4!t4istw8,zeit4!t4paketw8,B192)</f>
        <v>0</v>
      </c>
      <c r="N192" s="74"/>
      <c r="O192" s="75" t="n">
        <f aca="false">SUMIFS(zeit5!t5istw8,zeit5!t5paketw8,B192)</f>
        <v>0</v>
      </c>
      <c r="P192" s="76" t="n">
        <f aca="false">L192+J192+H192+F192+N192</f>
        <v>0</v>
      </c>
      <c r="Q192" s="98" t="n">
        <f aca="false">M192+K192+I192+G192+O192</f>
        <v>0</v>
      </c>
      <c r="R192" s="1"/>
      <c r="S192" s="1"/>
      <c r="T192" s="1"/>
      <c r="U192" s="1"/>
      <c r="V192" s="1"/>
      <c r="W192" s="1"/>
      <c r="X192" s="1"/>
      <c r="Y192" s="1"/>
      <c r="Z192" s="1"/>
      <c r="AA192" s="1"/>
      <c r="AB192" s="1"/>
      <c r="AC192" s="1"/>
      <c r="AD192" s="1"/>
      <c r="AE192" s="1"/>
    </row>
    <row r="193" customFormat="false" ht="15" hidden="true" customHeight="false" outlineLevel="2" collapsed="false">
      <c r="A193" s="1"/>
      <c r="B193" s="70" t="str">
        <f aca="false">B72</f>
        <v>Projektplanung</v>
      </c>
      <c r="C193" s="71"/>
      <c r="D193" s="72"/>
      <c r="E193" s="73"/>
      <c r="F193" s="74"/>
      <c r="G193" s="75" t="n">
        <f aca="false">SUMIFS([0]!t1istw8,[0]!t1paketw8,B193)</f>
        <v>0</v>
      </c>
      <c r="H193" s="74"/>
      <c r="I193" s="75" t="n">
        <f aca="false">SUMIFS(zeit2!t2istw8,zeit2!t2paketw8,B193)</f>
        <v>0</v>
      </c>
      <c r="J193" s="74"/>
      <c r="K193" s="75" t="n">
        <f aca="false">SUMIFS(zeit3!t3istw8,zeit3!t3paketw8,B193)</f>
        <v>0</v>
      </c>
      <c r="L193" s="74"/>
      <c r="M193" s="75" t="n">
        <f aca="false">SUMIFS(zeit4!t4istw8,zeit4!t4paketw8,B193)</f>
        <v>0</v>
      </c>
      <c r="N193" s="74"/>
      <c r="O193" s="75" t="n">
        <f aca="false">SUMIFS(zeit5!t5istw8,zeit5!t5paketw8,B193)</f>
        <v>0</v>
      </c>
      <c r="P193" s="76" t="n">
        <f aca="false">L193+J193+H193+F193+N193</f>
        <v>0</v>
      </c>
      <c r="Q193" s="98" t="n">
        <f aca="false">M193+K193+I193+G193+O193</f>
        <v>0</v>
      </c>
      <c r="R193" s="1"/>
      <c r="S193" s="1"/>
      <c r="T193" s="1"/>
      <c r="U193" s="1"/>
      <c r="V193" s="1"/>
      <c r="W193" s="1"/>
      <c r="X193" s="1"/>
      <c r="Y193" s="1"/>
      <c r="Z193" s="1"/>
      <c r="AA193" s="1"/>
      <c r="AB193" s="1"/>
      <c r="AC193" s="1"/>
      <c r="AD193" s="1"/>
      <c r="AE193" s="1"/>
    </row>
    <row r="194" customFormat="false" ht="15" hidden="true" customHeight="false" outlineLevel="2" collapsed="false">
      <c r="A194" s="1"/>
      <c r="B194" s="70" t="str">
        <f aca="false">B73</f>
        <v>Arbeitspaket 5</v>
      </c>
      <c r="C194" s="71"/>
      <c r="D194" s="72"/>
      <c r="E194" s="73"/>
      <c r="F194" s="74"/>
      <c r="G194" s="75" t="n">
        <f aca="false">SUMIFS([0]!t1istw8,[0]!t1paketw8,B194)</f>
        <v>0</v>
      </c>
      <c r="H194" s="74"/>
      <c r="I194" s="75" t="n">
        <f aca="false">SUMIFS(zeit2!t2istw8,zeit2!t2paketw8,B194)</f>
        <v>0</v>
      </c>
      <c r="J194" s="74"/>
      <c r="K194" s="75" t="n">
        <f aca="false">SUMIFS(zeit3!t3istw8,zeit3!t3paketw8,B194)</f>
        <v>0</v>
      </c>
      <c r="L194" s="74"/>
      <c r="M194" s="75" t="n">
        <f aca="false">SUMIFS(zeit4!t4istw8,zeit4!t4paketw8,B194)</f>
        <v>0</v>
      </c>
      <c r="N194" s="74"/>
      <c r="O194" s="75" t="n">
        <f aca="false">SUMIFS(zeit5!t5istw8,zeit5!t5paketw8,B194)</f>
        <v>0</v>
      </c>
      <c r="P194" s="76" t="n">
        <f aca="false">L194+J194+H194+F194+N194</f>
        <v>0</v>
      </c>
      <c r="Q194" s="98" t="n">
        <f aca="false">M194+K194+I194+G194+O194</f>
        <v>0</v>
      </c>
      <c r="R194" s="1"/>
      <c r="S194" s="1"/>
      <c r="T194" s="1"/>
      <c r="U194" s="1"/>
      <c r="V194" s="1"/>
      <c r="W194" s="1"/>
      <c r="X194" s="1"/>
      <c r="Y194" s="1"/>
      <c r="Z194" s="1"/>
      <c r="AA194" s="1"/>
      <c r="AB194" s="1"/>
      <c r="AC194" s="1"/>
      <c r="AD194" s="1"/>
      <c r="AE194" s="1"/>
    </row>
    <row r="195" customFormat="false" ht="15" hidden="true" customHeight="false" outlineLevel="2" collapsed="false">
      <c r="A195" s="1"/>
      <c r="B195" s="70" t="n">
        <f aca="false">B74</f>
        <v>0</v>
      </c>
      <c r="C195" s="71"/>
      <c r="D195" s="72"/>
      <c r="E195" s="73"/>
      <c r="F195" s="74"/>
      <c r="G195" s="75" t="n">
        <f aca="false">SUMIFS([0]!t1istw8,[0]!t1paketw8,B195)</f>
        <v>0</v>
      </c>
      <c r="H195" s="74"/>
      <c r="I195" s="75" t="n">
        <f aca="false">SUMIFS(zeit2!t2istw8,zeit2!t2paketw8,B195)</f>
        <v>0</v>
      </c>
      <c r="J195" s="74"/>
      <c r="K195" s="75" t="n">
        <f aca="false">SUMIFS(zeit3!t3istw8,zeit3!t3paketw8,B195)</f>
        <v>0</v>
      </c>
      <c r="L195" s="74"/>
      <c r="M195" s="75" t="n">
        <f aca="false">SUMIFS(zeit4!t4istw8,zeit4!t4paketw8,B195)</f>
        <v>0</v>
      </c>
      <c r="N195" s="74"/>
      <c r="O195" s="75" t="n">
        <f aca="false">SUMIFS(zeit5!t5istw8,zeit5!t5paketw8,B195)</f>
        <v>0</v>
      </c>
      <c r="P195" s="76" t="n">
        <f aca="false">L195+J195+H195+F195+N195</f>
        <v>0</v>
      </c>
      <c r="Q195" s="98" t="n">
        <f aca="false">M195+K195+I195+G195+O195</f>
        <v>0</v>
      </c>
      <c r="R195" s="1"/>
      <c r="S195" s="1"/>
      <c r="T195" s="1"/>
      <c r="U195" s="1"/>
      <c r="V195" s="1"/>
      <c r="W195" s="1"/>
      <c r="X195" s="1"/>
      <c r="Y195" s="1"/>
      <c r="Z195" s="1"/>
      <c r="AA195" s="1"/>
      <c r="AB195" s="1"/>
      <c r="AC195" s="1"/>
      <c r="AD195" s="1"/>
      <c r="AE195" s="1"/>
    </row>
    <row r="196" customFormat="false" ht="15" hidden="true" customHeight="false" outlineLevel="2" collapsed="false">
      <c r="A196" s="1"/>
      <c r="B196" s="70" t="n">
        <f aca="false">B75</f>
        <v>0</v>
      </c>
      <c r="C196" s="71"/>
      <c r="D196" s="72"/>
      <c r="E196" s="73"/>
      <c r="F196" s="74"/>
      <c r="G196" s="75" t="n">
        <f aca="false">SUMIFS([0]!t1istw8,[0]!t1paketw8,B196)</f>
        <v>0</v>
      </c>
      <c r="H196" s="74"/>
      <c r="I196" s="75" t="n">
        <f aca="false">SUMIFS(zeit2!t2istw8,zeit2!t2paketw8,B196)</f>
        <v>0</v>
      </c>
      <c r="J196" s="74"/>
      <c r="K196" s="75" t="n">
        <f aca="false">SUMIFS(zeit3!t3istw8,zeit3!t3paketw8,B196)</f>
        <v>0</v>
      </c>
      <c r="L196" s="74"/>
      <c r="M196" s="75" t="n">
        <f aca="false">SUMIFS(zeit4!t4istw8,zeit4!t4paketw8,B196)</f>
        <v>0</v>
      </c>
      <c r="N196" s="74"/>
      <c r="O196" s="75" t="n">
        <f aca="false">SUMIFS(zeit5!t5istw8,zeit5!t5paketw8,B196)</f>
        <v>0</v>
      </c>
      <c r="P196" s="76" t="n">
        <f aca="false">L196+J196+H196+F196+N196</f>
        <v>0</v>
      </c>
      <c r="Q196" s="98" t="n">
        <f aca="false">M196+K196+I196+G196+O196</f>
        <v>0</v>
      </c>
      <c r="R196" s="1"/>
      <c r="S196" s="1"/>
      <c r="T196" s="1"/>
      <c r="U196" s="1"/>
      <c r="V196" s="1"/>
      <c r="W196" s="1"/>
      <c r="X196" s="1"/>
      <c r="Y196" s="1"/>
      <c r="Z196" s="1"/>
      <c r="AA196" s="1"/>
      <c r="AB196" s="1"/>
      <c r="AC196" s="1"/>
      <c r="AD196" s="1"/>
      <c r="AE196" s="1"/>
    </row>
    <row r="197" customFormat="false" ht="15" hidden="true" customHeight="false" outlineLevel="2" collapsed="false">
      <c r="A197" s="1"/>
      <c r="B197" s="70" t="n">
        <f aca="false">B76</f>
        <v>0</v>
      </c>
      <c r="C197" s="71"/>
      <c r="D197" s="72"/>
      <c r="E197" s="73"/>
      <c r="F197" s="74"/>
      <c r="G197" s="75" t="n">
        <f aca="false">SUMIFS([0]!t1istw8,[0]!t1paketw8,B197)</f>
        <v>0</v>
      </c>
      <c r="H197" s="74"/>
      <c r="I197" s="75" t="n">
        <f aca="false">SUMIFS(zeit2!t2istw8,zeit2!t2paketw8,B197)</f>
        <v>0</v>
      </c>
      <c r="J197" s="74"/>
      <c r="K197" s="75" t="n">
        <f aca="false">SUMIFS(zeit3!t3istw8,zeit3!t3paketw8,B197)</f>
        <v>0</v>
      </c>
      <c r="L197" s="74"/>
      <c r="M197" s="75" t="n">
        <f aca="false">SUMIFS(zeit4!t4istw8,zeit4!t4paketw8,B197)</f>
        <v>0</v>
      </c>
      <c r="N197" s="74"/>
      <c r="O197" s="75" t="n">
        <f aca="false">SUMIFS(zeit5!t5istw8,zeit5!t5paketw8,B197)</f>
        <v>0</v>
      </c>
      <c r="P197" s="76" t="n">
        <f aca="false">L197+J197+H197+F197+N197</f>
        <v>0</v>
      </c>
      <c r="Q197" s="98" t="n">
        <f aca="false">M197+K197+I197+G197+O197</f>
        <v>0</v>
      </c>
      <c r="R197" s="1"/>
      <c r="S197" s="1"/>
      <c r="T197" s="1"/>
      <c r="U197" s="1"/>
      <c r="V197" s="1"/>
      <c r="W197" s="1"/>
      <c r="X197" s="1"/>
      <c r="Y197" s="1"/>
      <c r="Z197" s="1"/>
      <c r="AA197" s="1"/>
      <c r="AB197" s="1"/>
      <c r="AC197" s="1"/>
      <c r="AD197" s="1"/>
      <c r="AE197" s="1"/>
    </row>
    <row r="198" customFormat="false" ht="15" hidden="true" customHeight="false" outlineLevel="2" collapsed="false">
      <c r="A198" s="1"/>
      <c r="B198" s="70" t="n">
        <f aca="false">B77</f>
        <v>0</v>
      </c>
      <c r="C198" s="71"/>
      <c r="D198" s="72"/>
      <c r="E198" s="73"/>
      <c r="F198" s="74"/>
      <c r="G198" s="75" t="n">
        <f aca="false">SUMIFS([0]!t1istw8,[0]!t1paketw8,B198)</f>
        <v>0</v>
      </c>
      <c r="H198" s="74"/>
      <c r="I198" s="75" t="n">
        <f aca="false">SUMIFS(zeit2!t2istw8,zeit2!t2paketw8,B198)</f>
        <v>0</v>
      </c>
      <c r="J198" s="74"/>
      <c r="K198" s="75" t="n">
        <f aca="false">SUMIFS(zeit3!t3istw8,zeit3!t3paketw8,B198)</f>
        <v>0</v>
      </c>
      <c r="L198" s="74"/>
      <c r="M198" s="75" t="n">
        <f aca="false">SUMIFS(zeit4!t4istw8,zeit4!t4paketw8,B198)</f>
        <v>0</v>
      </c>
      <c r="N198" s="74"/>
      <c r="O198" s="75" t="n">
        <f aca="false">SUMIFS(zeit5!t5istw8,zeit5!t5paketw8,B198)</f>
        <v>0</v>
      </c>
      <c r="P198" s="76" t="n">
        <f aca="false">L198+J198+H198+F198+N198</f>
        <v>0</v>
      </c>
      <c r="Q198" s="98" t="n">
        <f aca="false">M198+K198+I198+G198+O198</f>
        <v>0</v>
      </c>
      <c r="R198" s="1"/>
      <c r="S198" s="1"/>
      <c r="T198" s="1"/>
      <c r="U198" s="1"/>
      <c r="V198" s="1"/>
      <c r="W198" s="1"/>
      <c r="X198" s="1"/>
      <c r="Y198" s="1"/>
      <c r="Z198" s="1"/>
      <c r="AA198" s="1"/>
      <c r="AB198" s="1"/>
      <c r="AC198" s="1"/>
      <c r="AD198" s="1"/>
      <c r="AE198" s="1"/>
    </row>
    <row r="199" customFormat="false" ht="15" hidden="true" customHeight="false" outlineLevel="2" collapsed="false">
      <c r="A199" s="1"/>
      <c r="B199" s="70" t="n">
        <f aca="false">B78</f>
        <v>0</v>
      </c>
      <c r="C199" s="71"/>
      <c r="D199" s="72"/>
      <c r="E199" s="73"/>
      <c r="F199" s="74"/>
      <c r="G199" s="75" t="n">
        <f aca="false">SUMIFS([0]!t1istw8,[0]!t1paketw8,B199)</f>
        <v>0</v>
      </c>
      <c r="H199" s="74"/>
      <c r="I199" s="75" t="n">
        <f aca="false">SUMIFS(zeit2!t2istw8,zeit2!t2paketw8,B199)</f>
        <v>0</v>
      </c>
      <c r="J199" s="74"/>
      <c r="K199" s="75" t="n">
        <f aca="false">SUMIFS(zeit3!t3istw8,zeit3!t3paketw8,B199)</f>
        <v>0</v>
      </c>
      <c r="L199" s="74"/>
      <c r="M199" s="75" t="n">
        <f aca="false">SUMIFS(zeit4!t4istw8,zeit4!t4paketw8,B199)</f>
        <v>0</v>
      </c>
      <c r="N199" s="74"/>
      <c r="O199" s="75" t="n">
        <f aca="false">SUMIFS(zeit5!t5istw8,zeit5!t5paketw8,B199)</f>
        <v>0</v>
      </c>
      <c r="P199" s="76" t="n">
        <f aca="false">L199+J199+H199+F199+N199</f>
        <v>0</v>
      </c>
      <c r="Q199" s="98" t="n">
        <f aca="false">M199+K199+I199+G199+O199</f>
        <v>0</v>
      </c>
      <c r="R199" s="1"/>
      <c r="S199" s="1"/>
      <c r="T199" s="1"/>
      <c r="U199" s="1"/>
      <c r="V199" s="1"/>
      <c r="W199" s="1"/>
      <c r="X199" s="1"/>
      <c r="Y199" s="1"/>
      <c r="Z199" s="1"/>
      <c r="AA199" s="1"/>
      <c r="AB199" s="1"/>
      <c r="AC199" s="1"/>
      <c r="AD199" s="1"/>
      <c r="AE199" s="1"/>
    </row>
    <row r="200" customFormat="false" ht="15" hidden="false" customHeight="false" outlineLevel="1" collapsed="true">
      <c r="A200" s="1"/>
      <c r="B200" s="84" t="s">
        <v>72</v>
      </c>
      <c r="C200" s="78"/>
      <c r="D200" s="79"/>
      <c r="E200" s="80" t="n">
        <f aca="false">D200-F200-H200-J200-L200-N200</f>
        <v>0</v>
      </c>
      <c r="F200" s="81" t="n">
        <f aca="false">SUM(F201:F210)</f>
        <v>0</v>
      </c>
      <c r="G200" s="82" t="n">
        <f aca="false">SUM(G201:G210)</f>
        <v>0</v>
      </c>
      <c r="H200" s="81" t="n">
        <f aca="false">SUM(H201:H210)</f>
        <v>0</v>
      </c>
      <c r="I200" s="82" t="n">
        <f aca="false">SUM(I201:I210)</f>
        <v>0</v>
      </c>
      <c r="J200" s="81" t="n">
        <f aca="false">SUM(J201:J210)</f>
        <v>0</v>
      </c>
      <c r="K200" s="82" t="n">
        <f aca="false">SUM(K201:K210)</f>
        <v>0</v>
      </c>
      <c r="L200" s="81" t="n">
        <f aca="false">SUM(L201:L210)</f>
        <v>0</v>
      </c>
      <c r="M200" s="82" t="n">
        <f aca="false">SUM(M201:M210)</f>
        <v>0</v>
      </c>
      <c r="N200" s="81" t="n">
        <f aca="false">SUM(N201:N210)</f>
        <v>0</v>
      </c>
      <c r="O200" s="82" t="n">
        <f aca="false">SUM(O201:O210)</f>
        <v>0</v>
      </c>
      <c r="P200" s="68" t="n">
        <f aca="false">L200+J200+H200+F200+N200</f>
        <v>0</v>
      </c>
      <c r="Q200" s="67" t="n">
        <f aca="false">M200+K200+I200+G200+O200</f>
        <v>0</v>
      </c>
      <c r="R200" s="1"/>
      <c r="S200" s="1"/>
      <c r="T200" s="1"/>
      <c r="U200" s="1"/>
      <c r="V200" s="1"/>
      <c r="W200" s="1"/>
      <c r="X200" s="1"/>
      <c r="Y200" s="1"/>
      <c r="Z200" s="1"/>
      <c r="AA200" s="1"/>
      <c r="AB200" s="1"/>
      <c r="AC200" s="1"/>
      <c r="AD200" s="1"/>
      <c r="AE200" s="1"/>
    </row>
    <row r="201" customFormat="false" ht="15" hidden="true" customHeight="false" outlineLevel="2" collapsed="false">
      <c r="A201" s="1"/>
      <c r="B201" s="70" t="str">
        <f aca="false">B80</f>
        <v>Projektwissen</v>
      </c>
      <c r="C201" s="71"/>
      <c r="D201" s="72"/>
      <c r="E201" s="73"/>
      <c r="F201" s="74"/>
      <c r="G201" s="75" t="n">
        <f aca="false">SUMIFS([0]!t1istw8,[0]!t1paketw8,B201)</f>
        <v>0</v>
      </c>
      <c r="H201" s="74"/>
      <c r="I201" s="75" t="n">
        <f aca="false">SUMIFS(zeit2!t2istw8,zeit2!t2paketw8,B201)</f>
        <v>0</v>
      </c>
      <c r="J201" s="74"/>
      <c r="K201" s="75" t="n">
        <f aca="false">SUMIFS(zeit3!t3istw8,zeit3!t3paketw8,B201)</f>
        <v>0</v>
      </c>
      <c r="L201" s="74"/>
      <c r="M201" s="75" t="n">
        <f aca="false">SUMIFS(zeit4!t4istw8,zeit4!t4paketw8,B201)</f>
        <v>0</v>
      </c>
      <c r="N201" s="74"/>
      <c r="O201" s="75" t="n">
        <f aca="false">SUMIFS(zeit5!t5istw8,zeit5!t5paketw8,B201)</f>
        <v>0</v>
      </c>
      <c r="P201" s="76" t="n">
        <f aca="false">L201+J201+H201+F201+N201</f>
        <v>0</v>
      </c>
      <c r="Q201" s="98" t="n">
        <f aca="false">M201+K201+I201+G201+O201</f>
        <v>0</v>
      </c>
      <c r="R201" s="1"/>
      <c r="S201" s="1"/>
      <c r="T201" s="1"/>
      <c r="U201" s="1"/>
      <c r="V201" s="1"/>
      <c r="W201" s="1"/>
      <c r="X201" s="1"/>
      <c r="Y201" s="1"/>
      <c r="Z201" s="1"/>
      <c r="AA201" s="1"/>
      <c r="AB201" s="1"/>
      <c r="AC201" s="1"/>
      <c r="AD201" s="1"/>
      <c r="AE201" s="1"/>
    </row>
    <row r="202" customFormat="false" ht="15" hidden="true" customHeight="false" outlineLevel="2" collapsed="false">
      <c r="A202" s="1"/>
      <c r="B202" s="70" t="n">
        <f aca="false">B81</f>
        <v>0</v>
      </c>
      <c r="C202" s="71"/>
      <c r="D202" s="72"/>
      <c r="E202" s="73"/>
      <c r="F202" s="74"/>
      <c r="G202" s="75" t="n">
        <f aca="false">SUMIFS([0]!t1istw8,[0]!t1paketw8,B202)</f>
        <v>0</v>
      </c>
      <c r="H202" s="74"/>
      <c r="I202" s="75" t="n">
        <f aca="false">SUMIFS(zeit2!t2istw8,zeit2!t2paketw8,B202)</f>
        <v>0</v>
      </c>
      <c r="J202" s="74"/>
      <c r="K202" s="75" t="n">
        <f aca="false">SUMIFS(zeit3!t3istw8,zeit3!t3paketw8,B202)</f>
        <v>0</v>
      </c>
      <c r="L202" s="74"/>
      <c r="M202" s="75" t="n">
        <f aca="false">SUMIFS(zeit4!t4istw8,zeit4!t4paketw8,B202)</f>
        <v>0</v>
      </c>
      <c r="N202" s="74"/>
      <c r="O202" s="75" t="n">
        <f aca="false">SUMIFS(zeit5!t5istw8,zeit5!t5paketw8,B202)</f>
        <v>0</v>
      </c>
      <c r="P202" s="76" t="n">
        <f aca="false">L202+J202+H202+F202+N202</f>
        <v>0</v>
      </c>
      <c r="Q202" s="98" t="n">
        <f aca="false">M202+K202+I202+G202+O202</f>
        <v>0</v>
      </c>
      <c r="R202" s="1"/>
      <c r="S202" s="1"/>
      <c r="T202" s="1"/>
      <c r="U202" s="1"/>
      <c r="V202" s="1"/>
      <c r="W202" s="1"/>
      <c r="X202" s="1"/>
      <c r="Y202" s="1"/>
      <c r="Z202" s="1"/>
      <c r="AA202" s="1"/>
      <c r="AB202" s="1"/>
      <c r="AC202" s="1"/>
      <c r="AD202" s="1"/>
      <c r="AE202" s="1"/>
    </row>
    <row r="203" customFormat="false" ht="15" hidden="true" customHeight="false" outlineLevel="2" collapsed="false">
      <c r="A203" s="1"/>
      <c r="B203" s="70" t="n">
        <f aca="false">B82</f>
        <v>0</v>
      </c>
      <c r="C203" s="71"/>
      <c r="D203" s="72"/>
      <c r="E203" s="73"/>
      <c r="F203" s="74"/>
      <c r="G203" s="75" t="n">
        <f aca="false">SUMIFS([0]!t1istw8,[0]!t1paketw8,B203)</f>
        <v>0</v>
      </c>
      <c r="H203" s="74"/>
      <c r="I203" s="75" t="n">
        <f aca="false">SUMIFS(zeit2!t2istw8,zeit2!t2paketw8,B203)</f>
        <v>0</v>
      </c>
      <c r="J203" s="74"/>
      <c r="K203" s="75" t="n">
        <f aca="false">SUMIFS(zeit3!t3istw8,zeit3!t3paketw8,B203)</f>
        <v>0</v>
      </c>
      <c r="L203" s="74"/>
      <c r="M203" s="75" t="n">
        <f aca="false">SUMIFS(zeit4!t4istw8,zeit4!t4paketw8,B203)</f>
        <v>0</v>
      </c>
      <c r="N203" s="74"/>
      <c r="O203" s="75" t="n">
        <f aca="false">SUMIFS(zeit5!t5istw8,zeit5!t5paketw8,B203)</f>
        <v>0</v>
      </c>
      <c r="P203" s="76" t="n">
        <f aca="false">L203+J203+H203+F203+N203</f>
        <v>0</v>
      </c>
      <c r="Q203" s="98" t="n">
        <f aca="false">M203+K203+I203+G203+O203</f>
        <v>0</v>
      </c>
      <c r="R203" s="1"/>
      <c r="S203" s="1"/>
      <c r="T203" s="1"/>
      <c r="U203" s="1"/>
      <c r="V203" s="1"/>
      <c r="W203" s="1"/>
      <c r="X203" s="1"/>
      <c r="Y203" s="1"/>
      <c r="Z203" s="1"/>
      <c r="AA203" s="1"/>
      <c r="AB203" s="1"/>
      <c r="AC203" s="1"/>
      <c r="AD203" s="1"/>
      <c r="AE203" s="1"/>
    </row>
    <row r="204" customFormat="false" ht="15" hidden="true" customHeight="false" outlineLevel="2" collapsed="false">
      <c r="A204" s="1"/>
      <c r="B204" s="70" t="n">
        <f aca="false">B83</f>
        <v>0</v>
      </c>
      <c r="C204" s="71"/>
      <c r="D204" s="72"/>
      <c r="E204" s="73"/>
      <c r="F204" s="74"/>
      <c r="G204" s="75" t="n">
        <f aca="false">SUMIFS([0]!t1istw8,[0]!t1paketw8,B204)</f>
        <v>0</v>
      </c>
      <c r="H204" s="74"/>
      <c r="I204" s="75" t="n">
        <f aca="false">SUMIFS(zeit2!t2istw8,zeit2!t2paketw8,B204)</f>
        <v>0</v>
      </c>
      <c r="J204" s="74"/>
      <c r="K204" s="75" t="n">
        <f aca="false">SUMIFS(zeit3!t3istw8,zeit3!t3paketw8,B204)</f>
        <v>0</v>
      </c>
      <c r="L204" s="74"/>
      <c r="M204" s="75" t="n">
        <f aca="false">SUMIFS(zeit4!t4istw8,zeit4!t4paketw8,B204)</f>
        <v>0</v>
      </c>
      <c r="N204" s="74"/>
      <c r="O204" s="75" t="n">
        <f aca="false">SUMIFS(zeit5!t5istw8,zeit5!t5paketw8,B204)</f>
        <v>0</v>
      </c>
      <c r="P204" s="76" t="n">
        <f aca="false">L204+J204+H204+F204+N204</f>
        <v>0</v>
      </c>
      <c r="Q204" s="98" t="n">
        <f aca="false">M204+K204+I204+G204+O204</f>
        <v>0</v>
      </c>
      <c r="R204" s="1"/>
      <c r="S204" s="1"/>
      <c r="T204" s="1"/>
      <c r="U204" s="1"/>
      <c r="V204" s="1"/>
      <c r="W204" s="1"/>
      <c r="X204" s="1"/>
      <c r="Y204" s="1"/>
      <c r="Z204" s="1"/>
      <c r="AA204" s="1"/>
      <c r="AB204" s="1"/>
      <c r="AC204" s="1"/>
      <c r="AD204" s="1"/>
      <c r="AE204" s="1"/>
    </row>
    <row r="205" customFormat="false" ht="15" hidden="true" customHeight="false" outlineLevel="2" collapsed="false">
      <c r="A205" s="1"/>
      <c r="B205" s="70" t="n">
        <f aca="false">B84</f>
        <v>0</v>
      </c>
      <c r="C205" s="71"/>
      <c r="D205" s="72"/>
      <c r="E205" s="73"/>
      <c r="F205" s="74"/>
      <c r="G205" s="75" t="n">
        <f aca="false">SUMIFS([0]!t1istw8,[0]!t1paketw8,B205)</f>
        <v>0</v>
      </c>
      <c r="H205" s="74"/>
      <c r="I205" s="75" t="n">
        <f aca="false">SUMIFS(zeit2!t2istw8,zeit2!t2paketw8,B205)</f>
        <v>0</v>
      </c>
      <c r="J205" s="74"/>
      <c r="K205" s="75" t="n">
        <f aca="false">SUMIFS(zeit3!t3istw8,zeit3!t3paketw8,B205)</f>
        <v>0</v>
      </c>
      <c r="L205" s="74"/>
      <c r="M205" s="75" t="n">
        <f aca="false">SUMIFS(zeit4!t4istw8,zeit4!t4paketw8,B205)</f>
        <v>0</v>
      </c>
      <c r="N205" s="74"/>
      <c r="O205" s="75" t="n">
        <f aca="false">SUMIFS(zeit5!t5istw8,zeit5!t5paketw8,B205)</f>
        <v>0</v>
      </c>
      <c r="P205" s="76" t="n">
        <f aca="false">L205+J205+H205+F205+N205</f>
        <v>0</v>
      </c>
      <c r="Q205" s="98" t="n">
        <f aca="false">M205+K205+I205+G205+O205</f>
        <v>0</v>
      </c>
      <c r="R205" s="1"/>
      <c r="S205" s="1"/>
      <c r="T205" s="1"/>
      <c r="U205" s="1"/>
      <c r="V205" s="1"/>
      <c r="W205" s="1"/>
      <c r="X205" s="1"/>
      <c r="Y205" s="1"/>
      <c r="Z205" s="1"/>
      <c r="AA205" s="1"/>
      <c r="AB205" s="1"/>
      <c r="AC205" s="1"/>
      <c r="AD205" s="1"/>
      <c r="AE205" s="1"/>
    </row>
    <row r="206" customFormat="false" ht="15" hidden="true" customHeight="false" outlineLevel="2" collapsed="false">
      <c r="A206" s="1"/>
      <c r="B206" s="70" t="n">
        <f aca="false">B85</f>
        <v>0</v>
      </c>
      <c r="C206" s="71"/>
      <c r="D206" s="72"/>
      <c r="E206" s="73"/>
      <c r="F206" s="74"/>
      <c r="G206" s="75" t="n">
        <f aca="false">SUMIFS([0]!t1istw8,[0]!t1paketw8,B206)</f>
        <v>0</v>
      </c>
      <c r="H206" s="74"/>
      <c r="I206" s="75" t="n">
        <f aca="false">SUMIFS(zeit2!t2istw8,zeit2!t2paketw8,B206)</f>
        <v>0</v>
      </c>
      <c r="J206" s="74"/>
      <c r="K206" s="75" t="n">
        <f aca="false">SUMIFS(zeit3!t3istw8,zeit3!t3paketw8,B206)</f>
        <v>0</v>
      </c>
      <c r="L206" s="74"/>
      <c r="M206" s="75" t="n">
        <f aca="false">SUMIFS(zeit4!t4istw8,zeit4!t4paketw8,B206)</f>
        <v>0</v>
      </c>
      <c r="N206" s="74"/>
      <c r="O206" s="75" t="n">
        <f aca="false">SUMIFS(zeit5!t5istw8,zeit5!t5paketw8,B206)</f>
        <v>0</v>
      </c>
      <c r="P206" s="76" t="n">
        <f aca="false">L206+J206+H206+F206+N206</f>
        <v>0</v>
      </c>
      <c r="Q206" s="98" t="n">
        <f aca="false">M206+K206+I206+G206+O206</f>
        <v>0</v>
      </c>
      <c r="R206" s="1"/>
      <c r="S206" s="1"/>
      <c r="T206" s="1"/>
      <c r="U206" s="1"/>
      <c r="V206" s="1"/>
      <c r="W206" s="1"/>
      <c r="X206" s="1"/>
      <c r="Y206" s="1"/>
      <c r="Z206" s="1"/>
      <c r="AA206" s="1"/>
      <c r="AB206" s="1"/>
      <c r="AC206" s="1"/>
      <c r="AD206" s="1"/>
      <c r="AE206" s="1"/>
    </row>
    <row r="207" customFormat="false" ht="15" hidden="true" customHeight="false" outlineLevel="2" collapsed="false">
      <c r="A207" s="1"/>
      <c r="B207" s="70" t="n">
        <f aca="false">B86</f>
        <v>0</v>
      </c>
      <c r="C207" s="71"/>
      <c r="D207" s="72"/>
      <c r="E207" s="73"/>
      <c r="F207" s="74"/>
      <c r="G207" s="75" t="n">
        <f aca="false">SUMIFS([0]!t1istw8,[0]!t1paketw8,B207)</f>
        <v>0</v>
      </c>
      <c r="H207" s="74"/>
      <c r="I207" s="75" t="n">
        <f aca="false">SUMIFS(zeit2!t2istw8,zeit2!t2paketw8,B207)</f>
        <v>0</v>
      </c>
      <c r="J207" s="74"/>
      <c r="K207" s="75" t="n">
        <f aca="false">SUMIFS(zeit3!t3istw8,zeit3!t3paketw8,B207)</f>
        <v>0</v>
      </c>
      <c r="L207" s="74"/>
      <c r="M207" s="75" t="n">
        <f aca="false">SUMIFS(zeit4!t4istw8,zeit4!t4paketw8,B207)</f>
        <v>0</v>
      </c>
      <c r="N207" s="74"/>
      <c r="O207" s="75" t="n">
        <f aca="false">SUMIFS(zeit5!t5istw8,zeit5!t5paketw8,B207)</f>
        <v>0</v>
      </c>
      <c r="P207" s="76" t="n">
        <f aca="false">L207+J207+H207+F207+N207</f>
        <v>0</v>
      </c>
      <c r="Q207" s="98" t="n">
        <f aca="false">M207+K207+I207+G207+O207</f>
        <v>0</v>
      </c>
      <c r="R207" s="1"/>
      <c r="S207" s="1"/>
      <c r="T207" s="1"/>
      <c r="U207" s="1"/>
      <c r="V207" s="1"/>
      <c r="W207" s="1"/>
      <c r="X207" s="1"/>
      <c r="Y207" s="1"/>
      <c r="Z207" s="1"/>
      <c r="AA207" s="1"/>
      <c r="AB207" s="1"/>
      <c r="AC207" s="1"/>
      <c r="AD207" s="1"/>
      <c r="AE207" s="1"/>
    </row>
    <row r="208" customFormat="false" ht="15" hidden="true" customHeight="false" outlineLevel="2" collapsed="false">
      <c r="A208" s="1"/>
      <c r="B208" s="70" t="n">
        <f aca="false">B87</f>
        <v>0</v>
      </c>
      <c r="C208" s="71"/>
      <c r="D208" s="72"/>
      <c r="E208" s="73"/>
      <c r="F208" s="74"/>
      <c r="G208" s="75" t="n">
        <f aca="false">SUMIFS([0]!t1istw8,[0]!t1paketw8,B208)</f>
        <v>0</v>
      </c>
      <c r="H208" s="74"/>
      <c r="I208" s="75" t="n">
        <f aca="false">SUMIFS(zeit2!t2istw8,zeit2!t2paketw8,B208)</f>
        <v>0</v>
      </c>
      <c r="J208" s="74"/>
      <c r="K208" s="75" t="n">
        <f aca="false">SUMIFS(zeit3!t3istw8,zeit3!t3paketw8,B208)</f>
        <v>0</v>
      </c>
      <c r="L208" s="74"/>
      <c r="M208" s="75" t="n">
        <f aca="false">SUMIFS(zeit4!t4istw8,zeit4!t4paketw8,B208)</f>
        <v>0</v>
      </c>
      <c r="N208" s="74"/>
      <c r="O208" s="75" t="n">
        <f aca="false">SUMIFS(zeit5!t5istw8,zeit5!t5paketw8,B208)</f>
        <v>0</v>
      </c>
      <c r="P208" s="76" t="n">
        <f aca="false">L208+J208+H208+F208+N208</f>
        <v>0</v>
      </c>
      <c r="Q208" s="98" t="n">
        <f aca="false">M208+K208+I208+G208+O208</f>
        <v>0</v>
      </c>
      <c r="R208" s="1"/>
      <c r="S208" s="1"/>
      <c r="T208" s="1"/>
      <c r="U208" s="1"/>
      <c r="V208" s="1"/>
      <c r="W208" s="1"/>
      <c r="X208" s="1"/>
      <c r="Y208" s="1"/>
      <c r="Z208" s="1"/>
      <c r="AA208" s="1"/>
      <c r="AB208" s="1"/>
      <c r="AC208" s="1"/>
      <c r="AD208" s="1"/>
      <c r="AE208" s="1"/>
    </row>
    <row r="209" customFormat="false" ht="15" hidden="true" customHeight="false" outlineLevel="2" collapsed="false">
      <c r="A209" s="1"/>
      <c r="B209" s="70" t="n">
        <f aca="false">B88</f>
        <v>0</v>
      </c>
      <c r="C209" s="71"/>
      <c r="D209" s="72"/>
      <c r="E209" s="73"/>
      <c r="F209" s="74"/>
      <c r="G209" s="75" t="n">
        <f aca="false">SUMIFS([0]!t1istw8,[0]!t1paketw8,B209)</f>
        <v>0</v>
      </c>
      <c r="H209" s="74"/>
      <c r="I209" s="75" t="n">
        <f aca="false">SUMIFS(zeit2!t2istw8,zeit2!t2paketw8,B209)</f>
        <v>0</v>
      </c>
      <c r="J209" s="74"/>
      <c r="K209" s="75" t="n">
        <f aca="false">SUMIFS(zeit3!t3istw8,zeit3!t3paketw8,B209)</f>
        <v>0</v>
      </c>
      <c r="L209" s="74"/>
      <c r="M209" s="75" t="n">
        <f aca="false">SUMIFS(zeit4!t4istw8,zeit4!t4paketw8,B209)</f>
        <v>0</v>
      </c>
      <c r="N209" s="74"/>
      <c r="O209" s="75" t="n">
        <f aca="false">SUMIFS(zeit5!t5istw8,zeit5!t5paketw8,B209)</f>
        <v>0</v>
      </c>
      <c r="P209" s="76" t="n">
        <f aca="false">L209+J209+H209+F209+N209</f>
        <v>0</v>
      </c>
      <c r="Q209" s="98" t="n">
        <f aca="false">M209+K209+I209+G209+O209</f>
        <v>0</v>
      </c>
      <c r="R209" s="1"/>
      <c r="S209" s="1"/>
      <c r="T209" s="1"/>
      <c r="U209" s="1"/>
      <c r="V209" s="1"/>
      <c r="W209" s="1"/>
      <c r="X209" s="1"/>
      <c r="Y209" s="1"/>
      <c r="Z209" s="1"/>
      <c r="AA209" s="1"/>
      <c r="AB209" s="1"/>
      <c r="AC209" s="1"/>
      <c r="AD209" s="1"/>
      <c r="AE209" s="1"/>
    </row>
    <row r="210" customFormat="false" ht="15" hidden="true" customHeight="false" outlineLevel="2" collapsed="false">
      <c r="A210" s="1"/>
      <c r="B210" s="70" t="n">
        <f aca="false">B89</f>
        <v>0</v>
      </c>
      <c r="C210" s="71"/>
      <c r="D210" s="72"/>
      <c r="E210" s="73"/>
      <c r="F210" s="74"/>
      <c r="G210" s="75" t="n">
        <f aca="false">SUMIFS([0]!t1istw8,[0]!t1paketw8,B210)</f>
        <v>0</v>
      </c>
      <c r="H210" s="74"/>
      <c r="I210" s="75" t="n">
        <f aca="false">SUMIFS(zeit2!t2istw8,zeit2!t2paketw8,B210)</f>
        <v>0</v>
      </c>
      <c r="J210" s="74"/>
      <c r="K210" s="75" t="n">
        <f aca="false">SUMIFS(zeit3!t3istw8,zeit3!t3paketw8,B210)</f>
        <v>0</v>
      </c>
      <c r="L210" s="74"/>
      <c r="M210" s="75" t="n">
        <f aca="false">SUMIFS(zeit4!t4istw8,zeit4!t4paketw8,B210)</f>
        <v>0</v>
      </c>
      <c r="N210" s="74"/>
      <c r="O210" s="75" t="n">
        <f aca="false">SUMIFS(zeit5!t5istw8,zeit5!t5paketw8,B210)</f>
        <v>0</v>
      </c>
      <c r="P210" s="76" t="n">
        <f aca="false">L210+J210+H210+F210+N210</f>
        <v>0</v>
      </c>
      <c r="Q210" s="98" t="n">
        <f aca="false">M210+K210+I210+G210+O210</f>
        <v>0</v>
      </c>
      <c r="R210" s="1"/>
      <c r="S210" s="1"/>
      <c r="T210" s="1"/>
      <c r="U210" s="1"/>
      <c r="V210" s="1"/>
      <c r="W210" s="1"/>
      <c r="X210" s="1"/>
      <c r="Y210" s="1"/>
      <c r="Z210" s="1"/>
      <c r="AA210" s="1"/>
      <c r="AB210" s="1"/>
      <c r="AC210" s="1"/>
      <c r="AD210" s="1"/>
      <c r="AE210" s="1"/>
    </row>
    <row r="211" customFormat="false" ht="15" hidden="false" customHeight="false" outlineLevel="1" collapsed="true">
      <c r="A211" s="1"/>
      <c r="B211" s="84" t="s">
        <v>60</v>
      </c>
      <c r="C211" s="78"/>
      <c r="D211" s="79" t="n">
        <v>12</v>
      </c>
      <c r="E211" s="80" t="n">
        <f aca="false">D211-F211-H211-J211-L211-N211</f>
        <v>0</v>
      </c>
      <c r="F211" s="81" t="n">
        <f aca="false">SUM(F212:F221)</f>
        <v>3</v>
      </c>
      <c r="G211" s="82" t="n">
        <f aca="false">SUM(G212:G221)</f>
        <v>0</v>
      </c>
      <c r="H211" s="81" t="n">
        <f aca="false">SUM(H212:H221)</f>
        <v>3</v>
      </c>
      <c r="I211" s="82" t="n">
        <f aca="false">SUM(I212:I221)</f>
        <v>0</v>
      </c>
      <c r="J211" s="81" t="n">
        <f aca="false">SUM(J212:J221)</f>
        <v>3</v>
      </c>
      <c r="K211" s="82" t="n">
        <f aca="false">SUM(K212:K221)</f>
        <v>0</v>
      </c>
      <c r="L211" s="81" t="n">
        <f aca="false">SUM(L212:L221)</f>
        <v>3</v>
      </c>
      <c r="M211" s="82" t="n">
        <f aca="false">SUM(M212:M221)</f>
        <v>0</v>
      </c>
      <c r="N211" s="81" t="n">
        <f aca="false">SUM(N212:N221)</f>
        <v>0</v>
      </c>
      <c r="O211" s="82" t="n">
        <f aca="false">SUM(O212:O221)</f>
        <v>0</v>
      </c>
      <c r="P211" s="68" t="n">
        <f aca="false">L211+J211+H211+F211+N211</f>
        <v>12</v>
      </c>
      <c r="Q211" s="67" t="n">
        <f aca="false">M211+K211+I211+G211+O211</f>
        <v>0</v>
      </c>
      <c r="R211" s="1"/>
      <c r="S211" s="1"/>
      <c r="T211" s="1"/>
      <c r="U211" s="1"/>
      <c r="V211" s="1"/>
      <c r="W211" s="1"/>
      <c r="X211" s="1"/>
      <c r="Y211" s="1"/>
      <c r="Z211" s="1"/>
      <c r="AA211" s="1"/>
      <c r="AB211" s="1"/>
      <c r="AC211" s="1"/>
      <c r="AD211" s="1"/>
      <c r="AE211" s="1"/>
    </row>
    <row r="212" customFormat="false" ht="15" hidden="true" customHeight="false" outlineLevel="2" collapsed="false">
      <c r="A212" s="1"/>
      <c r="B212" s="70" t="str">
        <f aca="false">B91</f>
        <v>Ergebnisse zusammentragen</v>
      </c>
      <c r="C212" s="71"/>
      <c r="D212" s="72"/>
      <c r="E212" s="73"/>
      <c r="F212" s="74" t="n">
        <v>3</v>
      </c>
      <c r="G212" s="75" t="n">
        <f aca="false">SUMIFS([0]!t1istw8,[0]!t1paketw8,B212)</f>
        <v>0</v>
      </c>
      <c r="H212" s="74" t="n">
        <v>3</v>
      </c>
      <c r="I212" s="75" t="n">
        <f aca="false">SUMIFS(zeit2!t2istw8,zeit2!t2paketw8,B212)</f>
        <v>0</v>
      </c>
      <c r="J212" s="74" t="n">
        <v>3</v>
      </c>
      <c r="K212" s="75" t="n">
        <f aca="false">SUMIFS(zeit3!t3istw8,zeit3!t3paketw8,B212)</f>
        <v>0</v>
      </c>
      <c r="L212" s="74" t="n">
        <v>3</v>
      </c>
      <c r="M212" s="75" t="n">
        <f aca="false">SUMIFS(zeit4!t4istw8,zeit4!t4paketw8,B212)</f>
        <v>0</v>
      </c>
      <c r="N212" s="74"/>
      <c r="O212" s="75" t="n">
        <f aca="false">SUMIFS(zeit5!t5istw8,zeit5!t5paketw8,B212)</f>
        <v>0</v>
      </c>
      <c r="P212" s="76" t="n">
        <f aca="false">L212+J212+H212+F212+N212</f>
        <v>12</v>
      </c>
      <c r="Q212" s="98" t="n">
        <f aca="false">M212+K212+I212+G212+O212</f>
        <v>0</v>
      </c>
      <c r="R212" s="1"/>
      <c r="S212" s="1"/>
      <c r="T212" s="1"/>
      <c r="U212" s="1"/>
      <c r="V212" s="1"/>
      <c r="W212" s="1"/>
      <c r="X212" s="1"/>
      <c r="Y212" s="1"/>
      <c r="Z212" s="1"/>
      <c r="AA212" s="1"/>
      <c r="AB212" s="1"/>
      <c r="AC212" s="1"/>
      <c r="AD212" s="1"/>
      <c r="AE212" s="1"/>
    </row>
    <row r="213" customFormat="false" ht="15" hidden="true" customHeight="false" outlineLevel="2" collapsed="false">
      <c r="A213" s="1"/>
      <c r="B213" s="70" t="str">
        <f aca="false">B92</f>
        <v>Brainstorming</v>
      </c>
      <c r="C213" s="71"/>
      <c r="D213" s="72"/>
      <c r="E213" s="73"/>
      <c r="F213" s="74"/>
      <c r="G213" s="75" t="n">
        <f aca="false">SUMIFS([0]!t1istw8,[0]!t1paketw8,B213)</f>
        <v>0</v>
      </c>
      <c r="H213" s="74"/>
      <c r="I213" s="75" t="n">
        <f aca="false">SUMIFS(zeit2!t2istw8,zeit2!t2paketw8,B213)</f>
        <v>0</v>
      </c>
      <c r="J213" s="74"/>
      <c r="K213" s="75" t="n">
        <f aca="false">SUMIFS(zeit3!t3istw8,zeit3!t3paketw8,B213)</f>
        <v>0</v>
      </c>
      <c r="L213" s="74"/>
      <c r="M213" s="75" t="n">
        <f aca="false">SUMIFS(zeit4!t4istw8,zeit4!t4paketw8,B213)</f>
        <v>0</v>
      </c>
      <c r="N213" s="74"/>
      <c r="O213" s="75" t="n">
        <f aca="false">SUMIFS(zeit5!t5istw8,zeit5!t5paketw8,B213)</f>
        <v>0</v>
      </c>
      <c r="P213" s="76" t="n">
        <f aca="false">L213+J213+H213+F213+N213</f>
        <v>0</v>
      </c>
      <c r="Q213" s="98" t="n">
        <f aca="false">M213+K213+I213+G213+O213</f>
        <v>0</v>
      </c>
      <c r="R213" s="1"/>
      <c r="S213" s="1"/>
      <c r="T213" s="1"/>
      <c r="U213" s="1"/>
      <c r="V213" s="1"/>
      <c r="W213" s="1"/>
      <c r="X213" s="1"/>
      <c r="Y213" s="1"/>
      <c r="Z213" s="1"/>
      <c r="AA213" s="1"/>
      <c r="AB213" s="1"/>
      <c r="AC213" s="1"/>
      <c r="AD213" s="1"/>
      <c r="AE213" s="1"/>
    </row>
    <row r="214" customFormat="false" ht="15" hidden="true" customHeight="false" outlineLevel="2" collapsed="false">
      <c r="A214" s="1"/>
      <c r="B214" s="70" t="str">
        <f aca="false">B93</f>
        <v>Arbeitspaket 3</v>
      </c>
      <c r="C214" s="71"/>
      <c r="D214" s="72"/>
      <c r="E214" s="73"/>
      <c r="F214" s="74"/>
      <c r="G214" s="75" t="n">
        <f aca="false">SUMIFS([0]!t1istw8,[0]!t1paketw8,B214)</f>
        <v>0</v>
      </c>
      <c r="H214" s="74"/>
      <c r="I214" s="75" t="n">
        <f aca="false">SUMIFS(zeit2!t2istw8,zeit2!t2paketw8,B214)</f>
        <v>0</v>
      </c>
      <c r="J214" s="74"/>
      <c r="K214" s="75" t="n">
        <f aca="false">SUMIFS(zeit3!t3istw8,zeit3!t3paketw8,B214)</f>
        <v>0</v>
      </c>
      <c r="L214" s="74"/>
      <c r="M214" s="75" t="n">
        <f aca="false">SUMIFS(zeit4!t4istw8,zeit4!t4paketw8,B214)</f>
        <v>0</v>
      </c>
      <c r="N214" s="74"/>
      <c r="O214" s="75" t="n">
        <f aca="false">SUMIFS(zeit5!t5istw8,zeit5!t5paketw8,B214)</f>
        <v>0</v>
      </c>
      <c r="P214" s="76" t="n">
        <f aca="false">L214+J214+H214+F214+N214</f>
        <v>0</v>
      </c>
      <c r="Q214" s="98" t="n">
        <f aca="false">M214+K214+I214+G214+O214</f>
        <v>0</v>
      </c>
      <c r="R214" s="1"/>
      <c r="S214" s="1"/>
      <c r="T214" s="1"/>
      <c r="U214" s="1"/>
      <c r="V214" s="1"/>
      <c r="W214" s="1"/>
      <c r="X214" s="1"/>
      <c r="Y214" s="1"/>
      <c r="Z214" s="1"/>
      <c r="AA214" s="1"/>
      <c r="AB214" s="1"/>
      <c r="AC214" s="1"/>
      <c r="AD214" s="1"/>
      <c r="AE214" s="1"/>
    </row>
    <row r="215" customFormat="false" ht="15" hidden="true" customHeight="false" outlineLevel="2" collapsed="false">
      <c r="A215" s="1"/>
      <c r="B215" s="70" t="str">
        <f aca="false">B94</f>
        <v>Arbeitspaket 4</v>
      </c>
      <c r="C215" s="71"/>
      <c r="D215" s="72"/>
      <c r="E215" s="73"/>
      <c r="F215" s="74"/>
      <c r="G215" s="75" t="n">
        <f aca="false">SUMIFS([0]!t1istw8,[0]!t1paketw8,B215)</f>
        <v>0</v>
      </c>
      <c r="H215" s="74"/>
      <c r="I215" s="75" t="n">
        <f aca="false">SUMIFS(zeit2!t2istw8,zeit2!t2paketw8,B215)</f>
        <v>0</v>
      </c>
      <c r="J215" s="74"/>
      <c r="K215" s="75" t="n">
        <f aca="false">SUMIFS(zeit3!t3istw8,zeit3!t3paketw8,B215)</f>
        <v>0</v>
      </c>
      <c r="L215" s="74"/>
      <c r="M215" s="75" t="n">
        <f aca="false">SUMIFS(zeit4!t4istw8,zeit4!t4paketw8,B215)</f>
        <v>0</v>
      </c>
      <c r="N215" s="74"/>
      <c r="O215" s="75" t="n">
        <f aca="false">SUMIFS(zeit5!t5istw8,zeit5!t5paketw8,B215)</f>
        <v>0</v>
      </c>
      <c r="P215" s="76" t="n">
        <f aca="false">L215+J215+H215+F215+N215</f>
        <v>0</v>
      </c>
      <c r="Q215" s="98" t="n">
        <f aca="false">M215+K215+I215+G215+O215</f>
        <v>0</v>
      </c>
      <c r="R215" s="1"/>
      <c r="S215" s="1"/>
      <c r="T215" s="1"/>
      <c r="U215" s="1"/>
      <c r="V215" s="1"/>
      <c r="W215" s="1"/>
      <c r="X215" s="1"/>
      <c r="Y215" s="1"/>
      <c r="Z215" s="1"/>
      <c r="AA215" s="1"/>
      <c r="AB215" s="1"/>
      <c r="AC215" s="1"/>
      <c r="AD215" s="1"/>
      <c r="AE215" s="1"/>
    </row>
    <row r="216" customFormat="false" ht="15" hidden="true" customHeight="false" outlineLevel="2" collapsed="false">
      <c r="A216" s="1"/>
      <c r="B216" s="70" t="str">
        <f aca="false">B95</f>
        <v>Arbeitspaket 5</v>
      </c>
      <c r="C216" s="71"/>
      <c r="D216" s="72"/>
      <c r="E216" s="73"/>
      <c r="F216" s="74"/>
      <c r="G216" s="75" t="n">
        <f aca="false">SUMIFS([0]!t1istw8,[0]!t1paketw8,B216)</f>
        <v>0</v>
      </c>
      <c r="H216" s="74"/>
      <c r="I216" s="75" t="n">
        <f aca="false">SUMIFS(zeit2!t2istw8,zeit2!t2paketw8,B216)</f>
        <v>0</v>
      </c>
      <c r="J216" s="74"/>
      <c r="K216" s="75" t="n">
        <f aca="false">SUMIFS(zeit3!t3istw8,zeit3!t3paketw8,B216)</f>
        <v>0</v>
      </c>
      <c r="L216" s="74"/>
      <c r="M216" s="75" t="n">
        <f aca="false">SUMIFS(zeit4!t4istw8,zeit4!t4paketw8,B216)</f>
        <v>0</v>
      </c>
      <c r="N216" s="74"/>
      <c r="O216" s="75" t="n">
        <f aca="false">SUMIFS(zeit5!t5istw8,zeit5!t5paketw8,B216)</f>
        <v>0</v>
      </c>
      <c r="P216" s="76" t="n">
        <f aca="false">L216+J216+H216+F216+N216</f>
        <v>0</v>
      </c>
      <c r="Q216" s="98" t="n">
        <f aca="false">M216+K216+I216+G216+O216</f>
        <v>0</v>
      </c>
      <c r="R216" s="1"/>
      <c r="S216" s="1"/>
      <c r="T216" s="1"/>
      <c r="U216" s="1"/>
      <c r="V216" s="1"/>
      <c r="W216" s="1"/>
      <c r="X216" s="1"/>
      <c r="Y216" s="1"/>
      <c r="Z216" s="1"/>
      <c r="AA216" s="1"/>
      <c r="AB216" s="1"/>
      <c r="AC216" s="1"/>
      <c r="AD216" s="1"/>
      <c r="AE216" s="1"/>
    </row>
    <row r="217" customFormat="false" ht="15" hidden="true" customHeight="false" outlineLevel="2" collapsed="false">
      <c r="A217" s="1"/>
      <c r="B217" s="70" t="n">
        <f aca="false">B96</f>
        <v>0</v>
      </c>
      <c r="C217" s="71"/>
      <c r="D217" s="72"/>
      <c r="E217" s="73"/>
      <c r="F217" s="74"/>
      <c r="G217" s="75" t="n">
        <f aca="false">SUMIFS([0]!t1istw8,[0]!t1paketw8,B217)</f>
        <v>0</v>
      </c>
      <c r="H217" s="74"/>
      <c r="I217" s="75" t="n">
        <f aca="false">SUMIFS(zeit2!t2istw8,zeit2!t2paketw8,B217)</f>
        <v>0</v>
      </c>
      <c r="J217" s="74"/>
      <c r="K217" s="75" t="n">
        <f aca="false">SUMIFS(zeit3!t3istw8,zeit3!t3paketw8,B217)</f>
        <v>0</v>
      </c>
      <c r="L217" s="74"/>
      <c r="M217" s="75" t="n">
        <f aca="false">SUMIFS(zeit4!t4istw8,zeit4!t4paketw8,B217)</f>
        <v>0</v>
      </c>
      <c r="N217" s="74"/>
      <c r="O217" s="75" t="n">
        <f aca="false">SUMIFS(zeit5!t5istw8,zeit5!t5paketw8,B217)</f>
        <v>0</v>
      </c>
      <c r="P217" s="76" t="n">
        <f aca="false">L217+J217+H217+F217+N217</f>
        <v>0</v>
      </c>
      <c r="Q217" s="98" t="n">
        <f aca="false">M217+K217+I217+G217+O217</f>
        <v>0</v>
      </c>
      <c r="R217" s="1"/>
      <c r="S217" s="1"/>
      <c r="T217" s="1"/>
      <c r="U217" s="1"/>
      <c r="V217" s="1"/>
      <c r="W217" s="1"/>
      <c r="X217" s="1"/>
      <c r="Y217" s="1"/>
      <c r="Z217" s="1"/>
      <c r="AA217" s="1"/>
      <c r="AB217" s="1"/>
      <c r="AC217" s="1"/>
      <c r="AD217" s="1"/>
      <c r="AE217" s="1"/>
    </row>
    <row r="218" customFormat="false" ht="15" hidden="true" customHeight="false" outlineLevel="2" collapsed="false">
      <c r="A218" s="1"/>
      <c r="B218" s="70" t="n">
        <f aca="false">B97</f>
        <v>0</v>
      </c>
      <c r="C218" s="71"/>
      <c r="D218" s="72"/>
      <c r="E218" s="73"/>
      <c r="F218" s="74"/>
      <c r="G218" s="75" t="n">
        <f aca="false">SUMIFS([0]!t1istw8,[0]!t1paketw8,B218)</f>
        <v>0</v>
      </c>
      <c r="H218" s="74"/>
      <c r="I218" s="75" t="n">
        <f aca="false">SUMIFS(zeit2!t2istw8,zeit2!t2paketw8,B218)</f>
        <v>0</v>
      </c>
      <c r="J218" s="74"/>
      <c r="K218" s="75" t="n">
        <f aca="false">SUMIFS(zeit3!t3istw8,zeit3!t3paketw8,B218)</f>
        <v>0</v>
      </c>
      <c r="L218" s="74"/>
      <c r="M218" s="75" t="n">
        <f aca="false">SUMIFS(zeit4!t4istw8,zeit4!t4paketw8,B218)</f>
        <v>0</v>
      </c>
      <c r="N218" s="74"/>
      <c r="O218" s="75" t="n">
        <f aca="false">SUMIFS(zeit5!t5istw8,zeit5!t5paketw8,B218)</f>
        <v>0</v>
      </c>
      <c r="P218" s="76" t="n">
        <f aca="false">L218+J218+H218+F218+N218</f>
        <v>0</v>
      </c>
      <c r="Q218" s="98" t="n">
        <f aca="false">M218+K218+I218+G218+O218</f>
        <v>0</v>
      </c>
      <c r="R218" s="1"/>
      <c r="S218" s="1"/>
      <c r="T218" s="1"/>
      <c r="U218" s="1"/>
      <c r="V218" s="1"/>
      <c r="W218" s="1"/>
      <c r="X218" s="1"/>
      <c r="Y218" s="1"/>
      <c r="Z218" s="1"/>
      <c r="AA218" s="1"/>
      <c r="AB218" s="1"/>
      <c r="AC218" s="1"/>
      <c r="AD218" s="1"/>
      <c r="AE218" s="1"/>
    </row>
    <row r="219" customFormat="false" ht="15" hidden="true" customHeight="false" outlineLevel="2" collapsed="false">
      <c r="A219" s="1"/>
      <c r="B219" s="70" t="n">
        <f aca="false">B98</f>
        <v>0</v>
      </c>
      <c r="C219" s="71"/>
      <c r="D219" s="72"/>
      <c r="E219" s="73"/>
      <c r="F219" s="74"/>
      <c r="G219" s="75" t="n">
        <f aca="false">SUMIFS([0]!t1istw8,[0]!t1paketw8,B219)</f>
        <v>0</v>
      </c>
      <c r="H219" s="74"/>
      <c r="I219" s="75" t="n">
        <f aca="false">SUMIFS(zeit2!t2istw8,zeit2!t2paketw8,B219)</f>
        <v>0</v>
      </c>
      <c r="J219" s="74"/>
      <c r="K219" s="75" t="n">
        <f aca="false">SUMIFS(zeit3!t3istw8,zeit3!t3paketw8,B219)</f>
        <v>0</v>
      </c>
      <c r="L219" s="74"/>
      <c r="M219" s="75" t="n">
        <f aca="false">SUMIFS(zeit4!t4istw8,zeit4!t4paketw8,B219)</f>
        <v>0</v>
      </c>
      <c r="N219" s="74"/>
      <c r="O219" s="75" t="n">
        <f aca="false">SUMIFS(zeit5!t5istw8,zeit5!t5paketw8,B219)</f>
        <v>0</v>
      </c>
      <c r="P219" s="76" t="n">
        <f aca="false">L219+J219+H219+F219+N219</f>
        <v>0</v>
      </c>
      <c r="Q219" s="98" t="n">
        <f aca="false">M219+K219+I219+G219+O219</f>
        <v>0</v>
      </c>
      <c r="R219" s="1"/>
      <c r="S219" s="1"/>
      <c r="T219" s="1"/>
      <c r="U219" s="1"/>
      <c r="V219" s="1"/>
      <c r="W219" s="1"/>
      <c r="X219" s="1"/>
      <c r="Y219" s="1"/>
      <c r="Z219" s="1"/>
      <c r="AA219" s="1"/>
      <c r="AB219" s="1"/>
      <c r="AC219" s="1"/>
      <c r="AD219" s="1"/>
      <c r="AE219" s="1"/>
    </row>
    <row r="220" customFormat="false" ht="15" hidden="true" customHeight="false" outlineLevel="2" collapsed="false">
      <c r="A220" s="1"/>
      <c r="B220" s="70" t="n">
        <f aca="false">B99</f>
        <v>0</v>
      </c>
      <c r="C220" s="71"/>
      <c r="D220" s="72"/>
      <c r="E220" s="73"/>
      <c r="F220" s="74"/>
      <c r="G220" s="75" t="n">
        <f aca="false">SUMIFS([0]!t1istw8,[0]!t1paketw8,B220)</f>
        <v>0</v>
      </c>
      <c r="H220" s="74"/>
      <c r="I220" s="75" t="n">
        <f aca="false">SUMIFS(zeit2!t2istw8,zeit2!t2paketw8,B220)</f>
        <v>0</v>
      </c>
      <c r="J220" s="74"/>
      <c r="K220" s="75" t="n">
        <f aca="false">SUMIFS(zeit3!t3istw8,zeit3!t3paketw8,B220)</f>
        <v>0</v>
      </c>
      <c r="L220" s="74"/>
      <c r="M220" s="75" t="n">
        <f aca="false">SUMIFS(zeit4!t4istw8,zeit4!t4paketw8,B220)</f>
        <v>0</v>
      </c>
      <c r="N220" s="74"/>
      <c r="O220" s="75" t="n">
        <f aca="false">SUMIFS(zeit5!t5istw8,zeit5!t5paketw8,B220)</f>
        <v>0</v>
      </c>
      <c r="P220" s="76" t="n">
        <f aca="false">L220+J220+H220+F220+N220</f>
        <v>0</v>
      </c>
      <c r="Q220" s="98" t="n">
        <f aca="false">M220+K220+I220+G220+O220</f>
        <v>0</v>
      </c>
      <c r="R220" s="1"/>
      <c r="S220" s="1"/>
      <c r="T220" s="1"/>
      <c r="U220" s="1"/>
      <c r="V220" s="1"/>
      <c r="W220" s="1"/>
      <c r="X220" s="1"/>
      <c r="Y220" s="1"/>
      <c r="Z220" s="1"/>
      <c r="AA220" s="1"/>
      <c r="AB220" s="1"/>
      <c r="AC220" s="1"/>
      <c r="AD220" s="1"/>
      <c r="AE220" s="1"/>
    </row>
    <row r="221" customFormat="false" ht="15" hidden="true" customHeight="false" outlineLevel="2" collapsed="false">
      <c r="A221" s="1"/>
      <c r="B221" s="70" t="n">
        <f aca="false">B100</f>
        <v>0</v>
      </c>
      <c r="C221" s="71"/>
      <c r="D221" s="72"/>
      <c r="E221" s="73"/>
      <c r="F221" s="74"/>
      <c r="G221" s="75" t="n">
        <f aca="false">SUMIFS([0]!t1istw8,[0]!t1paketw8,B221)</f>
        <v>0</v>
      </c>
      <c r="H221" s="74"/>
      <c r="I221" s="75" t="n">
        <f aca="false">SUMIFS(zeit2!t2istw8,zeit2!t2paketw8,B221)</f>
        <v>0</v>
      </c>
      <c r="J221" s="74"/>
      <c r="K221" s="75" t="n">
        <f aca="false">SUMIFS(zeit3!t3istw8,zeit3!t3paketw8,B221)</f>
        <v>0</v>
      </c>
      <c r="L221" s="74"/>
      <c r="M221" s="75" t="n">
        <f aca="false">SUMIFS(zeit4!t4istw8,zeit4!t4paketw8,B221)</f>
        <v>0</v>
      </c>
      <c r="N221" s="74"/>
      <c r="O221" s="75" t="n">
        <f aca="false">SUMIFS(zeit5!t5istw8,zeit5!t5paketw8,B221)</f>
        <v>0</v>
      </c>
      <c r="P221" s="76" t="n">
        <f aca="false">L221+J221+H221+F221+N221</f>
        <v>0</v>
      </c>
      <c r="Q221" s="98" t="n">
        <f aca="false">M221+K221+I221+G221+O221</f>
        <v>0</v>
      </c>
      <c r="R221" s="1"/>
      <c r="S221" s="1"/>
      <c r="T221" s="1"/>
      <c r="U221" s="1"/>
      <c r="V221" s="1"/>
      <c r="W221" s="1"/>
      <c r="X221" s="1"/>
      <c r="Y221" s="1"/>
      <c r="Z221" s="1"/>
      <c r="AA221" s="1"/>
      <c r="AB221" s="1"/>
      <c r="AC221" s="1"/>
      <c r="AD221" s="1"/>
      <c r="AE221" s="1"/>
    </row>
    <row r="222" customFormat="false" ht="15" hidden="false" customHeight="false" outlineLevel="1" collapsed="true">
      <c r="A222" s="1"/>
      <c r="B222" s="84" t="s">
        <v>61</v>
      </c>
      <c r="C222" s="78"/>
      <c r="D222" s="79"/>
      <c r="E222" s="80" t="n">
        <f aca="false">D222-F222-H222-J222-L222-N222</f>
        <v>0</v>
      </c>
      <c r="F222" s="81" t="n">
        <f aca="false">SUM(F223:F232)</f>
        <v>0</v>
      </c>
      <c r="G222" s="82" t="n">
        <f aca="false">SUM(G223:G232)</f>
        <v>0</v>
      </c>
      <c r="H222" s="81" t="n">
        <f aca="false">SUM(H223:H232)</f>
        <v>0</v>
      </c>
      <c r="I222" s="82" t="n">
        <f aca="false">SUM(I223:I232)</f>
        <v>0</v>
      </c>
      <c r="J222" s="80" t="n">
        <f aca="false">SUM(J223:J232)</f>
        <v>0</v>
      </c>
      <c r="K222" s="87" t="n">
        <f aca="false">SUM(K223:K232)</f>
        <v>0</v>
      </c>
      <c r="L222" s="81" t="n">
        <f aca="false">SUM(L223:L232)</f>
        <v>0</v>
      </c>
      <c r="M222" s="82" t="n">
        <f aca="false">SUM(M223:M232)</f>
        <v>0</v>
      </c>
      <c r="N222" s="81" t="n">
        <f aca="false">SUM(N223:N232)</f>
        <v>0</v>
      </c>
      <c r="O222" s="82" t="n">
        <f aca="false">SUM(O223:O232)</f>
        <v>0</v>
      </c>
      <c r="P222" s="68" t="n">
        <f aca="false">L222+J222+H222+F222+N222</f>
        <v>0</v>
      </c>
      <c r="Q222" s="67" t="n">
        <f aca="false">M222+K222+I222+G222+O222</f>
        <v>0</v>
      </c>
      <c r="R222" s="1"/>
      <c r="S222" s="1"/>
      <c r="T222" s="1"/>
      <c r="U222" s="1"/>
      <c r="V222" s="1"/>
      <c r="W222" s="1"/>
      <c r="X222" s="1"/>
      <c r="Y222" s="1"/>
      <c r="Z222" s="1"/>
      <c r="AA222" s="1"/>
      <c r="AB222" s="1"/>
      <c r="AC222" s="1"/>
      <c r="AD222" s="1"/>
      <c r="AE222" s="1"/>
    </row>
    <row r="223" customFormat="false" ht="15" hidden="true" customHeight="false" outlineLevel="2" collapsed="false">
      <c r="A223" s="1"/>
      <c r="B223" s="70" t="str">
        <f aca="false">B102</f>
        <v>Arbeitspaket 1</v>
      </c>
      <c r="C223" s="71"/>
      <c r="D223" s="72"/>
      <c r="E223" s="73"/>
      <c r="F223" s="74"/>
      <c r="G223" s="75" t="n">
        <f aca="false">SUMIFS([0]!t1istw8,[0]!t1paketw8,B223)</f>
        <v>0</v>
      </c>
      <c r="H223" s="74"/>
      <c r="I223" s="75" t="n">
        <f aca="false">SUMIFS(zeit2!t2istw8,zeit2!t2paketw8,B223)</f>
        <v>0</v>
      </c>
      <c r="J223" s="74"/>
      <c r="K223" s="75" t="n">
        <f aca="false">SUMIFS(zeit3!t3istw8,zeit3!t3paketw8,B223)</f>
        <v>0</v>
      </c>
      <c r="L223" s="74"/>
      <c r="M223" s="75" t="n">
        <f aca="false">SUMIFS(zeit4!t4istw8,zeit4!t4paketw8,B223)</f>
        <v>0</v>
      </c>
      <c r="N223" s="74"/>
      <c r="O223" s="75" t="n">
        <f aca="false">SUMIFS(zeit5!t5istw8,zeit5!t5paketw8,B223)</f>
        <v>0</v>
      </c>
      <c r="P223" s="76" t="n">
        <f aca="false">L223+J223+H223+F223+N223</f>
        <v>0</v>
      </c>
      <c r="Q223" s="98" t="n">
        <f aca="false">M223+K223+I223+G223+O223</f>
        <v>0</v>
      </c>
      <c r="R223" s="1"/>
      <c r="S223" s="1"/>
      <c r="T223" s="1"/>
      <c r="U223" s="1"/>
      <c r="V223" s="1"/>
      <c r="W223" s="1"/>
      <c r="X223" s="1"/>
      <c r="Y223" s="1"/>
      <c r="Z223" s="1"/>
      <c r="AA223" s="1"/>
      <c r="AB223" s="1"/>
      <c r="AC223" s="1"/>
      <c r="AD223" s="1"/>
      <c r="AE223" s="1"/>
    </row>
    <row r="224" customFormat="false" ht="15" hidden="true" customHeight="false" outlineLevel="2" collapsed="false">
      <c r="A224" s="1"/>
      <c r="B224" s="70" t="str">
        <f aca="false">B103</f>
        <v>Arbeitspaket 2</v>
      </c>
      <c r="C224" s="71"/>
      <c r="D224" s="72"/>
      <c r="E224" s="73"/>
      <c r="F224" s="74"/>
      <c r="G224" s="75" t="n">
        <f aca="false">SUMIFS([0]!t1istw8,[0]!t1paketw8,B224)</f>
        <v>0</v>
      </c>
      <c r="H224" s="74"/>
      <c r="I224" s="75" t="n">
        <f aca="false">SUMIFS(zeit2!t2istw8,zeit2!t2paketw8,B224)</f>
        <v>0</v>
      </c>
      <c r="J224" s="74"/>
      <c r="K224" s="75" t="n">
        <f aca="false">SUMIFS(zeit3!t3istw8,zeit3!t3paketw8,B224)</f>
        <v>0</v>
      </c>
      <c r="L224" s="74"/>
      <c r="M224" s="75" t="n">
        <f aca="false">SUMIFS(zeit4!t4istw8,zeit4!t4paketw8,B224)</f>
        <v>0</v>
      </c>
      <c r="N224" s="74"/>
      <c r="O224" s="75" t="n">
        <f aca="false">SUMIFS(zeit5!t5istw8,zeit5!t5paketw8,B224)</f>
        <v>0</v>
      </c>
      <c r="P224" s="76" t="n">
        <f aca="false">L224+J224+H224+F224+N224</f>
        <v>0</v>
      </c>
      <c r="Q224" s="98" t="n">
        <f aca="false">M224+K224+I224+G224+O224</f>
        <v>0</v>
      </c>
      <c r="R224" s="1"/>
      <c r="S224" s="1"/>
      <c r="T224" s="1"/>
      <c r="U224" s="1"/>
      <c r="V224" s="1"/>
      <c r="W224" s="1"/>
      <c r="X224" s="1"/>
      <c r="Y224" s="1"/>
      <c r="Z224" s="1"/>
      <c r="AA224" s="1"/>
      <c r="AB224" s="1"/>
      <c r="AC224" s="1"/>
      <c r="AD224" s="1"/>
      <c r="AE224" s="1"/>
    </row>
    <row r="225" customFormat="false" ht="15" hidden="true" customHeight="false" outlineLevel="2" collapsed="false">
      <c r="A225" s="1"/>
      <c r="B225" s="70" t="str">
        <f aca="false">B104</f>
        <v>Arbeitspaket 3</v>
      </c>
      <c r="C225" s="71"/>
      <c r="D225" s="72"/>
      <c r="E225" s="73"/>
      <c r="F225" s="74"/>
      <c r="G225" s="75" t="n">
        <f aca="false">SUMIFS([0]!t1istw8,[0]!t1paketw8,B225)</f>
        <v>0</v>
      </c>
      <c r="H225" s="74"/>
      <c r="I225" s="75" t="n">
        <f aca="false">SUMIFS(zeit2!t2istw8,zeit2!t2paketw8,B225)</f>
        <v>0</v>
      </c>
      <c r="J225" s="74"/>
      <c r="K225" s="75" t="n">
        <f aca="false">SUMIFS(zeit3!t3istw8,zeit3!t3paketw8,B225)</f>
        <v>0</v>
      </c>
      <c r="L225" s="74"/>
      <c r="M225" s="75" t="n">
        <f aca="false">SUMIFS(zeit4!t4istw8,zeit4!t4paketw8,B225)</f>
        <v>0</v>
      </c>
      <c r="N225" s="74"/>
      <c r="O225" s="75" t="n">
        <f aca="false">SUMIFS(zeit5!t5istw8,zeit5!t5paketw8,B225)</f>
        <v>0</v>
      </c>
      <c r="P225" s="76" t="n">
        <f aca="false">L225+J225+H225+F225+N225</f>
        <v>0</v>
      </c>
      <c r="Q225" s="98" t="n">
        <f aca="false">M225+K225+I225+G225+O225</f>
        <v>0</v>
      </c>
      <c r="R225" s="1"/>
      <c r="S225" s="1"/>
      <c r="T225" s="1"/>
      <c r="U225" s="1"/>
      <c r="V225" s="1"/>
      <c r="W225" s="1"/>
      <c r="X225" s="1"/>
      <c r="Y225" s="1"/>
      <c r="Z225" s="1"/>
      <c r="AA225" s="1"/>
      <c r="AB225" s="1"/>
      <c r="AC225" s="1"/>
      <c r="AD225" s="1"/>
      <c r="AE225" s="1"/>
    </row>
    <row r="226" customFormat="false" ht="15" hidden="true" customHeight="false" outlineLevel="2" collapsed="false">
      <c r="A226" s="1"/>
      <c r="B226" s="70" t="str">
        <f aca="false">B105</f>
        <v>Arbeitspaket 4</v>
      </c>
      <c r="C226" s="71"/>
      <c r="D226" s="72"/>
      <c r="E226" s="73"/>
      <c r="F226" s="74"/>
      <c r="G226" s="75" t="n">
        <f aca="false">SUMIFS([0]!t1istw8,[0]!t1paketw8,B226)</f>
        <v>0</v>
      </c>
      <c r="H226" s="74"/>
      <c r="I226" s="75" t="n">
        <f aca="false">SUMIFS(zeit2!t2istw8,zeit2!t2paketw8,B226)</f>
        <v>0</v>
      </c>
      <c r="J226" s="74"/>
      <c r="K226" s="75" t="n">
        <f aca="false">SUMIFS(zeit3!t3istw8,zeit3!t3paketw8,B226)</f>
        <v>0</v>
      </c>
      <c r="L226" s="74"/>
      <c r="M226" s="75" t="n">
        <f aca="false">SUMIFS(zeit4!t4istw8,zeit4!t4paketw8,B226)</f>
        <v>0</v>
      </c>
      <c r="N226" s="74"/>
      <c r="O226" s="75" t="n">
        <f aca="false">SUMIFS(zeit5!t5istw8,zeit5!t5paketw8,B226)</f>
        <v>0</v>
      </c>
      <c r="P226" s="76" t="n">
        <f aca="false">L226+J226+H226+F226+N226</f>
        <v>0</v>
      </c>
      <c r="Q226" s="98" t="n">
        <f aca="false">M226+K226+I226+G226+O226</f>
        <v>0</v>
      </c>
      <c r="R226" s="1"/>
      <c r="S226" s="1"/>
      <c r="T226" s="1"/>
      <c r="U226" s="1"/>
      <c r="V226" s="1"/>
      <c r="W226" s="1"/>
      <c r="X226" s="1"/>
      <c r="Y226" s="1"/>
      <c r="Z226" s="1"/>
      <c r="AA226" s="1"/>
      <c r="AB226" s="1"/>
      <c r="AC226" s="1"/>
      <c r="AD226" s="1"/>
      <c r="AE226" s="1"/>
    </row>
    <row r="227" customFormat="false" ht="15" hidden="true" customHeight="false" outlineLevel="2" collapsed="false">
      <c r="A227" s="1"/>
      <c r="B227" s="70" t="str">
        <f aca="false">B106</f>
        <v>Arbeitspaket 5</v>
      </c>
      <c r="C227" s="71"/>
      <c r="D227" s="72"/>
      <c r="E227" s="73"/>
      <c r="F227" s="74"/>
      <c r="G227" s="75" t="n">
        <f aca="false">SUMIFS([0]!t1istw8,[0]!t1paketw8,B227)</f>
        <v>0</v>
      </c>
      <c r="H227" s="74"/>
      <c r="I227" s="75" t="n">
        <f aca="false">SUMIFS(zeit2!t2istw8,zeit2!t2paketw8,B227)</f>
        <v>0</v>
      </c>
      <c r="J227" s="74"/>
      <c r="K227" s="75" t="n">
        <f aca="false">SUMIFS(zeit3!t3istw8,zeit3!t3paketw8,B227)</f>
        <v>0</v>
      </c>
      <c r="L227" s="74"/>
      <c r="M227" s="75" t="n">
        <f aca="false">SUMIFS(zeit4!t4istw8,zeit4!t4paketw8,B227)</f>
        <v>0</v>
      </c>
      <c r="N227" s="74"/>
      <c r="O227" s="75" t="n">
        <f aca="false">SUMIFS(zeit5!t5istw8,zeit5!t5paketw8,B227)</f>
        <v>0</v>
      </c>
      <c r="P227" s="76" t="n">
        <f aca="false">L227+J227+H227+F227+N227</f>
        <v>0</v>
      </c>
      <c r="Q227" s="98" t="n">
        <f aca="false">M227+K227+I227+G227+O227</f>
        <v>0</v>
      </c>
      <c r="R227" s="1"/>
      <c r="S227" s="1"/>
      <c r="T227" s="1"/>
      <c r="U227" s="1"/>
      <c r="V227" s="1"/>
      <c r="W227" s="1"/>
      <c r="X227" s="1"/>
      <c r="Y227" s="1"/>
      <c r="Z227" s="1"/>
      <c r="AA227" s="1"/>
      <c r="AB227" s="1"/>
      <c r="AC227" s="1"/>
      <c r="AD227" s="1"/>
      <c r="AE227" s="1"/>
    </row>
    <row r="228" customFormat="false" ht="15" hidden="true" customHeight="false" outlineLevel="2" collapsed="false">
      <c r="A228" s="1"/>
      <c r="B228" s="70" t="n">
        <f aca="false">B107</f>
        <v>0</v>
      </c>
      <c r="C228" s="71"/>
      <c r="D228" s="72"/>
      <c r="E228" s="73"/>
      <c r="F228" s="74"/>
      <c r="G228" s="75" t="n">
        <f aca="false">SUMIFS([0]!t1istw8,[0]!t1paketw8,B228)</f>
        <v>0</v>
      </c>
      <c r="H228" s="74"/>
      <c r="I228" s="75" t="n">
        <f aca="false">SUMIFS(zeit2!t2istw8,zeit2!t2paketw8,B228)</f>
        <v>0</v>
      </c>
      <c r="J228" s="74"/>
      <c r="K228" s="75" t="n">
        <f aca="false">SUMIFS(zeit3!t3istw8,zeit3!t3paketw8,B228)</f>
        <v>0</v>
      </c>
      <c r="L228" s="74"/>
      <c r="M228" s="75" t="n">
        <f aca="false">SUMIFS(zeit4!t4istw8,zeit4!t4paketw8,B228)</f>
        <v>0</v>
      </c>
      <c r="N228" s="74"/>
      <c r="O228" s="75" t="n">
        <f aca="false">SUMIFS(zeit5!t5istw8,zeit5!t5paketw8,B228)</f>
        <v>0</v>
      </c>
      <c r="P228" s="76" t="n">
        <f aca="false">L228+J228+H228+F228+N228</f>
        <v>0</v>
      </c>
      <c r="Q228" s="98" t="n">
        <f aca="false">M228+K228+I228+G228+O228</f>
        <v>0</v>
      </c>
      <c r="R228" s="1"/>
      <c r="S228" s="1"/>
      <c r="T228" s="1"/>
      <c r="U228" s="1"/>
      <c r="V228" s="1"/>
      <c r="W228" s="1"/>
      <c r="X228" s="1"/>
      <c r="Y228" s="1"/>
      <c r="Z228" s="1"/>
      <c r="AA228" s="1"/>
      <c r="AB228" s="1"/>
      <c r="AC228" s="1"/>
      <c r="AD228" s="1"/>
      <c r="AE228" s="1"/>
    </row>
    <row r="229" customFormat="false" ht="15" hidden="true" customHeight="false" outlineLevel="2" collapsed="false">
      <c r="A229" s="1"/>
      <c r="B229" s="70" t="n">
        <f aca="false">B108</f>
        <v>0</v>
      </c>
      <c r="C229" s="71"/>
      <c r="D229" s="72"/>
      <c r="E229" s="73"/>
      <c r="F229" s="74"/>
      <c r="G229" s="75" t="n">
        <f aca="false">SUMIFS([0]!t1istw8,[0]!t1paketw8,B229)</f>
        <v>0</v>
      </c>
      <c r="H229" s="74"/>
      <c r="I229" s="75" t="n">
        <f aca="false">SUMIFS(zeit2!t2istw8,zeit2!t2paketw8,B229)</f>
        <v>0</v>
      </c>
      <c r="J229" s="74"/>
      <c r="K229" s="75" t="n">
        <f aca="false">SUMIFS(zeit3!t3istw8,zeit3!t3paketw8,B229)</f>
        <v>0</v>
      </c>
      <c r="L229" s="74"/>
      <c r="M229" s="75" t="n">
        <f aca="false">SUMIFS(zeit4!t4istw8,zeit4!t4paketw8,B229)</f>
        <v>0</v>
      </c>
      <c r="N229" s="74"/>
      <c r="O229" s="75" t="n">
        <f aca="false">SUMIFS(zeit5!t5istw8,zeit5!t5paketw8,B229)</f>
        <v>0</v>
      </c>
      <c r="P229" s="76" t="n">
        <f aca="false">L229+J229+H229+F229+N229</f>
        <v>0</v>
      </c>
      <c r="Q229" s="98" t="n">
        <f aca="false">M229+K229+I229+G229+O229</f>
        <v>0</v>
      </c>
      <c r="R229" s="1"/>
      <c r="S229" s="1"/>
      <c r="T229" s="1"/>
      <c r="U229" s="1"/>
      <c r="V229" s="1"/>
      <c r="W229" s="1"/>
      <c r="X229" s="1"/>
      <c r="Y229" s="1"/>
      <c r="Z229" s="1"/>
      <c r="AA229" s="1"/>
      <c r="AB229" s="1"/>
      <c r="AC229" s="1"/>
      <c r="AD229" s="1"/>
      <c r="AE229" s="1"/>
    </row>
    <row r="230" customFormat="false" ht="15" hidden="true" customHeight="false" outlineLevel="2" collapsed="false">
      <c r="A230" s="1"/>
      <c r="B230" s="70" t="n">
        <f aca="false">B109</f>
        <v>0</v>
      </c>
      <c r="C230" s="71"/>
      <c r="D230" s="72"/>
      <c r="E230" s="73"/>
      <c r="F230" s="74"/>
      <c r="G230" s="75" t="n">
        <f aca="false">SUMIFS([0]!t1istw8,[0]!t1paketw8,B230)</f>
        <v>0</v>
      </c>
      <c r="H230" s="74"/>
      <c r="I230" s="75" t="n">
        <f aca="false">SUMIFS(zeit2!t2istw8,zeit2!t2paketw8,B230)</f>
        <v>0</v>
      </c>
      <c r="J230" s="74"/>
      <c r="K230" s="75" t="n">
        <f aca="false">SUMIFS(zeit3!t3istw8,zeit3!t3paketw8,B230)</f>
        <v>0</v>
      </c>
      <c r="L230" s="74"/>
      <c r="M230" s="75" t="n">
        <f aca="false">SUMIFS(zeit4!t4istw8,zeit4!t4paketw8,B230)</f>
        <v>0</v>
      </c>
      <c r="N230" s="74"/>
      <c r="O230" s="75" t="n">
        <f aca="false">SUMIFS(zeit5!t5istw8,zeit5!t5paketw8,B230)</f>
        <v>0</v>
      </c>
      <c r="P230" s="76" t="n">
        <f aca="false">L230+J230+H230+F230+N230</f>
        <v>0</v>
      </c>
      <c r="Q230" s="98" t="n">
        <f aca="false">M230+K230+I230+G230+O230</f>
        <v>0</v>
      </c>
      <c r="R230" s="1"/>
      <c r="S230" s="1"/>
      <c r="T230" s="1"/>
      <c r="U230" s="1"/>
      <c r="V230" s="1"/>
      <c r="W230" s="1"/>
      <c r="X230" s="1"/>
      <c r="Y230" s="1"/>
      <c r="Z230" s="1"/>
      <c r="AA230" s="1"/>
      <c r="AB230" s="1"/>
      <c r="AC230" s="1"/>
      <c r="AD230" s="1"/>
      <c r="AE230" s="1"/>
    </row>
    <row r="231" customFormat="false" ht="15" hidden="true" customHeight="false" outlineLevel="2" collapsed="false">
      <c r="A231" s="1"/>
      <c r="B231" s="70" t="n">
        <f aca="false">B110</f>
        <v>0</v>
      </c>
      <c r="C231" s="71"/>
      <c r="D231" s="72"/>
      <c r="E231" s="73"/>
      <c r="F231" s="74"/>
      <c r="G231" s="75" t="n">
        <f aca="false">SUMIFS([0]!t1istw8,[0]!t1paketw8,B231)</f>
        <v>0</v>
      </c>
      <c r="H231" s="74"/>
      <c r="I231" s="75" t="n">
        <f aca="false">SUMIFS(zeit2!t2istw8,zeit2!t2paketw8,B231)</f>
        <v>0</v>
      </c>
      <c r="J231" s="74"/>
      <c r="K231" s="75" t="n">
        <f aca="false">SUMIFS(zeit3!t3istw8,zeit3!t3paketw8,B231)</f>
        <v>0</v>
      </c>
      <c r="L231" s="74"/>
      <c r="M231" s="75" t="n">
        <f aca="false">SUMIFS(zeit4!t4istw8,zeit4!t4paketw8,B231)</f>
        <v>0</v>
      </c>
      <c r="N231" s="74"/>
      <c r="O231" s="75" t="n">
        <f aca="false">SUMIFS(zeit5!t5istw8,zeit5!t5paketw8,B231)</f>
        <v>0</v>
      </c>
      <c r="P231" s="76" t="n">
        <f aca="false">L231+J231+H231+F231+N231</f>
        <v>0</v>
      </c>
      <c r="Q231" s="98" t="n">
        <f aca="false">M231+K231+I231+G231+O231</f>
        <v>0</v>
      </c>
      <c r="R231" s="1"/>
      <c r="S231" s="1"/>
      <c r="T231" s="1"/>
      <c r="U231" s="1"/>
      <c r="V231" s="1"/>
      <c r="W231" s="1"/>
      <c r="X231" s="1"/>
      <c r="Y231" s="1"/>
      <c r="Z231" s="1"/>
      <c r="AA231" s="1"/>
      <c r="AB231" s="1"/>
      <c r="AC231" s="1"/>
      <c r="AD231" s="1"/>
      <c r="AE231" s="1"/>
    </row>
    <row r="232" customFormat="false" ht="15" hidden="true" customHeight="false" outlineLevel="2" collapsed="false">
      <c r="A232" s="1"/>
      <c r="B232" s="70" t="n">
        <f aca="false">B111</f>
        <v>0</v>
      </c>
      <c r="C232" s="71"/>
      <c r="D232" s="72"/>
      <c r="E232" s="73"/>
      <c r="F232" s="74"/>
      <c r="G232" s="75" t="n">
        <f aca="false">SUMIFS([0]!t1istw8,[0]!t1paketw8,B232)</f>
        <v>0</v>
      </c>
      <c r="H232" s="74"/>
      <c r="I232" s="75" t="n">
        <f aca="false">SUMIFS(zeit2!t2istw8,zeit2!t2paketw8,B232)</f>
        <v>0</v>
      </c>
      <c r="J232" s="74"/>
      <c r="K232" s="75" t="n">
        <f aca="false">SUMIFS(zeit3!t3istw8,zeit3!t3paketw8,B232)</f>
        <v>0</v>
      </c>
      <c r="L232" s="74"/>
      <c r="M232" s="75" t="n">
        <f aca="false">SUMIFS(zeit4!t4istw8,zeit4!t4paketw8,B232)</f>
        <v>0</v>
      </c>
      <c r="N232" s="74"/>
      <c r="O232" s="75" t="n">
        <f aca="false">SUMIFS(zeit5!t5istw8,zeit5!t5paketw8,B232)</f>
        <v>0</v>
      </c>
      <c r="P232" s="76" t="n">
        <f aca="false">L232+J232+H232+F232+N232</f>
        <v>0</v>
      </c>
      <c r="Q232" s="98" t="n">
        <f aca="false">M232+K232+I232+G232+O232</f>
        <v>0</v>
      </c>
      <c r="R232" s="1"/>
      <c r="S232" s="1"/>
      <c r="T232" s="1"/>
      <c r="U232" s="1"/>
      <c r="V232" s="1"/>
      <c r="W232" s="1"/>
      <c r="X232" s="1"/>
      <c r="Y232" s="1"/>
      <c r="Z232" s="1"/>
      <c r="AA232" s="1"/>
      <c r="AB232" s="1"/>
      <c r="AC232" s="1"/>
      <c r="AD232" s="1"/>
      <c r="AE232" s="1"/>
    </row>
    <row r="233" customFormat="false" ht="15" hidden="false" customHeight="false" outlineLevel="1" collapsed="true">
      <c r="A233" s="1"/>
      <c r="B233" s="54"/>
      <c r="C233" s="54"/>
      <c r="D233" s="88"/>
      <c r="E233" s="88"/>
      <c r="F233" s="88"/>
      <c r="G233" s="89"/>
      <c r="H233" s="88"/>
      <c r="I233" s="89"/>
      <c r="J233" s="88"/>
      <c r="K233" s="89"/>
      <c r="L233" s="88"/>
      <c r="M233" s="89"/>
      <c r="N233" s="88"/>
      <c r="O233" s="89"/>
      <c r="P233" s="89"/>
      <c r="Q233" s="89"/>
      <c r="R233" s="1"/>
      <c r="S233" s="1"/>
      <c r="T233" s="1"/>
      <c r="U233" s="1"/>
      <c r="V233" s="1"/>
      <c r="W233" s="1"/>
      <c r="X233" s="1"/>
      <c r="Y233" s="1"/>
      <c r="Z233" s="1"/>
      <c r="AA233" s="1"/>
      <c r="AB233" s="1"/>
      <c r="AC233" s="1"/>
      <c r="AD233" s="1"/>
      <c r="AE233" s="1"/>
    </row>
    <row r="234" customFormat="false" ht="15" hidden="false" customHeight="false" outlineLevel="1" collapsed="false">
      <c r="A234" s="1"/>
      <c r="B234" s="84" t="s">
        <v>73</v>
      </c>
      <c r="C234" s="78"/>
      <c r="D234" s="90" t="n">
        <f aca="false">SUM(D134:D222)</f>
        <v>47</v>
      </c>
      <c r="E234" s="90" t="n">
        <f aca="false">SUM(E134:E222)</f>
        <v>6</v>
      </c>
      <c r="F234" s="91" t="n">
        <f aca="false">F222+F211+F200+F189+F178+F167+F156+F145+F134</f>
        <v>10.5</v>
      </c>
      <c r="G234" s="99" t="n">
        <f aca="false">G222+G211+G200+G189+G178+G167+G156+G145+G134</f>
        <v>0</v>
      </c>
      <c r="H234" s="91" t="n">
        <f aca="false">H222+H211+H200+H189+H178+H167+H156+H145+H134</f>
        <v>10</v>
      </c>
      <c r="I234" s="99" t="n">
        <f aca="false">I222+I211+I200+I189+I178+I167+I156+I145+I134</f>
        <v>0</v>
      </c>
      <c r="J234" s="91" t="n">
        <f aca="false">J222+J211+J200+J189+J178+J167+J156+J145+J134</f>
        <v>10</v>
      </c>
      <c r="K234" s="99" t="n">
        <f aca="false">K222+K211+K200+K189+K178+K167+K156+K145+K134</f>
        <v>0</v>
      </c>
      <c r="L234" s="91" t="n">
        <f aca="false">L222+L211+L200+L189+L178+L167+L156+L145+L134</f>
        <v>10.5</v>
      </c>
      <c r="M234" s="99" t="n">
        <f aca="false">M222+M211+M200+M189+M178+M167+M156+M145+M134</f>
        <v>0</v>
      </c>
      <c r="N234" s="91" t="n">
        <f aca="false">N222+N211+N200+N189+N178+N167+N156+N145+N134</f>
        <v>0</v>
      </c>
      <c r="O234" s="99" t="n">
        <f aca="false">O222+O211+O200+O189+O178+O167+O156+O145+O134</f>
        <v>0</v>
      </c>
      <c r="P234" s="91" t="n">
        <f aca="false">P222+P211+P200+P189+P178+P167+P156+P145+P134</f>
        <v>41</v>
      </c>
      <c r="Q234" s="92" t="n">
        <f aca="false">Q222+Q211+Q200+Q189+Q178+Q167+Q156+Q145+Q134</f>
        <v>0</v>
      </c>
      <c r="R234" s="1"/>
      <c r="S234" s="1"/>
      <c r="T234" s="1"/>
      <c r="U234" s="1"/>
      <c r="V234" s="1"/>
      <c r="W234" s="1"/>
      <c r="X234" s="1"/>
      <c r="Y234" s="1"/>
      <c r="Z234" s="1"/>
      <c r="AA234" s="1"/>
      <c r="AB234" s="1"/>
      <c r="AC234" s="1"/>
      <c r="AD234" s="1"/>
      <c r="AE234" s="1"/>
    </row>
    <row r="235" customFormat="false" ht="15" hidden="false" customHeight="false" outlineLevel="1" collapsed="false">
      <c r="A235" s="1"/>
      <c r="B235" s="1"/>
      <c r="C235" s="1"/>
      <c r="D235" s="1"/>
      <c r="E235" s="1"/>
      <c r="F235" s="1"/>
      <c r="G235" s="34"/>
      <c r="H235" s="1"/>
      <c r="I235" s="34"/>
      <c r="J235" s="1"/>
      <c r="K235" s="34"/>
      <c r="L235" s="1"/>
      <c r="M235" s="34"/>
      <c r="N235" s="1"/>
      <c r="O235" s="34"/>
      <c r="P235" s="34"/>
      <c r="Q235" s="34"/>
      <c r="R235" s="1"/>
      <c r="S235" s="1"/>
      <c r="T235" s="1"/>
      <c r="U235" s="1"/>
      <c r="V235" s="1"/>
      <c r="W235" s="1"/>
      <c r="X235" s="1"/>
      <c r="Y235" s="1"/>
      <c r="Z235" s="1"/>
      <c r="AA235" s="1"/>
      <c r="AB235" s="1"/>
      <c r="AC235" s="1"/>
      <c r="AD235" s="1"/>
      <c r="AE235" s="1"/>
    </row>
    <row r="236" customFormat="false" ht="15" hidden="false" customHeight="false" outlineLevel="1" collapsed="false">
      <c r="A236" s="1"/>
      <c r="B236" s="93" t="s">
        <v>74</v>
      </c>
      <c r="C236" s="93"/>
      <c r="D236" s="93"/>
      <c r="E236" s="93"/>
      <c r="F236" s="93"/>
      <c r="G236" s="93"/>
      <c r="H236" s="93"/>
      <c r="I236" s="93"/>
      <c r="J236" s="93"/>
      <c r="K236" s="93"/>
      <c r="L236" s="93"/>
      <c r="M236" s="93"/>
      <c r="N236" s="93"/>
      <c r="O236" s="93"/>
      <c r="P236" s="93"/>
      <c r="Q236" s="93"/>
      <c r="R236" s="1"/>
      <c r="S236" s="1"/>
      <c r="T236" s="1"/>
      <c r="U236" s="1"/>
      <c r="V236" s="1"/>
      <c r="W236" s="1"/>
      <c r="X236" s="1"/>
      <c r="Y236" s="1"/>
      <c r="Z236" s="1"/>
      <c r="AA236" s="1"/>
      <c r="AB236" s="1"/>
      <c r="AC236" s="1"/>
      <c r="AD236" s="1"/>
      <c r="AE236" s="1"/>
    </row>
    <row r="237" customFormat="false" ht="15" hidden="false" customHeight="true" outlineLevel="1" collapsed="false">
      <c r="A237" s="1"/>
      <c r="B237" s="103" t="s">
        <v>103</v>
      </c>
      <c r="C237" s="103"/>
      <c r="D237" s="103"/>
      <c r="E237" s="103"/>
      <c r="F237" s="103"/>
      <c r="G237" s="103"/>
      <c r="H237" s="103"/>
      <c r="I237" s="103"/>
      <c r="J237" s="103"/>
      <c r="K237" s="103"/>
      <c r="L237" s="103"/>
      <c r="M237" s="103"/>
      <c r="N237" s="103"/>
      <c r="O237" s="103"/>
      <c r="P237" s="103"/>
      <c r="Q237" s="103"/>
      <c r="R237" s="1"/>
      <c r="S237" s="1"/>
      <c r="T237" s="1"/>
      <c r="U237" s="1"/>
      <c r="V237" s="1"/>
      <c r="W237" s="1"/>
      <c r="X237" s="1"/>
      <c r="Y237" s="1"/>
      <c r="Z237" s="1"/>
      <c r="AA237" s="1"/>
      <c r="AB237" s="1"/>
      <c r="AC237" s="1"/>
      <c r="AD237" s="1"/>
      <c r="AE237" s="1"/>
    </row>
    <row r="238" customFormat="false" ht="15" hidden="false" customHeight="false" outlineLevel="1" collapsed="false">
      <c r="A238" s="1"/>
      <c r="B238" s="101"/>
      <c r="C238" s="101"/>
      <c r="D238" s="101"/>
      <c r="E238" s="101"/>
      <c r="F238" s="101"/>
      <c r="G238" s="101"/>
      <c r="H238" s="101"/>
      <c r="I238" s="101"/>
      <c r="J238" s="101"/>
      <c r="K238" s="101"/>
      <c r="L238" s="101"/>
      <c r="M238" s="101"/>
      <c r="N238" s="101"/>
      <c r="O238" s="101"/>
      <c r="P238" s="101"/>
      <c r="Q238" s="101"/>
      <c r="R238" s="1"/>
      <c r="S238" s="1"/>
      <c r="T238" s="1"/>
      <c r="U238" s="1"/>
      <c r="V238" s="1"/>
      <c r="W238" s="1"/>
      <c r="X238" s="1"/>
      <c r="Y238" s="1"/>
      <c r="Z238" s="1"/>
      <c r="AA238" s="1"/>
      <c r="AB238" s="1"/>
      <c r="AC238" s="1"/>
      <c r="AD238" s="1"/>
      <c r="AE238" s="1"/>
    </row>
    <row r="239" customFormat="false" ht="15" hidden="false" customHeight="false" outlineLevel="1" collapsed="false">
      <c r="A239" s="1"/>
      <c r="B239" s="101"/>
      <c r="C239" s="101"/>
      <c r="D239" s="101"/>
      <c r="E239" s="101"/>
      <c r="F239" s="101"/>
      <c r="G239" s="101"/>
      <c r="H239" s="101"/>
      <c r="I239" s="101"/>
      <c r="J239" s="101"/>
      <c r="K239" s="101"/>
      <c r="L239" s="101"/>
      <c r="M239" s="101"/>
      <c r="N239" s="101"/>
      <c r="O239" s="101"/>
      <c r="P239" s="101"/>
      <c r="Q239" s="101"/>
      <c r="R239" s="1"/>
      <c r="S239" s="1"/>
      <c r="T239" s="1"/>
      <c r="U239" s="1"/>
      <c r="V239" s="1"/>
      <c r="W239" s="1"/>
      <c r="X239" s="1"/>
      <c r="Y239" s="1"/>
      <c r="Z239" s="1"/>
      <c r="AA239" s="1"/>
      <c r="AB239" s="1"/>
      <c r="AC239" s="1"/>
      <c r="AD239" s="1"/>
      <c r="AE239" s="1"/>
    </row>
    <row r="240" customFormat="false" ht="15" hidden="false" customHeight="false" outlineLevel="1" collapsed="false">
      <c r="A240" s="1"/>
      <c r="B240" s="101"/>
      <c r="C240" s="101"/>
      <c r="D240" s="101"/>
      <c r="E240" s="101"/>
      <c r="F240" s="101"/>
      <c r="G240" s="101"/>
      <c r="H240" s="101"/>
      <c r="I240" s="101"/>
      <c r="J240" s="101"/>
      <c r="K240" s="101"/>
      <c r="L240" s="101"/>
      <c r="M240" s="101"/>
      <c r="N240" s="101"/>
      <c r="O240" s="101"/>
      <c r="P240" s="101"/>
      <c r="Q240" s="101"/>
      <c r="R240" s="1"/>
      <c r="S240" s="1"/>
      <c r="T240" s="1"/>
      <c r="U240" s="1"/>
      <c r="V240" s="1"/>
      <c r="W240" s="1"/>
      <c r="X240" s="1"/>
      <c r="Y240" s="1"/>
      <c r="Z240" s="1"/>
      <c r="AA240" s="1"/>
      <c r="AB240" s="1"/>
      <c r="AC240" s="1"/>
      <c r="AD240" s="1"/>
      <c r="AE240" s="1"/>
    </row>
    <row r="241" customFormat="false" ht="15" hidden="false" customHeight="false" outlineLevel="1" collapsed="false">
      <c r="A241" s="1"/>
      <c r="B241" s="101"/>
      <c r="C241" s="101"/>
      <c r="D241" s="101"/>
      <c r="E241" s="101"/>
      <c r="F241" s="101"/>
      <c r="G241" s="101"/>
      <c r="H241" s="101"/>
      <c r="I241" s="101"/>
      <c r="J241" s="101"/>
      <c r="K241" s="101"/>
      <c r="L241" s="101"/>
      <c r="M241" s="101"/>
      <c r="N241" s="101"/>
      <c r="O241" s="101"/>
      <c r="P241" s="101"/>
      <c r="Q241" s="101"/>
      <c r="R241" s="1"/>
      <c r="S241" s="1"/>
      <c r="T241" s="1"/>
      <c r="U241" s="1"/>
      <c r="V241" s="1"/>
      <c r="W241" s="1"/>
      <c r="X241" s="1"/>
      <c r="Y241" s="1"/>
      <c r="Z241" s="1"/>
      <c r="AA241" s="1"/>
      <c r="AB241" s="1"/>
      <c r="AC241" s="1"/>
      <c r="AD241" s="1"/>
      <c r="AE241" s="1"/>
    </row>
    <row r="242" customFormat="false" ht="15" hidden="false" customHeight="false" outlineLevel="1" collapsed="false">
      <c r="A242" s="1"/>
      <c r="B242" s="101"/>
      <c r="C242" s="101"/>
      <c r="D242" s="101"/>
      <c r="E242" s="101"/>
      <c r="F242" s="101"/>
      <c r="G242" s="101"/>
      <c r="H242" s="101"/>
      <c r="I242" s="101"/>
      <c r="J242" s="101"/>
      <c r="K242" s="101"/>
      <c r="L242" s="101"/>
      <c r="M242" s="101"/>
      <c r="N242" s="101"/>
      <c r="O242" s="101"/>
      <c r="P242" s="101"/>
      <c r="Q242" s="101"/>
      <c r="R242" s="1"/>
      <c r="S242" s="1"/>
      <c r="T242" s="1"/>
      <c r="U242" s="1"/>
      <c r="V242" s="1"/>
      <c r="W242" s="1"/>
      <c r="X242" s="1"/>
      <c r="Y242" s="1"/>
      <c r="Z242" s="1"/>
      <c r="AA242" s="1"/>
      <c r="AB242" s="1"/>
      <c r="AC242" s="1"/>
      <c r="AD242" s="1"/>
      <c r="AE242" s="1"/>
    </row>
    <row r="243" customFormat="false" ht="15" hidden="false" customHeight="false" outlineLevel="1" collapsed="false">
      <c r="A243" s="1"/>
      <c r="B243" s="101"/>
      <c r="C243" s="101"/>
      <c r="D243" s="101"/>
      <c r="E243" s="101"/>
      <c r="F243" s="101"/>
      <c r="G243" s="101"/>
      <c r="H243" s="101"/>
      <c r="I243" s="101"/>
      <c r="J243" s="101"/>
      <c r="K243" s="101"/>
      <c r="L243" s="101"/>
      <c r="M243" s="101"/>
      <c r="N243" s="101"/>
      <c r="O243" s="101"/>
      <c r="P243" s="101"/>
      <c r="Q243" s="101"/>
      <c r="R243" s="1"/>
      <c r="S243" s="1"/>
      <c r="T243" s="1"/>
      <c r="U243" s="1"/>
      <c r="V243" s="1"/>
      <c r="W243" s="1"/>
      <c r="X243" s="1"/>
      <c r="Y243" s="1"/>
      <c r="Z243" s="1"/>
      <c r="AA243" s="1"/>
      <c r="AB243" s="1"/>
      <c r="AC243" s="1"/>
      <c r="AD243" s="1"/>
      <c r="AE243" s="1"/>
    </row>
    <row r="244" customFormat="false" ht="15" hidden="false" customHeight="false" outlineLevel="1" collapsed="false">
      <c r="A244" s="1"/>
      <c r="B244" s="101"/>
      <c r="C244" s="101"/>
      <c r="D244" s="101"/>
      <c r="E244" s="101"/>
      <c r="F244" s="101"/>
      <c r="G244" s="101"/>
      <c r="H244" s="101"/>
      <c r="I244" s="101"/>
      <c r="J244" s="101"/>
      <c r="K244" s="101"/>
      <c r="L244" s="101"/>
      <c r="M244" s="101"/>
      <c r="N244" s="101"/>
      <c r="O244" s="101"/>
      <c r="P244" s="101"/>
      <c r="Q244" s="101"/>
      <c r="R244" s="1"/>
      <c r="S244" s="1"/>
      <c r="T244" s="1"/>
      <c r="U244" s="1"/>
      <c r="V244" s="1"/>
      <c r="W244" s="1"/>
      <c r="X244" s="1"/>
      <c r="Y244" s="1"/>
      <c r="Z244" s="1"/>
      <c r="AA244" s="1"/>
      <c r="AB244" s="1"/>
      <c r="AC244" s="1"/>
      <c r="AD244" s="1"/>
      <c r="AE244" s="1"/>
    </row>
    <row r="245" customFormat="false" ht="15" hidden="false" customHeight="false" outlineLevel="1" collapsed="false">
      <c r="A245" s="1"/>
      <c r="B245" s="101"/>
      <c r="C245" s="101"/>
      <c r="D245" s="101"/>
      <c r="E245" s="101"/>
      <c r="F245" s="101"/>
      <c r="G245" s="101"/>
      <c r="H245" s="101"/>
      <c r="I245" s="101"/>
      <c r="J245" s="101"/>
      <c r="K245" s="101"/>
      <c r="L245" s="101"/>
      <c r="M245" s="101"/>
      <c r="N245" s="101"/>
      <c r="O245" s="101"/>
      <c r="P245" s="101"/>
      <c r="Q245" s="101"/>
      <c r="R245" s="1"/>
      <c r="S245" s="1"/>
      <c r="T245" s="1"/>
      <c r="U245" s="1"/>
      <c r="V245" s="1"/>
      <c r="W245" s="1"/>
      <c r="X245" s="1"/>
      <c r="Y245" s="1"/>
      <c r="Z245" s="1"/>
      <c r="AA245" s="1"/>
      <c r="AB245" s="1"/>
      <c r="AC245" s="1"/>
      <c r="AD245" s="1"/>
      <c r="AE245" s="1"/>
    </row>
    <row r="246" customFormat="false" ht="15" hidden="false" customHeight="false" outlineLevel="1" collapsed="false">
      <c r="A246" s="1"/>
      <c r="B246" s="102"/>
      <c r="C246" s="102"/>
      <c r="D246" s="102"/>
      <c r="E246" s="102"/>
      <c r="F246" s="102"/>
      <c r="G246" s="102"/>
      <c r="H246" s="102"/>
      <c r="I246" s="102"/>
      <c r="J246" s="102"/>
      <c r="K246" s="102"/>
      <c r="L246" s="102"/>
      <c r="M246" s="102"/>
      <c r="N246" s="102"/>
      <c r="O246" s="102"/>
      <c r="P246" s="102"/>
      <c r="Q246" s="102"/>
      <c r="R246" s="1"/>
      <c r="S246" s="1"/>
      <c r="T246" s="1"/>
      <c r="U246" s="1"/>
      <c r="V246" s="1"/>
      <c r="W246" s="1"/>
      <c r="X246" s="1"/>
      <c r="Y246" s="1"/>
      <c r="Z246" s="1"/>
      <c r="AA246" s="1"/>
      <c r="AB246" s="1"/>
      <c r="AC246" s="1"/>
      <c r="AD246" s="1"/>
      <c r="AE246" s="1"/>
    </row>
    <row r="247" customFormat="false" ht="15" hidden="false" customHeight="false" outlineLevel="1" collapsed="false">
      <c r="A247" s="1"/>
      <c r="B247" s="97"/>
      <c r="C247" s="97"/>
      <c r="D247" s="97"/>
      <c r="E247" s="97"/>
      <c r="F247" s="97"/>
      <c r="G247" s="97"/>
      <c r="H247" s="97"/>
      <c r="I247" s="97"/>
      <c r="J247" s="97"/>
      <c r="K247" s="97"/>
      <c r="L247" s="97"/>
      <c r="M247" s="97"/>
      <c r="N247" s="97"/>
      <c r="O247" s="97"/>
      <c r="P247" s="97"/>
      <c r="Q247" s="97"/>
      <c r="R247" s="1"/>
      <c r="S247" s="1"/>
      <c r="T247" s="1"/>
      <c r="U247" s="1"/>
      <c r="V247" s="1"/>
      <c r="W247" s="1"/>
      <c r="X247" s="1"/>
      <c r="Y247" s="1"/>
      <c r="Z247" s="1"/>
      <c r="AA247" s="1"/>
      <c r="AB247" s="1"/>
      <c r="AC247" s="1"/>
      <c r="AD247" s="1"/>
      <c r="AE247" s="1"/>
    </row>
    <row r="248" customFormat="false" ht="15" hidden="false" customHeight="false" outlineLevel="0" collapsed="false">
      <c r="A248" s="1"/>
      <c r="B248" s="1"/>
      <c r="C248" s="1"/>
      <c r="D248" s="1"/>
      <c r="E248" s="1"/>
      <c r="F248" s="1"/>
      <c r="G248" s="34"/>
      <c r="H248" s="1"/>
      <c r="I248" s="34"/>
      <c r="J248" s="1"/>
      <c r="K248" s="34"/>
      <c r="L248" s="1"/>
      <c r="M248" s="34"/>
      <c r="N248" s="1"/>
      <c r="O248" s="34"/>
      <c r="P248" s="34"/>
      <c r="Q248" s="34"/>
      <c r="R248" s="1"/>
      <c r="S248" s="1"/>
      <c r="T248" s="1"/>
      <c r="U248" s="1"/>
      <c r="V248" s="1"/>
      <c r="W248" s="1"/>
      <c r="X248" s="1"/>
      <c r="Y248" s="1"/>
      <c r="Z248" s="1"/>
      <c r="AA248" s="1"/>
      <c r="AB248" s="1"/>
      <c r="AC248" s="1"/>
      <c r="AD248" s="1"/>
      <c r="AE248" s="1"/>
    </row>
    <row r="249" customFormat="false" ht="15" hidden="false" customHeight="false" outlineLevel="0" collapsed="false">
      <c r="A249" s="1"/>
      <c r="B249" s="1"/>
      <c r="C249" s="1"/>
      <c r="D249" s="1"/>
      <c r="E249" s="1"/>
      <c r="F249" s="1"/>
      <c r="G249" s="34"/>
      <c r="H249" s="1"/>
      <c r="I249" s="34"/>
      <c r="J249" s="1"/>
      <c r="K249" s="34"/>
      <c r="L249" s="1"/>
      <c r="M249" s="34"/>
      <c r="N249" s="1"/>
      <c r="O249" s="34"/>
      <c r="P249" s="34"/>
      <c r="Q249" s="34"/>
      <c r="R249" s="1"/>
      <c r="S249" s="1"/>
      <c r="T249" s="1"/>
      <c r="U249" s="1"/>
      <c r="V249" s="1"/>
      <c r="W249" s="1"/>
      <c r="X249" s="1"/>
      <c r="Y249" s="1"/>
      <c r="Z249" s="1"/>
      <c r="AA249" s="1"/>
      <c r="AB249" s="1"/>
      <c r="AC249" s="1"/>
      <c r="AD249" s="1"/>
      <c r="AE249" s="1"/>
    </row>
    <row r="250" customFormat="false" ht="15" hidden="false" customHeight="false" outlineLevel="0" collapsed="false">
      <c r="A250" s="1"/>
      <c r="B250" s="1"/>
      <c r="C250" s="1"/>
      <c r="D250" s="1"/>
      <c r="E250" s="1"/>
      <c r="F250" s="1"/>
      <c r="G250" s="34"/>
      <c r="H250" s="1"/>
      <c r="I250" s="34"/>
      <c r="J250" s="1"/>
      <c r="K250" s="34"/>
      <c r="L250" s="1"/>
      <c r="M250" s="34"/>
      <c r="N250" s="1"/>
      <c r="O250" s="34"/>
      <c r="P250" s="34"/>
      <c r="Q250" s="34"/>
      <c r="R250" s="1"/>
      <c r="S250" s="1"/>
      <c r="T250" s="1"/>
      <c r="U250" s="1"/>
      <c r="V250" s="1"/>
      <c r="W250" s="1"/>
      <c r="X250" s="1"/>
      <c r="Y250" s="1"/>
      <c r="Z250" s="1"/>
      <c r="AA250" s="1"/>
      <c r="AB250" s="1"/>
      <c r="AC250" s="1"/>
      <c r="AD250" s="1"/>
      <c r="AE250" s="1"/>
    </row>
    <row r="251" customFormat="false" ht="15" hidden="false" customHeight="false" outlineLevel="0" collapsed="false">
      <c r="A251" s="1"/>
      <c r="B251" s="1"/>
      <c r="C251" s="1"/>
      <c r="D251" s="1"/>
      <c r="E251" s="1"/>
      <c r="F251" s="1"/>
      <c r="G251" s="34"/>
      <c r="H251" s="1"/>
      <c r="I251" s="34"/>
      <c r="J251" s="1"/>
      <c r="K251" s="34"/>
      <c r="L251" s="1"/>
      <c r="M251" s="34"/>
      <c r="N251" s="1"/>
      <c r="O251" s="34"/>
      <c r="P251" s="34"/>
      <c r="Q251" s="34"/>
      <c r="R251" s="1"/>
      <c r="S251" s="1"/>
      <c r="T251" s="1"/>
      <c r="U251" s="1"/>
      <c r="V251" s="1"/>
      <c r="W251" s="1"/>
      <c r="X251" s="1"/>
      <c r="Y251" s="1"/>
      <c r="Z251" s="1"/>
      <c r="AA251" s="1"/>
      <c r="AB251" s="1"/>
      <c r="AC251" s="1"/>
      <c r="AD251" s="1"/>
      <c r="AE251" s="1"/>
    </row>
    <row r="252" customFormat="false" ht="15" hidden="false" customHeight="false" outlineLevel="0" collapsed="false">
      <c r="A252" s="1"/>
      <c r="B252" s="48" t="s">
        <v>96</v>
      </c>
      <c r="C252" s="49"/>
      <c r="D252" s="49"/>
      <c r="E252" s="49"/>
      <c r="F252" s="49"/>
      <c r="G252" s="50"/>
      <c r="H252" s="49"/>
      <c r="I252" s="50"/>
      <c r="J252" s="49"/>
      <c r="K252" s="50"/>
      <c r="L252" s="49"/>
      <c r="M252" s="50"/>
      <c r="N252" s="49"/>
      <c r="O252" s="50"/>
      <c r="P252" s="50"/>
      <c r="Q252" s="50"/>
      <c r="R252" s="1"/>
      <c r="S252" s="1"/>
      <c r="T252" s="1"/>
      <c r="U252" s="1"/>
      <c r="V252" s="1"/>
      <c r="W252" s="1"/>
      <c r="X252" s="1"/>
      <c r="Y252" s="1"/>
      <c r="Z252" s="1"/>
      <c r="AA252" s="1"/>
      <c r="AB252" s="1"/>
    </row>
    <row r="253" customFormat="false" ht="15" hidden="false" customHeight="false" outlineLevel="0" collapsed="false">
      <c r="A253" s="1"/>
      <c r="B253" s="51" t="s">
        <v>38</v>
      </c>
      <c r="C253" s="52"/>
      <c r="D253" s="52"/>
      <c r="E253" s="52"/>
      <c r="F253" s="52"/>
      <c r="G253" s="53"/>
      <c r="H253" s="52"/>
      <c r="I253" s="53"/>
      <c r="J253" s="52"/>
      <c r="K253" s="53"/>
      <c r="L253" s="52"/>
      <c r="M253" s="53"/>
      <c r="N253" s="52"/>
      <c r="O253" s="53"/>
      <c r="P253" s="53"/>
      <c r="Q253" s="53"/>
      <c r="R253" s="1"/>
      <c r="S253" s="1"/>
      <c r="T253" s="1"/>
      <c r="U253" s="1"/>
      <c r="V253" s="1"/>
      <c r="W253" s="1"/>
      <c r="X253" s="1"/>
      <c r="Y253" s="1"/>
      <c r="Z253" s="1"/>
      <c r="AA253" s="1"/>
      <c r="AB253" s="1"/>
    </row>
    <row r="254" customFormat="false" ht="15" hidden="false" customHeight="false" outlineLevel="0" collapsed="false">
      <c r="A254" s="1"/>
      <c r="B254" s="104" t="str">
        <f aca="false">Übersicht!C23</f>
        <v>21.5 - 27.5</v>
      </c>
      <c r="C254" s="54"/>
      <c r="D254" s="54"/>
      <c r="E254" s="54"/>
      <c r="F254" s="54"/>
      <c r="G254" s="55"/>
      <c r="H254" s="54"/>
      <c r="I254" s="55"/>
      <c r="J254" s="54"/>
      <c r="K254" s="55"/>
      <c r="L254" s="54"/>
      <c r="M254" s="55"/>
      <c r="N254" s="54"/>
      <c r="O254" s="55"/>
      <c r="P254" s="55"/>
      <c r="Q254" s="55"/>
      <c r="R254" s="1"/>
      <c r="S254" s="1"/>
      <c r="T254" s="1"/>
      <c r="U254" s="1"/>
      <c r="V254" s="1"/>
      <c r="W254" s="1"/>
      <c r="X254" s="1"/>
      <c r="Y254" s="1"/>
      <c r="Z254" s="1"/>
      <c r="AA254" s="1"/>
      <c r="AB254" s="1"/>
    </row>
    <row r="255" customFormat="false" ht="15" hidden="false" customHeight="false" outlineLevel="1" collapsed="false">
      <c r="A255" s="1"/>
      <c r="B255" s="105"/>
      <c r="C255" s="54"/>
      <c r="D255" s="54"/>
      <c r="E255" s="54"/>
      <c r="F255" s="57" t="str">
        <f aca="false">F3</f>
        <v>MZ</v>
      </c>
      <c r="G255" s="57"/>
      <c r="H255" s="57" t="str">
        <f aca="false">H3</f>
        <v>SM</v>
      </c>
      <c r="I255" s="57"/>
      <c r="J255" s="57" t="str">
        <f aca="false">J3</f>
        <v>BB</v>
      </c>
      <c r="K255" s="57"/>
      <c r="L255" s="57" t="str">
        <f aca="false">L3</f>
        <v>NA</v>
      </c>
      <c r="M255" s="57"/>
      <c r="N255" s="57" t="str">
        <f aca="false">N3</f>
        <v>T5</v>
      </c>
      <c r="O255" s="57"/>
      <c r="P255" s="57" t="s">
        <v>69</v>
      </c>
      <c r="Q255" s="57"/>
      <c r="R255" s="1"/>
      <c r="S255" s="1"/>
      <c r="T255" s="1"/>
      <c r="U255" s="1"/>
      <c r="V255" s="1"/>
      <c r="W255" s="1"/>
      <c r="X255" s="1"/>
      <c r="Y255" s="1"/>
      <c r="Z255" s="1"/>
      <c r="AA255" s="1"/>
      <c r="AB255" s="1"/>
    </row>
    <row r="256" customFormat="false" ht="15" hidden="false" customHeight="false" outlineLevel="1" collapsed="false">
      <c r="A256" s="1"/>
      <c r="B256" s="54"/>
      <c r="C256" s="54"/>
      <c r="D256" s="58" t="s">
        <v>63</v>
      </c>
      <c r="E256" s="58" t="s">
        <v>64</v>
      </c>
      <c r="F256" s="59" t="s">
        <v>65</v>
      </c>
      <c r="G256" s="60" t="s">
        <v>66</v>
      </c>
      <c r="H256" s="59" t="s">
        <v>65</v>
      </c>
      <c r="I256" s="60" t="s">
        <v>66</v>
      </c>
      <c r="J256" s="59" t="s">
        <v>65</v>
      </c>
      <c r="K256" s="60" t="s">
        <v>66</v>
      </c>
      <c r="L256" s="59" t="s">
        <v>65</v>
      </c>
      <c r="M256" s="60" t="s">
        <v>66</v>
      </c>
      <c r="N256" s="59" t="s">
        <v>65</v>
      </c>
      <c r="O256" s="60" t="s">
        <v>66</v>
      </c>
      <c r="P256" s="59" t="s">
        <v>65</v>
      </c>
      <c r="Q256" s="60" t="s">
        <v>66</v>
      </c>
      <c r="R256" s="1"/>
      <c r="S256" s="1"/>
      <c r="T256" s="1"/>
      <c r="U256" s="1"/>
      <c r="V256" s="1"/>
      <c r="W256" s="1"/>
      <c r="X256" s="1"/>
      <c r="Y256" s="1"/>
      <c r="Z256" s="1"/>
      <c r="AA256" s="1"/>
      <c r="AB256" s="1"/>
    </row>
    <row r="257" customFormat="false" ht="15" hidden="false" customHeight="false" outlineLevel="1" collapsed="false">
      <c r="A257" s="1"/>
      <c r="B257" s="62" t="s">
        <v>53</v>
      </c>
      <c r="C257" s="63"/>
      <c r="D257" s="64" t="n">
        <v>4</v>
      </c>
      <c r="E257" s="65" t="n">
        <f aca="false">D257-F257-H257-J257-L257-N257</f>
        <v>4</v>
      </c>
      <c r="F257" s="66" t="n">
        <f aca="false">SUM(F258:F267)</f>
        <v>0</v>
      </c>
      <c r="G257" s="67" t="n">
        <f aca="false">SUM(G258:G267)</f>
        <v>0</v>
      </c>
      <c r="H257" s="66" t="n">
        <f aca="false">SUM(H258:H267)</f>
        <v>0</v>
      </c>
      <c r="I257" s="67" t="n">
        <f aca="false">SUM(I258:I267)</f>
        <v>0</v>
      </c>
      <c r="J257" s="66" t="n">
        <f aca="false">SUM(J258:J267)</f>
        <v>0</v>
      </c>
      <c r="K257" s="67" t="n">
        <f aca="false">SUM(K258:K267)</f>
        <v>0</v>
      </c>
      <c r="L257" s="66" t="n">
        <f aca="false">SUM(L258:L267)</f>
        <v>0</v>
      </c>
      <c r="M257" s="67" t="n">
        <f aca="false">SUM(M258:M267)</f>
        <v>0</v>
      </c>
      <c r="N257" s="66" t="n">
        <f aca="false">SUM(N258:N267)</f>
        <v>0</v>
      </c>
      <c r="O257" s="67" t="n">
        <f aca="false">SUM(O258:O267)</f>
        <v>0</v>
      </c>
      <c r="P257" s="68" t="n">
        <f aca="false">L257+J257+H257+F257+N257</f>
        <v>0</v>
      </c>
      <c r="Q257" s="67" t="n">
        <f aca="false">M257+K257+I257+G257+O257</f>
        <v>0</v>
      </c>
      <c r="R257" s="1"/>
      <c r="S257" s="1"/>
      <c r="T257" s="1"/>
      <c r="U257" s="1"/>
      <c r="V257" s="1"/>
      <c r="W257" s="1"/>
      <c r="X257" s="1"/>
      <c r="Y257" s="1"/>
      <c r="Z257" s="1"/>
      <c r="AA257" s="1"/>
      <c r="AB257" s="1"/>
    </row>
    <row r="258" customFormat="false" ht="15" hidden="true" customHeight="false" outlineLevel="2" collapsed="false">
      <c r="A258" s="1"/>
      <c r="B258" s="70" t="str">
        <f aca="false">B14</f>
        <v>Use Cases - brief</v>
      </c>
      <c r="C258" s="71"/>
      <c r="D258" s="72"/>
      <c r="E258" s="73"/>
      <c r="F258" s="74"/>
      <c r="G258" s="75" t="n">
        <f aca="false">SUMIFS([0]!t1istw9,[0]!t1paketw9,B258)</f>
        <v>0</v>
      </c>
      <c r="H258" s="74"/>
      <c r="I258" s="75" t="n">
        <f aca="false">SUMIFS(zeit2!t2istw9,zeit2!t2paketw9,B258)</f>
        <v>0</v>
      </c>
      <c r="J258" s="74"/>
      <c r="K258" s="75" t="n">
        <f aca="false">SUMIFS(zeit3!t3istw9,zeit3!t3paketw9,B258)</f>
        <v>0</v>
      </c>
      <c r="L258" s="74"/>
      <c r="M258" s="75" t="n">
        <f aca="false">SUMIFS(zeit4!t4istw9,zeit4!t4paketw9,B258)</f>
        <v>0</v>
      </c>
      <c r="N258" s="74"/>
      <c r="O258" s="75" t="n">
        <f aca="false">SUMIFS(zeit5!t5istw9,zeit5!t5paketw9,B258)</f>
        <v>0</v>
      </c>
      <c r="P258" s="76" t="n">
        <f aca="false">L258+J258+H258+F258+N258</f>
        <v>0</v>
      </c>
      <c r="Q258" s="98" t="n">
        <f aca="false">M258+K258+I258+G258+O258</f>
        <v>0</v>
      </c>
      <c r="R258" s="1"/>
      <c r="S258" s="1"/>
      <c r="T258" s="1"/>
      <c r="U258" s="1"/>
      <c r="V258" s="1"/>
      <c r="W258" s="1"/>
      <c r="X258" s="1"/>
      <c r="Y258" s="1"/>
      <c r="Z258" s="1"/>
      <c r="AA258" s="1"/>
      <c r="AB258" s="1"/>
    </row>
    <row r="259" customFormat="false" ht="15" hidden="true" customHeight="false" outlineLevel="2" collapsed="false">
      <c r="A259" s="1"/>
      <c r="B259" s="70" t="str">
        <f aca="false">B15</f>
        <v>Use Cases - fully dressed</v>
      </c>
      <c r="C259" s="71"/>
      <c r="D259" s="72"/>
      <c r="E259" s="73"/>
      <c r="F259" s="74"/>
      <c r="G259" s="75" t="n">
        <f aca="false">SUMIFS([0]!t1istw9,[0]!t1paketw9,B259)</f>
        <v>0</v>
      </c>
      <c r="H259" s="74"/>
      <c r="I259" s="75" t="n">
        <f aca="false">SUMIFS(zeit2!t2istw9,zeit2!t2paketw9,B259)</f>
        <v>0</v>
      </c>
      <c r="J259" s="74"/>
      <c r="K259" s="75" t="n">
        <f aca="false">SUMIFS(zeit3!t3istw9,zeit3!t3paketw9,B259)</f>
        <v>0</v>
      </c>
      <c r="L259" s="74"/>
      <c r="M259" s="75" t="n">
        <f aca="false">SUMIFS(zeit4!t4istw9,zeit4!t4paketw9,B259)</f>
        <v>0</v>
      </c>
      <c r="N259" s="74"/>
      <c r="O259" s="75" t="n">
        <f aca="false">SUMIFS(zeit5!t5istw9,zeit5!t5paketw9,B259)</f>
        <v>0</v>
      </c>
      <c r="P259" s="76" t="n">
        <f aca="false">L259+J259+H259+F259+N259</f>
        <v>0</v>
      </c>
      <c r="Q259" s="98" t="n">
        <f aca="false">M259+K259+I259+G259+O259</f>
        <v>0</v>
      </c>
      <c r="R259" s="1"/>
      <c r="S259" s="1"/>
      <c r="T259" s="1"/>
      <c r="U259" s="1"/>
      <c r="V259" s="1"/>
      <c r="W259" s="1"/>
      <c r="X259" s="1"/>
      <c r="Y259" s="1"/>
      <c r="Z259" s="1"/>
      <c r="AA259" s="1"/>
      <c r="AB259" s="1"/>
    </row>
    <row r="260" customFormat="false" ht="15" hidden="true" customHeight="false" outlineLevel="2" collapsed="false">
      <c r="A260" s="1"/>
      <c r="B260" s="70" t="str">
        <f aca="false">B16</f>
        <v>Vision</v>
      </c>
      <c r="C260" s="71"/>
      <c r="D260" s="72"/>
      <c r="E260" s="73"/>
      <c r="F260" s="74"/>
      <c r="G260" s="75" t="n">
        <f aca="false">SUMIFS([0]!t1istw9,[0]!t1paketw9,B260)</f>
        <v>0</v>
      </c>
      <c r="H260" s="74"/>
      <c r="I260" s="75" t="n">
        <f aca="false">SUMIFS(zeit2!t2istw9,zeit2!t2paketw9,B260)</f>
        <v>0</v>
      </c>
      <c r="J260" s="74"/>
      <c r="K260" s="75" t="n">
        <f aca="false">SUMIFS(zeit3!t3istw9,zeit3!t3paketw9,B260)</f>
        <v>0</v>
      </c>
      <c r="L260" s="74"/>
      <c r="M260" s="75" t="n">
        <f aca="false">SUMIFS(zeit4!t4istw9,zeit4!t4paketw9,B260)</f>
        <v>0</v>
      </c>
      <c r="N260" s="74"/>
      <c r="O260" s="75" t="n">
        <f aca="false">SUMIFS(zeit5!t5istw9,zeit5!t5paketw9,B260)</f>
        <v>0</v>
      </c>
      <c r="P260" s="76" t="n">
        <f aca="false">L260+J260+H260+F260+N260</f>
        <v>0</v>
      </c>
      <c r="Q260" s="98" t="n">
        <f aca="false">M260+K260+I260+G260+O260</f>
        <v>0</v>
      </c>
      <c r="R260" s="1"/>
      <c r="S260" s="1"/>
      <c r="T260" s="1"/>
      <c r="U260" s="1"/>
      <c r="V260" s="1"/>
      <c r="W260" s="1"/>
      <c r="X260" s="1"/>
      <c r="Y260" s="1"/>
      <c r="Z260" s="1"/>
      <c r="AA260" s="1"/>
      <c r="AB260" s="1"/>
    </row>
    <row r="261" customFormat="false" ht="15" hidden="true" customHeight="false" outlineLevel="2" collapsed="false">
      <c r="B261" s="70" t="str">
        <f aca="false">B17</f>
        <v>Software Requirements Specifications</v>
      </c>
      <c r="C261" s="71"/>
      <c r="D261" s="72"/>
      <c r="E261" s="73"/>
      <c r="F261" s="74"/>
      <c r="G261" s="75" t="n">
        <f aca="false">SUMIFS([0]!t1istw9,[0]!t1paketw9,B261)</f>
        <v>0</v>
      </c>
      <c r="H261" s="74"/>
      <c r="I261" s="75" t="n">
        <f aca="false">SUMIFS(zeit2!t2istw9,zeit2!t2paketw9,B261)</f>
        <v>0</v>
      </c>
      <c r="J261" s="74"/>
      <c r="K261" s="75" t="n">
        <f aca="false">SUMIFS(zeit3!t3istw9,zeit3!t3paketw9,B261)</f>
        <v>0</v>
      </c>
      <c r="L261" s="74"/>
      <c r="M261" s="75" t="n">
        <f aca="false">SUMIFS(zeit4!t4istw9,zeit4!t4paketw9,B261)</f>
        <v>0</v>
      </c>
      <c r="N261" s="74"/>
      <c r="O261" s="75" t="n">
        <f aca="false">SUMIFS(zeit5!t5istw9,zeit5!t5paketw9,B261)</f>
        <v>0</v>
      </c>
      <c r="P261" s="76" t="n">
        <f aca="false">L261+J261+H261+F261+N261</f>
        <v>0</v>
      </c>
      <c r="Q261" s="98" t="n">
        <f aca="false">M261+K261+I261+G261+O261</f>
        <v>0</v>
      </c>
      <c r="R261" s="1"/>
      <c r="S261" s="1"/>
      <c r="T261" s="1"/>
      <c r="U261" s="1"/>
      <c r="V261" s="1"/>
      <c r="W261" s="1"/>
      <c r="X261" s="1"/>
      <c r="Y261" s="1"/>
      <c r="Z261" s="1"/>
      <c r="AA261" s="1"/>
      <c r="AB261" s="1"/>
    </row>
    <row r="262" customFormat="false" ht="15" hidden="true" customHeight="false" outlineLevel="2" collapsed="false">
      <c r="B262" s="70" t="str">
        <f aca="false">B18</f>
        <v>Glossary</v>
      </c>
      <c r="C262" s="71"/>
      <c r="D262" s="72"/>
      <c r="E262" s="73"/>
      <c r="F262" s="74"/>
      <c r="G262" s="75" t="n">
        <f aca="false">SUMIFS([0]!t1istw9,[0]!t1paketw9,B262)</f>
        <v>0</v>
      </c>
      <c r="H262" s="74"/>
      <c r="I262" s="75" t="n">
        <f aca="false">SUMIFS(zeit2!t2istw9,zeit2!t2paketw9,B262)</f>
        <v>0</v>
      </c>
      <c r="J262" s="74"/>
      <c r="K262" s="75" t="n">
        <f aca="false">SUMIFS(zeit3!t3istw9,zeit3!t3paketw9,B262)</f>
        <v>0</v>
      </c>
      <c r="L262" s="74"/>
      <c r="M262" s="75" t="n">
        <f aca="false">SUMIFS(zeit4!t4istw9,zeit4!t4paketw9,B262)</f>
        <v>0</v>
      </c>
      <c r="N262" s="74"/>
      <c r="O262" s="75" t="n">
        <f aca="false">SUMIFS(zeit5!t5istw9,zeit5!t5paketw9,B262)</f>
        <v>0</v>
      </c>
      <c r="P262" s="76" t="n">
        <f aca="false">L262+J262+H262+F262+N262</f>
        <v>0</v>
      </c>
      <c r="Q262" s="98" t="n">
        <f aca="false">M262+K262+I262+G262+O262</f>
        <v>0</v>
      </c>
      <c r="R262" s="1"/>
      <c r="S262" s="1"/>
      <c r="T262" s="1"/>
      <c r="U262" s="1"/>
      <c r="V262" s="1"/>
      <c r="W262" s="1"/>
      <c r="X262" s="1"/>
      <c r="Y262" s="1"/>
      <c r="Z262" s="1"/>
      <c r="AA262" s="1"/>
      <c r="AB262" s="1"/>
      <c r="AC262" s="1"/>
    </row>
    <row r="263" customFormat="false" ht="15" hidden="true" customHeight="false" outlineLevel="2" collapsed="false">
      <c r="B263" s="70" t="n">
        <f aca="false">B19</f>
        <v>0</v>
      </c>
      <c r="C263" s="71"/>
      <c r="D263" s="72"/>
      <c r="E263" s="73"/>
      <c r="F263" s="74"/>
      <c r="G263" s="75" t="n">
        <f aca="false">SUMIFS([0]!t1istw9,[0]!t1paketw9,B263)</f>
        <v>0</v>
      </c>
      <c r="H263" s="74"/>
      <c r="I263" s="75" t="n">
        <f aca="false">SUMIFS(zeit2!t2istw9,zeit2!t2paketw9,B263)</f>
        <v>0</v>
      </c>
      <c r="J263" s="74"/>
      <c r="K263" s="75" t="n">
        <f aca="false">SUMIFS(zeit3!t3istw9,zeit3!t3paketw9,B263)</f>
        <v>0</v>
      </c>
      <c r="L263" s="74"/>
      <c r="M263" s="75" t="n">
        <f aca="false">SUMIFS(zeit4!t4istw9,zeit4!t4paketw9,B263)</f>
        <v>0</v>
      </c>
      <c r="N263" s="74"/>
      <c r="O263" s="75" t="n">
        <f aca="false">SUMIFS(zeit5!t5istw9,zeit5!t5paketw9,B263)</f>
        <v>0</v>
      </c>
      <c r="P263" s="76" t="n">
        <f aca="false">L263+J263+H263+F263+N263</f>
        <v>0</v>
      </c>
      <c r="Q263" s="98" t="n">
        <f aca="false">M263+K263+I263+G263+O263</f>
        <v>0</v>
      </c>
      <c r="R263" s="1"/>
      <c r="S263" s="1"/>
      <c r="T263" s="1"/>
      <c r="U263" s="1"/>
      <c r="V263" s="1"/>
      <c r="W263" s="1"/>
      <c r="X263" s="1"/>
      <c r="Y263" s="1"/>
      <c r="Z263" s="1"/>
      <c r="AA263" s="1"/>
      <c r="AB263" s="1"/>
      <c r="AC263" s="1"/>
    </row>
    <row r="264" customFormat="false" ht="15" hidden="true" customHeight="false" outlineLevel="2" collapsed="false">
      <c r="B264" s="70" t="n">
        <f aca="false">B20</f>
        <v>0</v>
      </c>
      <c r="C264" s="71"/>
      <c r="D264" s="72"/>
      <c r="E264" s="73"/>
      <c r="F264" s="74"/>
      <c r="G264" s="75" t="n">
        <f aca="false">SUMIFS([0]!t1istw9,[0]!t1paketw9,B264)</f>
        <v>0</v>
      </c>
      <c r="H264" s="74"/>
      <c r="I264" s="75" t="n">
        <f aca="false">SUMIFS(zeit2!t2istw9,zeit2!t2paketw9,B264)</f>
        <v>0</v>
      </c>
      <c r="J264" s="74"/>
      <c r="K264" s="75" t="n">
        <f aca="false">SUMIFS(zeit3!t3istw9,zeit3!t3paketw9,B264)</f>
        <v>0</v>
      </c>
      <c r="L264" s="74"/>
      <c r="M264" s="75" t="n">
        <f aca="false">SUMIFS(zeit4!t4istw9,zeit4!t4paketw9,B264)</f>
        <v>0</v>
      </c>
      <c r="N264" s="74"/>
      <c r="O264" s="75" t="n">
        <f aca="false">SUMIFS(zeit5!t5istw9,zeit5!t5paketw9,B264)</f>
        <v>0</v>
      </c>
      <c r="P264" s="76" t="n">
        <f aca="false">L264+J264+H264+F264+N264</f>
        <v>0</v>
      </c>
      <c r="Q264" s="98" t="n">
        <f aca="false">M264+K264+I264+G264+O264</f>
        <v>0</v>
      </c>
      <c r="R264" s="1"/>
      <c r="S264" s="1"/>
      <c r="T264" s="1"/>
      <c r="U264" s="1"/>
      <c r="V264" s="1"/>
      <c r="W264" s="1"/>
      <c r="X264" s="1"/>
      <c r="Y264" s="1"/>
      <c r="Z264" s="1"/>
      <c r="AA264" s="1"/>
      <c r="AB264" s="1"/>
      <c r="AC264" s="1"/>
    </row>
    <row r="265" customFormat="false" ht="15" hidden="true" customHeight="false" outlineLevel="2" collapsed="false">
      <c r="B265" s="70" t="n">
        <f aca="false">B21</f>
        <v>0</v>
      </c>
      <c r="C265" s="71"/>
      <c r="D265" s="72"/>
      <c r="E265" s="73"/>
      <c r="F265" s="74"/>
      <c r="G265" s="75" t="n">
        <f aca="false">SUMIFS([0]!t1istw9,[0]!t1paketw9,B265)</f>
        <v>0</v>
      </c>
      <c r="H265" s="74"/>
      <c r="I265" s="75" t="n">
        <f aca="false">SUMIFS(zeit2!t2istw9,zeit2!t2paketw9,B265)</f>
        <v>0</v>
      </c>
      <c r="J265" s="74"/>
      <c r="K265" s="75" t="n">
        <f aca="false">SUMIFS(zeit3!t3istw9,zeit3!t3paketw9,B265)</f>
        <v>0</v>
      </c>
      <c r="L265" s="74"/>
      <c r="M265" s="75" t="n">
        <f aca="false">SUMIFS(zeit4!t4istw9,zeit4!t4paketw9,B265)</f>
        <v>0</v>
      </c>
      <c r="N265" s="74"/>
      <c r="O265" s="75" t="n">
        <f aca="false">SUMIFS(zeit5!t5istw9,zeit5!t5paketw9,B265)</f>
        <v>0</v>
      </c>
      <c r="P265" s="76" t="n">
        <f aca="false">L265+J265+H265+F265+N265</f>
        <v>0</v>
      </c>
      <c r="Q265" s="98" t="n">
        <f aca="false">M265+K265+I265+G265+O265</f>
        <v>0</v>
      </c>
      <c r="R265" s="1"/>
      <c r="S265" s="1"/>
      <c r="T265" s="1"/>
      <c r="U265" s="1"/>
      <c r="V265" s="1"/>
      <c r="W265" s="1"/>
      <c r="X265" s="1"/>
      <c r="Y265" s="1"/>
      <c r="Z265" s="1"/>
      <c r="AA265" s="1"/>
      <c r="AB265" s="1"/>
      <c r="AC265" s="1"/>
    </row>
    <row r="266" customFormat="false" ht="15" hidden="true" customHeight="false" outlineLevel="2" collapsed="false">
      <c r="B266" s="70" t="n">
        <f aca="false">B22</f>
        <v>0</v>
      </c>
      <c r="C266" s="71"/>
      <c r="D266" s="72"/>
      <c r="E266" s="73"/>
      <c r="F266" s="74"/>
      <c r="G266" s="75" t="n">
        <f aca="false">SUMIFS([0]!t1istw9,[0]!t1paketw9,B266)</f>
        <v>0</v>
      </c>
      <c r="H266" s="74"/>
      <c r="I266" s="75" t="n">
        <f aca="false">SUMIFS(zeit2!t2istw9,zeit2!t2paketw9,B266)</f>
        <v>0</v>
      </c>
      <c r="J266" s="74"/>
      <c r="K266" s="75" t="n">
        <f aca="false">SUMIFS(zeit3!t3istw9,zeit3!t3paketw9,B266)</f>
        <v>0</v>
      </c>
      <c r="L266" s="74"/>
      <c r="M266" s="75" t="n">
        <f aca="false">SUMIFS(zeit4!t4istw9,zeit4!t4paketw9,B266)</f>
        <v>0</v>
      </c>
      <c r="N266" s="74"/>
      <c r="O266" s="75" t="n">
        <f aca="false">SUMIFS(zeit5!t5istw9,zeit5!t5paketw9,B266)</f>
        <v>0</v>
      </c>
      <c r="P266" s="76" t="n">
        <f aca="false">L266+J266+H266+F266+N266</f>
        <v>0</v>
      </c>
      <c r="Q266" s="98" t="n">
        <f aca="false">M266+K266+I266+G266+O266</f>
        <v>0</v>
      </c>
      <c r="R266" s="1"/>
      <c r="S266" s="1"/>
      <c r="T266" s="1"/>
      <c r="U266" s="1"/>
      <c r="V266" s="1"/>
      <c r="W266" s="1"/>
      <c r="X266" s="1"/>
      <c r="Y266" s="1"/>
      <c r="Z266" s="1"/>
      <c r="AA266" s="1"/>
      <c r="AB266" s="1"/>
      <c r="AC266" s="1"/>
    </row>
    <row r="267" customFormat="false" ht="15" hidden="true" customHeight="false" outlineLevel="2" collapsed="false">
      <c r="B267" s="70" t="n">
        <f aca="false">B23</f>
        <v>0</v>
      </c>
      <c r="C267" s="71"/>
      <c r="D267" s="72"/>
      <c r="E267" s="73"/>
      <c r="F267" s="74"/>
      <c r="G267" s="75" t="n">
        <f aca="false">SUMIFS([0]!t1istw9,[0]!t1paketw9,B267)</f>
        <v>0</v>
      </c>
      <c r="H267" s="74"/>
      <c r="I267" s="75" t="n">
        <f aca="false">SUMIFS(zeit2!t2istw9,zeit2!t2paketw9,B267)</f>
        <v>0</v>
      </c>
      <c r="J267" s="74"/>
      <c r="K267" s="75" t="n">
        <f aca="false">SUMIFS(zeit3!t3istw9,zeit3!t3paketw9,B267)</f>
        <v>0</v>
      </c>
      <c r="L267" s="74"/>
      <c r="M267" s="75" t="n">
        <f aca="false">SUMIFS(zeit4!t4istw9,zeit4!t4paketw9,B267)</f>
        <v>0</v>
      </c>
      <c r="N267" s="74"/>
      <c r="O267" s="75" t="n">
        <f aca="false">SUMIFS(zeit5!t5istw9,zeit5!t5paketw9,B267)</f>
        <v>0</v>
      </c>
      <c r="P267" s="76" t="n">
        <f aca="false">L267+J267+H267+F267+N267</f>
        <v>0</v>
      </c>
      <c r="Q267" s="98" t="n">
        <f aca="false">M267+K267+I267+G267+O267</f>
        <v>0</v>
      </c>
      <c r="R267" s="1"/>
      <c r="S267" s="1"/>
      <c r="T267" s="1"/>
      <c r="U267" s="1"/>
      <c r="V267" s="1"/>
      <c r="W267" s="1"/>
      <c r="X267" s="1"/>
      <c r="Y267" s="1"/>
      <c r="Z267" s="1"/>
      <c r="AA267" s="1"/>
      <c r="AB267" s="1"/>
      <c r="AC267" s="1"/>
    </row>
    <row r="268" customFormat="false" ht="15" hidden="false" customHeight="false" outlineLevel="1" collapsed="true">
      <c r="A268" s="1"/>
      <c r="B268" s="62" t="s">
        <v>70</v>
      </c>
      <c r="C268" s="78"/>
      <c r="D268" s="79" t="n">
        <v>4</v>
      </c>
      <c r="E268" s="80" t="n">
        <f aca="false">D268-F268-H268-J268-L268-N268</f>
        <v>4</v>
      </c>
      <c r="F268" s="81" t="n">
        <f aca="false">SUM(F269:F278)</f>
        <v>0</v>
      </c>
      <c r="G268" s="82" t="n">
        <f aca="false">SUM(G269:G278)</f>
        <v>0</v>
      </c>
      <c r="H268" s="81" t="n">
        <f aca="false">SUM(H269:H278)</f>
        <v>0</v>
      </c>
      <c r="I268" s="82" t="n">
        <f aca="false">SUM(I269:I278)</f>
        <v>0</v>
      </c>
      <c r="J268" s="81" t="n">
        <f aca="false">SUM(J269:J278)</f>
        <v>0</v>
      </c>
      <c r="K268" s="82" t="n">
        <f aca="false">SUM(K269:K278)</f>
        <v>0</v>
      </c>
      <c r="L268" s="81" t="n">
        <f aca="false">SUM(L269:L278)</f>
        <v>0</v>
      </c>
      <c r="M268" s="82" t="n">
        <f aca="false">SUM(M269:M278)</f>
        <v>0</v>
      </c>
      <c r="N268" s="81" t="n">
        <f aca="false">SUM(N269:N278)</f>
        <v>0</v>
      </c>
      <c r="O268" s="82" t="n">
        <f aca="false">SUM(O269:O278)</f>
        <v>0</v>
      </c>
      <c r="P268" s="68" t="n">
        <f aca="false">L268+J268+H268+F268+N268</f>
        <v>0</v>
      </c>
      <c r="Q268" s="67" t="n">
        <f aca="false">M268+K268+I268+G268+O268</f>
        <v>0</v>
      </c>
      <c r="R268" s="1"/>
      <c r="S268" s="1"/>
      <c r="T268" s="1"/>
      <c r="U268" s="1"/>
      <c r="V268" s="1"/>
      <c r="W268" s="1"/>
      <c r="X268" s="1"/>
      <c r="Y268" s="1"/>
      <c r="Z268" s="1"/>
      <c r="AA268" s="1"/>
      <c r="AB268" s="1"/>
      <c r="AC268" s="1"/>
      <c r="AD268" s="1"/>
      <c r="AE268" s="1"/>
      <c r="AF268" s="1"/>
      <c r="AG268" s="1"/>
    </row>
    <row r="269" customFormat="false" ht="15" hidden="true" customHeight="false" outlineLevel="2" collapsed="false">
      <c r="A269" s="1"/>
      <c r="B269" s="70" t="str">
        <f aca="false">B25</f>
        <v>Domänenmodell</v>
      </c>
      <c r="C269" s="71"/>
      <c r="D269" s="72"/>
      <c r="E269" s="73"/>
      <c r="F269" s="74"/>
      <c r="G269" s="75" t="n">
        <f aca="false">SUMIFS([0]!t1istw9,[0]!t1paketw9,B269)</f>
        <v>0</v>
      </c>
      <c r="H269" s="74"/>
      <c r="I269" s="75" t="n">
        <f aca="false">SUMIFS(zeit2!t2istw9,zeit2!t2paketw9,B269)</f>
        <v>0</v>
      </c>
      <c r="J269" s="74"/>
      <c r="K269" s="75" t="n">
        <f aca="false">SUMIFS(zeit3!t3istw9,zeit3!t3paketw9,B269)</f>
        <v>0</v>
      </c>
      <c r="L269" s="74"/>
      <c r="M269" s="75" t="n">
        <f aca="false">SUMIFS(zeit4!t4istw9,zeit4!t4paketw9,B269)</f>
        <v>0</v>
      </c>
      <c r="N269" s="74"/>
      <c r="O269" s="75" t="n">
        <f aca="false">SUMIFS(zeit5!t5istw9,zeit5!t5paketw9,B269)</f>
        <v>0</v>
      </c>
      <c r="P269" s="76" t="n">
        <f aca="false">L269+J269+H269+F269+N269</f>
        <v>0</v>
      </c>
      <c r="Q269" s="98" t="n">
        <f aca="false">M269+K269+I269+G269+O269</f>
        <v>0</v>
      </c>
      <c r="R269" s="1"/>
      <c r="S269" s="1"/>
      <c r="T269" s="1"/>
      <c r="U269" s="1"/>
      <c r="V269" s="1"/>
      <c r="W269" s="1"/>
      <c r="X269" s="1"/>
      <c r="Y269" s="1"/>
      <c r="Z269" s="1"/>
      <c r="AA269" s="1"/>
      <c r="AB269" s="1"/>
      <c r="AC269" s="1"/>
      <c r="AD269" s="1"/>
      <c r="AE269" s="1"/>
      <c r="AF269" s="1"/>
      <c r="AG269" s="1"/>
    </row>
    <row r="270" customFormat="false" ht="15" hidden="true" customHeight="false" outlineLevel="2" collapsed="false">
      <c r="A270" s="1"/>
      <c r="B270" s="70" t="str">
        <f aca="false">B26</f>
        <v>SSD</v>
      </c>
      <c r="C270" s="71"/>
      <c r="D270" s="72"/>
      <c r="E270" s="73"/>
      <c r="F270" s="74"/>
      <c r="G270" s="75" t="n">
        <f aca="false">SUMIFS([0]!t1istw9,[0]!t1paketw9,B270)</f>
        <v>0</v>
      </c>
      <c r="H270" s="74"/>
      <c r="I270" s="75" t="n">
        <f aca="false">SUMIFS(zeit2!t2istw9,zeit2!t2paketw9,B270)</f>
        <v>0</v>
      </c>
      <c r="J270" s="74"/>
      <c r="K270" s="75" t="n">
        <f aca="false">SUMIFS(zeit3!t3istw9,zeit3!t3paketw9,B270)</f>
        <v>0</v>
      </c>
      <c r="L270" s="74"/>
      <c r="M270" s="75" t="n">
        <f aca="false">SUMIFS(zeit4!t4istw9,zeit4!t4paketw9,B270)</f>
        <v>0</v>
      </c>
      <c r="N270" s="74"/>
      <c r="O270" s="75" t="n">
        <f aca="false">SUMIFS(zeit5!t5istw9,zeit5!t5paketw9,B270)</f>
        <v>0</v>
      </c>
      <c r="P270" s="76" t="n">
        <f aca="false">L270+J270+H270+F270+N270</f>
        <v>0</v>
      </c>
      <c r="Q270" s="98" t="n">
        <f aca="false">M270+K270+I270+G270+O270</f>
        <v>0</v>
      </c>
      <c r="R270" s="1"/>
      <c r="S270" s="1"/>
      <c r="T270" s="1"/>
      <c r="U270" s="1"/>
      <c r="V270" s="1"/>
      <c r="W270" s="1"/>
      <c r="X270" s="1"/>
      <c r="Y270" s="1"/>
      <c r="Z270" s="1"/>
      <c r="AA270" s="1"/>
      <c r="AB270" s="1"/>
      <c r="AC270" s="1"/>
      <c r="AD270" s="1"/>
      <c r="AE270" s="1"/>
      <c r="AF270" s="1"/>
      <c r="AG270" s="1"/>
    </row>
    <row r="271" customFormat="false" ht="15" hidden="true" customHeight="false" outlineLevel="2" collapsed="false">
      <c r="A271" s="1"/>
      <c r="B271" s="70" t="str">
        <f aca="false">B27</f>
        <v>Contract</v>
      </c>
      <c r="C271" s="71"/>
      <c r="D271" s="72"/>
      <c r="E271" s="73"/>
      <c r="F271" s="74"/>
      <c r="G271" s="75" t="n">
        <f aca="false">SUMIFS([0]!t1istw9,[0]!t1paketw9,B271)</f>
        <v>0</v>
      </c>
      <c r="H271" s="74"/>
      <c r="I271" s="75" t="n">
        <f aca="false">SUMIFS(zeit2!t2istw9,zeit2!t2paketw9,B271)</f>
        <v>0</v>
      </c>
      <c r="J271" s="74"/>
      <c r="K271" s="75" t="n">
        <f aca="false">SUMIFS(zeit3!t3istw9,zeit3!t3paketw9,B271)</f>
        <v>0</v>
      </c>
      <c r="L271" s="74"/>
      <c r="M271" s="75" t="n">
        <f aca="false">SUMIFS(zeit4!t4istw9,zeit4!t4paketw9,B271)</f>
        <v>0</v>
      </c>
      <c r="N271" s="74"/>
      <c r="O271" s="75" t="n">
        <f aca="false">SUMIFS(zeit5!t5istw9,zeit5!t5paketw9,B271)</f>
        <v>0</v>
      </c>
      <c r="P271" s="76" t="n">
        <f aca="false">L271+J271+H271+F271+N271</f>
        <v>0</v>
      </c>
      <c r="Q271" s="98" t="n">
        <f aca="false">M271+K271+I271+G271+O271</f>
        <v>0</v>
      </c>
      <c r="R271" s="1"/>
      <c r="S271" s="1"/>
      <c r="T271" s="1"/>
      <c r="U271" s="1"/>
      <c r="V271" s="1"/>
      <c r="W271" s="1"/>
      <c r="X271" s="1"/>
      <c r="Y271" s="1"/>
      <c r="Z271" s="1"/>
      <c r="AA271" s="1"/>
      <c r="AB271" s="1"/>
      <c r="AC271" s="1"/>
      <c r="AD271" s="1"/>
      <c r="AE271" s="1"/>
      <c r="AF271" s="1"/>
      <c r="AG271" s="1"/>
    </row>
    <row r="272" customFormat="false" ht="15" hidden="true" customHeight="false" outlineLevel="2" collapsed="false">
      <c r="A272" s="1"/>
      <c r="B272" s="70" t="str">
        <f aca="false">B28</f>
        <v>Klassendiagramm</v>
      </c>
      <c r="C272" s="71"/>
      <c r="D272" s="72"/>
      <c r="E272" s="73"/>
      <c r="F272" s="74"/>
      <c r="G272" s="75" t="n">
        <f aca="false">SUMIFS([0]!t1istw9,[0]!t1paketw9,B272)</f>
        <v>0</v>
      </c>
      <c r="H272" s="74"/>
      <c r="I272" s="75" t="n">
        <f aca="false">SUMIFS(zeit2!t2istw9,zeit2!t2paketw9,B272)</f>
        <v>0</v>
      </c>
      <c r="J272" s="74"/>
      <c r="K272" s="75" t="n">
        <f aca="false">SUMIFS(zeit3!t3istw9,zeit3!t3paketw9,B272)</f>
        <v>0</v>
      </c>
      <c r="L272" s="74"/>
      <c r="M272" s="75" t="n">
        <f aca="false">SUMIFS(zeit4!t4istw9,zeit4!t4paketw9,B272)</f>
        <v>0</v>
      </c>
      <c r="N272" s="74"/>
      <c r="O272" s="75" t="n">
        <f aca="false">SUMIFS(zeit5!t5istw9,zeit5!t5paketw9,B272)</f>
        <v>0</v>
      </c>
      <c r="P272" s="76" t="n">
        <f aca="false">L272+J272+H272+F272+N272</f>
        <v>0</v>
      </c>
      <c r="Q272" s="98" t="n">
        <f aca="false">M272+K272+I272+G272+O272</f>
        <v>0</v>
      </c>
      <c r="R272" s="1"/>
      <c r="S272" s="1"/>
      <c r="T272" s="1"/>
      <c r="U272" s="1"/>
      <c r="V272" s="1"/>
      <c r="W272" s="1"/>
      <c r="X272" s="1"/>
      <c r="Y272" s="1"/>
      <c r="Z272" s="1"/>
      <c r="AA272" s="1"/>
      <c r="AB272" s="1"/>
      <c r="AC272" s="1"/>
      <c r="AD272" s="1"/>
      <c r="AE272" s="1"/>
      <c r="AF272" s="1"/>
      <c r="AG272" s="1"/>
    </row>
    <row r="273" customFormat="false" ht="15" hidden="true" customHeight="false" outlineLevel="2" collapsed="false">
      <c r="A273" s="1"/>
      <c r="B273" s="70" t="str">
        <f aca="false">B29</f>
        <v>Zustandsdiagramme</v>
      </c>
      <c r="C273" s="71"/>
      <c r="D273" s="72"/>
      <c r="E273" s="73"/>
      <c r="F273" s="74"/>
      <c r="G273" s="75" t="n">
        <f aca="false">SUMIFS([0]!t1istw9,[0]!t1paketw9,B273)</f>
        <v>0</v>
      </c>
      <c r="H273" s="74"/>
      <c r="I273" s="75" t="n">
        <f aca="false">SUMIFS(zeit2!t2istw9,zeit2!t2paketw9,B273)</f>
        <v>0</v>
      </c>
      <c r="J273" s="74"/>
      <c r="K273" s="75" t="n">
        <f aca="false">SUMIFS(zeit3!t3istw9,zeit3!t3paketw9,B273)</f>
        <v>0</v>
      </c>
      <c r="L273" s="74"/>
      <c r="M273" s="75" t="n">
        <f aca="false">SUMIFS(zeit4!t4istw9,zeit4!t4paketw9,B273)</f>
        <v>0</v>
      </c>
      <c r="N273" s="74"/>
      <c r="O273" s="75" t="n">
        <f aca="false">SUMIFS(zeit5!t5istw9,zeit5!t5paketw9,B273)</f>
        <v>0</v>
      </c>
      <c r="P273" s="76" t="n">
        <f aca="false">L273+J273+H273+F273+N273</f>
        <v>0</v>
      </c>
      <c r="Q273" s="98" t="n">
        <f aca="false">M273+K273+I273+G273+O273</f>
        <v>0</v>
      </c>
      <c r="R273" s="1"/>
      <c r="S273" s="1"/>
      <c r="T273" s="1"/>
      <c r="U273" s="1"/>
      <c r="V273" s="1"/>
      <c r="W273" s="1"/>
      <c r="X273" s="1"/>
      <c r="Y273" s="1"/>
      <c r="Z273" s="1"/>
      <c r="AA273" s="1"/>
      <c r="AB273" s="1"/>
      <c r="AC273" s="1"/>
      <c r="AD273" s="1"/>
      <c r="AE273" s="1"/>
      <c r="AF273" s="1"/>
      <c r="AG273" s="1"/>
    </row>
    <row r="274" customFormat="false" ht="15" hidden="true" customHeight="false" outlineLevel="2" collapsed="false">
      <c r="A274" s="1"/>
      <c r="B274" s="70" t="str">
        <f aca="false">B30</f>
        <v>Architektur</v>
      </c>
      <c r="C274" s="71"/>
      <c r="D274" s="72"/>
      <c r="E274" s="73"/>
      <c r="F274" s="74"/>
      <c r="G274" s="75" t="n">
        <f aca="false">SUMIFS([0]!t1istw9,[0]!t1paketw9,B274)</f>
        <v>0</v>
      </c>
      <c r="H274" s="74"/>
      <c r="I274" s="75" t="n">
        <f aca="false">SUMIFS(zeit2!t2istw9,zeit2!t2paketw9,B274)</f>
        <v>0</v>
      </c>
      <c r="J274" s="74"/>
      <c r="K274" s="75" t="n">
        <f aca="false">SUMIFS(zeit3!t3istw9,zeit3!t3paketw9,B274)</f>
        <v>0</v>
      </c>
      <c r="L274" s="74"/>
      <c r="M274" s="75" t="n">
        <f aca="false">SUMIFS(zeit4!t4istw9,zeit4!t4paketw9,B274)</f>
        <v>0</v>
      </c>
      <c r="N274" s="74"/>
      <c r="O274" s="75" t="n">
        <f aca="false">SUMIFS(zeit5!t5istw9,zeit5!t5paketw9,B274)</f>
        <v>0</v>
      </c>
      <c r="P274" s="76" t="n">
        <f aca="false">L274+J274+H274+F274+N274</f>
        <v>0</v>
      </c>
      <c r="Q274" s="98" t="n">
        <f aca="false">M274+K274+I274+G274+O274</f>
        <v>0</v>
      </c>
      <c r="R274" s="1"/>
      <c r="S274" s="1"/>
      <c r="T274" s="1"/>
      <c r="U274" s="1"/>
      <c r="V274" s="1"/>
      <c r="W274" s="1"/>
      <c r="X274" s="1"/>
      <c r="Y274" s="1"/>
      <c r="Z274" s="1"/>
      <c r="AA274" s="1"/>
      <c r="AB274" s="1"/>
      <c r="AC274" s="1"/>
      <c r="AD274" s="1"/>
      <c r="AE274" s="1"/>
      <c r="AF274" s="1"/>
      <c r="AG274" s="1"/>
    </row>
    <row r="275" customFormat="false" ht="15" hidden="true" customHeight="false" outlineLevel="2" collapsed="false">
      <c r="A275" s="1"/>
      <c r="B275" s="70" t="str">
        <f aca="false">B31</f>
        <v>Objektorientierter Entwurf</v>
      </c>
      <c r="C275" s="71"/>
      <c r="D275" s="72"/>
      <c r="E275" s="73"/>
      <c r="F275" s="74"/>
      <c r="G275" s="75" t="n">
        <f aca="false">SUMIFS([0]!t1istw9,[0]!t1paketw9,B275)</f>
        <v>0</v>
      </c>
      <c r="H275" s="74"/>
      <c r="I275" s="75" t="n">
        <f aca="false">SUMIFS(zeit2!t2istw9,zeit2!t2paketw9,B275)</f>
        <v>0</v>
      </c>
      <c r="J275" s="74"/>
      <c r="K275" s="75" t="n">
        <f aca="false">SUMIFS(zeit3!t3istw9,zeit3!t3paketw9,B275)</f>
        <v>0</v>
      </c>
      <c r="L275" s="74"/>
      <c r="M275" s="75" t="n">
        <f aca="false">SUMIFS(zeit4!t4istw9,zeit4!t4paketw9,B275)</f>
        <v>0</v>
      </c>
      <c r="N275" s="74"/>
      <c r="O275" s="75" t="n">
        <f aca="false">SUMIFS(zeit5!t5istw9,zeit5!t5paketw9,B275)</f>
        <v>0</v>
      </c>
      <c r="P275" s="76" t="n">
        <f aca="false">L275+J275+H275+F275+N275</f>
        <v>0</v>
      </c>
      <c r="Q275" s="98" t="n">
        <f aca="false">M275+K275+I275+G275+O275</f>
        <v>0</v>
      </c>
      <c r="R275" s="1"/>
      <c r="S275" s="1"/>
      <c r="T275" s="1"/>
      <c r="U275" s="1"/>
      <c r="V275" s="1"/>
      <c r="W275" s="1"/>
      <c r="X275" s="1"/>
      <c r="Y275" s="1"/>
      <c r="Z275" s="1"/>
      <c r="AA275" s="1"/>
      <c r="AB275" s="1"/>
      <c r="AC275" s="1"/>
      <c r="AD275" s="1"/>
      <c r="AE275" s="1"/>
      <c r="AF275" s="1"/>
      <c r="AG275" s="1"/>
    </row>
    <row r="276" customFormat="false" ht="15" hidden="true" customHeight="false" outlineLevel="2" collapsed="false">
      <c r="A276" s="1"/>
      <c r="B276" s="70" t="n">
        <f aca="false">B32</f>
        <v>0</v>
      </c>
      <c r="C276" s="71"/>
      <c r="D276" s="72"/>
      <c r="E276" s="73"/>
      <c r="F276" s="74"/>
      <c r="G276" s="75" t="n">
        <f aca="false">SUMIFS([0]!t1istw9,[0]!t1paketw9,B276)</f>
        <v>0</v>
      </c>
      <c r="H276" s="74"/>
      <c r="I276" s="75" t="n">
        <f aca="false">SUMIFS(zeit2!t2istw9,zeit2!t2paketw9,B276)</f>
        <v>0</v>
      </c>
      <c r="J276" s="74"/>
      <c r="K276" s="75" t="n">
        <f aca="false">SUMIFS(zeit3!t3istw9,zeit3!t3paketw9,B276)</f>
        <v>0</v>
      </c>
      <c r="L276" s="74"/>
      <c r="M276" s="75" t="n">
        <f aca="false">SUMIFS(zeit4!t4istw9,zeit4!t4paketw9,B276)</f>
        <v>0</v>
      </c>
      <c r="N276" s="74"/>
      <c r="O276" s="75" t="n">
        <f aca="false">SUMIFS(zeit5!t5istw9,zeit5!t5paketw9,B276)</f>
        <v>0</v>
      </c>
      <c r="P276" s="76" t="n">
        <f aca="false">L276+J276+H276+F276+N276</f>
        <v>0</v>
      </c>
      <c r="Q276" s="98" t="n">
        <f aca="false">M276+K276+I276+G276+O276</f>
        <v>0</v>
      </c>
      <c r="R276" s="1"/>
      <c r="S276" s="1"/>
      <c r="T276" s="1"/>
      <c r="U276" s="1"/>
      <c r="V276" s="1"/>
      <c r="W276" s="1"/>
      <c r="X276" s="1"/>
      <c r="Y276" s="1"/>
      <c r="Z276" s="1"/>
      <c r="AA276" s="1"/>
      <c r="AB276" s="1"/>
      <c r="AC276" s="1"/>
      <c r="AD276" s="1"/>
      <c r="AE276" s="1"/>
      <c r="AF276" s="1"/>
      <c r="AG276" s="1"/>
    </row>
    <row r="277" customFormat="false" ht="15" hidden="true" customHeight="false" outlineLevel="2" collapsed="false">
      <c r="A277" s="1"/>
      <c r="B277" s="70" t="n">
        <f aca="false">B33</f>
        <v>0</v>
      </c>
      <c r="C277" s="71"/>
      <c r="D277" s="72"/>
      <c r="E277" s="73"/>
      <c r="F277" s="74"/>
      <c r="G277" s="75" t="n">
        <f aca="false">SUMIFS([0]!t1istw9,[0]!t1paketw9,B277)</f>
        <v>0</v>
      </c>
      <c r="H277" s="74"/>
      <c r="I277" s="75" t="n">
        <f aca="false">SUMIFS(zeit2!t2istw9,zeit2!t2paketw9,B277)</f>
        <v>0</v>
      </c>
      <c r="J277" s="74"/>
      <c r="K277" s="75" t="n">
        <f aca="false">SUMIFS(zeit3!t3istw9,zeit3!t3paketw9,B277)</f>
        <v>0</v>
      </c>
      <c r="L277" s="74"/>
      <c r="M277" s="75" t="n">
        <f aca="false">SUMIFS(zeit4!t4istw9,zeit4!t4paketw9,B277)</f>
        <v>0</v>
      </c>
      <c r="N277" s="74"/>
      <c r="O277" s="75" t="n">
        <f aca="false">SUMIFS(zeit5!t5istw9,zeit5!t5paketw9,B277)</f>
        <v>0</v>
      </c>
      <c r="P277" s="76" t="n">
        <f aca="false">L277+J277+H277+F277+N277</f>
        <v>0</v>
      </c>
      <c r="Q277" s="98" t="n">
        <f aca="false">M277+K277+I277+G277+O277</f>
        <v>0</v>
      </c>
      <c r="R277" s="1"/>
      <c r="S277" s="1"/>
      <c r="T277" s="1"/>
      <c r="U277" s="1"/>
      <c r="V277" s="1"/>
      <c r="W277" s="1"/>
      <c r="X277" s="1"/>
      <c r="Y277" s="1"/>
      <c r="Z277" s="1"/>
      <c r="AA277" s="1"/>
      <c r="AB277" s="1"/>
      <c r="AC277" s="1"/>
      <c r="AD277" s="1"/>
      <c r="AE277" s="1"/>
      <c r="AF277" s="1"/>
      <c r="AG277" s="1"/>
    </row>
    <row r="278" customFormat="false" ht="15" hidden="true" customHeight="false" outlineLevel="2" collapsed="false">
      <c r="A278" s="1"/>
      <c r="B278" s="70" t="n">
        <f aca="false">B34</f>
        <v>0</v>
      </c>
      <c r="C278" s="71"/>
      <c r="D278" s="72"/>
      <c r="E278" s="73"/>
      <c r="F278" s="74"/>
      <c r="G278" s="75" t="n">
        <f aca="false">SUMIFS([0]!t1istw9,[0]!t1paketw9,B278)</f>
        <v>0</v>
      </c>
      <c r="H278" s="74"/>
      <c r="I278" s="75" t="n">
        <f aca="false">SUMIFS(zeit2!t2istw9,zeit2!t2paketw9,B278)</f>
        <v>0</v>
      </c>
      <c r="J278" s="74"/>
      <c r="K278" s="75" t="n">
        <f aca="false">SUMIFS(zeit3!t3istw9,zeit3!t3paketw9,B278)</f>
        <v>0</v>
      </c>
      <c r="L278" s="74"/>
      <c r="M278" s="75" t="n">
        <f aca="false">SUMIFS(zeit4!t4istw9,zeit4!t4paketw9,B278)</f>
        <v>0</v>
      </c>
      <c r="N278" s="74"/>
      <c r="O278" s="75" t="n">
        <f aca="false">SUMIFS(zeit5!t5istw9,zeit5!t5paketw9,B278)</f>
        <v>0</v>
      </c>
      <c r="P278" s="76" t="n">
        <f aca="false">L278+J278+H278+F278+N278</f>
        <v>0</v>
      </c>
      <c r="Q278" s="98" t="n">
        <f aca="false">M278+K278+I278+G278+O278</f>
        <v>0</v>
      </c>
      <c r="R278" s="1"/>
      <c r="S278" s="1"/>
      <c r="T278" s="1"/>
      <c r="U278" s="1"/>
      <c r="V278" s="1"/>
      <c r="W278" s="1"/>
      <c r="X278" s="1"/>
      <c r="Y278" s="1"/>
      <c r="Z278" s="1"/>
      <c r="AA278" s="1"/>
      <c r="AB278" s="1"/>
      <c r="AC278" s="1"/>
      <c r="AD278" s="1"/>
      <c r="AE278" s="1"/>
      <c r="AF278" s="1"/>
      <c r="AG278" s="1"/>
    </row>
    <row r="279" customFormat="false" ht="15" hidden="false" customHeight="false" outlineLevel="1" collapsed="true">
      <c r="A279" s="1"/>
      <c r="B279" s="84" t="s">
        <v>55</v>
      </c>
      <c r="C279" s="78"/>
      <c r="D279" s="79" t="n">
        <v>15</v>
      </c>
      <c r="E279" s="80" t="n">
        <f aca="false">D279-F279-H279-J279-L279-N279</f>
        <v>0</v>
      </c>
      <c r="F279" s="81" t="n">
        <f aca="false">SUM(F280:F289)</f>
        <v>6</v>
      </c>
      <c r="G279" s="82" t="n">
        <f aca="false">SUM(G280:G289)</f>
        <v>0</v>
      </c>
      <c r="H279" s="81" t="n">
        <f aca="false">SUM(H280:H289)</f>
        <v>3</v>
      </c>
      <c r="I279" s="82" t="n">
        <f aca="false">SUM(I280:I289)</f>
        <v>0</v>
      </c>
      <c r="J279" s="81" t="n">
        <f aca="false">SUM(J280:J289)</f>
        <v>3</v>
      </c>
      <c r="K279" s="82" t="n">
        <f aca="false">SUM(K280:K289)</f>
        <v>0</v>
      </c>
      <c r="L279" s="81" t="n">
        <f aca="false">SUM(L280:L289)</f>
        <v>3</v>
      </c>
      <c r="M279" s="82" t="n">
        <f aca="false">SUM(M280:M289)</f>
        <v>0</v>
      </c>
      <c r="N279" s="81" t="n">
        <f aca="false">SUM(N280:N289)</f>
        <v>0</v>
      </c>
      <c r="O279" s="82" t="n">
        <f aca="false">SUM(O280:O289)</f>
        <v>0</v>
      </c>
      <c r="P279" s="68" t="n">
        <f aca="false">L279+J279+H279+F279+N279</f>
        <v>15</v>
      </c>
      <c r="Q279" s="67" t="n">
        <f aca="false">M279+K279+I279+G279+O279</f>
        <v>0</v>
      </c>
      <c r="R279" s="1"/>
      <c r="S279" s="1"/>
      <c r="T279" s="1"/>
      <c r="U279" s="1"/>
      <c r="V279" s="1"/>
      <c r="W279" s="1"/>
      <c r="X279" s="1"/>
      <c r="Y279" s="1"/>
      <c r="Z279" s="1"/>
      <c r="AA279" s="1"/>
      <c r="AB279" s="1"/>
      <c r="AC279" s="1"/>
      <c r="AD279" s="1"/>
      <c r="AE279" s="1"/>
      <c r="AF279" s="1"/>
      <c r="AG279" s="1"/>
    </row>
    <row r="280" customFormat="false" ht="15" hidden="true" customHeight="false" outlineLevel="2" collapsed="false">
      <c r="A280" s="1"/>
      <c r="B280" s="70" t="str">
        <f aca="false">B36</f>
        <v>Modul 1 - GUI</v>
      </c>
      <c r="C280" s="71"/>
      <c r="D280" s="72"/>
      <c r="E280" s="73"/>
      <c r="F280" s="74"/>
      <c r="G280" s="75" t="n">
        <f aca="false">SUMIFS([0]!t1istw9,[0]!t1paketw9,B280)</f>
        <v>0</v>
      </c>
      <c r="H280" s="74"/>
      <c r="I280" s="75" t="n">
        <f aca="false">SUMIFS(zeit2!t2istw9,zeit2!t2paketw9,B280)</f>
        <v>0</v>
      </c>
      <c r="J280" s="74"/>
      <c r="K280" s="75" t="n">
        <f aca="false">SUMIFS(zeit3!t3istw9,zeit3!t3paketw9,B280)</f>
        <v>0</v>
      </c>
      <c r="L280" s="74" t="n">
        <v>3</v>
      </c>
      <c r="M280" s="75" t="n">
        <f aca="false">SUMIFS(zeit4!t4istw9,zeit4!t4paketw9,B280)</f>
        <v>0</v>
      </c>
      <c r="N280" s="74"/>
      <c r="O280" s="75" t="n">
        <f aca="false">SUMIFS(zeit5!t5istw9,zeit5!t5paketw9,B280)</f>
        <v>0</v>
      </c>
      <c r="P280" s="76" t="n">
        <f aca="false">L280+J280+H280+F280+N280</f>
        <v>3</v>
      </c>
      <c r="Q280" s="98" t="n">
        <f aca="false">M280+K280+I280+G280+O280</f>
        <v>0</v>
      </c>
      <c r="R280" s="1"/>
      <c r="S280" s="1"/>
      <c r="T280" s="1"/>
      <c r="U280" s="1"/>
      <c r="V280" s="1"/>
      <c r="W280" s="1"/>
      <c r="X280" s="1"/>
      <c r="Y280" s="1"/>
      <c r="Z280" s="1"/>
      <c r="AA280" s="1"/>
      <c r="AB280" s="1"/>
      <c r="AC280" s="1"/>
      <c r="AD280" s="1"/>
      <c r="AE280" s="1"/>
      <c r="AF280" s="1"/>
      <c r="AG280" s="1"/>
    </row>
    <row r="281" customFormat="false" ht="15" hidden="true" customHeight="false" outlineLevel="2" collapsed="false">
      <c r="A281" s="1"/>
      <c r="B281" s="70" t="str">
        <f aca="false">B37</f>
        <v>Modul 2 - WG erstellen</v>
      </c>
      <c r="C281" s="71"/>
      <c r="D281" s="72"/>
      <c r="E281" s="73"/>
      <c r="F281" s="74"/>
      <c r="G281" s="75" t="n">
        <f aca="false">SUMIFS([0]!t1istw9,[0]!t1paketw9,B281)</f>
        <v>0</v>
      </c>
      <c r="H281" s="74"/>
      <c r="I281" s="75" t="n">
        <f aca="false">SUMIFS(zeit2!t2istw9,zeit2!t2paketw9,B281)</f>
        <v>0</v>
      </c>
      <c r="J281" s="74"/>
      <c r="K281" s="75" t="n">
        <f aca="false">SUMIFS(zeit3!t3istw9,zeit3!t3paketw9,B281)</f>
        <v>0</v>
      </c>
      <c r="L281" s="74"/>
      <c r="M281" s="75" t="n">
        <f aca="false">SUMIFS(zeit4!t4istw9,zeit4!t4paketw9,B281)</f>
        <v>0</v>
      </c>
      <c r="N281" s="74"/>
      <c r="O281" s="75" t="n">
        <f aca="false">SUMIFS(zeit5!t5istw9,zeit5!t5paketw9,B281)</f>
        <v>0</v>
      </c>
      <c r="P281" s="76" t="n">
        <f aca="false">L281+J281+H281+F281+N281</f>
        <v>0</v>
      </c>
      <c r="Q281" s="98" t="n">
        <f aca="false">M281+K281+I281+G281+O281</f>
        <v>0</v>
      </c>
      <c r="R281" s="1"/>
      <c r="S281" s="1"/>
      <c r="T281" s="1"/>
      <c r="U281" s="1"/>
      <c r="V281" s="1"/>
      <c r="W281" s="1"/>
      <c r="X281" s="1"/>
      <c r="Y281" s="1"/>
      <c r="Z281" s="1"/>
      <c r="AA281" s="1"/>
      <c r="AB281" s="1"/>
      <c r="AC281" s="1"/>
      <c r="AD281" s="1"/>
      <c r="AE281" s="1"/>
      <c r="AF281" s="1"/>
      <c r="AG281" s="1"/>
    </row>
    <row r="282" customFormat="false" ht="15" hidden="true" customHeight="false" outlineLevel="2" collapsed="false">
      <c r="A282" s="1"/>
      <c r="B282" s="70" t="str">
        <f aca="false">B38</f>
        <v>Modul 3 - WG konfigurieren</v>
      </c>
      <c r="C282" s="71"/>
      <c r="D282" s="72"/>
      <c r="E282" s="73"/>
      <c r="F282" s="74"/>
      <c r="G282" s="75" t="n">
        <f aca="false">SUMIFS([0]!t1istw9,[0]!t1paketw9,B282)</f>
        <v>0</v>
      </c>
      <c r="H282" s="74"/>
      <c r="I282" s="75" t="n">
        <f aca="false">SUMIFS(zeit2!t2istw9,zeit2!t2paketw9,B282)</f>
        <v>0</v>
      </c>
      <c r="J282" s="74"/>
      <c r="K282" s="75" t="n">
        <f aca="false">SUMIFS(zeit3!t3istw9,zeit3!t3paketw9,B282)</f>
        <v>0</v>
      </c>
      <c r="L282" s="74"/>
      <c r="M282" s="75" t="n">
        <f aca="false">SUMIFS(zeit4!t4istw9,zeit4!t4paketw9,B282)</f>
        <v>0</v>
      </c>
      <c r="N282" s="74"/>
      <c r="O282" s="75" t="n">
        <f aca="false">SUMIFS(zeit5!t5istw9,zeit5!t5paketw9,B282)</f>
        <v>0</v>
      </c>
      <c r="P282" s="76" t="n">
        <f aca="false">L282+J282+H282+F282+N282</f>
        <v>0</v>
      </c>
      <c r="Q282" s="98" t="n">
        <f aca="false">M282+K282+I282+G282+O282</f>
        <v>0</v>
      </c>
      <c r="R282" s="1"/>
      <c r="S282" s="1"/>
      <c r="T282" s="1"/>
      <c r="U282" s="1"/>
      <c r="V282" s="1"/>
      <c r="W282" s="1"/>
      <c r="X282" s="1"/>
      <c r="Y282" s="1"/>
      <c r="Z282" s="1"/>
      <c r="AA282" s="1"/>
      <c r="AB282" s="1"/>
      <c r="AC282" s="1"/>
      <c r="AD282" s="1"/>
      <c r="AE282" s="1"/>
      <c r="AF282" s="1"/>
      <c r="AG282" s="1"/>
    </row>
    <row r="283" customFormat="false" ht="15" hidden="true" customHeight="false" outlineLevel="2" collapsed="false">
      <c r="A283" s="1"/>
      <c r="B283" s="70" t="str">
        <f aca="false">B39</f>
        <v>Modul 4 - Termine</v>
      </c>
      <c r="C283" s="71"/>
      <c r="D283" s="72"/>
      <c r="E283" s="73"/>
      <c r="F283" s="74"/>
      <c r="G283" s="75" t="n">
        <f aca="false">SUMIFS([0]!t1istw9,[0]!t1paketw9,B283)</f>
        <v>0</v>
      </c>
      <c r="H283" s="74"/>
      <c r="I283" s="75" t="n">
        <f aca="false">SUMIFS(zeit2!t2istw9,zeit2!t2paketw9,B283)</f>
        <v>0</v>
      </c>
      <c r="J283" s="74"/>
      <c r="K283" s="75" t="n">
        <f aca="false">SUMIFS(zeit3!t3istw9,zeit3!t3paketw9,B283)</f>
        <v>0</v>
      </c>
      <c r="L283" s="74"/>
      <c r="M283" s="75" t="n">
        <f aca="false">SUMIFS(zeit4!t4istw9,zeit4!t4paketw9,B283)</f>
        <v>0</v>
      </c>
      <c r="N283" s="74"/>
      <c r="O283" s="75" t="n">
        <f aca="false">SUMIFS(zeit5!t5istw9,zeit5!t5paketw9,B283)</f>
        <v>0</v>
      </c>
      <c r="P283" s="76" t="n">
        <f aca="false">L283+J283+H283+F283+N283</f>
        <v>0</v>
      </c>
      <c r="Q283" s="98" t="n">
        <f aca="false">M283+K283+I283+G283+O283</f>
        <v>0</v>
      </c>
      <c r="R283" s="1"/>
      <c r="S283" s="1"/>
      <c r="T283" s="1"/>
      <c r="U283" s="1"/>
      <c r="V283" s="1"/>
      <c r="W283" s="1"/>
      <c r="X283" s="1"/>
      <c r="Y283" s="1"/>
      <c r="Z283" s="1"/>
      <c r="AA283" s="1"/>
      <c r="AB283" s="1"/>
      <c r="AC283" s="1"/>
      <c r="AD283" s="1"/>
      <c r="AE283" s="1"/>
      <c r="AF283" s="1"/>
      <c r="AG283" s="1"/>
    </row>
    <row r="284" customFormat="false" ht="15" hidden="true" customHeight="false" outlineLevel="2" collapsed="false">
      <c r="A284" s="1"/>
      <c r="B284" s="70" t="str">
        <f aca="false">B40</f>
        <v>Modul 5 - Putzplan</v>
      </c>
      <c r="C284" s="71"/>
      <c r="D284" s="72"/>
      <c r="E284" s="73"/>
      <c r="F284" s="74" t="n">
        <v>6</v>
      </c>
      <c r="G284" s="75" t="n">
        <f aca="false">SUMIFS([0]!t1istw9,[0]!t1paketw9,B284)</f>
        <v>0</v>
      </c>
      <c r="H284" s="74" t="n">
        <v>3</v>
      </c>
      <c r="I284" s="75" t="n">
        <f aca="false">SUMIFS(zeit2!t2istw9,zeit2!t2paketw9,B284)</f>
        <v>0</v>
      </c>
      <c r="J284" s="74" t="n">
        <v>3</v>
      </c>
      <c r="K284" s="75" t="n">
        <f aca="false">SUMIFS(zeit3!t3istw9,zeit3!t3paketw9,B284)</f>
        <v>0</v>
      </c>
      <c r="L284" s="74"/>
      <c r="M284" s="75" t="n">
        <f aca="false">SUMIFS(zeit4!t4istw9,zeit4!t4paketw9,B284)</f>
        <v>0</v>
      </c>
      <c r="N284" s="74"/>
      <c r="O284" s="75" t="n">
        <f aca="false">SUMIFS(zeit5!t5istw9,zeit5!t5paketw9,B284)</f>
        <v>0</v>
      </c>
      <c r="P284" s="76" t="n">
        <f aca="false">L284+J284+H284+F284+N284</f>
        <v>12</v>
      </c>
      <c r="Q284" s="98" t="n">
        <f aca="false">M284+K284+I284+G284+O284</f>
        <v>0</v>
      </c>
      <c r="R284" s="1"/>
      <c r="S284" s="1"/>
      <c r="T284" s="1"/>
      <c r="U284" s="1"/>
      <c r="V284" s="1"/>
      <c r="W284" s="1"/>
      <c r="X284" s="1"/>
      <c r="Y284" s="1"/>
      <c r="Z284" s="1"/>
      <c r="AA284" s="1"/>
      <c r="AB284" s="1"/>
      <c r="AC284" s="1"/>
      <c r="AD284" s="1"/>
      <c r="AE284" s="1"/>
      <c r="AF284" s="1"/>
      <c r="AG284" s="1"/>
    </row>
    <row r="285" customFormat="false" ht="15" hidden="true" customHeight="false" outlineLevel="2" collapsed="false">
      <c r="A285" s="1"/>
      <c r="B285" s="70" t="str">
        <f aca="false">B41</f>
        <v>Modul 6 - Einkaufsliste</v>
      </c>
      <c r="C285" s="71"/>
      <c r="D285" s="72"/>
      <c r="E285" s="73"/>
      <c r="F285" s="74"/>
      <c r="G285" s="75" t="n">
        <f aca="false">SUMIFS([0]!t1istw9,[0]!t1paketw9,B285)</f>
        <v>0</v>
      </c>
      <c r="H285" s="74"/>
      <c r="I285" s="75" t="n">
        <f aca="false">SUMIFS(zeit2!t2istw9,zeit2!t2paketw9,B285)</f>
        <v>0</v>
      </c>
      <c r="J285" s="74"/>
      <c r="K285" s="75" t="n">
        <f aca="false">SUMIFS(zeit3!t3istw9,zeit3!t3paketw9,B285)</f>
        <v>0</v>
      </c>
      <c r="L285" s="74"/>
      <c r="M285" s="75" t="n">
        <f aca="false">SUMIFS(zeit4!t4istw9,zeit4!t4paketw9,B285)</f>
        <v>0</v>
      </c>
      <c r="N285" s="74"/>
      <c r="O285" s="75" t="n">
        <f aca="false">SUMIFS(zeit5!t5istw9,zeit5!t5paketw9,B285)</f>
        <v>0</v>
      </c>
      <c r="P285" s="76" t="n">
        <f aca="false">L285+J285+H285+F285+N285</f>
        <v>0</v>
      </c>
      <c r="Q285" s="98" t="n">
        <f aca="false">M285+K285+I285+G285+O285</f>
        <v>0</v>
      </c>
      <c r="R285" s="1"/>
      <c r="S285" s="1"/>
      <c r="T285" s="1"/>
      <c r="U285" s="1"/>
      <c r="V285" s="1"/>
      <c r="W285" s="1"/>
      <c r="X285" s="1"/>
      <c r="Y285" s="1"/>
      <c r="Z285" s="1"/>
      <c r="AA285" s="1"/>
      <c r="AB285" s="1"/>
      <c r="AC285" s="1"/>
      <c r="AD285" s="1"/>
      <c r="AE285" s="1"/>
      <c r="AF285" s="1"/>
      <c r="AG285" s="1"/>
    </row>
    <row r="286" customFormat="false" ht="15" hidden="true" customHeight="false" outlineLevel="2" collapsed="false">
      <c r="A286" s="1"/>
      <c r="B286" s="70" t="str">
        <f aca="false">B42</f>
        <v>Modul 7 - Anmelden</v>
      </c>
      <c r="C286" s="71"/>
      <c r="D286" s="72"/>
      <c r="E286" s="73"/>
      <c r="F286" s="74"/>
      <c r="G286" s="75" t="n">
        <f aca="false">SUMIFS([0]!t1istw9,[0]!t1paketw9,B286)</f>
        <v>0</v>
      </c>
      <c r="H286" s="74"/>
      <c r="I286" s="75" t="n">
        <f aca="false">SUMIFS(zeit2!t2istw9,zeit2!t2paketw9,B286)</f>
        <v>0</v>
      </c>
      <c r="J286" s="74"/>
      <c r="K286" s="75" t="n">
        <f aca="false">SUMIFS(zeit3!t3istw9,zeit3!t3paketw9,B286)</f>
        <v>0</v>
      </c>
      <c r="L286" s="74"/>
      <c r="M286" s="75" t="n">
        <f aca="false">SUMIFS(zeit4!t4istw9,zeit4!t4paketw9,B286)</f>
        <v>0</v>
      </c>
      <c r="N286" s="74"/>
      <c r="O286" s="75" t="n">
        <f aca="false">SUMIFS(zeit5!t5istw9,zeit5!t5paketw9,B286)</f>
        <v>0</v>
      </c>
      <c r="P286" s="76" t="n">
        <f aca="false">L286+J286+H286+F286+N286</f>
        <v>0</v>
      </c>
      <c r="Q286" s="98" t="n">
        <f aca="false">M286+K286+I286+G286+O286</f>
        <v>0</v>
      </c>
      <c r="R286" s="1"/>
      <c r="S286" s="1"/>
      <c r="T286" s="1"/>
      <c r="U286" s="1"/>
      <c r="V286" s="1"/>
      <c r="W286" s="1"/>
      <c r="X286" s="1"/>
      <c r="Y286" s="1"/>
      <c r="Z286" s="1"/>
      <c r="AA286" s="1"/>
      <c r="AB286" s="1"/>
      <c r="AC286" s="1"/>
      <c r="AD286" s="1"/>
      <c r="AE286" s="1"/>
      <c r="AF286" s="1"/>
      <c r="AG286" s="1"/>
    </row>
    <row r="287" customFormat="false" ht="15" hidden="true" customHeight="false" outlineLevel="2" collapsed="false">
      <c r="A287" s="1"/>
      <c r="B287" s="70" t="str">
        <f aca="false">B43</f>
        <v>Modul 8 - Status setzen</v>
      </c>
      <c r="C287" s="71"/>
      <c r="D287" s="72"/>
      <c r="E287" s="73"/>
      <c r="F287" s="74"/>
      <c r="G287" s="75" t="n">
        <f aca="false">SUMIFS([0]!t1istw9,[0]!t1paketw9,B287)</f>
        <v>0</v>
      </c>
      <c r="H287" s="74"/>
      <c r="I287" s="75" t="n">
        <f aca="false">SUMIFS(zeit2!t2istw9,zeit2!t2paketw9,B287)</f>
        <v>0</v>
      </c>
      <c r="J287" s="74"/>
      <c r="K287" s="75" t="n">
        <f aca="false">SUMIFS(zeit3!t3istw9,zeit3!t3paketw9,B287)</f>
        <v>0</v>
      </c>
      <c r="L287" s="74"/>
      <c r="M287" s="75" t="n">
        <f aca="false">SUMIFS(zeit4!t4istw9,zeit4!t4paketw9,B287)</f>
        <v>0</v>
      </c>
      <c r="N287" s="74"/>
      <c r="O287" s="75" t="n">
        <f aca="false">SUMIFS(zeit5!t5istw9,zeit5!t5paketw9,B287)</f>
        <v>0</v>
      </c>
      <c r="P287" s="76" t="n">
        <f aca="false">L287+J287+H287+F287+N287</f>
        <v>0</v>
      </c>
      <c r="Q287" s="98" t="n">
        <f aca="false">M287+K287+I287+G287+O287</f>
        <v>0</v>
      </c>
      <c r="R287" s="1"/>
      <c r="S287" s="1"/>
      <c r="T287" s="1"/>
      <c r="U287" s="1"/>
      <c r="V287" s="1"/>
      <c r="W287" s="1"/>
      <c r="X287" s="1"/>
      <c r="Y287" s="1"/>
      <c r="Z287" s="1"/>
      <c r="AA287" s="1"/>
      <c r="AB287" s="1"/>
      <c r="AC287" s="1"/>
      <c r="AD287" s="1"/>
      <c r="AE287" s="1"/>
      <c r="AF287" s="1"/>
      <c r="AG287" s="1"/>
    </row>
    <row r="288" customFormat="false" ht="15" hidden="true" customHeight="false" outlineLevel="2" collapsed="false">
      <c r="A288" s="1"/>
      <c r="B288" s="70" t="n">
        <f aca="false">B44</f>
        <v>0</v>
      </c>
      <c r="C288" s="71"/>
      <c r="D288" s="72"/>
      <c r="E288" s="73"/>
      <c r="F288" s="74"/>
      <c r="G288" s="75" t="n">
        <f aca="false">SUMIFS([0]!t1istw9,[0]!t1paketw9,B288)</f>
        <v>0</v>
      </c>
      <c r="H288" s="74"/>
      <c r="I288" s="75" t="n">
        <f aca="false">SUMIFS(zeit2!t2istw9,zeit2!t2paketw9,B288)</f>
        <v>0</v>
      </c>
      <c r="J288" s="74"/>
      <c r="K288" s="75" t="n">
        <f aca="false">SUMIFS(zeit3!t3istw9,zeit3!t3paketw9,B288)</f>
        <v>0</v>
      </c>
      <c r="L288" s="74"/>
      <c r="M288" s="75" t="n">
        <f aca="false">SUMIFS(zeit4!t4istw9,zeit4!t4paketw9,B288)</f>
        <v>0</v>
      </c>
      <c r="N288" s="74"/>
      <c r="O288" s="75" t="n">
        <f aca="false">SUMIFS(zeit5!t5istw9,zeit5!t5paketw9,B288)</f>
        <v>0</v>
      </c>
      <c r="P288" s="76" t="n">
        <f aca="false">L288+J288+H288+F288+N288</f>
        <v>0</v>
      </c>
      <c r="Q288" s="98" t="n">
        <f aca="false">M288+K288+I288+G288+O288</f>
        <v>0</v>
      </c>
      <c r="R288" s="1"/>
      <c r="S288" s="1"/>
      <c r="T288" s="1"/>
      <c r="U288" s="1"/>
      <c r="V288" s="1"/>
      <c r="W288" s="1"/>
      <c r="X288" s="1"/>
      <c r="Y288" s="1"/>
      <c r="Z288" s="1"/>
      <c r="AA288" s="1"/>
      <c r="AB288" s="1"/>
      <c r="AC288" s="1"/>
      <c r="AD288" s="1"/>
      <c r="AE288" s="1"/>
      <c r="AF288" s="1"/>
      <c r="AG288" s="1"/>
    </row>
    <row r="289" customFormat="false" ht="15" hidden="true" customHeight="false" outlineLevel="2" collapsed="false">
      <c r="A289" s="1"/>
      <c r="B289" s="70" t="n">
        <f aca="false">B45</f>
        <v>0</v>
      </c>
      <c r="C289" s="71"/>
      <c r="D289" s="72"/>
      <c r="E289" s="73"/>
      <c r="F289" s="74"/>
      <c r="G289" s="75" t="n">
        <f aca="false">SUMIFS([0]!t1istw9,[0]!t1paketw9,B289)</f>
        <v>0</v>
      </c>
      <c r="H289" s="74"/>
      <c r="I289" s="75" t="n">
        <f aca="false">SUMIFS(zeit2!t2istw9,zeit2!t2paketw9,B289)</f>
        <v>0</v>
      </c>
      <c r="J289" s="74"/>
      <c r="K289" s="75" t="n">
        <f aca="false">SUMIFS(zeit3!t3istw9,zeit3!t3paketw9,B289)</f>
        <v>0</v>
      </c>
      <c r="L289" s="74"/>
      <c r="M289" s="75" t="n">
        <f aca="false">SUMIFS(zeit4!t4istw9,zeit4!t4paketw9,B289)</f>
        <v>0</v>
      </c>
      <c r="N289" s="74"/>
      <c r="O289" s="75" t="n">
        <f aca="false">SUMIFS(zeit5!t5istw9,zeit5!t5paketw9,B289)</f>
        <v>0</v>
      </c>
      <c r="P289" s="76" t="n">
        <f aca="false">L289+J289+H289+F289+N289</f>
        <v>0</v>
      </c>
      <c r="Q289" s="98" t="n">
        <f aca="false">M289+K289+I289+G289+O289</f>
        <v>0</v>
      </c>
      <c r="R289" s="1"/>
      <c r="S289" s="1"/>
      <c r="T289" s="1"/>
      <c r="U289" s="1"/>
      <c r="V289" s="1"/>
      <c r="W289" s="1"/>
      <c r="X289" s="1"/>
      <c r="Y289" s="1"/>
      <c r="Z289" s="1"/>
      <c r="AA289" s="1"/>
      <c r="AB289" s="1"/>
      <c r="AC289" s="1"/>
      <c r="AD289" s="1"/>
      <c r="AE289" s="1"/>
      <c r="AF289" s="1"/>
      <c r="AG289" s="1"/>
    </row>
    <row r="290" customFormat="false" ht="15" hidden="false" customHeight="false" outlineLevel="1" collapsed="true">
      <c r="A290" s="1"/>
      <c r="B290" s="84" t="s">
        <v>71</v>
      </c>
      <c r="C290" s="78"/>
      <c r="D290" s="79" t="n">
        <v>7</v>
      </c>
      <c r="E290" s="80" t="n">
        <f aca="false">D290-F290-H290-J290-L290-N290</f>
        <v>0</v>
      </c>
      <c r="F290" s="81" t="n">
        <f aca="false">SUM(F291:F300)</f>
        <v>1</v>
      </c>
      <c r="G290" s="82" t="n">
        <f aca="false">SUM(G291:G300)</f>
        <v>0</v>
      </c>
      <c r="H290" s="81" t="n">
        <f aca="false">SUM(H291:H300)</f>
        <v>2</v>
      </c>
      <c r="I290" s="82" t="n">
        <f aca="false">SUM(I291:I300)</f>
        <v>0</v>
      </c>
      <c r="J290" s="81" t="n">
        <f aca="false">SUM(J291:J300)</f>
        <v>2</v>
      </c>
      <c r="K290" s="82" t="n">
        <f aca="false">SUM(K291:K300)</f>
        <v>0</v>
      </c>
      <c r="L290" s="81" t="n">
        <f aca="false">SUM(L291:L300)</f>
        <v>2</v>
      </c>
      <c r="M290" s="82" t="n">
        <f aca="false">SUM(M291:M300)</f>
        <v>0</v>
      </c>
      <c r="N290" s="81" t="n">
        <f aca="false">SUM(N291:N300)</f>
        <v>0</v>
      </c>
      <c r="O290" s="82" t="n">
        <f aca="false">SUM(O291:O300)</f>
        <v>0</v>
      </c>
      <c r="P290" s="68" t="n">
        <f aca="false">L290+J290+H290+F290+N290</f>
        <v>7</v>
      </c>
      <c r="Q290" s="67" t="n">
        <f aca="false">M290+K290+I290+G290+O290</f>
        <v>0</v>
      </c>
      <c r="R290" s="1"/>
      <c r="S290" s="1"/>
      <c r="T290" s="1"/>
      <c r="U290" s="1"/>
      <c r="V290" s="1"/>
      <c r="W290" s="1"/>
      <c r="X290" s="1"/>
      <c r="Y290" s="1"/>
      <c r="Z290" s="1"/>
      <c r="AA290" s="1"/>
      <c r="AB290" s="1"/>
      <c r="AC290" s="1"/>
      <c r="AD290" s="1"/>
      <c r="AE290" s="1"/>
      <c r="AF290" s="1"/>
      <c r="AG290" s="1"/>
    </row>
    <row r="291" customFormat="false" ht="15" hidden="true" customHeight="false" outlineLevel="2" collapsed="false">
      <c r="A291" s="1"/>
      <c r="B291" s="70" t="str">
        <f aca="false">B47</f>
        <v>Unit Tests</v>
      </c>
      <c r="C291" s="71"/>
      <c r="D291" s="72"/>
      <c r="E291" s="73"/>
      <c r="F291" s="74" t="n">
        <v>1</v>
      </c>
      <c r="G291" s="75" t="n">
        <f aca="false">SUMIFS([0]!t1istw9,[0]!t1paketw9,B291)</f>
        <v>0</v>
      </c>
      <c r="H291" s="74" t="n">
        <v>2</v>
      </c>
      <c r="I291" s="75" t="n">
        <f aca="false">SUMIFS(zeit2!t2istw9,zeit2!t2paketw9,B291)</f>
        <v>0</v>
      </c>
      <c r="J291" s="74" t="n">
        <v>2</v>
      </c>
      <c r="K291" s="75" t="n">
        <f aca="false">SUMIFS(zeit3!t3istw9,zeit3!t3paketw9,B291)</f>
        <v>0</v>
      </c>
      <c r="L291" s="74" t="n">
        <v>2</v>
      </c>
      <c r="M291" s="75" t="n">
        <f aca="false">SUMIFS(zeit4!t4istw9,zeit4!t4paketw9,B291)</f>
        <v>0</v>
      </c>
      <c r="N291" s="74"/>
      <c r="O291" s="75" t="n">
        <f aca="false">SUMIFS(zeit5!t5istw9,zeit5!t5paketw9,B291)</f>
        <v>0</v>
      </c>
      <c r="P291" s="76" t="n">
        <f aca="false">L291+J291+H291+F291+N291</f>
        <v>7</v>
      </c>
      <c r="Q291" s="98" t="n">
        <f aca="false">M291+K291+I291+G291+O291</f>
        <v>0</v>
      </c>
      <c r="R291" s="1"/>
      <c r="S291" s="1"/>
      <c r="T291" s="1"/>
      <c r="U291" s="1"/>
      <c r="V291" s="1"/>
      <c r="W291" s="1"/>
      <c r="X291" s="1"/>
      <c r="Y291" s="1"/>
      <c r="Z291" s="1"/>
      <c r="AA291" s="1"/>
      <c r="AB291" s="1"/>
      <c r="AC291" s="1"/>
      <c r="AD291" s="1"/>
      <c r="AE291" s="1"/>
      <c r="AF291" s="1"/>
      <c r="AG291" s="1"/>
    </row>
    <row r="292" customFormat="false" ht="15" hidden="true" customHeight="false" outlineLevel="2" collapsed="false">
      <c r="A292" s="1"/>
      <c r="B292" s="70" t="str">
        <f aca="false">B48</f>
        <v>Funktionale Tests</v>
      </c>
      <c r="C292" s="71"/>
      <c r="D292" s="72"/>
      <c r="E292" s="73"/>
      <c r="F292" s="74"/>
      <c r="G292" s="75" t="n">
        <f aca="false">SUMIFS([0]!t1istw9,[0]!t1paketw9,B292)</f>
        <v>0</v>
      </c>
      <c r="H292" s="74"/>
      <c r="I292" s="75" t="n">
        <f aca="false">SUMIFS(zeit2!t2istw9,zeit2!t2paketw9,B292)</f>
        <v>0</v>
      </c>
      <c r="J292" s="74"/>
      <c r="K292" s="75" t="n">
        <f aca="false">SUMIFS(zeit3!t3istw9,zeit3!t3paketw9,B292)</f>
        <v>0</v>
      </c>
      <c r="L292" s="74"/>
      <c r="M292" s="75" t="n">
        <f aca="false">SUMIFS(zeit4!t4istw9,zeit4!t4paketw9,B292)</f>
        <v>0</v>
      </c>
      <c r="N292" s="74"/>
      <c r="O292" s="75" t="n">
        <f aca="false">SUMIFS(zeit5!t5istw9,zeit5!t5paketw9,B292)</f>
        <v>0</v>
      </c>
      <c r="P292" s="76" t="n">
        <f aca="false">L292+J292+H292+F292+N292</f>
        <v>0</v>
      </c>
      <c r="Q292" s="98" t="n">
        <f aca="false">M292+K292+I292+G292+O292</f>
        <v>0</v>
      </c>
      <c r="R292" s="1"/>
      <c r="S292" s="1"/>
      <c r="T292" s="1"/>
      <c r="U292" s="1"/>
      <c r="V292" s="1"/>
      <c r="W292" s="1"/>
      <c r="X292" s="1"/>
      <c r="Y292" s="1"/>
      <c r="Z292" s="1"/>
      <c r="AA292" s="1"/>
      <c r="AB292" s="1"/>
      <c r="AC292" s="1"/>
      <c r="AD292" s="1"/>
      <c r="AE292" s="1"/>
      <c r="AF292" s="1"/>
      <c r="AG292" s="1"/>
    </row>
    <row r="293" customFormat="false" ht="15" hidden="true" customHeight="false" outlineLevel="2" collapsed="false">
      <c r="A293" s="1"/>
      <c r="B293" s="70" t="str">
        <f aca="false">B49</f>
        <v>Integrationstest</v>
      </c>
      <c r="C293" s="71"/>
      <c r="D293" s="72"/>
      <c r="E293" s="73"/>
      <c r="F293" s="74"/>
      <c r="G293" s="75" t="n">
        <f aca="false">SUMIFS([0]!t1istw9,[0]!t1paketw9,B293)</f>
        <v>0</v>
      </c>
      <c r="H293" s="74"/>
      <c r="I293" s="75" t="n">
        <f aca="false">SUMIFS(zeit2!t2istw9,zeit2!t2paketw9,B293)</f>
        <v>0</v>
      </c>
      <c r="J293" s="74"/>
      <c r="K293" s="75" t="n">
        <f aca="false">SUMIFS(zeit3!t3istw9,zeit3!t3paketw9,B293)</f>
        <v>0</v>
      </c>
      <c r="L293" s="74"/>
      <c r="M293" s="75" t="n">
        <f aca="false">SUMIFS(zeit4!t4istw9,zeit4!t4paketw9,B293)</f>
        <v>0</v>
      </c>
      <c r="N293" s="74"/>
      <c r="O293" s="75" t="n">
        <f aca="false">SUMIFS(zeit5!t5istw9,zeit5!t5paketw9,B293)</f>
        <v>0</v>
      </c>
      <c r="P293" s="76" t="n">
        <f aca="false">L293+J293+H293+F293+N293</f>
        <v>0</v>
      </c>
      <c r="Q293" s="98" t="n">
        <f aca="false">M293+K293+I293+G293+O293</f>
        <v>0</v>
      </c>
      <c r="R293" s="1"/>
      <c r="S293" s="1"/>
      <c r="T293" s="1"/>
      <c r="U293" s="1"/>
      <c r="V293" s="1"/>
      <c r="W293" s="1"/>
      <c r="X293" s="1"/>
      <c r="Y293" s="1"/>
      <c r="Z293" s="1"/>
      <c r="AA293" s="1"/>
      <c r="AB293" s="1"/>
      <c r="AC293" s="1"/>
      <c r="AD293" s="1"/>
      <c r="AE293" s="1"/>
      <c r="AF293" s="1"/>
      <c r="AG293" s="1"/>
    </row>
    <row r="294" customFormat="false" ht="15" hidden="true" customHeight="false" outlineLevel="2" collapsed="false">
      <c r="A294" s="1"/>
      <c r="B294" s="70" t="str">
        <f aca="false">B50</f>
        <v>Systemtest</v>
      </c>
      <c r="C294" s="71"/>
      <c r="D294" s="72"/>
      <c r="E294" s="73"/>
      <c r="F294" s="74"/>
      <c r="G294" s="75" t="n">
        <f aca="false">SUMIFS([0]!t1istw9,[0]!t1paketw9,B294)</f>
        <v>0</v>
      </c>
      <c r="H294" s="74"/>
      <c r="I294" s="75" t="n">
        <f aca="false">SUMIFS(zeit2!t2istw9,zeit2!t2paketw9,B294)</f>
        <v>0</v>
      </c>
      <c r="J294" s="74"/>
      <c r="K294" s="75" t="n">
        <f aca="false">SUMIFS(zeit3!t3istw9,zeit3!t3paketw9,B294)</f>
        <v>0</v>
      </c>
      <c r="L294" s="74"/>
      <c r="M294" s="75" t="n">
        <f aca="false">SUMIFS(zeit4!t4istw9,zeit4!t4paketw9,B294)</f>
        <v>0</v>
      </c>
      <c r="N294" s="74"/>
      <c r="O294" s="75" t="n">
        <f aca="false">SUMIFS(zeit5!t5istw9,zeit5!t5paketw9,B294)</f>
        <v>0</v>
      </c>
      <c r="P294" s="76" t="n">
        <f aca="false">L294+J294+H294+F294+N294</f>
        <v>0</v>
      </c>
      <c r="Q294" s="98" t="n">
        <f aca="false">M294+K294+I294+G294+O294</f>
        <v>0</v>
      </c>
      <c r="R294" s="1"/>
      <c r="S294" s="1"/>
      <c r="T294" s="1"/>
      <c r="U294" s="1"/>
      <c r="V294" s="1"/>
      <c r="W294" s="1"/>
      <c r="X294" s="1"/>
      <c r="Y294" s="1"/>
      <c r="Z294" s="1"/>
      <c r="AA294" s="1"/>
      <c r="AB294" s="1"/>
      <c r="AC294" s="1"/>
      <c r="AD294" s="1"/>
      <c r="AE294" s="1"/>
      <c r="AF294" s="1"/>
      <c r="AG294" s="1"/>
    </row>
    <row r="295" customFormat="false" ht="15" hidden="true" customHeight="false" outlineLevel="2" collapsed="false">
      <c r="A295" s="1"/>
      <c r="B295" s="70" t="str">
        <f aca="false">B51</f>
        <v>Abnahmetest</v>
      </c>
      <c r="C295" s="71"/>
      <c r="D295" s="72"/>
      <c r="E295" s="73"/>
      <c r="F295" s="74"/>
      <c r="G295" s="75" t="n">
        <f aca="false">SUMIFS([0]!t1istw9,[0]!t1paketw9,B295)</f>
        <v>0</v>
      </c>
      <c r="H295" s="74"/>
      <c r="I295" s="75" t="n">
        <f aca="false">SUMIFS(zeit2!t2istw9,zeit2!t2paketw9,B295)</f>
        <v>0</v>
      </c>
      <c r="J295" s="74"/>
      <c r="K295" s="75" t="n">
        <f aca="false">SUMIFS(zeit3!t3istw9,zeit3!t3paketw9,B295)</f>
        <v>0</v>
      </c>
      <c r="L295" s="74"/>
      <c r="M295" s="75" t="n">
        <f aca="false">SUMIFS(zeit4!t4istw9,zeit4!t4paketw9,B295)</f>
        <v>0</v>
      </c>
      <c r="N295" s="74"/>
      <c r="O295" s="75" t="n">
        <f aca="false">SUMIFS(zeit5!t5istw9,zeit5!t5paketw9,B295)</f>
        <v>0</v>
      </c>
      <c r="P295" s="76" t="n">
        <f aca="false">L295+J295+H295+F295+N295</f>
        <v>0</v>
      </c>
      <c r="Q295" s="98" t="n">
        <f aca="false">M295+K295+I295+G295+O295</f>
        <v>0</v>
      </c>
      <c r="R295" s="1"/>
      <c r="S295" s="1"/>
      <c r="T295" s="1"/>
      <c r="U295" s="1"/>
      <c r="V295" s="1"/>
      <c r="W295" s="1"/>
      <c r="X295" s="1"/>
      <c r="Y295" s="1"/>
      <c r="Z295" s="1"/>
      <c r="AA295" s="1"/>
      <c r="AB295" s="1"/>
      <c r="AC295" s="1"/>
      <c r="AD295" s="1"/>
      <c r="AE295" s="1"/>
      <c r="AF295" s="1"/>
      <c r="AG295" s="1"/>
    </row>
    <row r="296" customFormat="false" ht="15" hidden="true" customHeight="false" outlineLevel="2" collapsed="false">
      <c r="A296" s="1"/>
      <c r="B296" s="70" t="n">
        <f aca="false">B52</f>
        <v>0</v>
      </c>
      <c r="C296" s="71"/>
      <c r="D296" s="72"/>
      <c r="E296" s="73"/>
      <c r="F296" s="74"/>
      <c r="G296" s="75" t="n">
        <f aca="false">SUMIFS([0]!t1istw9,[0]!t1paketw9,B296)</f>
        <v>0</v>
      </c>
      <c r="H296" s="74"/>
      <c r="I296" s="75" t="n">
        <f aca="false">SUMIFS(zeit2!t2istw9,zeit2!t2paketw9,B296)</f>
        <v>0</v>
      </c>
      <c r="J296" s="74"/>
      <c r="K296" s="75" t="n">
        <f aca="false">SUMIFS(zeit3!t3istw9,zeit3!t3paketw9,B296)</f>
        <v>0</v>
      </c>
      <c r="L296" s="74"/>
      <c r="M296" s="75" t="n">
        <f aca="false">SUMIFS(zeit4!t4istw9,zeit4!t4paketw9,B296)</f>
        <v>0</v>
      </c>
      <c r="N296" s="74"/>
      <c r="O296" s="75" t="n">
        <f aca="false">SUMIFS(zeit5!t5istw9,zeit5!t5paketw9,B296)</f>
        <v>0</v>
      </c>
      <c r="P296" s="76" t="n">
        <f aca="false">L296+J296+H296+F296+N296</f>
        <v>0</v>
      </c>
      <c r="Q296" s="98" t="n">
        <f aca="false">M296+K296+I296+G296+O296</f>
        <v>0</v>
      </c>
      <c r="R296" s="1"/>
      <c r="S296" s="1"/>
      <c r="T296" s="1"/>
      <c r="U296" s="1"/>
      <c r="V296" s="1"/>
      <c r="W296" s="1"/>
      <c r="X296" s="1"/>
      <c r="Y296" s="1"/>
      <c r="Z296" s="1"/>
      <c r="AA296" s="1"/>
      <c r="AB296" s="1"/>
      <c r="AC296" s="1"/>
      <c r="AD296" s="1"/>
      <c r="AE296" s="1"/>
      <c r="AF296" s="1"/>
      <c r="AG296" s="1"/>
    </row>
    <row r="297" customFormat="false" ht="15" hidden="true" customHeight="false" outlineLevel="2" collapsed="false">
      <c r="A297" s="1"/>
      <c r="B297" s="70" t="n">
        <f aca="false">B53</f>
        <v>0</v>
      </c>
      <c r="C297" s="71"/>
      <c r="D297" s="72"/>
      <c r="E297" s="73"/>
      <c r="F297" s="74"/>
      <c r="G297" s="75" t="n">
        <f aca="false">SUMIFS([0]!t1istw9,[0]!t1paketw9,B297)</f>
        <v>0</v>
      </c>
      <c r="H297" s="74"/>
      <c r="I297" s="75" t="n">
        <f aca="false">SUMIFS(zeit2!t2istw9,zeit2!t2paketw9,B297)</f>
        <v>0</v>
      </c>
      <c r="J297" s="74"/>
      <c r="K297" s="75" t="n">
        <f aca="false">SUMIFS(zeit3!t3istw9,zeit3!t3paketw9,B297)</f>
        <v>0</v>
      </c>
      <c r="L297" s="74"/>
      <c r="M297" s="75" t="n">
        <f aca="false">SUMIFS(zeit4!t4istw9,zeit4!t4paketw9,B297)</f>
        <v>0</v>
      </c>
      <c r="N297" s="74"/>
      <c r="O297" s="75" t="n">
        <f aca="false">SUMIFS(zeit5!t5istw9,zeit5!t5paketw9,B297)</f>
        <v>0</v>
      </c>
      <c r="P297" s="76" t="n">
        <f aca="false">L297+J297+H297+F297+N297</f>
        <v>0</v>
      </c>
      <c r="Q297" s="98" t="n">
        <f aca="false">M297+K297+I297+G297+O297</f>
        <v>0</v>
      </c>
      <c r="R297" s="1"/>
      <c r="S297" s="1"/>
      <c r="T297" s="1"/>
      <c r="U297" s="1"/>
      <c r="V297" s="1"/>
      <c r="W297" s="1"/>
      <c r="X297" s="1"/>
      <c r="Y297" s="1"/>
      <c r="Z297" s="1"/>
      <c r="AA297" s="1"/>
      <c r="AB297" s="1"/>
      <c r="AC297" s="1"/>
      <c r="AD297" s="1"/>
      <c r="AE297" s="1"/>
      <c r="AF297" s="1"/>
      <c r="AG297" s="1"/>
    </row>
    <row r="298" customFormat="false" ht="15" hidden="true" customHeight="false" outlineLevel="2" collapsed="false">
      <c r="A298" s="1"/>
      <c r="B298" s="70" t="n">
        <f aca="false">B54</f>
        <v>0</v>
      </c>
      <c r="C298" s="71"/>
      <c r="D298" s="72"/>
      <c r="E298" s="73"/>
      <c r="F298" s="74"/>
      <c r="G298" s="75" t="n">
        <f aca="false">SUMIFS([0]!t1istw9,[0]!t1paketw9,B298)</f>
        <v>0</v>
      </c>
      <c r="H298" s="74"/>
      <c r="I298" s="75" t="n">
        <f aca="false">SUMIFS(zeit2!t2istw9,zeit2!t2paketw9,B298)</f>
        <v>0</v>
      </c>
      <c r="J298" s="74"/>
      <c r="K298" s="75" t="n">
        <f aca="false">SUMIFS(zeit3!t3istw9,zeit3!t3paketw9,B298)</f>
        <v>0</v>
      </c>
      <c r="L298" s="74"/>
      <c r="M298" s="75" t="n">
        <f aca="false">SUMIFS(zeit4!t4istw9,zeit4!t4paketw9,B298)</f>
        <v>0</v>
      </c>
      <c r="N298" s="74"/>
      <c r="O298" s="75" t="n">
        <f aca="false">SUMIFS(zeit5!t5istw9,zeit5!t5paketw9,B298)</f>
        <v>0</v>
      </c>
      <c r="P298" s="76" t="n">
        <f aca="false">L298+J298+H298+F298+N298</f>
        <v>0</v>
      </c>
      <c r="Q298" s="98" t="n">
        <f aca="false">M298+K298+I298+G298+O298</f>
        <v>0</v>
      </c>
      <c r="R298" s="1"/>
      <c r="S298" s="1"/>
      <c r="T298" s="1"/>
      <c r="U298" s="1"/>
      <c r="V298" s="1"/>
      <c r="W298" s="1"/>
      <c r="X298" s="1"/>
      <c r="Y298" s="1"/>
      <c r="Z298" s="1"/>
      <c r="AA298" s="1"/>
      <c r="AB298" s="1"/>
      <c r="AC298" s="1"/>
      <c r="AD298" s="1"/>
      <c r="AE298" s="1"/>
      <c r="AF298" s="1"/>
      <c r="AG298" s="1"/>
    </row>
    <row r="299" customFormat="false" ht="15" hidden="true" customHeight="false" outlineLevel="2" collapsed="false">
      <c r="A299" s="1"/>
      <c r="B299" s="70" t="n">
        <f aca="false">B55</f>
        <v>0</v>
      </c>
      <c r="C299" s="71"/>
      <c r="D299" s="72"/>
      <c r="E299" s="73"/>
      <c r="F299" s="74"/>
      <c r="G299" s="75" t="n">
        <f aca="false">SUMIFS([0]!t1istw9,[0]!t1paketw9,B299)</f>
        <v>0</v>
      </c>
      <c r="H299" s="74"/>
      <c r="I299" s="75" t="n">
        <f aca="false">SUMIFS(zeit2!t2istw9,zeit2!t2paketw9,B299)</f>
        <v>0</v>
      </c>
      <c r="J299" s="74"/>
      <c r="K299" s="75" t="n">
        <f aca="false">SUMIFS(zeit3!t3istw9,zeit3!t3paketw9,B299)</f>
        <v>0</v>
      </c>
      <c r="L299" s="74"/>
      <c r="M299" s="75" t="n">
        <f aca="false">SUMIFS(zeit4!t4istw9,zeit4!t4paketw9,B299)</f>
        <v>0</v>
      </c>
      <c r="N299" s="74"/>
      <c r="O299" s="75" t="n">
        <f aca="false">SUMIFS(zeit5!t5istw9,zeit5!t5paketw9,B299)</f>
        <v>0</v>
      </c>
      <c r="P299" s="76" t="n">
        <f aca="false">L299+J299+H299+F299+N299</f>
        <v>0</v>
      </c>
      <c r="Q299" s="98" t="n">
        <f aca="false">M299+K299+I299+G299+O299</f>
        <v>0</v>
      </c>
      <c r="R299" s="1"/>
      <c r="S299" s="1"/>
      <c r="T299" s="1"/>
      <c r="U299" s="1"/>
      <c r="V299" s="1"/>
      <c r="W299" s="1"/>
      <c r="X299" s="1"/>
      <c r="Y299" s="1"/>
      <c r="Z299" s="1"/>
      <c r="AA299" s="1"/>
      <c r="AB299" s="1"/>
      <c r="AC299" s="1"/>
      <c r="AD299" s="1"/>
      <c r="AE299" s="1"/>
      <c r="AF299" s="1"/>
      <c r="AG299" s="1"/>
    </row>
    <row r="300" customFormat="false" ht="15" hidden="true" customHeight="false" outlineLevel="2" collapsed="false">
      <c r="A300" s="1"/>
      <c r="B300" s="70" t="n">
        <f aca="false">B56</f>
        <v>0</v>
      </c>
      <c r="C300" s="71"/>
      <c r="D300" s="72"/>
      <c r="E300" s="73"/>
      <c r="F300" s="74"/>
      <c r="G300" s="75" t="n">
        <f aca="false">SUMIFS([0]!t1istw9,[0]!t1paketw9,B300)</f>
        <v>0</v>
      </c>
      <c r="H300" s="74"/>
      <c r="I300" s="75" t="n">
        <f aca="false">SUMIFS(zeit2!t2istw9,zeit2!t2paketw9,B300)</f>
        <v>0</v>
      </c>
      <c r="J300" s="74"/>
      <c r="K300" s="75" t="n">
        <f aca="false">SUMIFS(zeit3!t3istw9,zeit3!t3paketw9,B300)</f>
        <v>0</v>
      </c>
      <c r="L300" s="74"/>
      <c r="M300" s="75" t="n">
        <f aca="false">SUMIFS(zeit4!t4istw9,zeit4!t4paketw9,B300)</f>
        <v>0</v>
      </c>
      <c r="N300" s="74"/>
      <c r="O300" s="75" t="n">
        <f aca="false">SUMIFS(zeit5!t5istw9,zeit5!t5paketw9,B300)</f>
        <v>0</v>
      </c>
      <c r="P300" s="76" t="n">
        <f aca="false">L300+J300+H300+F300+N300</f>
        <v>0</v>
      </c>
      <c r="Q300" s="98" t="n">
        <f aca="false">M300+K300+I300+G300+O300</f>
        <v>0</v>
      </c>
      <c r="R300" s="1"/>
      <c r="S300" s="1"/>
      <c r="T300" s="1"/>
      <c r="U300" s="1"/>
      <c r="V300" s="1"/>
      <c r="W300" s="1"/>
      <c r="X300" s="1"/>
      <c r="Y300" s="1"/>
      <c r="Z300" s="1"/>
      <c r="AA300" s="1"/>
      <c r="AB300" s="1"/>
      <c r="AC300" s="1"/>
      <c r="AD300" s="1"/>
      <c r="AE300" s="1"/>
      <c r="AF300" s="1"/>
      <c r="AG300" s="1"/>
    </row>
    <row r="301" customFormat="false" ht="15" hidden="false" customHeight="false" outlineLevel="1" collapsed="true">
      <c r="A301" s="1"/>
      <c r="B301" s="84" t="s">
        <v>57</v>
      </c>
      <c r="C301" s="78"/>
      <c r="D301" s="79" t="n">
        <v>5</v>
      </c>
      <c r="E301" s="80" t="n">
        <f aca="false">D301-F301-H301-J301-L301-N301</f>
        <v>0</v>
      </c>
      <c r="F301" s="81" t="n">
        <f aca="false">SUM(F302:F311)</f>
        <v>1.5</v>
      </c>
      <c r="G301" s="82" t="n">
        <f aca="false">SUM(G302:G311)</f>
        <v>0</v>
      </c>
      <c r="H301" s="81" t="n">
        <f aca="false">SUM(H302:H311)</f>
        <v>1</v>
      </c>
      <c r="I301" s="82" t="n">
        <f aca="false">SUM(I302:I311)</f>
        <v>0</v>
      </c>
      <c r="J301" s="81" t="n">
        <f aca="false">SUM(J302:J311)</f>
        <v>1</v>
      </c>
      <c r="K301" s="82" t="n">
        <f aca="false">SUM(K302:K311)</f>
        <v>0</v>
      </c>
      <c r="L301" s="81" t="n">
        <f aca="false">SUM(L302:L311)</f>
        <v>1.5</v>
      </c>
      <c r="M301" s="82" t="n">
        <f aca="false">SUM(M302:M311)</f>
        <v>0</v>
      </c>
      <c r="N301" s="81" t="n">
        <f aca="false">SUM(N302:N311)</f>
        <v>0</v>
      </c>
      <c r="O301" s="82" t="n">
        <f aca="false">SUM(O302:O311)</f>
        <v>0</v>
      </c>
      <c r="P301" s="68" t="n">
        <f aca="false">L301+J301+H301+F301+N301</f>
        <v>5</v>
      </c>
      <c r="Q301" s="67" t="n">
        <f aca="false">M301+K301+I301+G301+O301</f>
        <v>0</v>
      </c>
      <c r="R301" s="1"/>
      <c r="S301" s="1"/>
      <c r="T301" s="1"/>
      <c r="U301" s="1"/>
      <c r="V301" s="1"/>
      <c r="W301" s="1"/>
      <c r="X301" s="1"/>
      <c r="Y301" s="1"/>
      <c r="Z301" s="1"/>
      <c r="AA301" s="1"/>
      <c r="AB301" s="1"/>
      <c r="AC301" s="1"/>
      <c r="AD301" s="1"/>
      <c r="AE301" s="1"/>
      <c r="AF301" s="1"/>
      <c r="AG301" s="1"/>
    </row>
    <row r="302" customFormat="false" ht="15" hidden="true" customHeight="false" outlineLevel="2" collapsed="false">
      <c r="A302" s="1"/>
      <c r="B302" s="70" t="str">
        <f aca="false">B58</f>
        <v>Testprotokoll</v>
      </c>
      <c r="C302" s="71"/>
      <c r="D302" s="72"/>
      <c r="E302" s="73"/>
      <c r="F302" s="74" t="n">
        <v>0.5</v>
      </c>
      <c r="G302" s="75" t="n">
        <f aca="false">SUMIFS([0]!t1istw9,[0]!t1paketw9,B302)</f>
        <v>0</v>
      </c>
      <c r="H302" s="74" t="n">
        <v>1</v>
      </c>
      <c r="I302" s="75" t="n">
        <f aca="false">SUMIFS(zeit2!t2istw9,zeit2!t2paketw9,B302)</f>
        <v>0</v>
      </c>
      <c r="J302" s="74" t="n">
        <v>1</v>
      </c>
      <c r="K302" s="75" t="n">
        <f aca="false">SUMIFS(zeit3!t3istw9,zeit3!t3paketw9,B302)</f>
        <v>0</v>
      </c>
      <c r="L302" s="74" t="n">
        <v>0.5</v>
      </c>
      <c r="M302" s="75" t="n">
        <f aca="false">SUMIFS(zeit4!t4istw9,zeit4!t4paketw9,B302)</f>
        <v>0</v>
      </c>
      <c r="N302" s="74"/>
      <c r="O302" s="75" t="n">
        <f aca="false">SUMIFS(zeit5!t5istw9,zeit5!t5paketw9,B302)</f>
        <v>0</v>
      </c>
      <c r="P302" s="76" t="n">
        <f aca="false">L302+J302+H302+F302+N302</f>
        <v>3</v>
      </c>
      <c r="Q302" s="98" t="n">
        <f aca="false">M302+K302+I302+G302+O302</f>
        <v>0</v>
      </c>
      <c r="R302" s="1"/>
      <c r="S302" s="1"/>
      <c r="T302" s="1"/>
      <c r="U302" s="1"/>
      <c r="V302" s="1"/>
      <c r="W302" s="1"/>
      <c r="X302" s="1"/>
      <c r="Y302" s="1"/>
      <c r="Z302" s="1"/>
      <c r="AA302" s="1"/>
      <c r="AB302" s="1"/>
      <c r="AC302" s="1"/>
      <c r="AD302" s="1"/>
      <c r="AE302" s="1"/>
      <c r="AF302" s="1"/>
      <c r="AG302" s="1"/>
    </row>
    <row r="303" customFormat="false" ht="15" hidden="true" customHeight="false" outlineLevel="2" collapsed="false">
      <c r="A303" s="1"/>
      <c r="B303" s="70" t="str">
        <f aca="false">B59</f>
        <v>Codedokumentation</v>
      </c>
      <c r="C303" s="71"/>
      <c r="D303" s="72"/>
      <c r="E303" s="73"/>
      <c r="F303" s="74" t="n">
        <v>1</v>
      </c>
      <c r="G303" s="75" t="n">
        <f aca="false">SUMIFS([0]!t1istw9,[0]!t1paketw9,B303)</f>
        <v>0</v>
      </c>
      <c r="H303" s="74"/>
      <c r="I303" s="75" t="n">
        <f aca="false">SUMIFS(zeit2!t2istw9,zeit2!t2paketw9,B303)</f>
        <v>0</v>
      </c>
      <c r="J303" s="74"/>
      <c r="K303" s="75" t="n">
        <f aca="false">SUMIFS(zeit3!t3istw9,zeit3!t3paketw9,B303)</f>
        <v>0</v>
      </c>
      <c r="L303" s="74" t="n">
        <v>1</v>
      </c>
      <c r="M303" s="75" t="n">
        <f aca="false">SUMIFS(zeit4!t4istw9,zeit4!t4paketw9,B303)</f>
        <v>0</v>
      </c>
      <c r="N303" s="74"/>
      <c r="O303" s="75" t="n">
        <f aca="false">SUMIFS(zeit5!t5istw9,zeit5!t5paketw9,B303)</f>
        <v>0</v>
      </c>
      <c r="P303" s="76" t="n">
        <f aca="false">L303+J303+H303+F303+N303</f>
        <v>2</v>
      </c>
      <c r="Q303" s="98" t="n">
        <f aca="false">M303+K303+I303+G303+O303</f>
        <v>0</v>
      </c>
      <c r="R303" s="1"/>
      <c r="S303" s="1"/>
      <c r="T303" s="1"/>
      <c r="U303" s="1"/>
      <c r="V303" s="1"/>
      <c r="W303" s="1"/>
      <c r="X303" s="1"/>
      <c r="Y303" s="1"/>
      <c r="Z303" s="1"/>
      <c r="AA303" s="1"/>
      <c r="AB303" s="1"/>
      <c r="AC303" s="1"/>
      <c r="AD303" s="1"/>
      <c r="AE303" s="1"/>
      <c r="AF303" s="1"/>
      <c r="AG303" s="1"/>
    </row>
    <row r="304" customFormat="false" ht="15" hidden="true" customHeight="false" outlineLevel="2" collapsed="false">
      <c r="A304" s="1"/>
      <c r="B304" s="70" t="str">
        <f aca="false">B60</f>
        <v>Benutzerdokumentation</v>
      </c>
      <c r="C304" s="71"/>
      <c r="D304" s="72"/>
      <c r="E304" s="73"/>
      <c r="F304" s="74"/>
      <c r="G304" s="75" t="n">
        <f aca="false">SUMIFS([0]!t1istw9,[0]!t1paketw9,B304)</f>
        <v>0</v>
      </c>
      <c r="H304" s="74"/>
      <c r="I304" s="75" t="n">
        <f aca="false">SUMIFS(zeit2!t2istw9,zeit2!t2paketw9,B304)</f>
        <v>0</v>
      </c>
      <c r="J304" s="74"/>
      <c r="K304" s="75" t="n">
        <f aca="false">SUMIFS(zeit3!t3istw9,zeit3!t3paketw9,B304)</f>
        <v>0</v>
      </c>
      <c r="L304" s="74"/>
      <c r="M304" s="75" t="n">
        <f aca="false">SUMIFS(zeit4!t4istw9,zeit4!t4paketw9,B304)</f>
        <v>0</v>
      </c>
      <c r="N304" s="74"/>
      <c r="O304" s="75" t="n">
        <f aca="false">SUMIFS(zeit5!t5istw9,zeit5!t5paketw9,B304)</f>
        <v>0</v>
      </c>
      <c r="P304" s="76" t="n">
        <f aca="false">L304+J304+H304+F304+N304</f>
        <v>0</v>
      </c>
      <c r="Q304" s="98" t="n">
        <f aca="false">M304+K304+I304+G304+O304</f>
        <v>0</v>
      </c>
      <c r="R304" s="1"/>
      <c r="S304" s="1"/>
      <c r="T304" s="1"/>
      <c r="U304" s="1"/>
      <c r="V304" s="1"/>
      <c r="W304" s="1"/>
      <c r="X304" s="1"/>
      <c r="Y304" s="1"/>
      <c r="Z304" s="1"/>
      <c r="AA304" s="1"/>
      <c r="AB304" s="1"/>
      <c r="AC304" s="1"/>
      <c r="AD304" s="1"/>
      <c r="AE304" s="1"/>
      <c r="AF304" s="1"/>
      <c r="AG304" s="1"/>
    </row>
    <row r="305" customFormat="false" ht="15" hidden="true" customHeight="false" outlineLevel="2" collapsed="false">
      <c r="A305" s="1"/>
      <c r="B305" s="70" t="str">
        <f aca="false">B61</f>
        <v>Protokoll - Review</v>
      </c>
      <c r="C305" s="71"/>
      <c r="D305" s="72"/>
      <c r="E305" s="73"/>
      <c r="F305" s="74"/>
      <c r="G305" s="75" t="n">
        <f aca="false">SUMIFS([0]!t1istw9,[0]!t1paketw9,B305)</f>
        <v>0</v>
      </c>
      <c r="H305" s="74"/>
      <c r="I305" s="75" t="n">
        <f aca="false">SUMIFS(zeit2!t2istw9,zeit2!t2paketw9,B305)</f>
        <v>0</v>
      </c>
      <c r="J305" s="74"/>
      <c r="K305" s="75" t="n">
        <f aca="false">SUMIFS(zeit3!t3istw9,zeit3!t3paketw9,B305)</f>
        <v>0</v>
      </c>
      <c r="L305" s="74"/>
      <c r="M305" s="75" t="n">
        <f aca="false">SUMIFS(zeit4!t4istw9,zeit4!t4paketw9,B305)</f>
        <v>0</v>
      </c>
      <c r="N305" s="74"/>
      <c r="O305" s="75" t="n">
        <f aca="false">SUMIFS(zeit5!t5istw9,zeit5!t5paketw9,B305)</f>
        <v>0</v>
      </c>
      <c r="P305" s="76" t="n">
        <f aca="false">L305+J305+H305+F305+N305</f>
        <v>0</v>
      </c>
      <c r="Q305" s="98" t="n">
        <f aca="false">M305+K305+I305+G305+O305</f>
        <v>0</v>
      </c>
      <c r="R305" s="1"/>
      <c r="S305" s="1"/>
      <c r="T305" s="1"/>
      <c r="U305" s="1"/>
      <c r="V305" s="1"/>
      <c r="W305" s="1"/>
      <c r="X305" s="1"/>
      <c r="Y305" s="1"/>
      <c r="Z305" s="1"/>
      <c r="AA305" s="1"/>
      <c r="AB305" s="1"/>
      <c r="AC305" s="1"/>
      <c r="AD305" s="1"/>
      <c r="AE305" s="1"/>
      <c r="AF305" s="1"/>
      <c r="AG305" s="1"/>
    </row>
    <row r="306" customFormat="false" ht="15" hidden="true" customHeight="false" outlineLevel="2" collapsed="false">
      <c r="A306" s="1"/>
      <c r="B306" s="70" t="n">
        <f aca="false">B62</f>
        <v>0</v>
      </c>
      <c r="C306" s="71"/>
      <c r="D306" s="72"/>
      <c r="E306" s="73"/>
      <c r="F306" s="74"/>
      <c r="G306" s="75" t="n">
        <f aca="false">SUMIFS([0]!t1istw9,[0]!t1paketw9,B306)</f>
        <v>0</v>
      </c>
      <c r="H306" s="74"/>
      <c r="I306" s="75" t="n">
        <f aca="false">SUMIFS(zeit2!t2istw9,zeit2!t2paketw9,B306)</f>
        <v>0</v>
      </c>
      <c r="J306" s="74"/>
      <c r="K306" s="75" t="n">
        <f aca="false">SUMIFS(zeit3!t3istw9,zeit3!t3paketw9,B306)</f>
        <v>0</v>
      </c>
      <c r="L306" s="74"/>
      <c r="M306" s="75" t="n">
        <f aca="false">SUMIFS(zeit4!t4istw9,zeit4!t4paketw9,B306)</f>
        <v>0</v>
      </c>
      <c r="N306" s="74"/>
      <c r="O306" s="75" t="n">
        <f aca="false">SUMIFS(zeit5!t5istw9,zeit5!t5paketw9,B306)</f>
        <v>0</v>
      </c>
      <c r="P306" s="76" t="n">
        <f aca="false">L306+J306+H306+F306+N306</f>
        <v>0</v>
      </c>
      <c r="Q306" s="98" t="n">
        <f aca="false">M306+K306+I306+G306+O306</f>
        <v>0</v>
      </c>
      <c r="R306" s="1"/>
      <c r="S306" s="1"/>
      <c r="T306" s="1"/>
      <c r="U306" s="1"/>
      <c r="V306" s="1"/>
      <c r="W306" s="1"/>
      <c r="X306" s="1"/>
      <c r="Y306" s="1"/>
      <c r="Z306" s="1"/>
      <c r="AA306" s="1"/>
      <c r="AB306" s="1"/>
      <c r="AC306" s="1"/>
      <c r="AD306" s="1"/>
      <c r="AE306" s="1"/>
      <c r="AF306" s="1"/>
      <c r="AG306" s="1"/>
    </row>
    <row r="307" customFormat="false" ht="15" hidden="true" customHeight="false" outlineLevel="2" collapsed="false">
      <c r="A307" s="1"/>
      <c r="B307" s="70" t="n">
        <f aca="false">B63</f>
        <v>0</v>
      </c>
      <c r="C307" s="71"/>
      <c r="D307" s="72"/>
      <c r="E307" s="73"/>
      <c r="F307" s="74"/>
      <c r="G307" s="75" t="n">
        <f aca="false">SUMIFS([0]!t1istw9,[0]!t1paketw9,B307)</f>
        <v>0</v>
      </c>
      <c r="H307" s="74"/>
      <c r="I307" s="75" t="n">
        <f aca="false">SUMIFS(zeit2!t2istw9,zeit2!t2paketw9,B307)</f>
        <v>0</v>
      </c>
      <c r="J307" s="74"/>
      <c r="K307" s="75" t="n">
        <f aca="false">SUMIFS(zeit3!t3istw9,zeit3!t3paketw9,B307)</f>
        <v>0</v>
      </c>
      <c r="L307" s="74"/>
      <c r="M307" s="75" t="n">
        <f aca="false">SUMIFS(zeit4!t4istw9,zeit4!t4paketw9,B307)</f>
        <v>0</v>
      </c>
      <c r="N307" s="74"/>
      <c r="O307" s="75" t="n">
        <f aca="false">SUMIFS(zeit5!t5istw9,zeit5!t5paketw9,B307)</f>
        <v>0</v>
      </c>
      <c r="P307" s="76" t="n">
        <f aca="false">L307+J307+H307+F307+N307</f>
        <v>0</v>
      </c>
      <c r="Q307" s="98" t="n">
        <f aca="false">M307+K307+I307+G307+O307</f>
        <v>0</v>
      </c>
      <c r="R307" s="1"/>
      <c r="S307" s="1"/>
      <c r="T307" s="1"/>
      <c r="U307" s="1"/>
      <c r="V307" s="1"/>
      <c r="W307" s="1"/>
      <c r="X307" s="1"/>
      <c r="Y307" s="1"/>
      <c r="Z307" s="1"/>
      <c r="AA307" s="1"/>
      <c r="AB307" s="1"/>
      <c r="AC307" s="1"/>
      <c r="AD307" s="1"/>
      <c r="AE307" s="1"/>
      <c r="AF307" s="1"/>
      <c r="AG307" s="1"/>
    </row>
    <row r="308" customFormat="false" ht="15" hidden="true" customHeight="false" outlineLevel="2" collapsed="false">
      <c r="A308" s="1"/>
      <c r="B308" s="70" t="n">
        <f aca="false">B64</f>
        <v>0</v>
      </c>
      <c r="C308" s="71"/>
      <c r="D308" s="72"/>
      <c r="E308" s="73"/>
      <c r="F308" s="74"/>
      <c r="G308" s="75" t="n">
        <f aca="false">SUMIFS([0]!t1istw9,[0]!t1paketw9,B308)</f>
        <v>0</v>
      </c>
      <c r="H308" s="74"/>
      <c r="I308" s="75" t="n">
        <f aca="false">SUMIFS(zeit2!t2istw9,zeit2!t2paketw9,B308)</f>
        <v>0</v>
      </c>
      <c r="J308" s="74"/>
      <c r="K308" s="75" t="n">
        <f aca="false">SUMIFS(zeit3!t3istw9,zeit3!t3paketw9,B308)</f>
        <v>0</v>
      </c>
      <c r="L308" s="74"/>
      <c r="M308" s="75" t="n">
        <f aca="false">SUMIFS(zeit4!t4istw9,zeit4!t4paketw9,B308)</f>
        <v>0</v>
      </c>
      <c r="N308" s="74"/>
      <c r="O308" s="75" t="n">
        <f aca="false">SUMIFS(zeit5!t5istw9,zeit5!t5paketw9,B308)</f>
        <v>0</v>
      </c>
      <c r="P308" s="76" t="n">
        <f aca="false">L308+J308+H308+F308+N308</f>
        <v>0</v>
      </c>
      <c r="Q308" s="98" t="n">
        <f aca="false">M308+K308+I308+G308+O308</f>
        <v>0</v>
      </c>
      <c r="R308" s="1"/>
      <c r="S308" s="1"/>
      <c r="T308" s="1"/>
      <c r="U308" s="1"/>
      <c r="V308" s="1"/>
      <c r="W308" s="1"/>
      <c r="X308" s="1"/>
      <c r="Y308" s="1"/>
      <c r="Z308" s="1"/>
      <c r="AA308" s="1"/>
      <c r="AB308" s="1"/>
      <c r="AC308" s="1"/>
      <c r="AD308" s="1"/>
      <c r="AE308" s="1"/>
      <c r="AF308" s="1"/>
      <c r="AG308" s="1"/>
    </row>
    <row r="309" customFormat="false" ht="15" hidden="true" customHeight="false" outlineLevel="2" collapsed="false">
      <c r="A309" s="1"/>
      <c r="B309" s="70" t="n">
        <f aca="false">B65</f>
        <v>0</v>
      </c>
      <c r="C309" s="71"/>
      <c r="D309" s="72"/>
      <c r="E309" s="73"/>
      <c r="F309" s="74"/>
      <c r="G309" s="75" t="n">
        <f aca="false">SUMIFS([0]!t1istw9,[0]!t1paketw9,B309)</f>
        <v>0</v>
      </c>
      <c r="H309" s="74"/>
      <c r="I309" s="75" t="n">
        <f aca="false">SUMIFS(zeit2!t2istw9,zeit2!t2paketw9,B309)</f>
        <v>0</v>
      </c>
      <c r="J309" s="74"/>
      <c r="K309" s="75" t="n">
        <f aca="false">SUMIFS(zeit3!t3istw9,zeit3!t3paketw9,B309)</f>
        <v>0</v>
      </c>
      <c r="L309" s="74"/>
      <c r="M309" s="75" t="n">
        <f aca="false">SUMIFS(zeit4!t4istw9,zeit4!t4paketw9,B309)</f>
        <v>0</v>
      </c>
      <c r="N309" s="74"/>
      <c r="O309" s="75" t="n">
        <f aca="false">SUMIFS(zeit5!t5istw9,zeit5!t5paketw9,B309)</f>
        <v>0</v>
      </c>
      <c r="P309" s="76" t="n">
        <f aca="false">L309+J309+H309+F309+N309</f>
        <v>0</v>
      </c>
      <c r="Q309" s="98" t="n">
        <f aca="false">M309+K309+I309+G309+O309</f>
        <v>0</v>
      </c>
      <c r="R309" s="1"/>
      <c r="S309" s="1"/>
      <c r="T309" s="1"/>
      <c r="U309" s="1"/>
      <c r="V309" s="1"/>
      <c r="W309" s="1"/>
      <c r="X309" s="1"/>
      <c r="Y309" s="1"/>
      <c r="Z309" s="1"/>
      <c r="AA309" s="1"/>
      <c r="AB309" s="1"/>
      <c r="AC309" s="1"/>
      <c r="AD309" s="1"/>
      <c r="AE309" s="1"/>
      <c r="AF309" s="1"/>
      <c r="AG309" s="1"/>
    </row>
    <row r="310" customFormat="false" ht="15" hidden="true" customHeight="false" outlineLevel="2" collapsed="false">
      <c r="A310" s="1"/>
      <c r="B310" s="70" t="n">
        <f aca="false">B66</f>
        <v>0</v>
      </c>
      <c r="C310" s="71"/>
      <c r="D310" s="72"/>
      <c r="E310" s="73"/>
      <c r="F310" s="74"/>
      <c r="G310" s="75" t="n">
        <f aca="false">SUMIFS([0]!t1istw9,[0]!t1paketw9,B310)</f>
        <v>0</v>
      </c>
      <c r="H310" s="74"/>
      <c r="I310" s="75" t="n">
        <f aca="false">SUMIFS(zeit2!t2istw9,zeit2!t2paketw9,B310)</f>
        <v>0</v>
      </c>
      <c r="J310" s="74"/>
      <c r="K310" s="75" t="n">
        <f aca="false">SUMIFS(zeit3!t3istw9,zeit3!t3paketw9,B310)</f>
        <v>0</v>
      </c>
      <c r="L310" s="74"/>
      <c r="M310" s="75" t="n">
        <f aca="false">SUMIFS(zeit4!t4istw9,zeit4!t4paketw9,B310)</f>
        <v>0</v>
      </c>
      <c r="N310" s="74"/>
      <c r="O310" s="75" t="n">
        <f aca="false">SUMIFS(zeit5!t5istw9,zeit5!t5paketw9,B310)</f>
        <v>0</v>
      </c>
      <c r="P310" s="76" t="n">
        <f aca="false">L310+J310+H310+F310+N310</f>
        <v>0</v>
      </c>
      <c r="Q310" s="98" t="n">
        <f aca="false">M310+K310+I310+G310+O310</f>
        <v>0</v>
      </c>
      <c r="R310" s="1"/>
      <c r="S310" s="1"/>
      <c r="T310" s="1"/>
      <c r="U310" s="1"/>
      <c r="V310" s="1"/>
      <c r="W310" s="1"/>
      <c r="X310" s="1"/>
      <c r="Y310" s="1"/>
      <c r="Z310" s="1"/>
      <c r="AA310" s="1"/>
      <c r="AB310" s="1"/>
      <c r="AC310" s="1"/>
      <c r="AD310" s="1"/>
      <c r="AE310" s="1"/>
      <c r="AF310" s="1"/>
      <c r="AG310" s="1"/>
    </row>
    <row r="311" customFormat="false" ht="15" hidden="true" customHeight="false" outlineLevel="2" collapsed="false">
      <c r="A311" s="1"/>
      <c r="B311" s="70" t="n">
        <f aca="false">B67</f>
        <v>0</v>
      </c>
      <c r="C311" s="71"/>
      <c r="D311" s="72"/>
      <c r="E311" s="73"/>
      <c r="F311" s="74"/>
      <c r="G311" s="75" t="n">
        <f aca="false">SUMIFS([0]!t1istw9,[0]!t1paketw9,B311)</f>
        <v>0</v>
      </c>
      <c r="H311" s="74"/>
      <c r="I311" s="75" t="n">
        <f aca="false">SUMIFS(zeit2!t2istw9,zeit2!t2paketw9,B311)</f>
        <v>0</v>
      </c>
      <c r="J311" s="74"/>
      <c r="K311" s="75" t="n">
        <f aca="false">SUMIFS(zeit3!t3istw9,zeit3!t3paketw9,B311)</f>
        <v>0</v>
      </c>
      <c r="L311" s="74"/>
      <c r="M311" s="75" t="n">
        <f aca="false">SUMIFS(zeit4!t4istw9,zeit4!t4paketw9,B311)</f>
        <v>0</v>
      </c>
      <c r="N311" s="74"/>
      <c r="O311" s="75" t="n">
        <f aca="false">SUMIFS(zeit5!t5istw9,zeit5!t5paketw9,B311)</f>
        <v>0</v>
      </c>
      <c r="P311" s="76" t="n">
        <f aca="false">L311+J311+H311+F311+N311</f>
        <v>0</v>
      </c>
      <c r="Q311" s="98" t="n">
        <f aca="false">M311+K311+I311+G311+O311</f>
        <v>0</v>
      </c>
      <c r="R311" s="1"/>
      <c r="S311" s="1"/>
      <c r="T311" s="1"/>
      <c r="U311" s="1"/>
      <c r="V311" s="1"/>
      <c r="W311" s="1"/>
      <c r="X311" s="1"/>
      <c r="Y311" s="1"/>
      <c r="Z311" s="1"/>
      <c r="AA311" s="1"/>
      <c r="AB311" s="1"/>
      <c r="AC311" s="1"/>
      <c r="AD311" s="1"/>
      <c r="AE311" s="1"/>
      <c r="AF311" s="1"/>
      <c r="AG311" s="1"/>
    </row>
    <row r="312" customFormat="false" ht="15" hidden="false" customHeight="false" outlineLevel="1" collapsed="true">
      <c r="A312" s="1"/>
      <c r="B312" s="84" t="s">
        <v>58</v>
      </c>
      <c r="C312" s="78"/>
      <c r="D312" s="79"/>
      <c r="E312" s="80" t="n">
        <f aca="false">D312-F312-H312-J312-L312-N312</f>
        <v>0</v>
      </c>
      <c r="F312" s="81" t="n">
        <f aca="false">SUM(F313:F322)</f>
        <v>0</v>
      </c>
      <c r="G312" s="82" t="n">
        <f aca="false">SUM(G313:G322)</f>
        <v>0</v>
      </c>
      <c r="H312" s="81" t="n">
        <f aca="false">SUM(H313:H322)</f>
        <v>0</v>
      </c>
      <c r="I312" s="82" t="n">
        <f aca="false">SUM(I313:I322)</f>
        <v>0</v>
      </c>
      <c r="J312" s="81" t="n">
        <f aca="false">SUM(J313:J322)</f>
        <v>0</v>
      </c>
      <c r="K312" s="82" t="n">
        <f aca="false">SUM(K313:K322)</f>
        <v>0</v>
      </c>
      <c r="L312" s="81" t="n">
        <f aca="false">SUM(L313:L322)</f>
        <v>0</v>
      </c>
      <c r="M312" s="82" t="n">
        <f aca="false">SUM(M313:M322)</f>
        <v>0</v>
      </c>
      <c r="N312" s="81" t="n">
        <f aca="false">SUM(N313:N322)</f>
        <v>0</v>
      </c>
      <c r="O312" s="82" t="n">
        <f aca="false">SUM(O313:O322)</f>
        <v>0</v>
      </c>
      <c r="P312" s="68" t="n">
        <f aca="false">L312+J312+H312+F312+N312</f>
        <v>0</v>
      </c>
      <c r="Q312" s="67" t="n">
        <f aca="false">M312+K312+I312+G312+O312</f>
        <v>0</v>
      </c>
      <c r="R312" s="1"/>
      <c r="S312" s="1"/>
      <c r="T312" s="1"/>
      <c r="U312" s="1"/>
      <c r="V312" s="1"/>
      <c r="W312" s="1"/>
      <c r="X312" s="1"/>
      <c r="Y312" s="1"/>
      <c r="Z312" s="1"/>
      <c r="AA312" s="1"/>
      <c r="AB312" s="1"/>
      <c r="AC312" s="1"/>
      <c r="AD312" s="1"/>
      <c r="AE312" s="1"/>
      <c r="AF312" s="1"/>
      <c r="AG312" s="1"/>
    </row>
    <row r="313" customFormat="false" ht="15" hidden="true" customHeight="false" outlineLevel="2" collapsed="false">
      <c r="A313" s="1"/>
      <c r="B313" s="70" t="str">
        <f aca="false">B69</f>
        <v>Projektinfrastruktur</v>
      </c>
      <c r="C313" s="71"/>
      <c r="D313" s="72"/>
      <c r="E313" s="73"/>
      <c r="F313" s="74"/>
      <c r="G313" s="75" t="n">
        <f aca="false">SUMIFS([0]!t1istw9,[0]!t1paketw9,B313)</f>
        <v>0</v>
      </c>
      <c r="H313" s="74"/>
      <c r="I313" s="75" t="n">
        <f aca="false">SUMIFS(zeit2!t2istw9,zeit2!t2paketw9,B313)</f>
        <v>0</v>
      </c>
      <c r="J313" s="74"/>
      <c r="K313" s="75" t="n">
        <f aca="false">SUMIFS(zeit3!t3istw9,zeit3!t3paketw9,B313)</f>
        <v>0</v>
      </c>
      <c r="L313" s="74"/>
      <c r="M313" s="75" t="n">
        <f aca="false">SUMIFS(zeit4!t4istw9,zeit4!t4paketw9,B313)</f>
        <v>0</v>
      </c>
      <c r="N313" s="74"/>
      <c r="O313" s="75" t="n">
        <f aca="false">SUMIFS(zeit5!t5istw9,zeit5!t5paketw9,B313)</f>
        <v>0</v>
      </c>
      <c r="P313" s="76" t="n">
        <f aca="false">L313+J313+H313+F313+N313</f>
        <v>0</v>
      </c>
      <c r="Q313" s="98" t="n">
        <f aca="false">M313+K313+I313+G313+O313</f>
        <v>0</v>
      </c>
      <c r="R313" s="1"/>
      <c r="S313" s="1"/>
      <c r="T313" s="1"/>
      <c r="U313" s="1"/>
      <c r="V313" s="1"/>
      <c r="W313" s="1"/>
      <c r="X313" s="1"/>
      <c r="Y313" s="1"/>
      <c r="Z313" s="1"/>
      <c r="AA313" s="1"/>
      <c r="AB313" s="1"/>
      <c r="AC313" s="1"/>
      <c r="AD313" s="1"/>
      <c r="AE313" s="1"/>
      <c r="AF313" s="1"/>
      <c r="AG313" s="1"/>
    </row>
    <row r="314" customFormat="false" ht="15" hidden="true" customHeight="false" outlineLevel="2" collapsed="false">
      <c r="A314" s="1"/>
      <c r="B314" s="70" t="str">
        <f aca="false">B70</f>
        <v>Zeitplan</v>
      </c>
      <c r="C314" s="71"/>
      <c r="D314" s="72"/>
      <c r="E314" s="73"/>
      <c r="F314" s="74"/>
      <c r="G314" s="75" t="n">
        <f aca="false">SUMIFS([0]!t1istw9,[0]!t1paketw9,B314)</f>
        <v>0</v>
      </c>
      <c r="H314" s="74"/>
      <c r="I314" s="75" t="n">
        <f aca="false">SUMIFS(zeit2!t2istw9,zeit2!t2paketw9,B314)</f>
        <v>0</v>
      </c>
      <c r="J314" s="74"/>
      <c r="K314" s="75" t="n">
        <f aca="false">SUMIFS(zeit3!t3istw9,zeit3!t3paketw9,B314)</f>
        <v>0</v>
      </c>
      <c r="L314" s="74"/>
      <c r="M314" s="75" t="n">
        <f aca="false">SUMIFS(zeit4!t4istw9,zeit4!t4paketw9,B314)</f>
        <v>0</v>
      </c>
      <c r="N314" s="74"/>
      <c r="O314" s="75" t="n">
        <f aca="false">SUMIFS(zeit5!t5istw9,zeit5!t5paketw9,B314)</f>
        <v>0</v>
      </c>
      <c r="P314" s="76" t="n">
        <f aca="false">L314+J314+H314+F314+N314</f>
        <v>0</v>
      </c>
      <c r="Q314" s="98" t="n">
        <f aca="false">M314+K314+I314+G314+O314</f>
        <v>0</v>
      </c>
      <c r="R314" s="1"/>
      <c r="S314" s="1"/>
      <c r="T314" s="1"/>
      <c r="U314" s="1"/>
      <c r="V314" s="1"/>
      <c r="W314" s="1"/>
      <c r="X314" s="1"/>
      <c r="Y314" s="1"/>
      <c r="Z314" s="1"/>
      <c r="AA314" s="1"/>
      <c r="AB314" s="1"/>
      <c r="AC314" s="1"/>
      <c r="AD314" s="1"/>
      <c r="AE314" s="1"/>
      <c r="AF314" s="1"/>
      <c r="AG314" s="1"/>
    </row>
    <row r="315" customFormat="false" ht="15" hidden="true" customHeight="false" outlineLevel="2" collapsed="false">
      <c r="A315" s="1"/>
      <c r="B315" s="70" t="str">
        <f aca="false">B71</f>
        <v>Projekt Website </v>
      </c>
      <c r="C315" s="71"/>
      <c r="D315" s="72"/>
      <c r="E315" s="73"/>
      <c r="F315" s="74"/>
      <c r="G315" s="75" t="n">
        <f aca="false">SUMIFS([0]!t1istw9,[0]!t1paketw9,B315)</f>
        <v>0</v>
      </c>
      <c r="H315" s="74"/>
      <c r="I315" s="75" t="n">
        <f aca="false">SUMIFS(zeit2!t2istw9,zeit2!t2paketw9,B315)</f>
        <v>0</v>
      </c>
      <c r="J315" s="74"/>
      <c r="K315" s="75" t="n">
        <f aca="false">SUMIFS(zeit3!t3istw9,zeit3!t3paketw9,B315)</f>
        <v>0</v>
      </c>
      <c r="L315" s="74"/>
      <c r="M315" s="75" t="n">
        <f aca="false">SUMIFS(zeit4!t4istw9,zeit4!t4paketw9,B315)</f>
        <v>0</v>
      </c>
      <c r="N315" s="74"/>
      <c r="O315" s="75" t="n">
        <f aca="false">SUMIFS(zeit5!t5istw9,zeit5!t5paketw9,B315)</f>
        <v>0</v>
      </c>
      <c r="P315" s="76" t="n">
        <f aca="false">L315+J315+H315+F315+N315</f>
        <v>0</v>
      </c>
      <c r="Q315" s="98" t="n">
        <f aca="false">M315+K315+I315+G315+O315</f>
        <v>0</v>
      </c>
      <c r="R315" s="1"/>
      <c r="S315" s="1"/>
      <c r="T315" s="1"/>
      <c r="U315" s="1"/>
      <c r="V315" s="1"/>
      <c r="W315" s="1"/>
      <c r="X315" s="1"/>
      <c r="Y315" s="1"/>
      <c r="Z315" s="1"/>
      <c r="AA315" s="1"/>
      <c r="AB315" s="1"/>
      <c r="AC315" s="1"/>
      <c r="AD315" s="1"/>
      <c r="AE315" s="1"/>
      <c r="AF315" s="1"/>
      <c r="AG315" s="1"/>
    </row>
    <row r="316" customFormat="false" ht="15" hidden="true" customHeight="false" outlineLevel="2" collapsed="false">
      <c r="A316" s="1"/>
      <c r="B316" s="70" t="str">
        <f aca="false">B72</f>
        <v>Projektplanung</v>
      </c>
      <c r="C316" s="71"/>
      <c r="D316" s="72"/>
      <c r="E316" s="73"/>
      <c r="F316" s="74"/>
      <c r="G316" s="75" t="n">
        <f aca="false">SUMIFS([0]!t1istw9,[0]!t1paketw9,B316)</f>
        <v>0</v>
      </c>
      <c r="H316" s="74"/>
      <c r="I316" s="75" t="n">
        <f aca="false">SUMIFS(zeit2!t2istw9,zeit2!t2paketw9,B316)</f>
        <v>0</v>
      </c>
      <c r="J316" s="74"/>
      <c r="K316" s="75" t="n">
        <f aca="false">SUMIFS(zeit3!t3istw9,zeit3!t3paketw9,B316)</f>
        <v>0</v>
      </c>
      <c r="L316" s="74"/>
      <c r="M316" s="75" t="n">
        <f aca="false">SUMIFS(zeit4!t4istw9,zeit4!t4paketw9,B316)</f>
        <v>0</v>
      </c>
      <c r="N316" s="74"/>
      <c r="O316" s="75" t="n">
        <f aca="false">SUMIFS(zeit5!t5istw9,zeit5!t5paketw9,B316)</f>
        <v>0</v>
      </c>
      <c r="P316" s="76" t="n">
        <f aca="false">L316+J316+H316+F316+N316</f>
        <v>0</v>
      </c>
      <c r="Q316" s="98" t="n">
        <f aca="false">M316+K316+I316+G316+O316</f>
        <v>0</v>
      </c>
      <c r="R316" s="1"/>
      <c r="S316" s="1"/>
      <c r="T316" s="1"/>
      <c r="U316" s="1"/>
      <c r="V316" s="1"/>
      <c r="W316" s="1"/>
      <c r="X316" s="1"/>
      <c r="Y316" s="1"/>
      <c r="Z316" s="1"/>
      <c r="AA316" s="1"/>
      <c r="AB316" s="1"/>
      <c r="AC316" s="1"/>
      <c r="AD316" s="1"/>
      <c r="AE316" s="1"/>
      <c r="AF316" s="1"/>
      <c r="AG316" s="1"/>
    </row>
    <row r="317" customFormat="false" ht="15" hidden="true" customHeight="false" outlineLevel="2" collapsed="false">
      <c r="A317" s="1"/>
      <c r="B317" s="70" t="str">
        <f aca="false">B73</f>
        <v>Arbeitspaket 5</v>
      </c>
      <c r="C317" s="71"/>
      <c r="D317" s="72"/>
      <c r="E317" s="73"/>
      <c r="F317" s="74"/>
      <c r="G317" s="75" t="n">
        <f aca="false">SUMIFS([0]!t1istw9,[0]!t1paketw9,B317)</f>
        <v>0</v>
      </c>
      <c r="H317" s="74"/>
      <c r="I317" s="75" t="n">
        <f aca="false">SUMIFS(zeit2!t2istw9,zeit2!t2paketw9,B317)</f>
        <v>0</v>
      </c>
      <c r="J317" s="74"/>
      <c r="K317" s="75" t="n">
        <f aca="false">SUMIFS(zeit3!t3istw9,zeit3!t3paketw9,B317)</f>
        <v>0</v>
      </c>
      <c r="L317" s="74"/>
      <c r="M317" s="75" t="n">
        <f aca="false">SUMIFS(zeit4!t4istw9,zeit4!t4paketw9,B317)</f>
        <v>0</v>
      </c>
      <c r="N317" s="74"/>
      <c r="O317" s="75" t="n">
        <f aca="false">SUMIFS(zeit5!t5istw9,zeit5!t5paketw9,B317)</f>
        <v>0</v>
      </c>
      <c r="P317" s="76" t="n">
        <f aca="false">L317+J317+H317+F317+N317</f>
        <v>0</v>
      </c>
      <c r="Q317" s="98" t="n">
        <f aca="false">M317+K317+I317+G317+O317</f>
        <v>0</v>
      </c>
      <c r="R317" s="1"/>
      <c r="S317" s="1"/>
      <c r="T317" s="1"/>
      <c r="U317" s="1"/>
      <c r="V317" s="1"/>
      <c r="W317" s="1"/>
      <c r="X317" s="1"/>
      <c r="Y317" s="1"/>
      <c r="Z317" s="1"/>
      <c r="AA317" s="1"/>
      <c r="AB317" s="1"/>
      <c r="AC317" s="1"/>
      <c r="AD317" s="1"/>
      <c r="AE317" s="1"/>
      <c r="AF317" s="1"/>
      <c r="AG317" s="1"/>
    </row>
    <row r="318" customFormat="false" ht="15" hidden="true" customHeight="false" outlineLevel="2" collapsed="false">
      <c r="A318" s="1"/>
      <c r="B318" s="70" t="n">
        <f aca="false">B74</f>
        <v>0</v>
      </c>
      <c r="C318" s="71"/>
      <c r="D318" s="72"/>
      <c r="E318" s="73"/>
      <c r="F318" s="74"/>
      <c r="G318" s="75" t="n">
        <f aca="false">SUMIFS([0]!t1istw9,[0]!t1paketw9,B318)</f>
        <v>0</v>
      </c>
      <c r="H318" s="74"/>
      <c r="I318" s="75" t="n">
        <f aca="false">SUMIFS(zeit2!t2istw9,zeit2!t2paketw9,B318)</f>
        <v>0</v>
      </c>
      <c r="J318" s="74"/>
      <c r="K318" s="75" t="n">
        <f aca="false">SUMIFS(zeit3!t3istw9,zeit3!t3paketw9,B318)</f>
        <v>0</v>
      </c>
      <c r="L318" s="74"/>
      <c r="M318" s="75" t="n">
        <f aca="false">SUMIFS(zeit4!t4istw9,zeit4!t4paketw9,B318)</f>
        <v>0</v>
      </c>
      <c r="N318" s="74"/>
      <c r="O318" s="75" t="n">
        <f aca="false">SUMIFS(zeit5!t5istw9,zeit5!t5paketw9,B318)</f>
        <v>0</v>
      </c>
      <c r="P318" s="76" t="n">
        <f aca="false">L318+J318+H318+F318+N318</f>
        <v>0</v>
      </c>
      <c r="Q318" s="98" t="n">
        <f aca="false">M318+K318+I318+G318+O318</f>
        <v>0</v>
      </c>
      <c r="R318" s="1"/>
      <c r="S318" s="1"/>
      <c r="T318" s="1"/>
      <c r="U318" s="1"/>
      <c r="V318" s="1"/>
      <c r="W318" s="1"/>
      <c r="X318" s="1"/>
      <c r="Y318" s="1"/>
      <c r="Z318" s="1"/>
      <c r="AA318" s="1"/>
      <c r="AB318" s="1"/>
      <c r="AC318" s="1"/>
      <c r="AD318" s="1"/>
      <c r="AE318" s="1"/>
      <c r="AF318" s="1"/>
      <c r="AG318" s="1"/>
    </row>
    <row r="319" customFormat="false" ht="15" hidden="true" customHeight="false" outlineLevel="2" collapsed="false">
      <c r="A319" s="1"/>
      <c r="B319" s="70" t="n">
        <f aca="false">B75</f>
        <v>0</v>
      </c>
      <c r="C319" s="71"/>
      <c r="D319" s="72"/>
      <c r="E319" s="73"/>
      <c r="F319" s="74"/>
      <c r="G319" s="75" t="n">
        <f aca="false">SUMIFS([0]!t1istw9,[0]!t1paketw9,B319)</f>
        <v>0</v>
      </c>
      <c r="H319" s="74"/>
      <c r="I319" s="75" t="n">
        <f aca="false">SUMIFS(zeit2!t2istw9,zeit2!t2paketw9,B319)</f>
        <v>0</v>
      </c>
      <c r="J319" s="74"/>
      <c r="K319" s="75" t="n">
        <f aca="false">SUMIFS(zeit3!t3istw9,zeit3!t3paketw9,B319)</f>
        <v>0</v>
      </c>
      <c r="L319" s="74"/>
      <c r="M319" s="75" t="n">
        <f aca="false">SUMIFS(zeit4!t4istw9,zeit4!t4paketw9,B319)</f>
        <v>0</v>
      </c>
      <c r="N319" s="74"/>
      <c r="O319" s="75" t="n">
        <f aca="false">SUMIFS(zeit5!t5istw9,zeit5!t5paketw9,B319)</f>
        <v>0</v>
      </c>
      <c r="P319" s="76" t="n">
        <f aca="false">L319+J319+H319+F319+N319</f>
        <v>0</v>
      </c>
      <c r="Q319" s="98" t="n">
        <f aca="false">M319+K319+I319+G319+O319</f>
        <v>0</v>
      </c>
      <c r="R319" s="1"/>
      <c r="S319" s="1"/>
      <c r="T319" s="1"/>
      <c r="U319" s="1"/>
      <c r="V319" s="1"/>
      <c r="W319" s="1"/>
      <c r="X319" s="1"/>
      <c r="Y319" s="1"/>
      <c r="Z319" s="1"/>
      <c r="AA319" s="1"/>
      <c r="AB319" s="1"/>
      <c r="AC319" s="1"/>
      <c r="AD319" s="1"/>
      <c r="AE319" s="1"/>
      <c r="AF319" s="1"/>
      <c r="AG319" s="1"/>
    </row>
    <row r="320" customFormat="false" ht="15" hidden="true" customHeight="false" outlineLevel="2" collapsed="false">
      <c r="A320" s="1"/>
      <c r="B320" s="70" t="n">
        <f aca="false">B76</f>
        <v>0</v>
      </c>
      <c r="C320" s="71"/>
      <c r="D320" s="72"/>
      <c r="E320" s="73"/>
      <c r="F320" s="74"/>
      <c r="G320" s="75" t="n">
        <f aca="false">SUMIFS([0]!t1istw9,[0]!t1paketw9,B320)</f>
        <v>0</v>
      </c>
      <c r="H320" s="74"/>
      <c r="I320" s="75" t="n">
        <f aca="false">SUMIFS(zeit2!t2istw9,zeit2!t2paketw9,B320)</f>
        <v>0</v>
      </c>
      <c r="J320" s="74"/>
      <c r="K320" s="75" t="n">
        <f aca="false">SUMIFS(zeit3!t3istw9,zeit3!t3paketw9,B320)</f>
        <v>0</v>
      </c>
      <c r="L320" s="74"/>
      <c r="M320" s="75" t="n">
        <f aca="false">SUMIFS(zeit4!t4istw9,zeit4!t4paketw9,B320)</f>
        <v>0</v>
      </c>
      <c r="N320" s="74"/>
      <c r="O320" s="75" t="n">
        <f aca="false">SUMIFS(zeit5!t5istw9,zeit5!t5paketw9,B320)</f>
        <v>0</v>
      </c>
      <c r="P320" s="76" t="n">
        <f aca="false">L320+J320+H320+F320+N320</f>
        <v>0</v>
      </c>
      <c r="Q320" s="98" t="n">
        <f aca="false">M320+K320+I320+G320+O320</f>
        <v>0</v>
      </c>
      <c r="R320" s="1"/>
      <c r="S320" s="1"/>
      <c r="T320" s="1"/>
      <c r="U320" s="1"/>
      <c r="V320" s="1"/>
      <c r="W320" s="1"/>
      <c r="X320" s="1"/>
      <c r="Y320" s="1"/>
      <c r="Z320" s="1"/>
      <c r="AA320" s="1"/>
      <c r="AB320" s="1"/>
      <c r="AC320" s="1"/>
      <c r="AD320" s="1"/>
      <c r="AE320" s="1"/>
      <c r="AF320" s="1"/>
      <c r="AG320" s="1"/>
    </row>
    <row r="321" customFormat="false" ht="15" hidden="true" customHeight="false" outlineLevel="2" collapsed="false">
      <c r="A321" s="1"/>
      <c r="B321" s="70" t="n">
        <f aca="false">B77</f>
        <v>0</v>
      </c>
      <c r="C321" s="71"/>
      <c r="D321" s="72"/>
      <c r="E321" s="73"/>
      <c r="F321" s="74"/>
      <c r="G321" s="75" t="n">
        <f aca="false">SUMIFS([0]!t1istw9,[0]!t1paketw9,B321)</f>
        <v>0</v>
      </c>
      <c r="H321" s="74"/>
      <c r="I321" s="75" t="n">
        <f aca="false">SUMIFS(zeit2!t2istw9,zeit2!t2paketw9,B321)</f>
        <v>0</v>
      </c>
      <c r="J321" s="74"/>
      <c r="K321" s="75" t="n">
        <f aca="false">SUMIFS(zeit3!t3istw9,zeit3!t3paketw9,B321)</f>
        <v>0</v>
      </c>
      <c r="L321" s="74"/>
      <c r="M321" s="75" t="n">
        <f aca="false">SUMIFS(zeit4!t4istw9,zeit4!t4paketw9,B321)</f>
        <v>0</v>
      </c>
      <c r="N321" s="74"/>
      <c r="O321" s="75" t="n">
        <f aca="false">SUMIFS(zeit5!t5istw9,zeit5!t5paketw9,B321)</f>
        <v>0</v>
      </c>
      <c r="P321" s="76" t="n">
        <f aca="false">L321+J321+H321+F321+N321</f>
        <v>0</v>
      </c>
      <c r="Q321" s="98" t="n">
        <f aca="false">M321+K321+I321+G321+O321</f>
        <v>0</v>
      </c>
      <c r="R321" s="1"/>
      <c r="S321" s="1"/>
      <c r="T321" s="1"/>
      <c r="U321" s="1"/>
      <c r="V321" s="1"/>
      <c r="W321" s="1"/>
      <c r="X321" s="1"/>
      <c r="Y321" s="1"/>
      <c r="Z321" s="1"/>
      <c r="AA321" s="1"/>
      <c r="AB321" s="1"/>
      <c r="AC321" s="1"/>
      <c r="AD321" s="1"/>
      <c r="AE321" s="1"/>
      <c r="AF321" s="1"/>
      <c r="AG321" s="1"/>
    </row>
    <row r="322" customFormat="false" ht="15" hidden="true" customHeight="false" outlineLevel="2" collapsed="false">
      <c r="A322" s="1"/>
      <c r="B322" s="70" t="n">
        <f aca="false">B78</f>
        <v>0</v>
      </c>
      <c r="C322" s="71"/>
      <c r="D322" s="72"/>
      <c r="E322" s="73"/>
      <c r="F322" s="74"/>
      <c r="G322" s="75" t="n">
        <f aca="false">SUMIFS([0]!t1istw9,[0]!t1paketw9,B322)</f>
        <v>0</v>
      </c>
      <c r="H322" s="74"/>
      <c r="I322" s="75" t="n">
        <f aca="false">SUMIFS(zeit2!t2istw9,zeit2!t2paketw9,B322)</f>
        <v>0</v>
      </c>
      <c r="J322" s="74"/>
      <c r="K322" s="75" t="n">
        <f aca="false">SUMIFS(zeit3!t3istw9,zeit3!t3paketw9,B322)</f>
        <v>0</v>
      </c>
      <c r="L322" s="74"/>
      <c r="M322" s="75" t="n">
        <f aca="false">SUMIFS(zeit4!t4istw9,zeit4!t4paketw9,B322)</f>
        <v>0</v>
      </c>
      <c r="N322" s="74"/>
      <c r="O322" s="75" t="n">
        <f aca="false">SUMIFS(zeit5!t5istw9,zeit5!t5paketw9,B322)</f>
        <v>0</v>
      </c>
      <c r="P322" s="76" t="n">
        <f aca="false">L322+J322+H322+F322+N322</f>
        <v>0</v>
      </c>
      <c r="Q322" s="98" t="n">
        <f aca="false">M322+K322+I322+G322+O322</f>
        <v>0</v>
      </c>
      <c r="R322" s="1"/>
      <c r="S322" s="1"/>
      <c r="T322" s="1"/>
      <c r="U322" s="1"/>
      <c r="V322" s="1"/>
      <c r="W322" s="1"/>
      <c r="X322" s="1"/>
      <c r="Y322" s="1"/>
      <c r="Z322" s="1"/>
      <c r="AA322" s="1"/>
      <c r="AB322" s="1"/>
      <c r="AC322" s="1"/>
      <c r="AD322" s="1"/>
      <c r="AE322" s="1"/>
      <c r="AF322" s="1"/>
      <c r="AG322" s="1"/>
    </row>
    <row r="323" customFormat="false" ht="15" hidden="false" customHeight="false" outlineLevel="1" collapsed="true">
      <c r="A323" s="1"/>
      <c r="B323" s="84" t="s">
        <v>72</v>
      </c>
      <c r="C323" s="78"/>
      <c r="D323" s="79"/>
      <c r="E323" s="80" t="n">
        <f aca="false">D323-F323-H323-J323-L323-N323</f>
        <v>0</v>
      </c>
      <c r="F323" s="81" t="n">
        <f aca="false">SUM(F324:F333)</f>
        <v>0</v>
      </c>
      <c r="G323" s="82" t="n">
        <f aca="false">SUM(G324:G333)</f>
        <v>0</v>
      </c>
      <c r="H323" s="81" t="n">
        <f aca="false">SUM(H324:H333)</f>
        <v>0</v>
      </c>
      <c r="I323" s="82" t="n">
        <f aca="false">SUM(I324:I333)</f>
        <v>0</v>
      </c>
      <c r="J323" s="81" t="n">
        <f aca="false">SUM(J324:J333)</f>
        <v>0</v>
      </c>
      <c r="K323" s="82" t="n">
        <f aca="false">SUM(K324:K333)</f>
        <v>0</v>
      </c>
      <c r="L323" s="81" t="n">
        <f aca="false">SUM(L324:L333)</f>
        <v>0</v>
      </c>
      <c r="M323" s="82" t="n">
        <f aca="false">SUM(M324:M333)</f>
        <v>0</v>
      </c>
      <c r="N323" s="81" t="n">
        <f aca="false">SUM(N324:N333)</f>
        <v>0</v>
      </c>
      <c r="O323" s="82" t="n">
        <f aca="false">SUM(O324:O333)</f>
        <v>0</v>
      </c>
      <c r="P323" s="68" t="n">
        <f aca="false">L323+J323+H323+F323+N323</f>
        <v>0</v>
      </c>
      <c r="Q323" s="67" t="n">
        <f aca="false">M323+K323+I323+G323+O323</f>
        <v>0</v>
      </c>
      <c r="R323" s="1"/>
      <c r="S323" s="1"/>
      <c r="T323" s="1"/>
      <c r="U323" s="1"/>
      <c r="V323" s="1"/>
      <c r="W323" s="1"/>
      <c r="X323" s="1"/>
      <c r="Y323" s="1"/>
      <c r="Z323" s="1"/>
      <c r="AA323" s="1"/>
      <c r="AB323" s="1"/>
      <c r="AC323" s="1"/>
      <c r="AD323" s="1"/>
      <c r="AE323" s="1"/>
      <c r="AF323" s="1"/>
      <c r="AG323" s="1"/>
    </row>
    <row r="324" customFormat="false" ht="15" hidden="true" customHeight="false" outlineLevel="2" collapsed="false">
      <c r="A324" s="1"/>
      <c r="B324" s="70" t="str">
        <f aca="false">B80</f>
        <v>Projektwissen</v>
      </c>
      <c r="C324" s="71"/>
      <c r="D324" s="72"/>
      <c r="E324" s="73"/>
      <c r="F324" s="74"/>
      <c r="G324" s="75" t="n">
        <f aca="false">SUMIFS([0]!t1istw9,[0]!t1paketw9,B324)</f>
        <v>0</v>
      </c>
      <c r="H324" s="74"/>
      <c r="I324" s="75" t="n">
        <f aca="false">SUMIFS(zeit2!t2istw9,zeit2!t2paketw9,B324)</f>
        <v>0</v>
      </c>
      <c r="J324" s="74"/>
      <c r="K324" s="75" t="n">
        <f aca="false">SUMIFS(zeit3!t3istw9,zeit3!t3paketw9,B324)</f>
        <v>0</v>
      </c>
      <c r="L324" s="74"/>
      <c r="M324" s="75" t="n">
        <f aca="false">SUMIFS(zeit4!t4istw9,zeit4!t4paketw9,B324)</f>
        <v>0</v>
      </c>
      <c r="N324" s="74"/>
      <c r="O324" s="75" t="n">
        <f aca="false">SUMIFS(zeit5!t5istw9,zeit5!t5paketw9,B324)</f>
        <v>0</v>
      </c>
      <c r="P324" s="76" t="n">
        <f aca="false">L324+J324+H324+F324+N324</f>
        <v>0</v>
      </c>
      <c r="Q324" s="98" t="n">
        <f aca="false">M324+K324+I324+G324+O324</f>
        <v>0</v>
      </c>
      <c r="R324" s="1"/>
      <c r="S324" s="1"/>
      <c r="T324" s="1"/>
      <c r="U324" s="1"/>
      <c r="V324" s="1"/>
      <c r="W324" s="1"/>
      <c r="X324" s="1"/>
      <c r="Y324" s="1"/>
      <c r="Z324" s="1"/>
      <c r="AA324" s="1"/>
      <c r="AB324" s="1"/>
      <c r="AC324" s="1"/>
      <c r="AD324" s="1"/>
      <c r="AE324" s="1"/>
      <c r="AF324" s="1"/>
      <c r="AG324" s="1"/>
    </row>
    <row r="325" customFormat="false" ht="15" hidden="true" customHeight="false" outlineLevel="2" collapsed="false">
      <c r="A325" s="1"/>
      <c r="B325" s="70" t="n">
        <f aca="false">B81</f>
        <v>0</v>
      </c>
      <c r="C325" s="71"/>
      <c r="D325" s="72"/>
      <c r="E325" s="73"/>
      <c r="F325" s="74"/>
      <c r="G325" s="75" t="n">
        <f aca="false">SUMIFS([0]!t1istw9,[0]!t1paketw9,B325)</f>
        <v>0</v>
      </c>
      <c r="H325" s="74"/>
      <c r="I325" s="75" t="n">
        <f aca="false">SUMIFS(zeit2!t2istw9,zeit2!t2paketw9,B325)</f>
        <v>0</v>
      </c>
      <c r="J325" s="74"/>
      <c r="K325" s="75" t="n">
        <f aca="false">SUMIFS(zeit3!t3istw9,zeit3!t3paketw9,B325)</f>
        <v>0</v>
      </c>
      <c r="L325" s="74"/>
      <c r="M325" s="75" t="n">
        <f aca="false">SUMIFS(zeit4!t4istw9,zeit4!t4paketw9,B325)</f>
        <v>0</v>
      </c>
      <c r="N325" s="74"/>
      <c r="O325" s="75" t="n">
        <f aca="false">SUMIFS(zeit5!t5istw9,zeit5!t5paketw9,B325)</f>
        <v>0</v>
      </c>
      <c r="P325" s="76" t="n">
        <f aca="false">L325+J325+H325+F325+N325</f>
        <v>0</v>
      </c>
      <c r="Q325" s="98" t="n">
        <f aca="false">M325+K325+I325+G325+O325</f>
        <v>0</v>
      </c>
      <c r="R325" s="1"/>
      <c r="S325" s="1"/>
      <c r="T325" s="1"/>
      <c r="U325" s="1"/>
      <c r="V325" s="1"/>
      <c r="W325" s="1"/>
      <c r="X325" s="1"/>
      <c r="Y325" s="1"/>
      <c r="Z325" s="1"/>
      <c r="AA325" s="1"/>
      <c r="AB325" s="1"/>
      <c r="AC325" s="1"/>
      <c r="AD325" s="1"/>
      <c r="AE325" s="1"/>
      <c r="AF325" s="1"/>
      <c r="AG325" s="1"/>
    </row>
    <row r="326" customFormat="false" ht="15" hidden="true" customHeight="false" outlineLevel="2" collapsed="false">
      <c r="A326" s="1"/>
      <c r="B326" s="70" t="n">
        <f aca="false">B82</f>
        <v>0</v>
      </c>
      <c r="C326" s="71"/>
      <c r="D326" s="72"/>
      <c r="E326" s="73"/>
      <c r="F326" s="74"/>
      <c r="G326" s="75" t="n">
        <f aca="false">SUMIFS([0]!t1istw9,[0]!t1paketw9,B326)</f>
        <v>0</v>
      </c>
      <c r="H326" s="74"/>
      <c r="I326" s="75" t="n">
        <f aca="false">SUMIFS(zeit2!t2istw9,zeit2!t2paketw9,B326)</f>
        <v>0</v>
      </c>
      <c r="J326" s="74"/>
      <c r="K326" s="75" t="n">
        <f aca="false">SUMIFS(zeit3!t3istw9,zeit3!t3paketw9,B326)</f>
        <v>0</v>
      </c>
      <c r="L326" s="74"/>
      <c r="M326" s="75" t="n">
        <f aca="false">SUMIFS(zeit4!t4istw9,zeit4!t4paketw9,B326)</f>
        <v>0</v>
      </c>
      <c r="N326" s="74"/>
      <c r="O326" s="75" t="n">
        <f aca="false">SUMIFS(zeit5!t5istw9,zeit5!t5paketw9,B326)</f>
        <v>0</v>
      </c>
      <c r="P326" s="76" t="n">
        <f aca="false">L326+J326+H326+F326+N326</f>
        <v>0</v>
      </c>
      <c r="Q326" s="98" t="n">
        <f aca="false">M326+K326+I326+G326+O326</f>
        <v>0</v>
      </c>
      <c r="R326" s="1"/>
      <c r="S326" s="1"/>
      <c r="T326" s="1"/>
      <c r="U326" s="1"/>
      <c r="V326" s="1"/>
      <c r="W326" s="1"/>
      <c r="X326" s="1"/>
      <c r="Y326" s="1"/>
      <c r="Z326" s="1"/>
      <c r="AA326" s="1"/>
      <c r="AB326" s="1"/>
      <c r="AC326" s="1"/>
      <c r="AD326" s="1"/>
      <c r="AE326" s="1"/>
      <c r="AF326" s="1"/>
      <c r="AG326" s="1"/>
    </row>
    <row r="327" customFormat="false" ht="15" hidden="true" customHeight="false" outlineLevel="2" collapsed="false">
      <c r="A327" s="1"/>
      <c r="B327" s="70" t="n">
        <f aca="false">B83</f>
        <v>0</v>
      </c>
      <c r="C327" s="71"/>
      <c r="D327" s="72"/>
      <c r="E327" s="73"/>
      <c r="F327" s="74"/>
      <c r="G327" s="75" t="n">
        <f aca="false">SUMIFS([0]!t1istw9,[0]!t1paketw9,B327)</f>
        <v>0</v>
      </c>
      <c r="H327" s="74"/>
      <c r="I327" s="75" t="n">
        <f aca="false">SUMIFS(zeit2!t2istw9,zeit2!t2paketw9,B327)</f>
        <v>0</v>
      </c>
      <c r="J327" s="74"/>
      <c r="K327" s="75" t="n">
        <f aca="false">SUMIFS(zeit3!t3istw9,zeit3!t3paketw9,B327)</f>
        <v>0</v>
      </c>
      <c r="L327" s="74"/>
      <c r="M327" s="75" t="n">
        <f aca="false">SUMIFS(zeit4!t4istw9,zeit4!t4paketw9,B327)</f>
        <v>0</v>
      </c>
      <c r="N327" s="74"/>
      <c r="O327" s="75" t="n">
        <f aca="false">SUMIFS(zeit5!t5istw9,zeit5!t5paketw9,B327)</f>
        <v>0</v>
      </c>
      <c r="P327" s="76" t="n">
        <f aca="false">L327+J327+H327+F327+N327</f>
        <v>0</v>
      </c>
      <c r="Q327" s="98" t="n">
        <f aca="false">M327+K327+I327+G327+O327</f>
        <v>0</v>
      </c>
      <c r="R327" s="1"/>
      <c r="S327" s="1"/>
      <c r="T327" s="1"/>
      <c r="U327" s="1"/>
      <c r="V327" s="1"/>
      <c r="W327" s="1"/>
      <c r="X327" s="1"/>
      <c r="Y327" s="1"/>
      <c r="Z327" s="1"/>
      <c r="AA327" s="1"/>
      <c r="AB327" s="1"/>
      <c r="AC327" s="1"/>
      <c r="AD327" s="1"/>
      <c r="AE327" s="1"/>
      <c r="AF327" s="1"/>
      <c r="AG327" s="1"/>
    </row>
    <row r="328" customFormat="false" ht="15" hidden="true" customHeight="false" outlineLevel="2" collapsed="false">
      <c r="A328" s="1"/>
      <c r="B328" s="70" t="n">
        <f aca="false">B84</f>
        <v>0</v>
      </c>
      <c r="C328" s="71"/>
      <c r="D328" s="72"/>
      <c r="E328" s="73"/>
      <c r="F328" s="74"/>
      <c r="G328" s="75" t="n">
        <f aca="false">SUMIFS([0]!t1istw9,[0]!t1paketw9,B328)</f>
        <v>0</v>
      </c>
      <c r="H328" s="74"/>
      <c r="I328" s="75" t="n">
        <f aca="false">SUMIFS(zeit2!t2istw9,zeit2!t2paketw9,B328)</f>
        <v>0</v>
      </c>
      <c r="J328" s="74"/>
      <c r="K328" s="75" t="n">
        <f aca="false">SUMIFS(zeit3!t3istw9,zeit3!t3paketw9,B328)</f>
        <v>0</v>
      </c>
      <c r="L328" s="74"/>
      <c r="M328" s="75" t="n">
        <f aca="false">SUMIFS(zeit4!t4istw9,zeit4!t4paketw9,B328)</f>
        <v>0</v>
      </c>
      <c r="N328" s="74"/>
      <c r="O328" s="75" t="n">
        <f aca="false">SUMIFS(zeit5!t5istw9,zeit5!t5paketw9,B328)</f>
        <v>0</v>
      </c>
      <c r="P328" s="76" t="n">
        <f aca="false">L328+J328+H328+F328+N328</f>
        <v>0</v>
      </c>
      <c r="Q328" s="98" t="n">
        <f aca="false">M328+K328+I328+G328+O328</f>
        <v>0</v>
      </c>
      <c r="R328" s="1"/>
      <c r="S328" s="1"/>
      <c r="T328" s="1"/>
      <c r="U328" s="1"/>
      <c r="V328" s="1"/>
      <c r="W328" s="1"/>
      <c r="X328" s="1"/>
      <c r="Y328" s="1"/>
      <c r="Z328" s="1"/>
      <c r="AA328" s="1"/>
      <c r="AB328" s="1"/>
      <c r="AC328" s="1"/>
      <c r="AD328" s="1"/>
      <c r="AE328" s="1"/>
      <c r="AF328" s="1"/>
      <c r="AG328" s="1"/>
    </row>
    <row r="329" customFormat="false" ht="15" hidden="true" customHeight="false" outlineLevel="2" collapsed="false">
      <c r="A329" s="1"/>
      <c r="B329" s="70" t="n">
        <f aca="false">B85</f>
        <v>0</v>
      </c>
      <c r="C329" s="71"/>
      <c r="D329" s="72"/>
      <c r="E329" s="73"/>
      <c r="F329" s="74"/>
      <c r="G329" s="75" t="n">
        <f aca="false">SUMIFS([0]!t1istw9,[0]!t1paketw9,B329)</f>
        <v>0</v>
      </c>
      <c r="H329" s="74"/>
      <c r="I329" s="75" t="n">
        <f aca="false">SUMIFS(zeit2!t2istw9,zeit2!t2paketw9,B329)</f>
        <v>0</v>
      </c>
      <c r="J329" s="74"/>
      <c r="K329" s="75" t="n">
        <f aca="false">SUMIFS(zeit3!t3istw9,zeit3!t3paketw9,B329)</f>
        <v>0</v>
      </c>
      <c r="L329" s="74"/>
      <c r="M329" s="75" t="n">
        <f aca="false">SUMIFS(zeit4!t4istw9,zeit4!t4paketw9,B329)</f>
        <v>0</v>
      </c>
      <c r="N329" s="74"/>
      <c r="O329" s="75" t="n">
        <f aca="false">SUMIFS(zeit5!t5istw9,zeit5!t5paketw9,B329)</f>
        <v>0</v>
      </c>
      <c r="P329" s="76" t="n">
        <f aca="false">L329+J329+H329+F329+N329</f>
        <v>0</v>
      </c>
      <c r="Q329" s="98" t="n">
        <f aca="false">M329+K329+I329+G329+O329</f>
        <v>0</v>
      </c>
      <c r="R329" s="1"/>
      <c r="S329" s="1"/>
      <c r="T329" s="1"/>
      <c r="U329" s="1"/>
      <c r="V329" s="1"/>
      <c r="W329" s="1"/>
      <c r="X329" s="1"/>
      <c r="Y329" s="1"/>
      <c r="Z329" s="1"/>
      <c r="AA329" s="1"/>
      <c r="AB329" s="1"/>
      <c r="AC329" s="1"/>
      <c r="AD329" s="1"/>
      <c r="AE329" s="1"/>
      <c r="AF329" s="1"/>
      <c r="AG329" s="1"/>
    </row>
    <row r="330" customFormat="false" ht="15" hidden="true" customHeight="false" outlineLevel="2" collapsed="false">
      <c r="A330" s="1"/>
      <c r="B330" s="70" t="n">
        <f aca="false">B86</f>
        <v>0</v>
      </c>
      <c r="C330" s="71"/>
      <c r="D330" s="72"/>
      <c r="E330" s="73"/>
      <c r="F330" s="74"/>
      <c r="G330" s="75" t="n">
        <f aca="false">SUMIFS([0]!t1istw9,[0]!t1paketw9,B330)</f>
        <v>0</v>
      </c>
      <c r="H330" s="74"/>
      <c r="I330" s="75" t="n">
        <f aca="false">SUMIFS(zeit2!t2istw9,zeit2!t2paketw9,B330)</f>
        <v>0</v>
      </c>
      <c r="J330" s="74"/>
      <c r="K330" s="75" t="n">
        <f aca="false">SUMIFS(zeit3!t3istw9,zeit3!t3paketw9,B330)</f>
        <v>0</v>
      </c>
      <c r="L330" s="74"/>
      <c r="M330" s="75" t="n">
        <f aca="false">SUMIFS(zeit4!t4istw9,zeit4!t4paketw9,B330)</f>
        <v>0</v>
      </c>
      <c r="N330" s="74"/>
      <c r="O330" s="75" t="n">
        <f aca="false">SUMIFS(zeit5!t5istw9,zeit5!t5paketw9,B330)</f>
        <v>0</v>
      </c>
      <c r="P330" s="76" t="n">
        <f aca="false">L330+J330+H330+F330+N330</f>
        <v>0</v>
      </c>
      <c r="Q330" s="98" t="n">
        <f aca="false">M330+K330+I330+G330+O330</f>
        <v>0</v>
      </c>
      <c r="R330" s="1"/>
      <c r="S330" s="1"/>
      <c r="T330" s="1"/>
      <c r="U330" s="1"/>
      <c r="V330" s="1"/>
      <c r="W330" s="1"/>
      <c r="X330" s="1"/>
      <c r="Y330" s="1"/>
      <c r="Z330" s="1"/>
      <c r="AA330" s="1"/>
      <c r="AB330" s="1"/>
      <c r="AC330" s="1"/>
      <c r="AD330" s="1"/>
      <c r="AE330" s="1"/>
      <c r="AF330" s="1"/>
      <c r="AG330" s="1"/>
    </row>
    <row r="331" customFormat="false" ht="15" hidden="true" customHeight="false" outlineLevel="2" collapsed="false">
      <c r="A331" s="1"/>
      <c r="B331" s="70" t="n">
        <f aca="false">B87</f>
        <v>0</v>
      </c>
      <c r="C331" s="71"/>
      <c r="D331" s="72"/>
      <c r="E331" s="73"/>
      <c r="F331" s="74"/>
      <c r="G331" s="75" t="n">
        <f aca="false">SUMIFS([0]!t1istw9,[0]!t1paketw9,B331)</f>
        <v>0</v>
      </c>
      <c r="H331" s="74"/>
      <c r="I331" s="75" t="n">
        <f aca="false">SUMIFS(zeit2!t2istw9,zeit2!t2paketw9,B331)</f>
        <v>0</v>
      </c>
      <c r="J331" s="74"/>
      <c r="K331" s="75" t="n">
        <f aca="false">SUMIFS(zeit3!t3istw9,zeit3!t3paketw9,B331)</f>
        <v>0</v>
      </c>
      <c r="L331" s="74"/>
      <c r="M331" s="75" t="n">
        <f aca="false">SUMIFS(zeit4!t4istw9,zeit4!t4paketw9,B331)</f>
        <v>0</v>
      </c>
      <c r="N331" s="74"/>
      <c r="O331" s="75" t="n">
        <f aca="false">SUMIFS(zeit5!t5istw9,zeit5!t5paketw9,B331)</f>
        <v>0</v>
      </c>
      <c r="P331" s="76" t="n">
        <f aca="false">L331+J331+H331+F331+N331</f>
        <v>0</v>
      </c>
      <c r="Q331" s="98" t="n">
        <f aca="false">M331+K331+I331+G331+O331</f>
        <v>0</v>
      </c>
      <c r="R331" s="1"/>
      <c r="S331" s="1"/>
      <c r="T331" s="1"/>
      <c r="U331" s="1"/>
      <c r="V331" s="1"/>
      <c r="W331" s="1"/>
      <c r="X331" s="1"/>
      <c r="Y331" s="1"/>
      <c r="Z331" s="1"/>
      <c r="AA331" s="1"/>
      <c r="AB331" s="1"/>
      <c r="AC331" s="1"/>
      <c r="AD331" s="1"/>
      <c r="AE331" s="1"/>
      <c r="AF331" s="1"/>
      <c r="AG331" s="1"/>
    </row>
    <row r="332" customFormat="false" ht="15" hidden="true" customHeight="false" outlineLevel="2" collapsed="false">
      <c r="A332" s="1"/>
      <c r="B332" s="70" t="n">
        <f aca="false">B88</f>
        <v>0</v>
      </c>
      <c r="C332" s="71"/>
      <c r="D332" s="72"/>
      <c r="E332" s="73"/>
      <c r="F332" s="74"/>
      <c r="G332" s="75" t="n">
        <f aca="false">SUMIFS([0]!t1istw9,[0]!t1paketw9,B332)</f>
        <v>0</v>
      </c>
      <c r="H332" s="74"/>
      <c r="I332" s="75" t="n">
        <f aca="false">SUMIFS(zeit2!t2istw9,zeit2!t2paketw9,B332)</f>
        <v>0</v>
      </c>
      <c r="J332" s="74"/>
      <c r="K332" s="75" t="n">
        <f aca="false">SUMIFS(zeit3!t3istw9,zeit3!t3paketw9,B332)</f>
        <v>0</v>
      </c>
      <c r="L332" s="74"/>
      <c r="M332" s="75" t="n">
        <f aca="false">SUMIFS(zeit4!t4istw9,zeit4!t4paketw9,B332)</f>
        <v>0</v>
      </c>
      <c r="N332" s="74"/>
      <c r="O332" s="75" t="n">
        <f aca="false">SUMIFS(zeit5!t5istw9,zeit5!t5paketw9,B332)</f>
        <v>0</v>
      </c>
      <c r="P332" s="76" t="n">
        <f aca="false">L332+J332+H332+F332+N332</f>
        <v>0</v>
      </c>
      <c r="Q332" s="98" t="n">
        <f aca="false">M332+K332+I332+G332+O332</f>
        <v>0</v>
      </c>
      <c r="R332" s="1"/>
      <c r="S332" s="1"/>
      <c r="T332" s="1"/>
      <c r="U332" s="1"/>
      <c r="V332" s="1"/>
      <c r="W332" s="1"/>
      <c r="X332" s="1"/>
      <c r="Y332" s="1"/>
      <c r="Z332" s="1"/>
      <c r="AA332" s="1"/>
      <c r="AB332" s="1"/>
      <c r="AC332" s="1"/>
      <c r="AD332" s="1"/>
      <c r="AE332" s="1"/>
      <c r="AF332" s="1"/>
      <c r="AG332" s="1"/>
    </row>
    <row r="333" customFormat="false" ht="15" hidden="true" customHeight="false" outlineLevel="2" collapsed="false">
      <c r="A333" s="1"/>
      <c r="B333" s="70" t="n">
        <f aca="false">B89</f>
        <v>0</v>
      </c>
      <c r="C333" s="71"/>
      <c r="D333" s="72"/>
      <c r="E333" s="73"/>
      <c r="F333" s="74"/>
      <c r="G333" s="75" t="n">
        <f aca="false">SUMIFS([0]!t1istw9,[0]!t1paketw9,B333)</f>
        <v>0</v>
      </c>
      <c r="H333" s="74"/>
      <c r="I333" s="75" t="n">
        <f aca="false">SUMIFS(zeit2!t2istw9,zeit2!t2paketw9,B333)</f>
        <v>0</v>
      </c>
      <c r="J333" s="74"/>
      <c r="K333" s="75" t="n">
        <f aca="false">SUMIFS(zeit3!t3istw9,zeit3!t3paketw9,B333)</f>
        <v>0</v>
      </c>
      <c r="L333" s="74"/>
      <c r="M333" s="75" t="n">
        <f aca="false">SUMIFS(zeit4!t4istw9,zeit4!t4paketw9,B333)</f>
        <v>0</v>
      </c>
      <c r="N333" s="74"/>
      <c r="O333" s="75" t="n">
        <f aca="false">SUMIFS(zeit5!t5istw9,zeit5!t5paketw9,B333)</f>
        <v>0</v>
      </c>
      <c r="P333" s="76" t="n">
        <f aca="false">L333+J333+H333+F333+N333</f>
        <v>0</v>
      </c>
      <c r="Q333" s="98" t="n">
        <f aca="false">M333+K333+I333+G333+O333</f>
        <v>0</v>
      </c>
      <c r="R333" s="1"/>
      <c r="S333" s="1"/>
      <c r="T333" s="1"/>
      <c r="U333" s="1"/>
      <c r="V333" s="1"/>
      <c r="W333" s="1"/>
      <c r="X333" s="1"/>
      <c r="Y333" s="1"/>
      <c r="Z333" s="1"/>
      <c r="AA333" s="1"/>
      <c r="AB333" s="1"/>
      <c r="AC333" s="1"/>
      <c r="AD333" s="1"/>
      <c r="AE333" s="1"/>
      <c r="AF333" s="1"/>
      <c r="AG333" s="1"/>
    </row>
    <row r="334" customFormat="false" ht="15" hidden="false" customHeight="false" outlineLevel="1" collapsed="true">
      <c r="A334" s="1"/>
      <c r="B334" s="84" t="s">
        <v>60</v>
      </c>
      <c r="C334" s="78"/>
      <c r="D334" s="79" t="n">
        <v>12</v>
      </c>
      <c r="E334" s="80" t="n">
        <f aca="false">D334-F334-H334-J334-L334-N334</f>
        <v>0</v>
      </c>
      <c r="F334" s="81" t="n">
        <f aca="false">SUM(F335:F344)</f>
        <v>3</v>
      </c>
      <c r="G334" s="82" t="n">
        <f aca="false">SUM(G335:G344)</f>
        <v>0</v>
      </c>
      <c r="H334" s="81" t="n">
        <f aca="false">SUM(H335:H344)</f>
        <v>3</v>
      </c>
      <c r="I334" s="82" t="n">
        <f aca="false">SUM(I335:I344)</f>
        <v>0</v>
      </c>
      <c r="J334" s="81" t="n">
        <f aca="false">SUM(J335:J344)</f>
        <v>3</v>
      </c>
      <c r="K334" s="82" t="n">
        <f aca="false">SUM(K335:K344)</f>
        <v>0</v>
      </c>
      <c r="L334" s="81" t="n">
        <f aca="false">SUM(L335:L344)</f>
        <v>3</v>
      </c>
      <c r="M334" s="82" t="n">
        <f aca="false">SUM(M335:M344)</f>
        <v>0</v>
      </c>
      <c r="N334" s="81" t="n">
        <f aca="false">SUM(N335:N344)</f>
        <v>0</v>
      </c>
      <c r="O334" s="82" t="n">
        <f aca="false">SUM(O335:O344)</f>
        <v>0</v>
      </c>
      <c r="P334" s="68" t="n">
        <f aca="false">L334+J334+H334+F334+N334</f>
        <v>12</v>
      </c>
      <c r="Q334" s="67" t="n">
        <f aca="false">M334+K334+I334+G334+O334</f>
        <v>0</v>
      </c>
      <c r="R334" s="1"/>
      <c r="S334" s="1"/>
      <c r="T334" s="1"/>
      <c r="U334" s="1"/>
      <c r="V334" s="1"/>
      <c r="W334" s="1"/>
      <c r="X334" s="1"/>
      <c r="Y334" s="1"/>
      <c r="Z334" s="1"/>
      <c r="AA334" s="1"/>
      <c r="AB334" s="1"/>
      <c r="AC334" s="1"/>
      <c r="AD334" s="1"/>
      <c r="AE334" s="1"/>
      <c r="AF334" s="1"/>
      <c r="AG334" s="1"/>
    </row>
    <row r="335" customFormat="false" ht="15" hidden="true" customHeight="false" outlineLevel="2" collapsed="false">
      <c r="A335" s="1"/>
      <c r="B335" s="70" t="str">
        <f aca="false">B91</f>
        <v>Ergebnisse zusammentragen</v>
      </c>
      <c r="C335" s="71"/>
      <c r="D335" s="72"/>
      <c r="E335" s="73"/>
      <c r="F335" s="74" t="n">
        <v>3</v>
      </c>
      <c r="G335" s="75" t="n">
        <f aca="false">SUMIFS([0]!t1istw9,[0]!t1paketw9,B335)</f>
        <v>0</v>
      </c>
      <c r="H335" s="74" t="n">
        <v>3</v>
      </c>
      <c r="I335" s="75" t="n">
        <f aca="false">SUMIFS(zeit2!t2istw9,zeit2!t2paketw9,B335)</f>
        <v>0</v>
      </c>
      <c r="J335" s="74" t="n">
        <v>3</v>
      </c>
      <c r="K335" s="75" t="n">
        <f aca="false">SUMIFS(zeit3!t3istw9,zeit3!t3paketw9,B335)</f>
        <v>0</v>
      </c>
      <c r="L335" s="74" t="n">
        <v>3</v>
      </c>
      <c r="M335" s="75" t="n">
        <f aca="false">SUMIFS(zeit4!t4istw9,zeit4!t4paketw9,B335)</f>
        <v>0</v>
      </c>
      <c r="N335" s="74"/>
      <c r="O335" s="75" t="n">
        <f aca="false">SUMIFS(zeit5!t5istw9,zeit5!t5paketw9,B335)</f>
        <v>0</v>
      </c>
      <c r="P335" s="76" t="n">
        <f aca="false">L335+J335+H335+F335+N335</f>
        <v>12</v>
      </c>
      <c r="Q335" s="98" t="n">
        <f aca="false">M335+K335+I335+G335+O335</f>
        <v>0</v>
      </c>
      <c r="R335" s="1"/>
      <c r="S335" s="1"/>
      <c r="T335" s="1"/>
      <c r="U335" s="1"/>
      <c r="V335" s="1"/>
      <c r="W335" s="1"/>
      <c r="X335" s="1"/>
      <c r="Y335" s="1"/>
      <c r="Z335" s="1"/>
      <c r="AA335" s="1"/>
      <c r="AB335" s="1"/>
      <c r="AC335" s="1"/>
      <c r="AD335" s="1"/>
      <c r="AE335" s="1"/>
      <c r="AF335" s="1"/>
      <c r="AG335" s="1"/>
    </row>
    <row r="336" customFormat="false" ht="15" hidden="true" customHeight="false" outlineLevel="2" collapsed="false">
      <c r="A336" s="1"/>
      <c r="B336" s="70" t="str">
        <f aca="false">B92</f>
        <v>Brainstorming</v>
      </c>
      <c r="C336" s="71"/>
      <c r="D336" s="72"/>
      <c r="E336" s="73"/>
      <c r="F336" s="74"/>
      <c r="G336" s="75" t="n">
        <f aca="false">SUMIFS([0]!t1istw9,[0]!t1paketw9,B336)</f>
        <v>0</v>
      </c>
      <c r="H336" s="74"/>
      <c r="I336" s="75" t="n">
        <f aca="false">SUMIFS(zeit2!t2istw9,zeit2!t2paketw9,B336)</f>
        <v>0</v>
      </c>
      <c r="J336" s="74"/>
      <c r="K336" s="75" t="n">
        <f aca="false">SUMIFS(zeit3!t3istw9,zeit3!t3paketw9,B336)</f>
        <v>0</v>
      </c>
      <c r="L336" s="74"/>
      <c r="M336" s="75" t="n">
        <f aca="false">SUMIFS(zeit4!t4istw9,zeit4!t4paketw9,B336)</f>
        <v>0</v>
      </c>
      <c r="N336" s="74"/>
      <c r="O336" s="75" t="n">
        <f aca="false">SUMIFS(zeit5!t5istw9,zeit5!t5paketw9,B336)</f>
        <v>0</v>
      </c>
      <c r="P336" s="76" t="n">
        <f aca="false">L336+J336+H336+F336+N336</f>
        <v>0</v>
      </c>
      <c r="Q336" s="98" t="n">
        <f aca="false">M336+K336+I336+G336+O336</f>
        <v>0</v>
      </c>
      <c r="R336" s="1"/>
      <c r="S336" s="1"/>
      <c r="T336" s="1"/>
      <c r="U336" s="1"/>
      <c r="V336" s="1"/>
      <c r="W336" s="1"/>
      <c r="X336" s="1"/>
      <c r="Y336" s="1"/>
      <c r="Z336" s="1"/>
      <c r="AA336" s="1"/>
      <c r="AB336" s="1"/>
      <c r="AC336" s="1"/>
      <c r="AD336" s="1"/>
      <c r="AE336" s="1"/>
      <c r="AF336" s="1"/>
      <c r="AG336" s="1"/>
    </row>
    <row r="337" customFormat="false" ht="15" hidden="true" customHeight="false" outlineLevel="2" collapsed="false">
      <c r="A337" s="1"/>
      <c r="B337" s="70" t="str">
        <f aca="false">B93</f>
        <v>Arbeitspaket 3</v>
      </c>
      <c r="C337" s="71"/>
      <c r="D337" s="72"/>
      <c r="E337" s="73"/>
      <c r="F337" s="74"/>
      <c r="G337" s="75" t="n">
        <f aca="false">SUMIFS([0]!t1istw9,[0]!t1paketw9,B337)</f>
        <v>0</v>
      </c>
      <c r="H337" s="74"/>
      <c r="I337" s="75" t="n">
        <f aca="false">SUMIFS(zeit2!t2istw9,zeit2!t2paketw9,B337)</f>
        <v>0</v>
      </c>
      <c r="J337" s="74"/>
      <c r="K337" s="75" t="n">
        <f aca="false">SUMIFS(zeit3!t3istw9,zeit3!t3paketw9,B337)</f>
        <v>0</v>
      </c>
      <c r="L337" s="74"/>
      <c r="M337" s="75" t="n">
        <f aca="false">SUMIFS(zeit4!t4istw9,zeit4!t4paketw9,B337)</f>
        <v>0</v>
      </c>
      <c r="N337" s="74"/>
      <c r="O337" s="75" t="n">
        <f aca="false">SUMIFS(zeit5!t5istw9,zeit5!t5paketw9,B337)</f>
        <v>0</v>
      </c>
      <c r="P337" s="76" t="n">
        <f aca="false">L337+J337+H337+F337+N337</f>
        <v>0</v>
      </c>
      <c r="Q337" s="98" t="n">
        <f aca="false">M337+K337+I337+G337+O337</f>
        <v>0</v>
      </c>
      <c r="R337" s="1"/>
      <c r="S337" s="1"/>
      <c r="T337" s="1"/>
      <c r="U337" s="1"/>
      <c r="V337" s="1"/>
      <c r="W337" s="1"/>
      <c r="X337" s="1"/>
      <c r="Y337" s="1"/>
      <c r="Z337" s="1"/>
      <c r="AA337" s="1"/>
      <c r="AB337" s="1"/>
      <c r="AC337" s="1"/>
      <c r="AD337" s="1"/>
      <c r="AE337" s="1"/>
      <c r="AF337" s="1"/>
      <c r="AG337" s="1"/>
    </row>
    <row r="338" customFormat="false" ht="15" hidden="true" customHeight="false" outlineLevel="2" collapsed="false">
      <c r="A338" s="1"/>
      <c r="B338" s="70" t="str">
        <f aca="false">B94</f>
        <v>Arbeitspaket 4</v>
      </c>
      <c r="C338" s="71"/>
      <c r="D338" s="72"/>
      <c r="E338" s="73"/>
      <c r="F338" s="74"/>
      <c r="G338" s="75" t="n">
        <f aca="false">SUMIFS([0]!t1istw9,[0]!t1paketw9,B338)</f>
        <v>0</v>
      </c>
      <c r="H338" s="74"/>
      <c r="I338" s="75" t="n">
        <f aca="false">SUMIFS(zeit2!t2istw9,zeit2!t2paketw9,B338)</f>
        <v>0</v>
      </c>
      <c r="J338" s="74"/>
      <c r="K338" s="75" t="n">
        <f aca="false">SUMIFS(zeit3!t3istw9,zeit3!t3paketw9,B338)</f>
        <v>0</v>
      </c>
      <c r="L338" s="74"/>
      <c r="M338" s="75" t="n">
        <f aca="false">SUMIFS(zeit4!t4istw9,zeit4!t4paketw9,B338)</f>
        <v>0</v>
      </c>
      <c r="N338" s="74"/>
      <c r="O338" s="75" t="n">
        <f aca="false">SUMIFS(zeit5!t5istw9,zeit5!t5paketw9,B338)</f>
        <v>0</v>
      </c>
      <c r="P338" s="76" t="n">
        <f aca="false">L338+J338+H338+F338+N338</f>
        <v>0</v>
      </c>
      <c r="Q338" s="98" t="n">
        <f aca="false">M338+K338+I338+G338+O338</f>
        <v>0</v>
      </c>
      <c r="R338" s="1"/>
      <c r="S338" s="1"/>
      <c r="T338" s="1"/>
      <c r="U338" s="1"/>
      <c r="V338" s="1"/>
      <c r="W338" s="1"/>
      <c r="X338" s="1"/>
      <c r="Y338" s="1"/>
      <c r="Z338" s="1"/>
      <c r="AA338" s="1"/>
      <c r="AB338" s="1"/>
      <c r="AC338" s="1"/>
      <c r="AD338" s="1"/>
      <c r="AE338" s="1"/>
      <c r="AF338" s="1"/>
      <c r="AG338" s="1"/>
    </row>
    <row r="339" customFormat="false" ht="15" hidden="true" customHeight="false" outlineLevel="2" collapsed="false">
      <c r="A339" s="1"/>
      <c r="B339" s="70" t="str">
        <f aca="false">B95</f>
        <v>Arbeitspaket 5</v>
      </c>
      <c r="C339" s="71"/>
      <c r="D339" s="72"/>
      <c r="E339" s="73"/>
      <c r="F339" s="74"/>
      <c r="G339" s="75" t="n">
        <f aca="false">SUMIFS([0]!t1istw9,[0]!t1paketw9,B339)</f>
        <v>0</v>
      </c>
      <c r="H339" s="74"/>
      <c r="I339" s="75" t="n">
        <f aca="false">SUMIFS(zeit2!t2istw9,zeit2!t2paketw9,B339)</f>
        <v>0</v>
      </c>
      <c r="J339" s="74"/>
      <c r="K339" s="75" t="n">
        <f aca="false">SUMIFS(zeit3!t3istw9,zeit3!t3paketw9,B339)</f>
        <v>0</v>
      </c>
      <c r="L339" s="74"/>
      <c r="M339" s="75" t="n">
        <f aca="false">SUMIFS(zeit4!t4istw9,zeit4!t4paketw9,B339)</f>
        <v>0</v>
      </c>
      <c r="N339" s="74"/>
      <c r="O339" s="75" t="n">
        <f aca="false">SUMIFS(zeit5!t5istw9,zeit5!t5paketw9,B339)</f>
        <v>0</v>
      </c>
      <c r="P339" s="76" t="n">
        <f aca="false">L339+J339+H339+F339+N339</f>
        <v>0</v>
      </c>
      <c r="Q339" s="98" t="n">
        <f aca="false">M339+K339+I339+G339+O339</f>
        <v>0</v>
      </c>
      <c r="R339" s="1"/>
      <c r="S339" s="1"/>
      <c r="T339" s="1"/>
      <c r="U339" s="1"/>
      <c r="V339" s="1"/>
      <c r="W339" s="1"/>
      <c r="X339" s="1"/>
      <c r="Y339" s="1"/>
      <c r="Z339" s="1"/>
      <c r="AA339" s="1"/>
      <c r="AB339" s="1"/>
      <c r="AC339" s="1"/>
      <c r="AD339" s="1"/>
      <c r="AE339" s="1"/>
      <c r="AF339" s="1"/>
      <c r="AG339" s="1"/>
    </row>
    <row r="340" customFormat="false" ht="15" hidden="true" customHeight="false" outlineLevel="2" collapsed="false">
      <c r="A340" s="1"/>
      <c r="B340" s="70" t="n">
        <f aca="false">B96</f>
        <v>0</v>
      </c>
      <c r="C340" s="71"/>
      <c r="D340" s="72"/>
      <c r="E340" s="73"/>
      <c r="F340" s="74"/>
      <c r="G340" s="75" t="n">
        <f aca="false">SUMIFS([0]!t1istw9,[0]!t1paketw9,B340)</f>
        <v>0</v>
      </c>
      <c r="H340" s="74"/>
      <c r="I340" s="75" t="n">
        <f aca="false">SUMIFS(zeit2!t2istw9,zeit2!t2paketw9,B340)</f>
        <v>0</v>
      </c>
      <c r="J340" s="74"/>
      <c r="K340" s="75" t="n">
        <f aca="false">SUMIFS(zeit3!t3istw9,zeit3!t3paketw9,B340)</f>
        <v>0</v>
      </c>
      <c r="L340" s="74"/>
      <c r="M340" s="75" t="n">
        <f aca="false">SUMIFS(zeit4!t4istw9,zeit4!t4paketw9,B340)</f>
        <v>0</v>
      </c>
      <c r="N340" s="74"/>
      <c r="O340" s="75" t="n">
        <f aca="false">SUMIFS(zeit5!t5istw9,zeit5!t5paketw9,B340)</f>
        <v>0</v>
      </c>
      <c r="P340" s="76" t="n">
        <f aca="false">L340+J340+H340+F340+N340</f>
        <v>0</v>
      </c>
      <c r="Q340" s="98" t="n">
        <f aca="false">M340+K340+I340+G340+O340</f>
        <v>0</v>
      </c>
      <c r="R340" s="1"/>
      <c r="S340" s="1"/>
      <c r="T340" s="1"/>
      <c r="U340" s="1"/>
      <c r="V340" s="1"/>
      <c r="W340" s="1"/>
      <c r="X340" s="1"/>
      <c r="Y340" s="1"/>
      <c r="Z340" s="1"/>
      <c r="AA340" s="1"/>
      <c r="AB340" s="1"/>
      <c r="AC340" s="1"/>
      <c r="AD340" s="1"/>
      <c r="AE340" s="1"/>
      <c r="AF340" s="1"/>
      <c r="AG340" s="1"/>
    </row>
    <row r="341" customFormat="false" ht="15" hidden="true" customHeight="false" outlineLevel="2" collapsed="false">
      <c r="A341" s="1"/>
      <c r="B341" s="70" t="n">
        <f aca="false">B97</f>
        <v>0</v>
      </c>
      <c r="C341" s="71"/>
      <c r="D341" s="72"/>
      <c r="E341" s="73"/>
      <c r="F341" s="74"/>
      <c r="G341" s="75" t="n">
        <f aca="false">SUMIFS([0]!t1istw9,[0]!t1paketw9,B341)</f>
        <v>0</v>
      </c>
      <c r="H341" s="74"/>
      <c r="I341" s="75" t="n">
        <f aca="false">SUMIFS(zeit2!t2istw9,zeit2!t2paketw9,B341)</f>
        <v>0</v>
      </c>
      <c r="J341" s="74"/>
      <c r="K341" s="75" t="n">
        <f aca="false">SUMIFS(zeit3!t3istw9,zeit3!t3paketw9,B341)</f>
        <v>0</v>
      </c>
      <c r="L341" s="74"/>
      <c r="M341" s="75" t="n">
        <f aca="false">SUMIFS(zeit4!t4istw9,zeit4!t4paketw9,B341)</f>
        <v>0</v>
      </c>
      <c r="N341" s="74"/>
      <c r="O341" s="75" t="n">
        <f aca="false">SUMIFS(zeit5!t5istw9,zeit5!t5paketw9,B341)</f>
        <v>0</v>
      </c>
      <c r="P341" s="76" t="n">
        <f aca="false">L341+J341+H341+F341+N341</f>
        <v>0</v>
      </c>
      <c r="Q341" s="98" t="n">
        <f aca="false">M341+K341+I341+G341+O341</f>
        <v>0</v>
      </c>
      <c r="R341" s="1"/>
      <c r="S341" s="1"/>
      <c r="T341" s="1"/>
      <c r="U341" s="1"/>
      <c r="V341" s="1"/>
      <c r="W341" s="1"/>
      <c r="X341" s="1"/>
      <c r="Y341" s="1"/>
      <c r="Z341" s="1"/>
      <c r="AA341" s="1"/>
      <c r="AB341" s="1"/>
      <c r="AC341" s="1"/>
      <c r="AD341" s="1"/>
      <c r="AE341" s="1"/>
      <c r="AF341" s="1"/>
      <c r="AG341" s="1"/>
    </row>
    <row r="342" customFormat="false" ht="15" hidden="true" customHeight="false" outlineLevel="2" collapsed="false">
      <c r="A342" s="1"/>
      <c r="B342" s="70" t="n">
        <f aca="false">B98</f>
        <v>0</v>
      </c>
      <c r="C342" s="71"/>
      <c r="D342" s="72"/>
      <c r="E342" s="73"/>
      <c r="F342" s="74"/>
      <c r="G342" s="75" t="n">
        <f aca="false">SUMIFS([0]!t1istw9,[0]!t1paketw9,B342)</f>
        <v>0</v>
      </c>
      <c r="H342" s="74"/>
      <c r="I342" s="75" t="n">
        <f aca="false">SUMIFS(zeit2!t2istw9,zeit2!t2paketw9,B342)</f>
        <v>0</v>
      </c>
      <c r="J342" s="74"/>
      <c r="K342" s="75" t="n">
        <f aca="false">SUMIFS(zeit3!t3istw9,zeit3!t3paketw9,B342)</f>
        <v>0</v>
      </c>
      <c r="L342" s="74"/>
      <c r="M342" s="75" t="n">
        <f aca="false">SUMIFS(zeit4!t4istw9,zeit4!t4paketw9,B342)</f>
        <v>0</v>
      </c>
      <c r="N342" s="74"/>
      <c r="O342" s="75" t="n">
        <f aca="false">SUMIFS(zeit5!t5istw9,zeit5!t5paketw9,B342)</f>
        <v>0</v>
      </c>
      <c r="P342" s="76" t="n">
        <f aca="false">L342+J342+H342+F342+N342</f>
        <v>0</v>
      </c>
      <c r="Q342" s="98" t="n">
        <f aca="false">M342+K342+I342+G342+O342</f>
        <v>0</v>
      </c>
      <c r="R342" s="1"/>
      <c r="S342" s="1"/>
      <c r="T342" s="1"/>
      <c r="U342" s="1"/>
      <c r="V342" s="1"/>
      <c r="W342" s="1"/>
      <c r="X342" s="1"/>
      <c r="Y342" s="1"/>
      <c r="Z342" s="1"/>
      <c r="AA342" s="1"/>
      <c r="AB342" s="1"/>
      <c r="AC342" s="1"/>
      <c r="AD342" s="1"/>
      <c r="AE342" s="1"/>
      <c r="AF342" s="1"/>
      <c r="AG342" s="1"/>
    </row>
    <row r="343" customFormat="false" ht="15" hidden="true" customHeight="false" outlineLevel="2" collapsed="false">
      <c r="A343" s="1"/>
      <c r="B343" s="70" t="n">
        <f aca="false">B99</f>
        <v>0</v>
      </c>
      <c r="C343" s="71"/>
      <c r="D343" s="72"/>
      <c r="E343" s="73"/>
      <c r="F343" s="74"/>
      <c r="G343" s="75" t="n">
        <f aca="false">SUMIFS([0]!t1istw9,[0]!t1paketw9,B343)</f>
        <v>0</v>
      </c>
      <c r="H343" s="74"/>
      <c r="I343" s="75" t="n">
        <f aca="false">SUMIFS(zeit2!t2istw9,zeit2!t2paketw9,B343)</f>
        <v>0</v>
      </c>
      <c r="J343" s="74"/>
      <c r="K343" s="75" t="n">
        <f aca="false">SUMIFS(zeit3!t3istw9,zeit3!t3paketw9,B343)</f>
        <v>0</v>
      </c>
      <c r="L343" s="74"/>
      <c r="M343" s="75" t="n">
        <f aca="false">SUMIFS(zeit4!t4istw9,zeit4!t4paketw9,B343)</f>
        <v>0</v>
      </c>
      <c r="N343" s="74"/>
      <c r="O343" s="75" t="n">
        <f aca="false">SUMIFS(zeit5!t5istw9,zeit5!t5paketw9,B343)</f>
        <v>0</v>
      </c>
      <c r="P343" s="76" t="n">
        <f aca="false">L343+J343+H343+F343+N343</f>
        <v>0</v>
      </c>
      <c r="Q343" s="98" t="n">
        <f aca="false">M343+K343+I343+G343+O343</f>
        <v>0</v>
      </c>
      <c r="R343" s="1"/>
      <c r="S343" s="1"/>
      <c r="T343" s="1"/>
      <c r="U343" s="1"/>
      <c r="V343" s="1"/>
      <c r="W343" s="1"/>
      <c r="X343" s="1"/>
      <c r="Y343" s="1"/>
      <c r="Z343" s="1"/>
      <c r="AA343" s="1"/>
      <c r="AB343" s="1"/>
      <c r="AC343" s="1"/>
      <c r="AD343" s="1"/>
      <c r="AE343" s="1"/>
      <c r="AF343" s="1"/>
      <c r="AG343" s="1"/>
    </row>
    <row r="344" customFormat="false" ht="15" hidden="true" customHeight="false" outlineLevel="2" collapsed="false">
      <c r="A344" s="1"/>
      <c r="B344" s="70" t="n">
        <f aca="false">B100</f>
        <v>0</v>
      </c>
      <c r="C344" s="71"/>
      <c r="D344" s="72"/>
      <c r="E344" s="73"/>
      <c r="F344" s="74"/>
      <c r="G344" s="75" t="n">
        <f aca="false">SUMIFS([0]!t1istw9,[0]!t1paketw9,B344)</f>
        <v>0</v>
      </c>
      <c r="H344" s="74"/>
      <c r="I344" s="75" t="n">
        <f aca="false">SUMIFS(zeit2!t2istw9,zeit2!t2paketw9,B344)</f>
        <v>0</v>
      </c>
      <c r="J344" s="74"/>
      <c r="K344" s="75" t="n">
        <f aca="false">SUMIFS(zeit3!t3istw9,zeit3!t3paketw9,B344)</f>
        <v>0</v>
      </c>
      <c r="L344" s="74"/>
      <c r="M344" s="75" t="n">
        <f aca="false">SUMIFS(zeit4!t4istw9,zeit4!t4paketw9,B344)</f>
        <v>0</v>
      </c>
      <c r="N344" s="74"/>
      <c r="O344" s="75" t="n">
        <f aca="false">SUMIFS(zeit5!t5istw9,zeit5!t5paketw9,B344)</f>
        <v>0</v>
      </c>
      <c r="P344" s="76" t="n">
        <f aca="false">L344+J344+H344+F344+N344</f>
        <v>0</v>
      </c>
      <c r="Q344" s="98" t="n">
        <f aca="false">M344+K344+I344+G344+O344</f>
        <v>0</v>
      </c>
      <c r="R344" s="1"/>
      <c r="S344" s="1"/>
      <c r="T344" s="1"/>
      <c r="U344" s="1"/>
      <c r="V344" s="1"/>
      <c r="W344" s="1"/>
      <c r="X344" s="1"/>
      <c r="Y344" s="1"/>
      <c r="Z344" s="1"/>
      <c r="AA344" s="1"/>
      <c r="AB344" s="1"/>
      <c r="AC344" s="1"/>
      <c r="AD344" s="1"/>
      <c r="AE344" s="1"/>
      <c r="AF344" s="1"/>
      <c r="AG344" s="1"/>
    </row>
    <row r="345" customFormat="false" ht="15" hidden="false" customHeight="false" outlineLevel="1" collapsed="true">
      <c r="A345" s="1"/>
      <c r="B345" s="84" t="s">
        <v>61</v>
      </c>
      <c r="C345" s="78"/>
      <c r="D345" s="79"/>
      <c r="E345" s="80" t="n">
        <f aca="false">D345-F345-H345-J345-L345-N345</f>
        <v>0</v>
      </c>
      <c r="F345" s="81" t="n">
        <f aca="false">SUM(F346:F355)</f>
        <v>0</v>
      </c>
      <c r="G345" s="82" t="n">
        <f aca="false">SUM(G346:G355)</f>
        <v>0</v>
      </c>
      <c r="H345" s="81" t="n">
        <f aca="false">SUM(H346:H355)</f>
        <v>0</v>
      </c>
      <c r="I345" s="82" t="n">
        <f aca="false">SUM(I346:I355)</f>
        <v>0</v>
      </c>
      <c r="J345" s="80" t="n">
        <f aca="false">SUM(J346:J355)</f>
        <v>0</v>
      </c>
      <c r="K345" s="87" t="n">
        <f aca="false">SUM(K346:K355)</f>
        <v>0</v>
      </c>
      <c r="L345" s="81" t="n">
        <f aca="false">SUM(L346:L355)</f>
        <v>0</v>
      </c>
      <c r="M345" s="82" t="n">
        <f aca="false">SUM(M346:M355)</f>
        <v>0</v>
      </c>
      <c r="N345" s="81" t="n">
        <f aca="false">SUM(N346:N355)</f>
        <v>0</v>
      </c>
      <c r="O345" s="82" t="n">
        <f aca="false">SUM(O346:O355)</f>
        <v>0</v>
      </c>
      <c r="P345" s="68" t="n">
        <f aca="false">L345+J345+H345+F345+N345</f>
        <v>0</v>
      </c>
      <c r="Q345" s="67" t="n">
        <f aca="false">M345+K345+I345+G345+O345</f>
        <v>0</v>
      </c>
      <c r="R345" s="1"/>
      <c r="S345" s="1"/>
      <c r="T345" s="1"/>
      <c r="U345" s="1"/>
      <c r="V345" s="1"/>
      <c r="W345" s="1"/>
      <c r="X345" s="1"/>
      <c r="Y345" s="1"/>
      <c r="Z345" s="1"/>
      <c r="AA345" s="1"/>
      <c r="AB345" s="1"/>
      <c r="AC345" s="1"/>
      <c r="AD345" s="1"/>
      <c r="AE345" s="1"/>
      <c r="AF345" s="1"/>
      <c r="AG345" s="1"/>
    </row>
    <row r="346" customFormat="false" ht="15" hidden="true" customHeight="false" outlineLevel="2" collapsed="false">
      <c r="A346" s="1"/>
      <c r="B346" s="70" t="str">
        <f aca="false">B102</f>
        <v>Arbeitspaket 1</v>
      </c>
      <c r="C346" s="71"/>
      <c r="D346" s="72"/>
      <c r="E346" s="73"/>
      <c r="F346" s="74"/>
      <c r="G346" s="75" t="n">
        <f aca="false">SUMIFS([0]!t1istw9,[0]!t1paketw9,B346)</f>
        <v>0</v>
      </c>
      <c r="H346" s="74"/>
      <c r="I346" s="75" t="n">
        <f aca="false">SUMIFS(zeit2!t2istw9,zeit2!t2paketw9,B346)</f>
        <v>0</v>
      </c>
      <c r="J346" s="74"/>
      <c r="K346" s="75" t="n">
        <f aca="false">SUMIFS(zeit3!t3istw9,zeit3!t3paketw9,B346)</f>
        <v>0</v>
      </c>
      <c r="L346" s="74"/>
      <c r="M346" s="75" t="n">
        <f aca="false">SUMIFS(zeit4!t4istw9,zeit4!t4paketw9,B346)</f>
        <v>0</v>
      </c>
      <c r="N346" s="74"/>
      <c r="O346" s="75" t="n">
        <f aca="false">SUMIFS(zeit5!t5istw9,zeit5!t5paketw9,B346)</f>
        <v>0</v>
      </c>
      <c r="P346" s="76" t="n">
        <f aca="false">L346+J346+H346+F346+N346</f>
        <v>0</v>
      </c>
      <c r="Q346" s="98" t="n">
        <f aca="false">M346+K346+I346+G346+O346</f>
        <v>0</v>
      </c>
      <c r="R346" s="1"/>
      <c r="S346" s="1"/>
      <c r="T346" s="1"/>
      <c r="U346" s="1"/>
      <c r="V346" s="1"/>
      <c r="W346" s="1"/>
      <c r="X346" s="1"/>
      <c r="Y346" s="1"/>
      <c r="Z346" s="1"/>
      <c r="AA346" s="1"/>
      <c r="AB346" s="1"/>
      <c r="AC346" s="1"/>
      <c r="AD346" s="1"/>
      <c r="AE346" s="1"/>
      <c r="AF346" s="1"/>
      <c r="AG346" s="1"/>
    </row>
    <row r="347" customFormat="false" ht="15" hidden="true" customHeight="false" outlineLevel="2" collapsed="false">
      <c r="A347" s="1"/>
      <c r="B347" s="70" t="str">
        <f aca="false">B103</f>
        <v>Arbeitspaket 2</v>
      </c>
      <c r="C347" s="71"/>
      <c r="D347" s="72"/>
      <c r="E347" s="73"/>
      <c r="F347" s="74"/>
      <c r="G347" s="75" t="n">
        <f aca="false">SUMIFS([0]!t1istw9,[0]!t1paketw9,B347)</f>
        <v>0</v>
      </c>
      <c r="H347" s="74"/>
      <c r="I347" s="75" t="n">
        <f aca="false">SUMIFS(zeit2!t2istw9,zeit2!t2paketw9,B347)</f>
        <v>0</v>
      </c>
      <c r="J347" s="74"/>
      <c r="K347" s="75" t="n">
        <f aca="false">SUMIFS(zeit3!t3istw9,zeit3!t3paketw9,B347)</f>
        <v>0</v>
      </c>
      <c r="L347" s="74"/>
      <c r="M347" s="75" t="n">
        <f aca="false">SUMIFS(zeit4!t4istw9,zeit4!t4paketw9,B347)</f>
        <v>0</v>
      </c>
      <c r="N347" s="74"/>
      <c r="O347" s="75" t="n">
        <f aca="false">SUMIFS(zeit5!t5istw9,zeit5!t5paketw9,B347)</f>
        <v>0</v>
      </c>
      <c r="P347" s="76" t="n">
        <f aca="false">L347+J347+H347+F347+N347</f>
        <v>0</v>
      </c>
      <c r="Q347" s="98" t="n">
        <f aca="false">M347+K347+I347+G347+O347</f>
        <v>0</v>
      </c>
      <c r="R347" s="1"/>
      <c r="S347" s="1"/>
      <c r="T347" s="1"/>
      <c r="U347" s="1"/>
      <c r="V347" s="1"/>
      <c r="W347" s="1"/>
      <c r="X347" s="1"/>
      <c r="Y347" s="1"/>
      <c r="Z347" s="1"/>
      <c r="AA347" s="1"/>
      <c r="AB347" s="1"/>
      <c r="AC347" s="1"/>
      <c r="AD347" s="1"/>
      <c r="AE347" s="1"/>
      <c r="AF347" s="1"/>
      <c r="AG347" s="1"/>
    </row>
    <row r="348" customFormat="false" ht="15" hidden="true" customHeight="false" outlineLevel="2" collapsed="false">
      <c r="A348" s="1"/>
      <c r="B348" s="70" t="str">
        <f aca="false">B104</f>
        <v>Arbeitspaket 3</v>
      </c>
      <c r="C348" s="71"/>
      <c r="D348" s="72"/>
      <c r="E348" s="73"/>
      <c r="F348" s="74"/>
      <c r="G348" s="75" t="n">
        <f aca="false">SUMIFS([0]!t1istw9,[0]!t1paketw9,B348)</f>
        <v>0</v>
      </c>
      <c r="H348" s="74"/>
      <c r="I348" s="75" t="n">
        <f aca="false">SUMIFS(zeit2!t2istw9,zeit2!t2paketw9,B348)</f>
        <v>0</v>
      </c>
      <c r="J348" s="74"/>
      <c r="K348" s="75" t="n">
        <f aca="false">SUMIFS(zeit3!t3istw9,zeit3!t3paketw9,B348)</f>
        <v>0</v>
      </c>
      <c r="L348" s="74"/>
      <c r="M348" s="75" t="n">
        <f aca="false">SUMIFS(zeit4!t4istw9,zeit4!t4paketw9,B348)</f>
        <v>0</v>
      </c>
      <c r="N348" s="74"/>
      <c r="O348" s="75" t="n">
        <f aca="false">SUMIFS(zeit5!t5istw9,zeit5!t5paketw9,B348)</f>
        <v>0</v>
      </c>
      <c r="P348" s="76" t="n">
        <f aca="false">L348+J348+H348+F348+N348</f>
        <v>0</v>
      </c>
      <c r="Q348" s="98" t="n">
        <f aca="false">M348+K348+I348+G348+O348</f>
        <v>0</v>
      </c>
      <c r="R348" s="1"/>
      <c r="S348" s="1"/>
      <c r="T348" s="1"/>
      <c r="U348" s="1"/>
      <c r="V348" s="1"/>
      <c r="W348" s="1"/>
      <c r="X348" s="1"/>
      <c r="Y348" s="1"/>
      <c r="Z348" s="1"/>
      <c r="AA348" s="1"/>
      <c r="AB348" s="1"/>
      <c r="AC348" s="1"/>
      <c r="AD348" s="1"/>
      <c r="AE348" s="1"/>
      <c r="AF348" s="1"/>
      <c r="AG348" s="1"/>
    </row>
    <row r="349" customFormat="false" ht="15" hidden="true" customHeight="false" outlineLevel="2" collapsed="false">
      <c r="A349" s="1"/>
      <c r="B349" s="70" t="str">
        <f aca="false">B105</f>
        <v>Arbeitspaket 4</v>
      </c>
      <c r="C349" s="71"/>
      <c r="D349" s="72"/>
      <c r="E349" s="73"/>
      <c r="F349" s="74"/>
      <c r="G349" s="75" t="n">
        <f aca="false">SUMIFS([0]!t1istw9,[0]!t1paketw9,B349)</f>
        <v>0</v>
      </c>
      <c r="H349" s="74"/>
      <c r="I349" s="75" t="n">
        <f aca="false">SUMIFS(zeit2!t2istw9,zeit2!t2paketw9,B349)</f>
        <v>0</v>
      </c>
      <c r="J349" s="74"/>
      <c r="K349" s="75" t="n">
        <f aca="false">SUMIFS(zeit3!t3istw9,zeit3!t3paketw9,B349)</f>
        <v>0</v>
      </c>
      <c r="L349" s="74"/>
      <c r="M349" s="75" t="n">
        <f aca="false">SUMIFS(zeit4!t4istw9,zeit4!t4paketw9,B349)</f>
        <v>0</v>
      </c>
      <c r="N349" s="74"/>
      <c r="O349" s="75" t="n">
        <f aca="false">SUMIFS(zeit5!t5istw9,zeit5!t5paketw9,B349)</f>
        <v>0</v>
      </c>
      <c r="P349" s="76" t="n">
        <f aca="false">L349+J349+H349+F349+N349</f>
        <v>0</v>
      </c>
      <c r="Q349" s="98" t="n">
        <f aca="false">M349+K349+I349+G349+O349</f>
        <v>0</v>
      </c>
      <c r="R349" s="1"/>
      <c r="S349" s="1"/>
      <c r="T349" s="1"/>
      <c r="U349" s="1"/>
      <c r="V349" s="1"/>
      <c r="W349" s="1"/>
      <c r="X349" s="1"/>
      <c r="Y349" s="1"/>
      <c r="Z349" s="1"/>
      <c r="AA349" s="1"/>
      <c r="AB349" s="1"/>
      <c r="AC349" s="1"/>
      <c r="AD349" s="1"/>
      <c r="AE349" s="1"/>
      <c r="AF349" s="1"/>
      <c r="AG349" s="1"/>
    </row>
    <row r="350" customFormat="false" ht="15" hidden="true" customHeight="false" outlineLevel="2" collapsed="false">
      <c r="A350" s="1"/>
      <c r="B350" s="70" t="str">
        <f aca="false">B106</f>
        <v>Arbeitspaket 5</v>
      </c>
      <c r="C350" s="71"/>
      <c r="D350" s="72"/>
      <c r="E350" s="73"/>
      <c r="F350" s="74"/>
      <c r="G350" s="75" t="n">
        <f aca="false">SUMIFS([0]!t1istw9,[0]!t1paketw9,B350)</f>
        <v>0</v>
      </c>
      <c r="H350" s="74"/>
      <c r="I350" s="75" t="n">
        <f aca="false">SUMIFS(zeit2!t2istw9,zeit2!t2paketw9,B350)</f>
        <v>0</v>
      </c>
      <c r="J350" s="74"/>
      <c r="K350" s="75" t="n">
        <f aca="false">SUMIFS(zeit3!t3istw9,zeit3!t3paketw9,B350)</f>
        <v>0</v>
      </c>
      <c r="L350" s="74"/>
      <c r="M350" s="75" t="n">
        <f aca="false">SUMIFS(zeit4!t4istw9,zeit4!t4paketw9,B350)</f>
        <v>0</v>
      </c>
      <c r="N350" s="74"/>
      <c r="O350" s="75" t="n">
        <f aca="false">SUMIFS(zeit5!t5istw9,zeit5!t5paketw9,B350)</f>
        <v>0</v>
      </c>
      <c r="P350" s="76" t="n">
        <f aca="false">L350+J350+H350+F350+N350</f>
        <v>0</v>
      </c>
      <c r="Q350" s="98" t="n">
        <f aca="false">M350+K350+I350+G350+O350</f>
        <v>0</v>
      </c>
      <c r="R350" s="1"/>
      <c r="S350" s="1"/>
      <c r="T350" s="1"/>
      <c r="U350" s="1"/>
      <c r="V350" s="1"/>
      <c r="W350" s="1"/>
      <c r="X350" s="1"/>
      <c r="Y350" s="1"/>
      <c r="Z350" s="1"/>
      <c r="AA350" s="1"/>
      <c r="AB350" s="1"/>
      <c r="AC350" s="1"/>
      <c r="AD350" s="1"/>
      <c r="AE350" s="1"/>
      <c r="AF350" s="1"/>
      <c r="AG350" s="1"/>
    </row>
    <row r="351" customFormat="false" ht="15" hidden="true" customHeight="false" outlineLevel="2" collapsed="false">
      <c r="A351" s="1"/>
      <c r="B351" s="70" t="n">
        <f aca="false">B107</f>
        <v>0</v>
      </c>
      <c r="C351" s="71"/>
      <c r="D351" s="72"/>
      <c r="E351" s="73"/>
      <c r="F351" s="74"/>
      <c r="G351" s="75" t="n">
        <f aca="false">SUMIFS([0]!t1istw9,[0]!t1paketw9,B351)</f>
        <v>0</v>
      </c>
      <c r="H351" s="74"/>
      <c r="I351" s="75" t="n">
        <f aca="false">SUMIFS(zeit2!t2istw9,zeit2!t2paketw9,B351)</f>
        <v>0</v>
      </c>
      <c r="J351" s="74"/>
      <c r="K351" s="75" t="n">
        <f aca="false">SUMIFS(zeit3!t3istw9,zeit3!t3paketw9,B351)</f>
        <v>0</v>
      </c>
      <c r="L351" s="74"/>
      <c r="M351" s="75" t="n">
        <f aca="false">SUMIFS(zeit4!t4istw9,zeit4!t4paketw9,B351)</f>
        <v>0</v>
      </c>
      <c r="N351" s="74"/>
      <c r="O351" s="75" t="n">
        <f aca="false">SUMIFS(zeit5!t5istw9,zeit5!t5paketw9,B351)</f>
        <v>0</v>
      </c>
      <c r="P351" s="76" t="n">
        <f aca="false">L351+J351+H351+F351+N351</f>
        <v>0</v>
      </c>
      <c r="Q351" s="98" t="n">
        <f aca="false">M351+K351+I351+G351+O351</f>
        <v>0</v>
      </c>
      <c r="R351" s="1"/>
      <c r="S351" s="1"/>
      <c r="T351" s="1"/>
      <c r="U351" s="1"/>
      <c r="V351" s="1"/>
      <c r="W351" s="1"/>
      <c r="X351" s="1"/>
      <c r="Y351" s="1"/>
      <c r="Z351" s="1"/>
      <c r="AA351" s="1"/>
      <c r="AB351" s="1"/>
      <c r="AC351" s="1"/>
      <c r="AD351" s="1"/>
      <c r="AE351" s="1"/>
      <c r="AF351" s="1"/>
      <c r="AG351" s="1"/>
    </row>
    <row r="352" customFormat="false" ht="15" hidden="true" customHeight="false" outlineLevel="2" collapsed="false">
      <c r="A352" s="1"/>
      <c r="B352" s="70" t="n">
        <f aca="false">B108</f>
        <v>0</v>
      </c>
      <c r="C352" s="71"/>
      <c r="D352" s="72"/>
      <c r="E352" s="73"/>
      <c r="F352" s="74"/>
      <c r="G352" s="75" t="n">
        <f aca="false">SUMIFS([0]!t1istw9,[0]!t1paketw9,B352)</f>
        <v>0</v>
      </c>
      <c r="H352" s="74"/>
      <c r="I352" s="75" t="n">
        <f aca="false">SUMIFS(zeit2!t2istw9,zeit2!t2paketw9,B352)</f>
        <v>0</v>
      </c>
      <c r="J352" s="74"/>
      <c r="K352" s="75" t="n">
        <f aca="false">SUMIFS(zeit3!t3istw9,zeit3!t3paketw9,B352)</f>
        <v>0</v>
      </c>
      <c r="L352" s="74"/>
      <c r="M352" s="75" t="n">
        <f aca="false">SUMIFS(zeit4!t4istw9,zeit4!t4paketw9,B352)</f>
        <v>0</v>
      </c>
      <c r="N352" s="74"/>
      <c r="O352" s="75" t="n">
        <f aca="false">SUMIFS(zeit5!t5istw9,zeit5!t5paketw9,B352)</f>
        <v>0</v>
      </c>
      <c r="P352" s="76" t="n">
        <f aca="false">L352+J352+H352+F352+N352</f>
        <v>0</v>
      </c>
      <c r="Q352" s="98" t="n">
        <f aca="false">M352+K352+I352+G352+O352</f>
        <v>0</v>
      </c>
      <c r="R352" s="1"/>
      <c r="S352" s="1"/>
      <c r="T352" s="1"/>
      <c r="U352" s="1"/>
      <c r="V352" s="1"/>
      <c r="W352" s="1"/>
      <c r="X352" s="1"/>
      <c r="Y352" s="1"/>
      <c r="Z352" s="1"/>
      <c r="AA352" s="1"/>
      <c r="AB352" s="1"/>
      <c r="AC352" s="1"/>
      <c r="AD352" s="1"/>
      <c r="AE352" s="1"/>
      <c r="AF352" s="1"/>
      <c r="AG352" s="1"/>
    </row>
    <row r="353" customFormat="false" ht="15" hidden="true" customHeight="false" outlineLevel="2" collapsed="false">
      <c r="A353" s="1"/>
      <c r="B353" s="70" t="n">
        <f aca="false">B109</f>
        <v>0</v>
      </c>
      <c r="C353" s="71"/>
      <c r="D353" s="72"/>
      <c r="E353" s="73"/>
      <c r="F353" s="74"/>
      <c r="G353" s="75" t="n">
        <f aca="false">SUMIFS([0]!t1istw9,[0]!t1paketw9,B353)</f>
        <v>0</v>
      </c>
      <c r="H353" s="74"/>
      <c r="I353" s="75" t="n">
        <f aca="false">SUMIFS(zeit2!t2istw9,zeit2!t2paketw9,B353)</f>
        <v>0</v>
      </c>
      <c r="J353" s="74"/>
      <c r="K353" s="75" t="n">
        <f aca="false">SUMIFS(zeit3!t3istw9,zeit3!t3paketw9,B353)</f>
        <v>0</v>
      </c>
      <c r="L353" s="74"/>
      <c r="M353" s="75" t="n">
        <f aca="false">SUMIFS(zeit4!t4istw9,zeit4!t4paketw9,B353)</f>
        <v>0</v>
      </c>
      <c r="N353" s="74"/>
      <c r="O353" s="75" t="n">
        <f aca="false">SUMIFS(zeit5!t5istw9,zeit5!t5paketw9,B353)</f>
        <v>0</v>
      </c>
      <c r="P353" s="76" t="n">
        <f aca="false">L353+J353+H353+F353+N353</f>
        <v>0</v>
      </c>
      <c r="Q353" s="98" t="n">
        <f aca="false">M353+K353+I353+G353+O353</f>
        <v>0</v>
      </c>
      <c r="R353" s="1"/>
      <c r="S353" s="1"/>
      <c r="T353" s="1"/>
      <c r="U353" s="1"/>
      <c r="V353" s="1"/>
      <c r="W353" s="1"/>
      <c r="X353" s="1"/>
      <c r="Y353" s="1"/>
      <c r="Z353" s="1"/>
      <c r="AA353" s="1"/>
      <c r="AB353" s="1"/>
      <c r="AC353" s="1"/>
      <c r="AD353" s="1"/>
      <c r="AE353" s="1"/>
      <c r="AF353" s="1"/>
      <c r="AG353" s="1"/>
    </row>
    <row r="354" customFormat="false" ht="15" hidden="true" customHeight="false" outlineLevel="2" collapsed="false">
      <c r="A354" s="1"/>
      <c r="B354" s="70" t="n">
        <f aca="false">B110</f>
        <v>0</v>
      </c>
      <c r="C354" s="71"/>
      <c r="D354" s="72"/>
      <c r="E354" s="73"/>
      <c r="F354" s="74"/>
      <c r="G354" s="75" t="n">
        <f aca="false">SUMIFS([0]!t1istw9,[0]!t1paketw9,B354)</f>
        <v>0</v>
      </c>
      <c r="H354" s="74"/>
      <c r="I354" s="75" t="n">
        <f aca="false">SUMIFS(zeit2!t2istw9,zeit2!t2paketw9,B354)</f>
        <v>0</v>
      </c>
      <c r="J354" s="74"/>
      <c r="K354" s="75" t="n">
        <f aca="false">SUMIFS(zeit3!t3istw9,zeit3!t3paketw9,B354)</f>
        <v>0</v>
      </c>
      <c r="L354" s="74"/>
      <c r="M354" s="75" t="n">
        <f aca="false">SUMIFS(zeit4!t4istw9,zeit4!t4paketw9,B354)</f>
        <v>0</v>
      </c>
      <c r="N354" s="74"/>
      <c r="O354" s="75" t="n">
        <f aca="false">SUMIFS(zeit5!t5istw9,zeit5!t5paketw9,B354)</f>
        <v>0</v>
      </c>
      <c r="P354" s="76" t="n">
        <f aca="false">L354+J354+H354+F354+N354</f>
        <v>0</v>
      </c>
      <c r="Q354" s="98" t="n">
        <f aca="false">M354+K354+I354+G354+O354</f>
        <v>0</v>
      </c>
      <c r="R354" s="1"/>
      <c r="S354" s="1"/>
      <c r="T354" s="1"/>
      <c r="U354" s="1"/>
      <c r="V354" s="1"/>
      <c r="W354" s="1"/>
      <c r="X354" s="1"/>
      <c r="Y354" s="1"/>
      <c r="Z354" s="1"/>
      <c r="AA354" s="1"/>
      <c r="AB354" s="1"/>
      <c r="AC354" s="1"/>
      <c r="AD354" s="1"/>
      <c r="AE354" s="1"/>
      <c r="AF354" s="1"/>
      <c r="AG354" s="1"/>
    </row>
    <row r="355" customFormat="false" ht="15" hidden="true" customHeight="false" outlineLevel="2" collapsed="false">
      <c r="A355" s="1"/>
      <c r="B355" s="70" t="n">
        <f aca="false">B111</f>
        <v>0</v>
      </c>
      <c r="C355" s="71"/>
      <c r="D355" s="72"/>
      <c r="E355" s="73"/>
      <c r="F355" s="74"/>
      <c r="G355" s="75" t="n">
        <f aca="false">SUMIFS([0]!t1istw9,[0]!t1paketw9,B355)</f>
        <v>0</v>
      </c>
      <c r="H355" s="74"/>
      <c r="I355" s="75" t="n">
        <f aca="false">SUMIFS(zeit2!t2istw9,zeit2!t2paketw9,B355)</f>
        <v>0</v>
      </c>
      <c r="J355" s="74"/>
      <c r="K355" s="75" t="n">
        <f aca="false">SUMIFS(zeit3!t3istw9,zeit3!t3paketw9,B355)</f>
        <v>0</v>
      </c>
      <c r="L355" s="74"/>
      <c r="M355" s="75" t="n">
        <f aca="false">SUMIFS(zeit4!t4istw9,zeit4!t4paketw9,B355)</f>
        <v>0</v>
      </c>
      <c r="N355" s="74"/>
      <c r="O355" s="75" t="n">
        <f aca="false">SUMIFS(zeit5!t5istw9,zeit5!t5paketw9,B355)</f>
        <v>0</v>
      </c>
      <c r="P355" s="76" t="n">
        <f aca="false">L355+J355+H355+F355+N355</f>
        <v>0</v>
      </c>
      <c r="Q355" s="98" t="n">
        <f aca="false">M355+K355+I355+G355+O355</f>
        <v>0</v>
      </c>
      <c r="R355" s="1"/>
      <c r="S355" s="1"/>
      <c r="T355" s="1"/>
      <c r="U355" s="1"/>
      <c r="V355" s="1"/>
      <c r="W355" s="1"/>
      <c r="X355" s="1"/>
      <c r="Y355" s="1"/>
      <c r="Z355" s="1"/>
      <c r="AA355" s="1"/>
      <c r="AB355" s="1"/>
      <c r="AC355" s="1"/>
      <c r="AD355" s="1"/>
      <c r="AE355" s="1"/>
      <c r="AF355" s="1"/>
      <c r="AG355" s="1"/>
    </row>
    <row r="356" customFormat="false" ht="15" hidden="false" customHeight="false" outlineLevel="1" collapsed="true">
      <c r="A356" s="1"/>
      <c r="B356" s="54"/>
      <c r="C356" s="54"/>
      <c r="D356" s="88"/>
      <c r="E356" s="88"/>
      <c r="F356" s="88"/>
      <c r="G356" s="89"/>
      <c r="H356" s="88"/>
      <c r="I356" s="89"/>
      <c r="J356" s="88"/>
      <c r="K356" s="89"/>
      <c r="L356" s="88"/>
      <c r="M356" s="89"/>
      <c r="N356" s="88"/>
      <c r="O356" s="89"/>
      <c r="P356" s="89"/>
      <c r="Q356" s="89"/>
      <c r="R356" s="1"/>
      <c r="S356" s="1"/>
      <c r="T356" s="1"/>
      <c r="U356" s="1"/>
      <c r="V356" s="1"/>
      <c r="W356" s="1"/>
      <c r="X356" s="1"/>
      <c r="Y356" s="1"/>
      <c r="Z356" s="1"/>
      <c r="AA356" s="1"/>
      <c r="AB356" s="1"/>
      <c r="AC356" s="1"/>
      <c r="AD356" s="1"/>
      <c r="AE356" s="1"/>
      <c r="AF356" s="1"/>
      <c r="AG356" s="1"/>
    </row>
    <row r="357" customFormat="false" ht="15" hidden="false" customHeight="false" outlineLevel="1" collapsed="false">
      <c r="A357" s="1"/>
      <c r="B357" s="84" t="s">
        <v>73</v>
      </c>
      <c r="C357" s="78"/>
      <c r="D357" s="90" t="n">
        <f aca="false">SUM(D257:D345)</f>
        <v>47</v>
      </c>
      <c r="E357" s="90" t="n">
        <f aca="false">SUM(E257:E345)</f>
        <v>8</v>
      </c>
      <c r="F357" s="91" t="n">
        <f aca="false">F345+F334+F323+F312+F301+F290+F279+F268+F257</f>
        <v>11.5</v>
      </c>
      <c r="G357" s="99" t="n">
        <f aca="false">G345+G334+G323+G312+G301+G290+G279+G268+G257</f>
        <v>0</v>
      </c>
      <c r="H357" s="91" t="n">
        <f aca="false">H345+H334+H323+H312+H301+H290+H279+H268+H257</f>
        <v>9</v>
      </c>
      <c r="I357" s="99" t="n">
        <f aca="false">I345+I334+I323+I312+I301+I290+I279+I268+I257</f>
        <v>0</v>
      </c>
      <c r="J357" s="91" t="n">
        <f aca="false">J345+J334+J323+J312+J301+J290+J279+J268+J257</f>
        <v>9</v>
      </c>
      <c r="K357" s="99" t="n">
        <f aca="false">K345+K334+K323+K312+K301+K290+K279+K268+K257</f>
        <v>0</v>
      </c>
      <c r="L357" s="91" t="n">
        <f aca="false">L345+L334+L323+L312+L301+L290+L279+L268+L257</f>
        <v>9.5</v>
      </c>
      <c r="M357" s="99" t="n">
        <f aca="false">M345+M334+M323+M312+M301+M290+M279+M268+M257</f>
        <v>0</v>
      </c>
      <c r="N357" s="91" t="n">
        <f aca="false">N345+N334+N323+N312+N301+N290+N279+N268+N257</f>
        <v>0</v>
      </c>
      <c r="O357" s="99" t="n">
        <f aca="false">O345+O334+O323+O312+O301+O290+O279+O268+O257</f>
        <v>0</v>
      </c>
      <c r="P357" s="91" t="n">
        <f aca="false">P345+P334+P323+P312+P301+P290+P279+P268+P257</f>
        <v>39</v>
      </c>
      <c r="Q357" s="92" t="n">
        <f aca="false">Q345+Q334+Q323+Q312+Q301+Q290+Q279+Q268+Q257</f>
        <v>0</v>
      </c>
      <c r="R357" s="1"/>
      <c r="S357" s="1"/>
      <c r="T357" s="1"/>
      <c r="U357" s="1"/>
      <c r="V357" s="1"/>
      <c r="W357" s="1"/>
      <c r="X357" s="1"/>
      <c r="Y357" s="1"/>
      <c r="Z357" s="1"/>
      <c r="AA357" s="1"/>
      <c r="AB357" s="1"/>
      <c r="AC357" s="1"/>
      <c r="AD357" s="1"/>
      <c r="AE357" s="1"/>
      <c r="AF357" s="1"/>
      <c r="AG357" s="1"/>
    </row>
    <row r="358" customFormat="false" ht="15" hidden="false" customHeight="false" outlineLevel="1" collapsed="false">
      <c r="A358" s="1"/>
      <c r="B358" s="1"/>
      <c r="C358" s="1"/>
      <c r="D358" s="1"/>
      <c r="E358" s="1"/>
      <c r="F358" s="1"/>
      <c r="G358" s="34"/>
      <c r="H358" s="1"/>
      <c r="I358" s="34"/>
      <c r="J358" s="1"/>
      <c r="K358" s="34"/>
      <c r="L358" s="1"/>
      <c r="M358" s="34"/>
      <c r="N358" s="1"/>
      <c r="O358" s="34"/>
      <c r="P358" s="34"/>
      <c r="Q358" s="34"/>
      <c r="R358" s="1"/>
      <c r="S358" s="1"/>
      <c r="T358" s="1"/>
      <c r="U358" s="1"/>
      <c r="V358" s="1"/>
      <c r="W358" s="1"/>
      <c r="X358" s="1"/>
      <c r="Y358" s="1"/>
      <c r="Z358" s="1"/>
      <c r="AA358" s="1"/>
      <c r="AB358" s="1"/>
      <c r="AC358" s="1"/>
      <c r="AD358" s="1"/>
      <c r="AE358" s="1"/>
      <c r="AF358" s="1"/>
      <c r="AG358" s="1"/>
    </row>
    <row r="359" customFormat="false" ht="15" hidden="false" customHeight="false" outlineLevel="1" collapsed="false">
      <c r="A359" s="1"/>
      <c r="B359" s="93" t="s">
        <v>74</v>
      </c>
      <c r="C359" s="93"/>
      <c r="D359" s="93"/>
      <c r="E359" s="93"/>
      <c r="F359" s="93"/>
      <c r="G359" s="93"/>
      <c r="H359" s="93"/>
      <c r="I359" s="93"/>
      <c r="J359" s="93"/>
      <c r="K359" s="93"/>
      <c r="L359" s="93"/>
      <c r="M359" s="93"/>
      <c r="N359" s="93"/>
      <c r="O359" s="93"/>
      <c r="P359" s="93"/>
      <c r="Q359" s="93"/>
      <c r="R359" s="1"/>
      <c r="S359" s="1"/>
      <c r="T359" s="1"/>
      <c r="U359" s="1"/>
      <c r="V359" s="1"/>
      <c r="W359" s="1"/>
      <c r="X359" s="1"/>
      <c r="Y359" s="1"/>
      <c r="Z359" s="1"/>
      <c r="AA359" s="1"/>
      <c r="AB359" s="1"/>
      <c r="AC359" s="1"/>
      <c r="AD359" s="1"/>
      <c r="AE359" s="1"/>
      <c r="AF359" s="1"/>
      <c r="AG359" s="1"/>
    </row>
    <row r="360" customFormat="false" ht="15" hidden="false" customHeight="false" outlineLevel="1" collapsed="false">
      <c r="A360" s="1"/>
      <c r="B360" s="103" t="s">
        <v>104</v>
      </c>
      <c r="C360" s="103"/>
      <c r="D360" s="103"/>
      <c r="E360" s="103"/>
      <c r="F360" s="103"/>
      <c r="G360" s="103"/>
      <c r="H360" s="103"/>
      <c r="I360" s="103"/>
      <c r="J360" s="103"/>
      <c r="K360" s="103"/>
      <c r="L360" s="103"/>
      <c r="M360" s="103"/>
      <c r="N360" s="103"/>
      <c r="O360" s="103"/>
      <c r="P360" s="103"/>
      <c r="Q360" s="103"/>
      <c r="R360" s="1"/>
      <c r="S360" s="1"/>
      <c r="T360" s="1"/>
      <c r="U360" s="1"/>
      <c r="V360" s="1"/>
      <c r="W360" s="1"/>
      <c r="X360" s="1"/>
      <c r="Y360" s="1"/>
      <c r="Z360" s="1"/>
      <c r="AA360" s="1"/>
      <c r="AB360" s="1"/>
      <c r="AC360" s="1"/>
      <c r="AD360" s="1"/>
      <c r="AE360" s="1"/>
      <c r="AF360" s="1"/>
      <c r="AG360" s="1"/>
    </row>
    <row r="361" customFormat="false" ht="15" hidden="false" customHeight="false" outlineLevel="1" collapsed="false">
      <c r="A361" s="1"/>
      <c r="B361" s="101"/>
      <c r="C361" s="101"/>
      <c r="D361" s="101"/>
      <c r="E361" s="101"/>
      <c r="F361" s="101"/>
      <c r="G361" s="101"/>
      <c r="H361" s="101"/>
      <c r="I361" s="101"/>
      <c r="J361" s="101"/>
      <c r="K361" s="101"/>
      <c r="L361" s="101"/>
      <c r="M361" s="101"/>
      <c r="N361" s="101"/>
      <c r="O361" s="101"/>
      <c r="P361" s="101"/>
      <c r="Q361" s="101"/>
      <c r="R361" s="1"/>
      <c r="S361" s="1"/>
      <c r="T361" s="1"/>
      <c r="U361" s="1"/>
      <c r="V361" s="1"/>
      <c r="W361" s="1"/>
      <c r="X361" s="1"/>
      <c r="Y361" s="1"/>
      <c r="Z361" s="1"/>
      <c r="AA361" s="1"/>
      <c r="AB361" s="1"/>
      <c r="AC361" s="1"/>
      <c r="AD361" s="1"/>
      <c r="AE361" s="1"/>
      <c r="AF361" s="1"/>
      <c r="AG361" s="1"/>
    </row>
    <row r="362" customFormat="false" ht="15" hidden="false" customHeight="false" outlineLevel="1" collapsed="false">
      <c r="A362" s="1"/>
      <c r="B362" s="101"/>
      <c r="C362" s="101"/>
      <c r="D362" s="101"/>
      <c r="E362" s="101"/>
      <c r="F362" s="101"/>
      <c r="G362" s="101"/>
      <c r="H362" s="101"/>
      <c r="I362" s="101"/>
      <c r="J362" s="101"/>
      <c r="K362" s="101"/>
      <c r="L362" s="101"/>
      <c r="M362" s="101"/>
      <c r="N362" s="101"/>
      <c r="O362" s="101"/>
      <c r="P362" s="101"/>
      <c r="Q362" s="101"/>
      <c r="R362" s="1"/>
      <c r="S362" s="1"/>
      <c r="T362" s="1"/>
      <c r="U362" s="1"/>
      <c r="V362" s="1"/>
      <c r="W362" s="1"/>
      <c r="X362" s="1"/>
      <c r="Y362" s="1"/>
      <c r="Z362" s="1"/>
      <c r="AA362" s="1"/>
      <c r="AB362" s="1"/>
      <c r="AC362" s="1"/>
      <c r="AD362" s="1"/>
      <c r="AE362" s="1"/>
      <c r="AF362" s="1"/>
      <c r="AG362" s="1"/>
    </row>
    <row r="363" customFormat="false" ht="15" hidden="false" customHeight="false" outlineLevel="1" collapsed="false">
      <c r="A363" s="1"/>
      <c r="B363" s="101"/>
      <c r="C363" s="101"/>
      <c r="D363" s="101"/>
      <c r="E363" s="101"/>
      <c r="F363" s="101"/>
      <c r="G363" s="101"/>
      <c r="H363" s="101"/>
      <c r="I363" s="101"/>
      <c r="J363" s="101"/>
      <c r="K363" s="101"/>
      <c r="L363" s="101"/>
      <c r="M363" s="101"/>
      <c r="N363" s="101"/>
      <c r="O363" s="101"/>
      <c r="P363" s="101"/>
      <c r="Q363" s="101"/>
      <c r="R363" s="1"/>
      <c r="S363" s="1"/>
      <c r="T363" s="1"/>
      <c r="U363" s="1"/>
      <c r="V363" s="1"/>
      <c r="W363" s="1"/>
      <c r="X363" s="1"/>
      <c r="Y363" s="1"/>
      <c r="Z363" s="1"/>
      <c r="AA363" s="1"/>
      <c r="AB363" s="1"/>
      <c r="AC363" s="1"/>
      <c r="AD363" s="1"/>
      <c r="AE363" s="1"/>
      <c r="AF363" s="1"/>
      <c r="AG363" s="1"/>
    </row>
    <row r="364" customFormat="false" ht="15" hidden="false" customHeight="false" outlineLevel="1" collapsed="false">
      <c r="A364" s="1"/>
      <c r="B364" s="101"/>
      <c r="C364" s="101"/>
      <c r="D364" s="101"/>
      <c r="E364" s="101"/>
      <c r="F364" s="101"/>
      <c r="G364" s="101"/>
      <c r="H364" s="101"/>
      <c r="I364" s="101"/>
      <c r="J364" s="101"/>
      <c r="K364" s="101"/>
      <c r="L364" s="101"/>
      <c r="M364" s="101"/>
      <c r="N364" s="101"/>
      <c r="O364" s="101"/>
      <c r="P364" s="101"/>
      <c r="Q364" s="101"/>
      <c r="R364" s="1"/>
      <c r="S364" s="1"/>
      <c r="T364" s="1"/>
      <c r="U364" s="1"/>
      <c r="V364" s="1"/>
      <c r="W364" s="1"/>
      <c r="X364" s="1"/>
      <c r="Y364" s="1"/>
      <c r="Z364" s="1"/>
      <c r="AA364" s="1"/>
      <c r="AB364" s="1"/>
      <c r="AC364" s="1"/>
      <c r="AD364" s="1"/>
      <c r="AE364" s="1"/>
      <c r="AF364" s="1"/>
      <c r="AG364" s="1"/>
    </row>
    <row r="365" customFormat="false" ht="15" hidden="false" customHeight="false" outlineLevel="1" collapsed="false">
      <c r="A365" s="1"/>
      <c r="B365" s="101"/>
      <c r="C365" s="101"/>
      <c r="D365" s="101"/>
      <c r="E365" s="101"/>
      <c r="F365" s="101"/>
      <c r="G365" s="101"/>
      <c r="H365" s="101"/>
      <c r="I365" s="101"/>
      <c r="J365" s="101"/>
      <c r="K365" s="101"/>
      <c r="L365" s="101"/>
      <c r="M365" s="101"/>
      <c r="N365" s="101"/>
      <c r="O365" s="101"/>
      <c r="P365" s="101"/>
      <c r="Q365" s="101"/>
      <c r="R365" s="1"/>
      <c r="S365" s="1"/>
      <c r="T365" s="1"/>
      <c r="U365" s="1"/>
      <c r="V365" s="1"/>
      <c r="W365" s="1"/>
      <c r="X365" s="1"/>
      <c r="Y365" s="1"/>
      <c r="Z365" s="1"/>
      <c r="AA365" s="1"/>
      <c r="AB365" s="1"/>
      <c r="AC365" s="1"/>
      <c r="AD365" s="1"/>
      <c r="AE365" s="1"/>
      <c r="AF365" s="1"/>
      <c r="AG365" s="1"/>
    </row>
    <row r="366" customFormat="false" ht="15" hidden="false" customHeight="false" outlineLevel="1" collapsed="false">
      <c r="A366" s="1"/>
      <c r="B366" s="102"/>
      <c r="C366" s="102"/>
      <c r="D366" s="102"/>
      <c r="E366" s="102"/>
      <c r="F366" s="102"/>
      <c r="G366" s="102"/>
      <c r="H366" s="102"/>
      <c r="I366" s="102"/>
      <c r="J366" s="102"/>
      <c r="K366" s="102"/>
      <c r="L366" s="102"/>
      <c r="M366" s="102"/>
      <c r="N366" s="102"/>
      <c r="O366" s="102"/>
      <c r="P366" s="102"/>
      <c r="Q366" s="102"/>
      <c r="R366" s="1"/>
      <c r="S366" s="1"/>
      <c r="T366" s="1"/>
      <c r="U366" s="1"/>
      <c r="V366" s="1"/>
      <c r="W366" s="1"/>
      <c r="X366" s="1"/>
      <c r="Y366" s="1"/>
      <c r="Z366" s="1"/>
      <c r="AA366" s="1"/>
      <c r="AB366" s="1"/>
      <c r="AC366" s="1"/>
      <c r="AD366" s="1"/>
      <c r="AE366" s="1"/>
      <c r="AF366" s="1"/>
      <c r="AG366" s="1"/>
    </row>
    <row r="367" customFormat="false" ht="15" hidden="false" customHeight="false" outlineLevel="1" collapsed="false">
      <c r="A367" s="1"/>
      <c r="B367" s="101"/>
      <c r="C367" s="101"/>
      <c r="D367" s="101"/>
      <c r="E367" s="101"/>
      <c r="F367" s="101"/>
      <c r="G367" s="101"/>
      <c r="H367" s="101"/>
      <c r="I367" s="101"/>
      <c r="J367" s="101"/>
      <c r="K367" s="101"/>
      <c r="L367" s="101"/>
      <c r="M367" s="101"/>
      <c r="N367" s="101"/>
      <c r="O367" s="101"/>
      <c r="P367" s="101"/>
      <c r="Q367" s="101"/>
      <c r="R367" s="1"/>
      <c r="S367" s="1"/>
      <c r="T367" s="1"/>
      <c r="U367" s="1"/>
      <c r="V367" s="1"/>
      <c r="W367" s="1"/>
      <c r="X367" s="1"/>
      <c r="Y367" s="1"/>
      <c r="Z367" s="1"/>
      <c r="AA367" s="1"/>
      <c r="AB367" s="1"/>
      <c r="AC367" s="1"/>
      <c r="AD367" s="1"/>
      <c r="AE367" s="1"/>
      <c r="AF367" s="1"/>
      <c r="AG367" s="1"/>
    </row>
    <row r="368" customFormat="false" ht="15" hidden="false" customHeight="false" outlineLevel="1" collapsed="false">
      <c r="A368" s="1"/>
      <c r="B368" s="101"/>
      <c r="C368" s="101"/>
      <c r="D368" s="101"/>
      <c r="E368" s="101"/>
      <c r="F368" s="101"/>
      <c r="G368" s="101"/>
      <c r="H368" s="101"/>
      <c r="I368" s="101"/>
      <c r="J368" s="101"/>
      <c r="K368" s="101"/>
      <c r="L368" s="101"/>
      <c r="M368" s="101"/>
      <c r="N368" s="101"/>
      <c r="O368" s="101"/>
      <c r="P368" s="101"/>
      <c r="Q368" s="101"/>
      <c r="R368" s="1"/>
      <c r="S368" s="1"/>
      <c r="T368" s="1"/>
      <c r="U368" s="1"/>
      <c r="V368" s="1"/>
      <c r="W368" s="1"/>
      <c r="X368" s="1"/>
      <c r="Y368" s="1"/>
      <c r="Z368" s="1"/>
      <c r="AA368" s="1"/>
      <c r="AB368" s="1"/>
      <c r="AC368" s="1"/>
      <c r="AD368" s="1"/>
      <c r="AE368" s="1"/>
      <c r="AF368" s="1"/>
      <c r="AG368" s="1"/>
    </row>
    <row r="369" customFormat="false" ht="15" hidden="false" customHeight="false" outlineLevel="1" collapsed="false">
      <c r="A369" s="1"/>
      <c r="B369" s="102"/>
      <c r="C369" s="102"/>
      <c r="D369" s="102"/>
      <c r="E369" s="102"/>
      <c r="F369" s="102"/>
      <c r="G369" s="102"/>
      <c r="H369" s="102"/>
      <c r="I369" s="102"/>
      <c r="J369" s="102"/>
      <c r="K369" s="102"/>
      <c r="L369" s="102"/>
      <c r="M369" s="102"/>
      <c r="N369" s="102"/>
      <c r="O369" s="102"/>
      <c r="P369" s="102"/>
      <c r="Q369" s="102"/>
      <c r="R369" s="1"/>
      <c r="S369" s="1"/>
      <c r="T369" s="1"/>
      <c r="U369" s="1"/>
      <c r="V369" s="1"/>
      <c r="W369" s="1"/>
      <c r="X369" s="1"/>
      <c r="Y369" s="1"/>
      <c r="Z369" s="1"/>
      <c r="AA369" s="1"/>
      <c r="AB369" s="1"/>
      <c r="AC369" s="1"/>
      <c r="AD369" s="1"/>
      <c r="AE369" s="1"/>
      <c r="AF369" s="1"/>
      <c r="AG369" s="1"/>
    </row>
    <row r="370" customFormat="false" ht="15" hidden="false" customHeight="false" outlineLevel="1" collapsed="false">
      <c r="A370" s="1"/>
      <c r="B370" s="97"/>
      <c r="C370" s="97"/>
      <c r="D370" s="97"/>
      <c r="E370" s="97"/>
      <c r="F370" s="97"/>
      <c r="G370" s="97"/>
      <c r="H370" s="97"/>
      <c r="I370" s="97"/>
      <c r="J370" s="97"/>
      <c r="K370" s="97"/>
      <c r="L370" s="97"/>
      <c r="M370" s="97"/>
      <c r="N370" s="97"/>
      <c r="O370" s="97"/>
      <c r="P370" s="97"/>
      <c r="Q370" s="97"/>
      <c r="R370" s="1"/>
      <c r="S370" s="1"/>
      <c r="T370" s="1"/>
      <c r="U370" s="1"/>
      <c r="V370" s="1"/>
      <c r="W370" s="1"/>
      <c r="X370" s="1"/>
      <c r="Y370" s="1"/>
      <c r="Z370" s="1"/>
      <c r="AA370" s="1"/>
      <c r="AB370" s="1"/>
      <c r="AC370" s="1"/>
      <c r="AD370" s="1"/>
      <c r="AE370" s="1"/>
      <c r="AF370" s="1"/>
      <c r="AG370" s="1"/>
    </row>
    <row r="371" customFormat="false" ht="15" hidden="false" customHeight="false" outlineLevel="0" collapsed="false">
      <c r="A371" s="1"/>
      <c r="B371" s="1"/>
      <c r="C371" s="1"/>
      <c r="D371" s="1"/>
      <c r="E371" s="1"/>
      <c r="F371" s="1"/>
      <c r="G371" s="34"/>
      <c r="H371" s="1"/>
      <c r="I371" s="34"/>
      <c r="J371" s="1"/>
      <c r="K371" s="34"/>
      <c r="L371" s="1"/>
      <c r="M371" s="34"/>
      <c r="N371" s="1"/>
      <c r="O371" s="34"/>
      <c r="P371" s="34"/>
      <c r="Q371" s="34"/>
      <c r="R371" s="1"/>
      <c r="S371" s="1"/>
      <c r="T371" s="1"/>
      <c r="U371" s="1"/>
      <c r="V371" s="1"/>
      <c r="W371" s="1"/>
      <c r="X371" s="1"/>
      <c r="Y371" s="1"/>
      <c r="Z371" s="1"/>
      <c r="AA371" s="1"/>
      <c r="AB371" s="1"/>
      <c r="AC371" s="1"/>
      <c r="AD371" s="1"/>
      <c r="AE371" s="1"/>
      <c r="AF371" s="1"/>
      <c r="AG371" s="1"/>
    </row>
    <row r="372" customFormat="false" ht="15" hidden="false" customHeight="false" outlineLevel="0" collapsed="false">
      <c r="A372" s="1"/>
      <c r="B372" s="1"/>
      <c r="C372" s="1"/>
      <c r="D372" s="1"/>
      <c r="E372" s="1"/>
      <c r="F372" s="1"/>
      <c r="G372" s="34"/>
      <c r="H372" s="1"/>
      <c r="I372" s="34"/>
      <c r="J372" s="1"/>
      <c r="K372" s="34"/>
      <c r="L372" s="1"/>
      <c r="M372" s="34"/>
      <c r="N372" s="1"/>
      <c r="O372" s="34"/>
      <c r="P372" s="34"/>
      <c r="Q372" s="34"/>
      <c r="R372" s="1"/>
      <c r="S372" s="1"/>
      <c r="T372" s="1"/>
      <c r="U372" s="1"/>
      <c r="V372" s="1"/>
      <c r="W372" s="1"/>
      <c r="X372" s="1"/>
      <c r="Y372" s="1"/>
      <c r="Z372" s="1"/>
      <c r="AA372" s="1"/>
      <c r="AB372" s="1"/>
      <c r="AC372" s="1"/>
      <c r="AD372" s="1"/>
      <c r="AE372" s="1"/>
      <c r="AF372" s="1"/>
      <c r="AG372" s="1"/>
    </row>
    <row r="373" customFormat="false" ht="15" hidden="false" customHeight="false" outlineLevel="0" collapsed="false">
      <c r="A373" s="1"/>
      <c r="B373" s="1"/>
      <c r="C373" s="1"/>
      <c r="D373" s="1"/>
      <c r="E373" s="1"/>
      <c r="F373" s="1"/>
      <c r="G373" s="34"/>
      <c r="H373" s="1"/>
      <c r="I373" s="34"/>
      <c r="J373" s="1"/>
      <c r="K373" s="34"/>
      <c r="L373" s="1"/>
      <c r="M373" s="34"/>
      <c r="N373" s="1"/>
      <c r="O373" s="34"/>
      <c r="P373" s="34"/>
      <c r="Q373" s="34"/>
      <c r="R373" s="1"/>
      <c r="S373" s="1"/>
      <c r="T373" s="1"/>
      <c r="U373" s="1"/>
      <c r="V373" s="1"/>
      <c r="W373" s="1"/>
      <c r="X373" s="1"/>
      <c r="Y373" s="1"/>
      <c r="Z373" s="1"/>
      <c r="AA373" s="1"/>
      <c r="AB373" s="1"/>
      <c r="AC373" s="1"/>
      <c r="AD373" s="1"/>
      <c r="AE373" s="1"/>
      <c r="AF373" s="1"/>
      <c r="AG373" s="1"/>
    </row>
    <row r="374" customFormat="false" ht="15" hidden="false" customHeight="false" outlineLevel="0" collapsed="false">
      <c r="A374" s="1"/>
      <c r="B374" s="51" t="s">
        <v>40</v>
      </c>
      <c r="C374" s="52"/>
      <c r="D374" s="52"/>
      <c r="E374" s="52"/>
      <c r="F374" s="52"/>
      <c r="G374" s="53"/>
      <c r="H374" s="52"/>
      <c r="I374" s="53"/>
      <c r="J374" s="52"/>
      <c r="K374" s="53"/>
      <c r="L374" s="52"/>
      <c r="M374" s="53"/>
      <c r="N374" s="52"/>
      <c r="O374" s="53"/>
      <c r="P374" s="53"/>
      <c r="Q374" s="53"/>
      <c r="R374" s="1"/>
      <c r="S374" s="1"/>
      <c r="T374" s="1"/>
      <c r="U374" s="1"/>
      <c r="V374" s="1"/>
      <c r="W374" s="1"/>
      <c r="X374" s="1"/>
      <c r="Y374" s="1"/>
      <c r="Z374" s="1"/>
      <c r="AA374" s="1"/>
      <c r="AB374" s="1"/>
      <c r="AC374" s="1"/>
      <c r="AD374" s="1"/>
      <c r="AE374" s="1"/>
      <c r="AF374" s="1"/>
      <c r="AG374" s="1"/>
    </row>
    <row r="375" customFormat="false" ht="15" hidden="false" customHeight="false" outlineLevel="0" collapsed="false">
      <c r="A375" s="1"/>
      <c r="B375" s="104" t="str">
        <f aca="false">Übersicht!C24</f>
        <v>28.5 - 3.6</v>
      </c>
      <c r="C375" s="54"/>
      <c r="D375" s="54"/>
      <c r="E375" s="54"/>
      <c r="F375" s="54"/>
      <c r="G375" s="55"/>
      <c r="H375" s="54"/>
      <c r="I375" s="55"/>
      <c r="J375" s="54"/>
      <c r="K375" s="55"/>
      <c r="L375" s="54"/>
      <c r="M375" s="55"/>
      <c r="N375" s="54"/>
      <c r="O375" s="55"/>
      <c r="P375" s="55"/>
      <c r="Q375" s="55"/>
      <c r="R375" s="1"/>
      <c r="S375" s="1"/>
      <c r="T375" s="1"/>
      <c r="U375" s="1"/>
      <c r="V375" s="1"/>
      <c r="W375" s="1"/>
      <c r="X375" s="1"/>
      <c r="Y375" s="1"/>
      <c r="Z375" s="1"/>
      <c r="AA375" s="1"/>
      <c r="AB375" s="1"/>
      <c r="AC375" s="1"/>
      <c r="AD375" s="1"/>
      <c r="AE375" s="1"/>
      <c r="AF375" s="1"/>
      <c r="AG375" s="1"/>
    </row>
    <row r="376" customFormat="false" ht="15" hidden="false" customHeight="false" outlineLevel="1" collapsed="false">
      <c r="A376" s="1"/>
      <c r="B376" s="105"/>
      <c r="C376" s="54"/>
      <c r="D376" s="54"/>
      <c r="E376" s="54"/>
      <c r="F376" s="57" t="str">
        <f aca="false">F3</f>
        <v>MZ</v>
      </c>
      <c r="G376" s="57"/>
      <c r="H376" s="57" t="str">
        <f aca="false">H3</f>
        <v>SM</v>
      </c>
      <c r="I376" s="57"/>
      <c r="J376" s="57" t="str">
        <f aca="false">J3</f>
        <v>BB</v>
      </c>
      <c r="K376" s="57"/>
      <c r="L376" s="57" t="str">
        <f aca="false">L3</f>
        <v>NA</v>
      </c>
      <c r="M376" s="57"/>
      <c r="N376" s="57" t="str">
        <f aca="false">N3</f>
        <v>T5</v>
      </c>
      <c r="O376" s="57"/>
      <c r="P376" s="57" t="s">
        <v>69</v>
      </c>
      <c r="Q376" s="57"/>
      <c r="R376" s="1"/>
      <c r="S376" s="1"/>
      <c r="T376" s="1"/>
      <c r="U376" s="1"/>
      <c r="V376" s="1"/>
      <c r="W376" s="1"/>
      <c r="X376" s="1"/>
      <c r="Y376" s="1"/>
      <c r="Z376" s="1"/>
      <c r="AA376" s="1"/>
      <c r="AB376" s="1"/>
      <c r="AC376" s="1"/>
      <c r="AD376" s="1"/>
      <c r="AE376" s="1"/>
      <c r="AF376" s="1"/>
      <c r="AG376" s="1"/>
    </row>
    <row r="377" customFormat="false" ht="15" hidden="false" customHeight="false" outlineLevel="1" collapsed="false">
      <c r="A377" s="1"/>
      <c r="B377" s="54"/>
      <c r="C377" s="54"/>
      <c r="D377" s="58" t="s">
        <v>63</v>
      </c>
      <c r="E377" s="58" t="s">
        <v>64</v>
      </c>
      <c r="F377" s="59" t="s">
        <v>65</v>
      </c>
      <c r="G377" s="60" t="s">
        <v>66</v>
      </c>
      <c r="H377" s="59" t="s">
        <v>65</v>
      </c>
      <c r="I377" s="60" t="s">
        <v>66</v>
      </c>
      <c r="J377" s="59" t="s">
        <v>65</v>
      </c>
      <c r="K377" s="60" t="s">
        <v>66</v>
      </c>
      <c r="L377" s="59" t="s">
        <v>65</v>
      </c>
      <c r="M377" s="60" t="s">
        <v>66</v>
      </c>
      <c r="N377" s="59" t="s">
        <v>65</v>
      </c>
      <c r="O377" s="60" t="s">
        <v>66</v>
      </c>
      <c r="P377" s="59" t="s">
        <v>65</v>
      </c>
      <c r="Q377" s="60" t="s">
        <v>66</v>
      </c>
      <c r="R377" s="1"/>
      <c r="S377" s="1"/>
      <c r="T377" s="1"/>
      <c r="U377" s="1"/>
      <c r="V377" s="1"/>
      <c r="W377" s="1"/>
      <c r="X377" s="1"/>
      <c r="Y377" s="1"/>
      <c r="Z377" s="1"/>
      <c r="AA377" s="1"/>
      <c r="AB377" s="1"/>
      <c r="AC377" s="1"/>
      <c r="AD377" s="1"/>
      <c r="AE377" s="1"/>
      <c r="AF377" s="1"/>
      <c r="AG377" s="1"/>
    </row>
    <row r="378" customFormat="false" ht="15" hidden="false" customHeight="false" outlineLevel="1" collapsed="false">
      <c r="A378" s="1"/>
      <c r="B378" s="62" t="s">
        <v>53</v>
      </c>
      <c r="C378" s="63"/>
      <c r="D378" s="64" t="n">
        <v>3</v>
      </c>
      <c r="E378" s="65" t="n">
        <f aca="false">D378-F378-H378-J378-L378-N378</f>
        <v>3</v>
      </c>
      <c r="F378" s="66" t="n">
        <f aca="false">SUM(F379:F388)</f>
        <v>0</v>
      </c>
      <c r="G378" s="67" t="n">
        <f aca="false">SUM(G379:G388)</f>
        <v>0</v>
      </c>
      <c r="H378" s="66" t="n">
        <f aca="false">SUM(H379:H388)</f>
        <v>0</v>
      </c>
      <c r="I378" s="67" t="n">
        <f aca="false">SUM(I379:I388)</f>
        <v>0</v>
      </c>
      <c r="J378" s="66" t="n">
        <f aca="false">SUM(J379:J388)</f>
        <v>0</v>
      </c>
      <c r="K378" s="67" t="n">
        <f aca="false">SUM(K379:K388)</f>
        <v>0</v>
      </c>
      <c r="L378" s="66" t="n">
        <f aca="false">SUM(L379:L388)</f>
        <v>0</v>
      </c>
      <c r="M378" s="67" t="n">
        <f aca="false">SUM(M379:M388)</f>
        <v>0</v>
      </c>
      <c r="N378" s="66" t="n">
        <f aca="false">SUM(N379:N388)</f>
        <v>0</v>
      </c>
      <c r="O378" s="67" t="n">
        <f aca="false">SUM(O379:O388)</f>
        <v>0</v>
      </c>
      <c r="P378" s="68" t="n">
        <f aca="false">L378+J378+H378+F378+N378</f>
        <v>0</v>
      </c>
      <c r="Q378" s="67" t="n">
        <f aca="false">M378+K378+I378+G378+O378</f>
        <v>0</v>
      </c>
      <c r="R378" s="1"/>
      <c r="S378" s="1"/>
      <c r="T378" s="1"/>
      <c r="U378" s="1"/>
      <c r="V378" s="1"/>
      <c r="W378" s="1"/>
      <c r="X378" s="1"/>
      <c r="Y378" s="1"/>
      <c r="Z378" s="1"/>
      <c r="AA378" s="1"/>
      <c r="AB378" s="1"/>
      <c r="AC378" s="1"/>
      <c r="AD378" s="1"/>
      <c r="AE378" s="1"/>
      <c r="AF378" s="1"/>
      <c r="AG378" s="1"/>
    </row>
    <row r="379" customFormat="false" ht="15" hidden="true" customHeight="false" outlineLevel="2" collapsed="false">
      <c r="A379" s="1"/>
      <c r="B379" s="70" t="str">
        <f aca="false">B258</f>
        <v>Use Cases - brief</v>
      </c>
      <c r="C379" s="71"/>
      <c r="D379" s="72"/>
      <c r="E379" s="73"/>
      <c r="F379" s="74"/>
      <c r="G379" s="75" t="n">
        <f aca="false">SUMIFS([0]!t1istw10,[0]!t1paketw10,B379)</f>
        <v>0</v>
      </c>
      <c r="H379" s="74"/>
      <c r="I379" s="75" t="n">
        <f aca="false">SUMIFS(zeit2!t2istw10,zeit2!t2paketw10,B379)</f>
        <v>0</v>
      </c>
      <c r="J379" s="74"/>
      <c r="K379" s="75" t="n">
        <f aca="false">SUMIFS(zeit3!t3istw10,zeit3!t3paketw10,B379)</f>
        <v>0</v>
      </c>
      <c r="L379" s="74"/>
      <c r="M379" s="75" t="n">
        <f aca="false">SUMIFS(zeit4!t4istw10,zeit4!t4paketw10,B379)</f>
        <v>0</v>
      </c>
      <c r="N379" s="74"/>
      <c r="O379" s="75" t="n">
        <f aca="false">SUMIFS(zeit5!t5istw10,zeit5!t5paketw10,B379)</f>
        <v>0</v>
      </c>
      <c r="P379" s="76" t="n">
        <f aca="false">L379+J379+H379+F379+N379</f>
        <v>0</v>
      </c>
      <c r="Q379" s="98" t="n">
        <f aca="false">M379+K379+I379+G379+O379</f>
        <v>0</v>
      </c>
      <c r="R379" s="1"/>
      <c r="S379" s="1"/>
      <c r="T379" s="1"/>
      <c r="U379" s="1"/>
      <c r="V379" s="1"/>
      <c r="W379" s="1"/>
      <c r="X379" s="1"/>
      <c r="Y379" s="1"/>
      <c r="Z379" s="1"/>
      <c r="AA379" s="1"/>
      <c r="AB379" s="1"/>
      <c r="AC379" s="1"/>
      <c r="AD379" s="1"/>
      <c r="AE379" s="1"/>
      <c r="AF379" s="1"/>
      <c r="AG379" s="1"/>
    </row>
    <row r="380" customFormat="false" ht="15" hidden="true" customHeight="false" outlineLevel="2" collapsed="false">
      <c r="A380" s="1"/>
      <c r="B380" s="70" t="str">
        <f aca="false">B259</f>
        <v>Use Cases - fully dressed</v>
      </c>
      <c r="C380" s="71"/>
      <c r="D380" s="72"/>
      <c r="E380" s="73"/>
      <c r="F380" s="74"/>
      <c r="G380" s="75" t="n">
        <f aca="false">SUMIFS([0]!t1istw10,[0]!t1paketw10,B380)</f>
        <v>0</v>
      </c>
      <c r="H380" s="74"/>
      <c r="I380" s="75" t="n">
        <f aca="false">SUMIFS(zeit2!t2istw10,zeit2!t2paketw10,B380)</f>
        <v>0</v>
      </c>
      <c r="J380" s="74"/>
      <c r="K380" s="75" t="n">
        <f aca="false">SUMIFS(zeit3!t3istw10,zeit3!t3paketw10,B380)</f>
        <v>0</v>
      </c>
      <c r="L380" s="74"/>
      <c r="M380" s="75" t="n">
        <f aca="false">SUMIFS(zeit4!t4istw10,zeit4!t4paketw10,B380)</f>
        <v>0</v>
      </c>
      <c r="N380" s="74"/>
      <c r="O380" s="75" t="n">
        <f aca="false">SUMIFS(zeit5!t5istw10,zeit5!t5paketw10,B380)</f>
        <v>0</v>
      </c>
      <c r="P380" s="76" t="n">
        <f aca="false">L380+J380+H380+F380+N380</f>
        <v>0</v>
      </c>
      <c r="Q380" s="98" t="n">
        <f aca="false">M380+K380+I380+G380+O380</f>
        <v>0</v>
      </c>
      <c r="R380" s="1"/>
      <c r="S380" s="1"/>
      <c r="T380" s="1"/>
      <c r="U380" s="1"/>
      <c r="V380" s="1"/>
      <c r="W380" s="1"/>
      <c r="X380" s="1"/>
      <c r="Y380" s="1"/>
      <c r="Z380" s="1"/>
      <c r="AA380" s="1"/>
      <c r="AB380" s="1"/>
      <c r="AC380" s="1"/>
      <c r="AD380" s="1"/>
      <c r="AE380" s="1"/>
      <c r="AF380" s="1"/>
      <c r="AG380" s="1"/>
    </row>
    <row r="381" customFormat="false" ht="15" hidden="true" customHeight="false" outlineLevel="2" collapsed="false">
      <c r="A381" s="1"/>
      <c r="B381" s="70" t="str">
        <f aca="false">B260</f>
        <v>Vision</v>
      </c>
      <c r="C381" s="71"/>
      <c r="D381" s="72"/>
      <c r="E381" s="73"/>
      <c r="F381" s="74"/>
      <c r="G381" s="75" t="n">
        <f aca="false">SUMIFS([0]!t1istw10,[0]!t1paketw10,B381)</f>
        <v>0</v>
      </c>
      <c r="H381" s="74"/>
      <c r="I381" s="75" t="n">
        <f aca="false">SUMIFS(zeit2!t2istw10,zeit2!t2paketw10,B381)</f>
        <v>0</v>
      </c>
      <c r="J381" s="74"/>
      <c r="K381" s="75" t="n">
        <f aca="false">SUMIFS(zeit3!t3istw10,zeit3!t3paketw10,B381)</f>
        <v>0</v>
      </c>
      <c r="L381" s="74"/>
      <c r="M381" s="75" t="n">
        <f aca="false">SUMIFS(zeit4!t4istw10,zeit4!t4paketw10,B381)</f>
        <v>0</v>
      </c>
      <c r="N381" s="74"/>
      <c r="O381" s="75" t="n">
        <f aca="false">SUMIFS(zeit5!t5istw10,zeit5!t5paketw10,B381)</f>
        <v>0</v>
      </c>
      <c r="P381" s="76" t="n">
        <f aca="false">L381+J381+H381+F381+N381</f>
        <v>0</v>
      </c>
      <c r="Q381" s="98" t="n">
        <f aca="false">M381+K381+I381+G381+O381</f>
        <v>0</v>
      </c>
      <c r="R381" s="1"/>
      <c r="S381" s="1"/>
      <c r="T381" s="1"/>
      <c r="U381" s="1"/>
      <c r="V381" s="1"/>
      <c r="W381" s="1"/>
      <c r="X381" s="1"/>
      <c r="Y381" s="1"/>
      <c r="Z381" s="1"/>
      <c r="AA381" s="1"/>
      <c r="AB381" s="1"/>
      <c r="AC381" s="1"/>
      <c r="AD381" s="1"/>
      <c r="AE381" s="1"/>
      <c r="AF381" s="1"/>
      <c r="AG381" s="1"/>
    </row>
    <row r="382" customFormat="false" ht="15" hidden="true" customHeight="false" outlineLevel="2" collapsed="false">
      <c r="A382" s="1"/>
      <c r="B382" s="70" t="str">
        <f aca="false">B261</f>
        <v>Software Requirements Specifications</v>
      </c>
      <c r="C382" s="71"/>
      <c r="D382" s="72"/>
      <c r="E382" s="73"/>
      <c r="F382" s="74"/>
      <c r="G382" s="75" t="n">
        <f aca="false">SUMIFS([0]!t1istw10,[0]!t1paketw10,B382)</f>
        <v>0</v>
      </c>
      <c r="H382" s="74"/>
      <c r="I382" s="75" t="n">
        <f aca="false">SUMIFS(zeit2!t2istw10,zeit2!t2paketw10,B382)</f>
        <v>0</v>
      </c>
      <c r="J382" s="74"/>
      <c r="K382" s="75" t="n">
        <f aca="false">SUMIFS(zeit3!t3istw10,zeit3!t3paketw10,B382)</f>
        <v>0</v>
      </c>
      <c r="L382" s="74"/>
      <c r="M382" s="75" t="n">
        <f aca="false">SUMIFS(zeit4!t4istw10,zeit4!t4paketw10,B382)</f>
        <v>0</v>
      </c>
      <c r="N382" s="74"/>
      <c r="O382" s="75" t="n">
        <f aca="false">SUMIFS(zeit5!t5istw10,zeit5!t5paketw10,B382)</f>
        <v>0</v>
      </c>
      <c r="P382" s="76" t="n">
        <f aca="false">L382+J382+H382+F382+N382</f>
        <v>0</v>
      </c>
      <c r="Q382" s="98" t="n">
        <f aca="false">M382+K382+I382+G382+O382</f>
        <v>0</v>
      </c>
      <c r="R382" s="1"/>
      <c r="S382" s="1"/>
      <c r="T382" s="1"/>
      <c r="U382" s="1"/>
      <c r="V382" s="1"/>
      <c r="W382" s="1"/>
      <c r="X382" s="1"/>
      <c r="Y382" s="1"/>
      <c r="Z382" s="1"/>
      <c r="AA382" s="1"/>
      <c r="AB382" s="1"/>
      <c r="AC382" s="1"/>
      <c r="AD382" s="1"/>
      <c r="AE382" s="1"/>
      <c r="AF382" s="1"/>
      <c r="AG382" s="1"/>
    </row>
    <row r="383" customFormat="false" ht="15" hidden="true" customHeight="false" outlineLevel="2" collapsed="false">
      <c r="A383" s="1"/>
      <c r="B383" s="70" t="str">
        <f aca="false">B262</f>
        <v>Glossary</v>
      </c>
      <c r="C383" s="71"/>
      <c r="D383" s="72"/>
      <c r="E383" s="73"/>
      <c r="F383" s="74"/>
      <c r="G383" s="75" t="n">
        <f aca="false">SUMIFS([0]!t1istw10,[0]!t1paketw10,B383)</f>
        <v>0</v>
      </c>
      <c r="H383" s="74"/>
      <c r="I383" s="75" t="n">
        <f aca="false">SUMIFS(zeit2!t2istw10,zeit2!t2paketw10,B383)</f>
        <v>0</v>
      </c>
      <c r="J383" s="74"/>
      <c r="K383" s="75" t="n">
        <f aca="false">SUMIFS(zeit3!t3istw10,zeit3!t3paketw10,B383)</f>
        <v>0</v>
      </c>
      <c r="L383" s="74"/>
      <c r="M383" s="75" t="n">
        <f aca="false">SUMIFS(zeit4!t4istw10,zeit4!t4paketw10,B383)</f>
        <v>0</v>
      </c>
      <c r="N383" s="74"/>
      <c r="O383" s="75" t="n">
        <f aca="false">SUMIFS(zeit5!t5istw10,zeit5!t5paketw10,B383)</f>
        <v>0</v>
      </c>
      <c r="P383" s="76" t="n">
        <f aca="false">L383+J383+H383+F383+N383</f>
        <v>0</v>
      </c>
      <c r="Q383" s="98" t="n">
        <f aca="false">M383+K383+I383+G383+O383</f>
        <v>0</v>
      </c>
      <c r="R383" s="1"/>
      <c r="S383" s="1"/>
      <c r="T383" s="1"/>
      <c r="U383" s="1"/>
      <c r="V383" s="1"/>
      <c r="W383" s="1"/>
      <c r="X383" s="1"/>
      <c r="Y383" s="1"/>
      <c r="Z383" s="1"/>
      <c r="AA383" s="1"/>
      <c r="AB383" s="1"/>
      <c r="AC383" s="1"/>
      <c r="AD383" s="1"/>
      <c r="AE383" s="1"/>
      <c r="AF383" s="1"/>
      <c r="AG383" s="1"/>
    </row>
    <row r="384" customFormat="false" ht="15" hidden="true" customHeight="false" outlineLevel="2" collapsed="false">
      <c r="A384" s="1"/>
      <c r="B384" s="70" t="n">
        <f aca="false">B263</f>
        <v>0</v>
      </c>
      <c r="C384" s="71"/>
      <c r="D384" s="72"/>
      <c r="E384" s="73"/>
      <c r="F384" s="74"/>
      <c r="G384" s="75" t="n">
        <f aca="false">SUMIFS([0]!t1istw10,[0]!t1paketw10,B384)</f>
        <v>0</v>
      </c>
      <c r="H384" s="74"/>
      <c r="I384" s="75" t="n">
        <f aca="false">SUMIFS(zeit2!t2istw10,zeit2!t2paketw10,B384)</f>
        <v>0</v>
      </c>
      <c r="J384" s="74"/>
      <c r="K384" s="75" t="n">
        <f aca="false">SUMIFS(zeit3!t3istw10,zeit3!t3paketw10,B384)</f>
        <v>0</v>
      </c>
      <c r="L384" s="74"/>
      <c r="M384" s="75" t="n">
        <f aca="false">SUMIFS(zeit4!t4istw10,zeit4!t4paketw10,B384)</f>
        <v>0</v>
      </c>
      <c r="N384" s="74"/>
      <c r="O384" s="75" t="n">
        <f aca="false">SUMIFS(zeit5!t5istw10,zeit5!t5paketw10,B384)</f>
        <v>0</v>
      </c>
      <c r="P384" s="76" t="n">
        <f aca="false">L384+J384+H384+F384+N384</f>
        <v>0</v>
      </c>
      <c r="Q384" s="98" t="n">
        <f aca="false">M384+K384+I384+G384+O384</f>
        <v>0</v>
      </c>
      <c r="R384" s="1"/>
      <c r="S384" s="1"/>
      <c r="T384" s="1"/>
      <c r="U384" s="1"/>
      <c r="V384" s="1"/>
      <c r="W384" s="1"/>
      <c r="X384" s="1"/>
      <c r="Y384" s="1"/>
      <c r="Z384" s="1"/>
      <c r="AA384" s="1"/>
      <c r="AB384" s="1"/>
      <c r="AC384" s="1"/>
      <c r="AD384" s="1"/>
      <c r="AE384" s="1"/>
      <c r="AF384" s="1"/>
      <c r="AG384" s="1"/>
    </row>
    <row r="385" customFormat="false" ht="15" hidden="true" customHeight="false" outlineLevel="2" collapsed="false">
      <c r="A385" s="1"/>
      <c r="B385" s="70" t="n">
        <f aca="false">B264</f>
        <v>0</v>
      </c>
      <c r="C385" s="71"/>
      <c r="D385" s="72"/>
      <c r="E385" s="73"/>
      <c r="F385" s="74"/>
      <c r="G385" s="75" t="n">
        <f aca="false">SUMIFS([0]!t1istw10,[0]!t1paketw10,B385)</f>
        <v>0</v>
      </c>
      <c r="H385" s="74"/>
      <c r="I385" s="75" t="n">
        <f aca="false">SUMIFS(zeit2!t2istw10,zeit2!t2paketw10,B385)</f>
        <v>0</v>
      </c>
      <c r="J385" s="74"/>
      <c r="K385" s="75" t="n">
        <f aca="false">SUMIFS(zeit3!t3istw10,zeit3!t3paketw10,B385)</f>
        <v>0</v>
      </c>
      <c r="L385" s="74"/>
      <c r="M385" s="75" t="n">
        <f aca="false">SUMIFS(zeit4!t4istw10,zeit4!t4paketw10,B385)</f>
        <v>0</v>
      </c>
      <c r="N385" s="74"/>
      <c r="O385" s="75" t="n">
        <f aca="false">SUMIFS(zeit5!t5istw10,zeit5!t5paketw10,B385)</f>
        <v>0</v>
      </c>
      <c r="P385" s="76" t="n">
        <f aca="false">L385+J385+H385+F385+N385</f>
        <v>0</v>
      </c>
      <c r="Q385" s="98" t="n">
        <f aca="false">M385+K385+I385+G385+O385</f>
        <v>0</v>
      </c>
      <c r="R385" s="1"/>
      <c r="S385" s="1"/>
      <c r="T385" s="1"/>
      <c r="U385" s="1"/>
      <c r="V385" s="1"/>
      <c r="W385" s="1"/>
      <c r="X385" s="1"/>
      <c r="Y385" s="1"/>
      <c r="Z385" s="1"/>
      <c r="AA385" s="1"/>
      <c r="AB385" s="1"/>
      <c r="AC385" s="1"/>
      <c r="AD385" s="1"/>
      <c r="AE385" s="1"/>
      <c r="AF385" s="1"/>
      <c r="AG385" s="1"/>
    </row>
    <row r="386" customFormat="false" ht="15" hidden="true" customHeight="false" outlineLevel="2" collapsed="false">
      <c r="A386" s="1"/>
      <c r="B386" s="70" t="n">
        <f aca="false">B265</f>
        <v>0</v>
      </c>
      <c r="C386" s="71"/>
      <c r="D386" s="72"/>
      <c r="E386" s="73"/>
      <c r="F386" s="74"/>
      <c r="G386" s="75" t="n">
        <f aca="false">SUMIFS([0]!t1istw10,[0]!t1paketw10,B386)</f>
        <v>0</v>
      </c>
      <c r="H386" s="74"/>
      <c r="I386" s="75" t="n">
        <f aca="false">SUMIFS(zeit2!t2istw10,zeit2!t2paketw10,B386)</f>
        <v>0</v>
      </c>
      <c r="J386" s="74"/>
      <c r="K386" s="75" t="n">
        <f aca="false">SUMIFS(zeit3!t3istw10,zeit3!t3paketw10,B386)</f>
        <v>0</v>
      </c>
      <c r="L386" s="74"/>
      <c r="M386" s="75" t="n">
        <f aca="false">SUMIFS(zeit4!t4istw10,zeit4!t4paketw10,B386)</f>
        <v>0</v>
      </c>
      <c r="N386" s="74"/>
      <c r="O386" s="75" t="n">
        <f aca="false">SUMIFS(zeit5!t5istw10,zeit5!t5paketw10,B386)</f>
        <v>0</v>
      </c>
      <c r="P386" s="76" t="n">
        <f aca="false">L386+J386+H386+F386+N386</f>
        <v>0</v>
      </c>
      <c r="Q386" s="98" t="n">
        <f aca="false">M386+K386+I386+G386+O386</f>
        <v>0</v>
      </c>
      <c r="R386" s="1"/>
      <c r="S386" s="1"/>
      <c r="T386" s="1"/>
      <c r="U386" s="1"/>
      <c r="V386" s="1"/>
      <c r="W386" s="1"/>
      <c r="X386" s="1"/>
      <c r="Y386" s="1"/>
      <c r="Z386" s="1"/>
      <c r="AA386" s="1"/>
      <c r="AB386" s="1"/>
      <c r="AC386" s="1"/>
      <c r="AD386" s="1"/>
      <c r="AE386" s="1"/>
      <c r="AF386" s="1"/>
      <c r="AG386" s="1"/>
    </row>
    <row r="387" customFormat="false" ht="15" hidden="true" customHeight="false" outlineLevel="2" collapsed="false">
      <c r="A387" s="1"/>
      <c r="B387" s="70" t="n">
        <f aca="false">B266</f>
        <v>0</v>
      </c>
      <c r="C387" s="71"/>
      <c r="D387" s="72"/>
      <c r="E387" s="73"/>
      <c r="F387" s="74"/>
      <c r="G387" s="75" t="n">
        <f aca="false">SUMIFS([0]!t1istw10,[0]!t1paketw10,B387)</f>
        <v>0</v>
      </c>
      <c r="H387" s="74"/>
      <c r="I387" s="75" t="n">
        <f aca="false">SUMIFS(zeit2!t2istw10,zeit2!t2paketw10,B387)</f>
        <v>0</v>
      </c>
      <c r="J387" s="74"/>
      <c r="K387" s="75" t="n">
        <f aca="false">SUMIFS(zeit3!t3istw10,zeit3!t3paketw10,B387)</f>
        <v>0</v>
      </c>
      <c r="L387" s="74"/>
      <c r="M387" s="75" t="n">
        <f aca="false">SUMIFS(zeit4!t4istw10,zeit4!t4paketw10,B387)</f>
        <v>0</v>
      </c>
      <c r="N387" s="74"/>
      <c r="O387" s="75" t="n">
        <f aca="false">SUMIFS(zeit5!t5istw10,zeit5!t5paketw10,B387)</f>
        <v>0</v>
      </c>
      <c r="P387" s="76" t="n">
        <f aca="false">L387+J387+H387+F387+N387</f>
        <v>0</v>
      </c>
      <c r="Q387" s="98" t="n">
        <f aca="false">M387+K387+I387+G387+O387</f>
        <v>0</v>
      </c>
      <c r="R387" s="1"/>
      <c r="S387" s="1"/>
      <c r="T387" s="1"/>
      <c r="U387" s="1"/>
      <c r="V387" s="1"/>
      <c r="W387" s="1"/>
      <c r="X387" s="1"/>
      <c r="Y387" s="1"/>
      <c r="Z387" s="1"/>
      <c r="AA387" s="1"/>
      <c r="AB387" s="1"/>
      <c r="AC387" s="1"/>
      <c r="AD387" s="1"/>
      <c r="AE387" s="1"/>
      <c r="AF387" s="1"/>
      <c r="AG387" s="1"/>
    </row>
    <row r="388" customFormat="false" ht="15" hidden="true" customHeight="false" outlineLevel="2" collapsed="false">
      <c r="A388" s="1"/>
      <c r="B388" s="70" t="n">
        <f aca="false">B267</f>
        <v>0</v>
      </c>
      <c r="C388" s="71"/>
      <c r="D388" s="72"/>
      <c r="E388" s="73"/>
      <c r="F388" s="74"/>
      <c r="G388" s="75" t="n">
        <f aca="false">SUMIFS([0]!t1istw10,[0]!t1paketw10,B388)</f>
        <v>0</v>
      </c>
      <c r="H388" s="74"/>
      <c r="I388" s="75" t="n">
        <f aca="false">SUMIFS(zeit2!t2istw10,zeit2!t2paketw10,B388)</f>
        <v>0</v>
      </c>
      <c r="J388" s="74"/>
      <c r="K388" s="75" t="n">
        <f aca="false">SUMIFS(zeit3!t3istw10,zeit3!t3paketw10,B388)</f>
        <v>0</v>
      </c>
      <c r="L388" s="74"/>
      <c r="M388" s="75" t="n">
        <f aca="false">SUMIFS(zeit4!t4istw10,zeit4!t4paketw10,B388)</f>
        <v>0</v>
      </c>
      <c r="N388" s="74"/>
      <c r="O388" s="75" t="n">
        <f aca="false">SUMIFS(zeit5!t5istw10,zeit5!t5paketw10,B388)</f>
        <v>0</v>
      </c>
      <c r="P388" s="76" t="n">
        <f aca="false">L388+J388+H388+F388+N388</f>
        <v>0</v>
      </c>
      <c r="Q388" s="98" t="n">
        <f aca="false">M388+K388+I388+G388+O388</f>
        <v>0</v>
      </c>
      <c r="R388" s="1"/>
      <c r="S388" s="1"/>
      <c r="T388" s="1"/>
      <c r="U388" s="1"/>
      <c r="V388" s="1"/>
      <c r="W388" s="1"/>
      <c r="X388" s="1"/>
      <c r="Y388" s="1"/>
      <c r="Z388" s="1"/>
      <c r="AA388" s="1"/>
      <c r="AB388" s="1"/>
      <c r="AC388" s="1"/>
      <c r="AD388" s="1"/>
      <c r="AE388" s="1"/>
      <c r="AF388" s="1"/>
      <c r="AG388" s="1"/>
    </row>
    <row r="389" customFormat="false" ht="15" hidden="false" customHeight="false" outlineLevel="1" collapsed="true">
      <c r="A389" s="1"/>
      <c r="B389" s="62" t="s">
        <v>70</v>
      </c>
      <c r="C389" s="78"/>
      <c r="D389" s="79" t="n">
        <v>3</v>
      </c>
      <c r="E389" s="80" t="n">
        <f aca="false">D389-F389-H389-J389-L389-N389</f>
        <v>0</v>
      </c>
      <c r="F389" s="81" t="n">
        <f aca="false">SUM(F390:F399)</f>
        <v>0</v>
      </c>
      <c r="G389" s="82" t="n">
        <f aca="false">SUM(G390:G399)</f>
        <v>0</v>
      </c>
      <c r="H389" s="81" t="n">
        <f aca="false">SUM(H390:H399)</f>
        <v>0</v>
      </c>
      <c r="I389" s="82" t="n">
        <f aca="false">SUM(I390:I399)</f>
        <v>0</v>
      </c>
      <c r="J389" s="81" t="n">
        <f aca="false">SUM(J390:J399)</f>
        <v>2</v>
      </c>
      <c r="K389" s="82" t="n">
        <f aca="false">SUM(K390:K399)</f>
        <v>0</v>
      </c>
      <c r="L389" s="81" t="n">
        <f aca="false">SUM(L390:L399)</f>
        <v>1</v>
      </c>
      <c r="M389" s="82" t="n">
        <f aca="false">SUM(M390:M399)</f>
        <v>0</v>
      </c>
      <c r="N389" s="81" t="n">
        <f aca="false">SUM(N390:N399)</f>
        <v>0</v>
      </c>
      <c r="O389" s="82" t="n">
        <f aca="false">SUM(O390:O399)</f>
        <v>0</v>
      </c>
      <c r="P389" s="68" t="n">
        <f aca="false">L389+J389+H389+F389+N389</f>
        <v>3</v>
      </c>
      <c r="Q389" s="67" t="n">
        <f aca="false">M389+K389+I389+G389+O389</f>
        <v>0</v>
      </c>
      <c r="R389" s="1"/>
      <c r="S389" s="1"/>
      <c r="T389" s="1"/>
      <c r="U389" s="1"/>
      <c r="V389" s="1"/>
      <c r="W389" s="1"/>
      <c r="X389" s="1"/>
      <c r="Y389" s="1"/>
      <c r="Z389" s="1"/>
      <c r="AA389" s="1"/>
      <c r="AB389" s="1"/>
      <c r="AC389" s="1"/>
      <c r="AD389" s="1"/>
      <c r="AE389" s="1"/>
      <c r="AF389" s="1"/>
      <c r="AG389" s="1"/>
    </row>
    <row r="390" customFormat="false" ht="15" hidden="true" customHeight="false" outlineLevel="2" collapsed="false">
      <c r="A390" s="1"/>
      <c r="B390" s="70" t="str">
        <f aca="false">B269</f>
        <v>Domänenmodell</v>
      </c>
      <c r="C390" s="71"/>
      <c r="D390" s="72"/>
      <c r="E390" s="73"/>
      <c r="F390" s="74"/>
      <c r="G390" s="75" t="n">
        <f aca="false">SUMIFS([0]!t1istw10,[0]!t1paketw10,B390)</f>
        <v>0</v>
      </c>
      <c r="H390" s="74"/>
      <c r="I390" s="75" t="n">
        <f aca="false">SUMIFS(zeit2!t2istw10,zeit2!t2paketw10,B390)</f>
        <v>0</v>
      </c>
      <c r="J390" s="74"/>
      <c r="K390" s="75" t="n">
        <f aca="false">SUMIFS(zeit3!t3istw10,zeit3!t3paketw10,B390)</f>
        <v>0</v>
      </c>
      <c r="L390" s="74"/>
      <c r="M390" s="75" t="n">
        <f aca="false">SUMIFS(zeit4!t4istw10,zeit4!t4paketw10,B390)</f>
        <v>0</v>
      </c>
      <c r="N390" s="74"/>
      <c r="O390" s="75" t="n">
        <f aca="false">SUMIFS(zeit5!t5istw10,zeit5!t5paketw10,B390)</f>
        <v>0</v>
      </c>
      <c r="P390" s="76" t="n">
        <f aca="false">L390+J390+H390+F390+N390</f>
        <v>0</v>
      </c>
      <c r="Q390" s="98" t="n">
        <f aca="false">M390+K390+I390+G390+O390</f>
        <v>0</v>
      </c>
      <c r="R390" s="1"/>
      <c r="S390" s="1"/>
      <c r="T390" s="1"/>
      <c r="U390" s="1"/>
      <c r="V390" s="1"/>
      <c r="W390" s="1"/>
      <c r="X390" s="1"/>
      <c r="Y390" s="1"/>
      <c r="Z390" s="1"/>
      <c r="AA390" s="1"/>
      <c r="AB390" s="1"/>
      <c r="AC390" s="1"/>
      <c r="AD390" s="1"/>
      <c r="AE390" s="1"/>
      <c r="AF390" s="1"/>
      <c r="AG390" s="1"/>
    </row>
    <row r="391" customFormat="false" ht="15" hidden="true" customHeight="false" outlineLevel="2" collapsed="false">
      <c r="A391" s="1"/>
      <c r="B391" s="70" t="str">
        <f aca="false">B270</f>
        <v>SSD</v>
      </c>
      <c r="C391" s="71"/>
      <c r="D391" s="72"/>
      <c r="E391" s="73"/>
      <c r="F391" s="74"/>
      <c r="G391" s="75" t="n">
        <f aca="false">SUMIFS([0]!t1istw10,[0]!t1paketw10,B391)</f>
        <v>0</v>
      </c>
      <c r="H391" s="74"/>
      <c r="I391" s="75" t="n">
        <f aca="false">SUMIFS(zeit2!t2istw10,zeit2!t2paketw10,B391)</f>
        <v>0</v>
      </c>
      <c r="J391" s="74"/>
      <c r="K391" s="75" t="n">
        <f aca="false">SUMIFS(zeit3!t3istw10,zeit3!t3paketw10,B391)</f>
        <v>0</v>
      </c>
      <c r="L391" s="74"/>
      <c r="M391" s="75" t="n">
        <f aca="false">SUMIFS(zeit4!t4istw10,zeit4!t4paketw10,B391)</f>
        <v>0</v>
      </c>
      <c r="N391" s="74"/>
      <c r="O391" s="75" t="n">
        <f aca="false">SUMIFS(zeit5!t5istw10,zeit5!t5paketw10,B391)</f>
        <v>0</v>
      </c>
      <c r="P391" s="76" t="n">
        <f aca="false">L391+J391+H391+F391+N391</f>
        <v>0</v>
      </c>
      <c r="Q391" s="98" t="n">
        <f aca="false">M391+K391+I391+G391+O391</f>
        <v>0</v>
      </c>
      <c r="R391" s="1"/>
      <c r="S391" s="1"/>
      <c r="T391" s="1"/>
      <c r="U391" s="1"/>
      <c r="V391" s="1"/>
      <c r="W391" s="1"/>
      <c r="X391" s="1"/>
      <c r="Y391" s="1"/>
      <c r="Z391" s="1"/>
      <c r="AA391" s="1"/>
      <c r="AB391" s="1"/>
      <c r="AC391" s="1"/>
      <c r="AD391" s="1"/>
      <c r="AE391" s="1"/>
      <c r="AF391" s="1"/>
      <c r="AG391" s="1"/>
    </row>
    <row r="392" customFormat="false" ht="15" hidden="true" customHeight="false" outlineLevel="2" collapsed="false">
      <c r="A392" s="1"/>
      <c r="B392" s="70" t="str">
        <f aca="false">B271</f>
        <v>Contract</v>
      </c>
      <c r="C392" s="71"/>
      <c r="D392" s="72"/>
      <c r="E392" s="73"/>
      <c r="F392" s="74"/>
      <c r="G392" s="75" t="n">
        <f aca="false">SUMIFS([0]!t1istw10,[0]!t1paketw10,B392)</f>
        <v>0</v>
      </c>
      <c r="H392" s="74"/>
      <c r="I392" s="75" t="n">
        <f aca="false">SUMIFS(zeit2!t2istw10,zeit2!t2paketw10,B392)</f>
        <v>0</v>
      </c>
      <c r="J392" s="74"/>
      <c r="K392" s="75" t="n">
        <f aca="false">SUMIFS(zeit3!t3istw10,zeit3!t3paketw10,B392)</f>
        <v>0</v>
      </c>
      <c r="L392" s="74"/>
      <c r="M392" s="75" t="n">
        <f aca="false">SUMIFS(zeit4!t4istw10,zeit4!t4paketw10,B392)</f>
        <v>0</v>
      </c>
      <c r="N392" s="74"/>
      <c r="O392" s="75" t="n">
        <f aca="false">SUMIFS(zeit5!t5istw10,zeit5!t5paketw10,B392)</f>
        <v>0</v>
      </c>
      <c r="P392" s="76" t="n">
        <f aca="false">L392+J392+H392+F392+N392</f>
        <v>0</v>
      </c>
      <c r="Q392" s="98" t="n">
        <f aca="false">M392+K392+I392+G392+O392</f>
        <v>0</v>
      </c>
      <c r="R392" s="1"/>
      <c r="S392" s="1"/>
      <c r="T392" s="1"/>
      <c r="U392" s="1"/>
      <c r="V392" s="1"/>
      <c r="W392" s="1"/>
      <c r="X392" s="1"/>
      <c r="Y392" s="1"/>
      <c r="Z392" s="1"/>
      <c r="AA392" s="1"/>
      <c r="AB392" s="1"/>
      <c r="AC392" s="1"/>
      <c r="AD392" s="1"/>
      <c r="AE392" s="1"/>
      <c r="AF392" s="1"/>
      <c r="AG392" s="1"/>
    </row>
    <row r="393" customFormat="false" ht="15" hidden="true" customHeight="false" outlineLevel="2" collapsed="false">
      <c r="A393" s="1"/>
      <c r="B393" s="70" t="str">
        <f aca="false">B272</f>
        <v>Klassendiagramm</v>
      </c>
      <c r="C393" s="71"/>
      <c r="D393" s="72"/>
      <c r="E393" s="73"/>
      <c r="F393" s="74"/>
      <c r="G393" s="75" t="n">
        <f aca="false">SUMIFS([0]!t1istw10,[0]!t1paketw10,B393)</f>
        <v>0</v>
      </c>
      <c r="H393" s="74"/>
      <c r="I393" s="75" t="n">
        <f aca="false">SUMIFS(zeit2!t2istw10,zeit2!t2paketw10,B393)</f>
        <v>0</v>
      </c>
      <c r="J393" s="74"/>
      <c r="K393" s="75" t="n">
        <f aca="false">SUMIFS(zeit3!t3istw10,zeit3!t3paketw10,B393)</f>
        <v>0</v>
      </c>
      <c r="L393" s="74"/>
      <c r="M393" s="75" t="n">
        <f aca="false">SUMIFS(zeit4!t4istw10,zeit4!t4paketw10,B393)</f>
        <v>0</v>
      </c>
      <c r="N393" s="74"/>
      <c r="O393" s="75" t="n">
        <f aca="false">SUMIFS(zeit5!t5istw10,zeit5!t5paketw10,B393)</f>
        <v>0</v>
      </c>
      <c r="P393" s="76" t="n">
        <f aca="false">L393+J393+H393+F393+N393</f>
        <v>0</v>
      </c>
      <c r="Q393" s="98" t="n">
        <f aca="false">M393+K393+I393+G393+O393</f>
        <v>0</v>
      </c>
      <c r="R393" s="1"/>
      <c r="S393" s="1"/>
      <c r="T393" s="1"/>
      <c r="U393" s="1"/>
      <c r="V393" s="1"/>
      <c r="W393" s="1"/>
      <c r="X393" s="1"/>
      <c r="Y393" s="1"/>
      <c r="Z393" s="1"/>
      <c r="AA393" s="1"/>
      <c r="AB393" s="1"/>
      <c r="AC393" s="1"/>
      <c r="AD393" s="1"/>
      <c r="AE393" s="1"/>
      <c r="AF393" s="1"/>
      <c r="AG393" s="1"/>
    </row>
    <row r="394" customFormat="false" ht="15" hidden="true" customHeight="false" outlineLevel="2" collapsed="false">
      <c r="A394" s="1"/>
      <c r="B394" s="70" t="str">
        <f aca="false">B273</f>
        <v>Zustandsdiagramme</v>
      </c>
      <c r="C394" s="71"/>
      <c r="D394" s="72"/>
      <c r="E394" s="73"/>
      <c r="F394" s="74"/>
      <c r="G394" s="75" t="n">
        <f aca="false">SUMIFS([0]!t1istw10,[0]!t1paketw10,B394)</f>
        <v>0</v>
      </c>
      <c r="H394" s="74"/>
      <c r="I394" s="75" t="n">
        <f aca="false">SUMIFS(zeit2!t2istw10,zeit2!t2paketw10,B394)</f>
        <v>0</v>
      </c>
      <c r="J394" s="74"/>
      <c r="K394" s="75" t="n">
        <f aca="false">SUMIFS(zeit3!t3istw10,zeit3!t3paketw10,B394)</f>
        <v>0</v>
      </c>
      <c r="L394" s="74"/>
      <c r="M394" s="75" t="n">
        <f aca="false">SUMIFS(zeit4!t4istw10,zeit4!t4paketw10,B394)</f>
        <v>0</v>
      </c>
      <c r="N394" s="74"/>
      <c r="O394" s="75" t="n">
        <f aca="false">SUMIFS(zeit5!t5istw10,zeit5!t5paketw10,B394)</f>
        <v>0</v>
      </c>
      <c r="P394" s="76" t="n">
        <f aca="false">L394+J394+H394+F394+N394</f>
        <v>0</v>
      </c>
      <c r="Q394" s="98" t="n">
        <f aca="false">M394+K394+I394+G394+O394</f>
        <v>0</v>
      </c>
      <c r="R394" s="1"/>
      <c r="S394" s="1"/>
      <c r="T394" s="1"/>
      <c r="U394" s="1"/>
      <c r="V394" s="1"/>
      <c r="W394" s="1"/>
      <c r="X394" s="1"/>
      <c r="Y394" s="1"/>
      <c r="Z394" s="1"/>
      <c r="AA394" s="1"/>
      <c r="AB394" s="1"/>
      <c r="AC394" s="1"/>
      <c r="AD394" s="1"/>
      <c r="AE394" s="1"/>
      <c r="AF394" s="1"/>
      <c r="AG394" s="1"/>
    </row>
    <row r="395" customFormat="false" ht="15" hidden="true" customHeight="false" outlineLevel="2" collapsed="false">
      <c r="A395" s="1"/>
      <c r="B395" s="70" t="str">
        <f aca="false">B274</f>
        <v>Architektur</v>
      </c>
      <c r="C395" s="71"/>
      <c r="D395" s="72"/>
      <c r="E395" s="73"/>
      <c r="F395" s="74"/>
      <c r="G395" s="75" t="n">
        <f aca="false">SUMIFS([0]!t1istw10,[0]!t1paketw10,B395)</f>
        <v>0</v>
      </c>
      <c r="H395" s="74"/>
      <c r="I395" s="75" t="n">
        <f aca="false">SUMIFS(zeit2!t2istw10,zeit2!t2paketw10,B395)</f>
        <v>0</v>
      </c>
      <c r="J395" s="74"/>
      <c r="K395" s="75" t="n">
        <f aca="false">SUMIFS(zeit3!t3istw10,zeit3!t3paketw10,B395)</f>
        <v>0</v>
      </c>
      <c r="L395" s="74"/>
      <c r="M395" s="75" t="n">
        <f aca="false">SUMIFS(zeit4!t4istw10,zeit4!t4paketw10,B395)</f>
        <v>0</v>
      </c>
      <c r="N395" s="74"/>
      <c r="O395" s="75" t="n">
        <f aca="false">SUMIFS(zeit5!t5istw10,zeit5!t5paketw10,B395)</f>
        <v>0</v>
      </c>
      <c r="P395" s="76" t="n">
        <f aca="false">L395+J395+H395+F395+N395</f>
        <v>0</v>
      </c>
      <c r="Q395" s="98" t="n">
        <f aca="false">M395+K395+I395+G395+O395</f>
        <v>0</v>
      </c>
      <c r="R395" s="1"/>
      <c r="S395" s="1"/>
      <c r="T395" s="1"/>
      <c r="U395" s="1"/>
      <c r="V395" s="1"/>
      <c r="W395" s="1"/>
      <c r="X395" s="1"/>
      <c r="Y395" s="1"/>
      <c r="Z395" s="1"/>
      <c r="AA395" s="1"/>
      <c r="AB395" s="1"/>
      <c r="AC395" s="1"/>
      <c r="AD395" s="1"/>
      <c r="AE395" s="1"/>
      <c r="AF395" s="1"/>
      <c r="AG395" s="1"/>
    </row>
    <row r="396" customFormat="false" ht="15" hidden="true" customHeight="false" outlineLevel="2" collapsed="false">
      <c r="A396" s="1"/>
      <c r="B396" s="70" t="str">
        <f aca="false">B275</f>
        <v>Objektorientierter Entwurf</v>
      </c>
      <c r="C396" s="71"/>
      <c r="D396" s="72"/>
      <c r="E396" s="73"/>
      <c r="F396" s="74"/>
      <c r="G396" s="75" t="n">
        <f aca="false">SUMIFS([0]!t1istw10,[0]!t1paketw10,B396)</f>
        <v>0</v>
      </c>
      <c r="H396" s="74"/>
      <c r="I396" s="75" t="n">
        <f aca="false">SUMIFS(zeit2!t2istw10,zeit2!t2paketw10,B396)</f>
        <v>0</v>
      </c>
      <c r="J396" s="74" t="n">
        <v>2</v>
      </c>
      <c r="K396" s="75" t="n">
        <f aca="false">SUMIFS(zeit3!t3istw10,zeit3!t3paketw10,B396)</f>
        <v>0</v>
      </c>
      <c r="L396" s="74" t="n">
        <v>1</v>
      </c>
      <c r="M396" s="75" t="n">
        <f aca="false">SUMIFS(zeit4!t4istw10,zeit4!t4paketw10,B396)</f>
        <v>0</v>
      </c>
      <c r="N396" s="74"/>
      <c r="O396" s="75" t="n">
        <f aca="false">SUMIFS(zeit5!t5istw10,zeit5!t5paketw10,B396)</f>
        <v>0</v>
      </c>
      <c r="P396" s="76" t="n">
        <f aca="false">L396+J396+H396+F396+N396</f>
        <v>3</v>
      </c>
      <c r="Q396" s="98" t="n">
        <f aca="false">M396+K396+I396+G396+O396</f>
        <v>0</v>
      </c>
      <c r="R396" s="1"/>
      <c r="S396" s="1"/>
      <c r="T396" s="1"/>
      <c r="U396" s="1"/>
      <c r="V396" s="1"/>
      <c r="W396" s="1"/>
      <c r="X396" s="1"/>
      <c r="Y396" s="1"/>
      <c r="Z396" s="1"/>
      <c r="AA396" s="1"/>
      <c r="AB396" s="1"/>
      <c r="AC396" s="1"/>
      <c r="AD396" s="1"/>
      <c r="AE396" s="1"/>
      <c r="AF396" s="1"/>
      <c r="AG396" s="1"/>
    </row>
    <row r="397" customFormat="false" ht="15" hidden="true" customHeight="false" outlineLevel="2" collapsed="false">
      <c r="A397" s="1"/>
      <c r="B397" s="70" t="n">
        <f aca="false">B276</f>
        <v>0</v>
      </c>
      <c r="C397" s="71"/>
      <c r="D397" s="72"/>
      <c r="E397" s="73"/>
      <c r="F397" s="74"/>
      <c r="G397" s="75" t="n">
        <f aca="false">SUMIFS([0]!t1istw10,[0]!t1paketw10,B397)</f>
        <v>0</v>
      </c>
      <c r="H397" s="74"/>
      <c r="I397" s="75" t="n">
        <f aca="false">SUMIFS(zeit2!t2istw10,zeit2!t2paketw10,B397)</f>
        <v>0</v>
      </c>
      <c r="J397" s="74"/>
      <c r="K397" s="75" t="n">
        <f aca="false">SUMIFS(zeit3!t3istw10,zeit3!t3paketw10,B397)</f>
        <v>0</v>
      </c>
      <c r="L397" s="74"/>
      <c r="M397" s="75" t="n">
        <f aca="false">SUMIFS(zeit4!t4istw10,zeit4!t4paketw10,B397)</f>
        <v>0</v>
      </c>
      <c r="N397" s="74"/>
      <c r="O397" s="75" t="n">
        <f aca="false">SUMIFS(zeit5!t5istw10,zeit5!t5paketw10,B397)</f>
        <v>0</v>
      </c>
      <c r="P397" s="76" t="n">
        <f aca="false">L397+J397+H397+F397+N397</f>
        <v>0</v>
      </c>
      <c r="Q397" s="98" t="n">
        <f aca="false">M397+K397+I397+G397+O397</f>
        <v>0</v>
      </c>
      <c r="R397" s="1"/>
      <c r="S397" s="1"/>
      <c r="T397" s="1"/>
      <c r="U397" s="1"/>
      <c r="V397" s="1"/>
      <c r="W397" s="1"/>
      <c r="X397" s="1"/>
      <c r="Y397" s="1"/>
      <c r="Z397" s="1"/>
      <c r="AA397" s="1"/>
      <c r="AB397" s="1"/>
      <c r="AC397" s="1"/>
      <c r="AD397" s="1"/>
      <c r="AE397" s="1"/>
      <c r="AF397" s="1"/>
      <c r="AG397" s="1"/>
    </row>
    <row r="398" customFormat="false" ht="15" hidden="true" customHeight="false" outlineLevel="2" collapsed="false">
      <c r="A398" s="1"/>
      <c r="B398" s="70" t="n">
        <f aca="false">B277</f>
        <v>0</v>
      </c>
      <c r="C398" s="71"/>
      <c r="D398" s="72"/>
      <c r="E398" s="73"/>
      <c r="F398" s="74"/>
      <c r="G398" s="75" t="n">
        <f aca="false">SUMIFS([0]!t1istw10,[0]!t1paketw10,B398)</f>
        <v>0</v>
      </c>
      <c r="H398" s="74"/>
      <c r="I398" s="75" t="n">
        <f aca="false">SUMIFS(zeit2!t2istw10,zeit2!t2paketw10,B398)</f>
        <v>0</v>
      </c>
      <c r="J398" s="74"/>
      <c r="K398" s="75" t="n">
        <f aca="false">SUMIFS(zeit3!t3istw10,zeit3!t3paketw10,B398)</f>
        <v>0</v>
      </c>
      <c r="L398" s="74"/>
      <c r="M398" s="75" t="n">
        <f aca="false">SUMIFS(zeit4!t4istw10,zeit4!t4paketw10,B398)</f>
        <v>0</v>
      </c>
      <c r="N398" s="74"/>
      <c r="O398" s="75" t="n">
        <f aca="false">SUMIFS(zeit5!t5istw10,zeit5!t5paketw10,B398)</f>
        <v>0</v>
      </c>
      <c r="P398" s="76" t="n">
        <f aca="false">L398+J398+H398+F398+N398</f>
        <v>0</v>
      </c>
      <c r="Q398" s="98" t="n">
        <f aca="false">M398+K398+I398+G398+O398</f>
        <v>0</v>
      </c>
      <c r="R398" s="1"/>
      <c r="S398" s="1"/>
      <c r="T398" s="1"/>
      <c r="U398" s="1"/>
      <c r="V398" s="1"/>
      <c r="W398" s="1"/>
      <c r="X398" s="1"/>
      <c r="Y398" s="1"/>
      <c r="Z398" s="1"/>
      <c r="AA398" s="1"/>
      <c r="AB398" s="1"/>
      <c r="AC398" s="1"/>
      <c r="AD398" s="1"/>
      <c r="AE398" s="1"/>
      <c r="AF398" s="1"/>
      <c r="AG398" s="1"/>
    </row>
    <row r="399" customFormat="false" ht="15" hidden="true" customHeight="false" outlineLevel="2" collapsed="false">
      <c r="A399" s="1"/>
      <c r="B399" s="70" t="n">
        <f aca="false">B278</f>
        <v>0</v>
      </c>
      <c r="C399" s="71"/>
      <c r="D399" s="72"/>
      <c r="E399" s="73"/>
      <c r="F399" s="74"/>
      <c r="G399" s="75" t="n">
        <f aca="false">SUMIFS([0]!t1istw10,[0]!t1paketw10,B399)</f>
        <v>0</v>
      </c>
      <c r="H399" s="74"/>
      <c r="I399" s="75" t="n">
        <f aca="false">SUMIFS(zeit2!t2istw10,zeit2!t2paketw10,B399)</f>
        <v>0</v>
      </c>
      <c r="J399" s="74"/>
      <c r="K399" s="75" t="n">
        <f aca="false">SUMIFS(zeit3!t3istw10,zeit3!t3paketw10,B399)</f>
        <v>0</v>
      </c>
      <c r="L399" s="74"/>
      <c r="M399" s="75" t="n">
        <f aca="false">SUMIFS(zeit4!t4istw10,zeit4!t4paketw10,B399)</f>
        <v>0</v>
      </c>
      <c r="N399" s="74"/>
      <c r="O399" s="75" t="n">
        <f aca="false">SUMIFS(zeit5!t5istw10,zeit5!t5paketw10,B399)</f>
        <v>0</v>
      </c>
      <c r="P399" s="76" t="n">
        <f aca="false">L399+J399+H399+F399+N399</f>
        <v>0</v>
      </c>
      <c r="Q399" s="98" t="n">
        <f aca="false">M399+K399+I399+G399+O399</f>
        <v>0</v>
      </c>
      <c r="R399" s="1"/>
      <c r="S399" s="1"/>
      <c r="T399" s="1"/>
      <c r="U399" s="1"/>
      <c r="V399" s="1"/>
      <c r="W399" s="1"/>
      <c r="X399" s="1"/>
      <c r="Y399" s="1"/>
      <c r="Z399" s="1"/>
      <c r="AA399" s="1"/>
      <c r="AB399" s="1"/>
      <c r="AC399" s="1"/>
      <c r="AD399" s="1"/>
      <c r="AE399" s="1"/>
      <c r="AF399" s="1"/>
      <c r="AG399" s="1"/>
    </row>
    <row r="400" customFormat="false" ht="15" hidden="false" customHeight="false" outlineLevel="1" collapsed="true">
      <c r="A400" s="1"/>
      <c r="B400" s="84" t="s">
        <v>55</v>
      </c>
      <c r="C400" s="78"/>
      <c r="D400" s="79" t="n">
        <v>15</v>
      </c>
      <c r="E400" s="80" t="n">
        <f aca="false">D400-F400-H400-J400-L400-N400</f>
        <v>0</v>
      </c>
      <c r="F400" s="81" t="n">
        <f aca="false">SUM(F401:F410)</f>
        <v>5</v>
      </c>
      <c r="G400" s="82" t="n">
        <f aca="false">SUM(G401:G410)</f>
        <v>0</v>
      </c>
      <c r="H400" s="81" t="n">
        <f aca="false">SUM(H401:H410)</f>
        <v>4</v>
      </c>
      <c r="I400" s="82" t="n">
        <f aca="false">SUM(I401:I410)</f>
        <v>0</v>
      </c>
      <c r="J400" s="81" t="n">
        <f aca="false">SUM(J401:J410)</f>
        <v>3</v>
      </c>
      <c r="K400" s="82" t="n">
        <f aca="false">SUM(K401:K410)</f>
        <v>0</v>
      </c>
      <c r="L400" s="81" t="n">
        <f aca="false">SUM(L401:L410)</f>
        <v>3</v>
      </c>
      <c r="M400" s="82" t="n">
        <f aca="false">SUM(M401:M410)</f>
        <v>0</v>
      </c>
      <c r="N400" s="81" t="n">
        <f aca="false">SUM(N401:N410)</f>
        <v>0</v>
      </c>
      <c r="O400" s="82" t="n">
        <f aca="false">SUM(O401:O410)</f>
        <v>0</v>
      </c>
      <c r="P400" s="68" t="n">
        <f aca="false">L400+J400+H400+F400+N400</f>
        <v>15</v>
      </c>
      <c r="Q400" s="67" t="n">
        <f aca="false">M400+K400+I400+G400+O400</f>
        <v>0</v>
      </c>
      <c r="R400" s="1"/>
      <c r="S400" s="1"/>
      <c r="T400" s="1"/>
      <c r="U400" s="1"/>
      <c r="V400" s="1"/>
      <c r="W400" s="1"/>
      <c r="X400" s="1"/>
      <c r="Y400" s="1"/>
      <c r="Z400" s="1"/>
      <c r="AA400" s="1"/>
      <c r="AB400" s="1"/>
      <c r="AC400" s="1"/>
      <c r="AD400" s="1"/>
      <c r="AE400" s="1"/>
      <c r="AF400" s="1"/>
      <c r="AG400" s="1"/>
    </row>
    <row r="401" customFormat="false" ht="15" hidden="true" customHeight="false" outlineLevel="2" collapsed="false">
      <c r="A401" s="1"/>
      <c r="B401" s="70" t="str">
        <f aca="false">B280</f>
        <v>Modul 1 - GUI</v>
      </c>
      <c r="C401" s="71"/>
      <c r="D401" s="72"/>
      <c r="E401" s="73"/>
      <c r="F401" s="74"/>
      <c r="G401" s="75" t="n">
        <f aca="false">SUMIFS([0]!t1istw10,[0]!t1paketw10,B401)</f>
        <v>0</v>
      </c>
      <c r="H401" s="74"/>
      <c r="I401" s="75" t="n">
        <f aca="false">SUMIFS(zeit2!t2istw10,zeit2!t2paketw10,B401)</f>
        <v>0</v>
      </c>
      <c r="J401" s="74"/>
      <c r="K401" s="75" t="n">
        <f aca="false">SUMIFS(zeit3!t3istw10,zeit3!t3paketw10,B401)</f>
        <v>0</v>
      </c>
      <c r="L401" s="74" t="n">
        <v>3</v>
      </c>
      <c r="M401" s="75" t="n">
        <f aca="false">SUMIFS(zeit4!t4istw10,zeit4!t4paketw10,B401)</f>
        <v>0</v>
      </c>
      <c r="N401" s="74"/>
      <c r="O401" s="75" t="n">
        <f aca="false">SUMIFS(zeit5!t5istw10,zeit5!t5paketw10,B401)</f>
        <v>0</v>
      </c>
      <c r="P401" s="76" t="n">
        <f aca="false">L401+J401+H401+F401+N401</f>
        <v>3</v>
      </c>
      <c r="Q401" s="98" t="n">
        <f aca="false">M401+K401+I401+G401+O401</f>
        <v>0</v>
      </c>
      <c r="R401" s="1"/>
      <c r="S401" s="1"/>
      <c r="T401" s="1"/>
      <c r="U401" s="1"/>
      <c r="V401" s="1"/>
      <c r="W401" s="1"/>
      <c r="X401" s="1"/>
      <c r="Y401" s="1"/>
      <c r="Z401" s="1"/>
      <c r="AA401" s="1"/>
      <c r="AB401" s="1"/>
      <c r="AC401" s="1"/>
      <c r="AD401" s="1"/>
      <c r="AE401" s="1"/>
      <c r="AF401" s="1"/>
      <c r="AG401" s="1"/>
    </row>
    <row r="402" customFormat="false" ht="15" hidden="true" customHeight="false" outlineLevel="2" collapsed="false">
      <c r="A402" s="1"/>
      <c r="B402" s="70" t="str">
        <f aca="false">B281</f>
        <v>Modul 2 - WG erstellen</v>
      </c>
      <c r="C402" s="71"/>
      <c r="D402" s="72"/>
      <c r="E402" s="73"/>
      <c r="F402" s="74"/>
      <c r="G402" s="75" t="n">
        <f aca="false">SUMIFS([0]!t1istw10,[0]!t1paketw10,B402)</f>
        <v>0</v>
      </c>
      <c r="H402" s="74"/>
      <c r="I402" s="75" t="n">
        <f aca="false">SUMIFS(zeit2!t2istw10,zeit2!t2paketw10,B402)</f>
        <v>0</v>
      </c>
      <c r="J402" s="74"/>
      <c r="K402" s="75" t="n">
        <f aca="false">SUMIFS(zeit3!t3istw10,zeit3!t3paketw10,B402)</f>
        <v>0</v>
      </c>
      <c r="L402" s="74"/>
      <c r="M402" s="75" t="n">
        <f aca="false">SUMIFS(zeit4!t4istw10,zeit4!t4paketw10,B402)</f>
        <v>0</v>
      </c>
      <c r="N402" s="74"/>
      <c r="O402" s="75" t="n">
        <f aca="false">SUMIFS(zeit5!t5istw10,zeit5!t5paketw10,B402)</f>
        <v>0</v>
      </c>
      <c r="P402" s="76" t="n">
        <f aca="false">L402+J402+H402+F402+N402</f>
        <v>0</v>
      </c>
      <c r="Q402" s="98" t="n">
        <f aca="false">M402+K402+I402+G402+O402</f>
        <v>0</v>
      </c>
      <c r="R402" s="1"/>
      <c r="S402" s="1"/>
      <c r="T402" s="1"/>
      <c r="U402" s="1"/>
      <c r="V402" s="1"/>
      <c r="W402" s="1"/>
      <c r="X402" s="1"/>
      <c r="Y402" s="1"/>
      <c r="Z402" s="1"/>
      <c r="AA402" s="1"/>
      <c r="AB402" s="1"/>
      <c r="AC402" s="1"/>
      <c r="AD402" s="1"/>
      <c r="AE402" s="1"/>
      <c r="AF402" s="1"/>
      <c r="AG402" s="1"/>
    </row>
    <row r="403" customFormat="false" ht="15" hidden="true" customHeight="false" outlineLevel="2" collapsed="false">
      <c r="A403" s="1"/>
      <c r="B403" s="70" t="str">
        <f aca="false">B282</f>
        <v>Modul 3 - WG konfigurieren</v>
      </c>
      <c r="C403" s="71"/>
      <c r="D403" s="72"/>
      <c r="E403" s="73"/>
      <c r="F403" s="74"/>
      <c r="G403" s="75" t="n">
        <f aca="false">SUMIFS([0]!t1istw10,[0]!t1paketw10,B403)</f>
        <v>0</v>
      </c>
      <c r="H403" s="74"/>
      <c r="I403" s="75" t="n">
        <f aca="false">SUMIFS(zeit2!t2istw10,zeit2!t2paketw10,B403)</f>
        <v>0</v>
      </c>
      <c r="J403" s="74"/>
      <c r="K403" s="75" t="n">
        <f aca="false">SUMIFS(zeit3!t3istw10,zeit3!t3paketw10,B403)</f>
        <v>0</v>
      </c>
      <c r="L403" s="74"/>
      <c r="M403" s="75" t="n">
        <f aca="false">SUMIFS(zeit4!t4istw10,zeit4!t4paketw10,B403)</f>
        <v>0</v>
      </c>
      <c r="N403" s="74"/>
      <c r="O403" s="75" t="n">
        <f aca="false">SUMIFS(zeit5!t5istw10,zeit5!t5paketw10,B403)</f>
        <v>0</v>
      </c>
      <c r="P403" s="76" t="n">
        <f aca="false">L403+J403+H403+F403+N403</f>
        <v>0</v>
      </c>
      <c r="Q403" s="98" t="n">
        <f aca="false">M403+K403+I403+G403+O403</f>
        <v>0</v>
      </c>
      <c r="R403" s="1"/>
      <c r="S403" s="1"/>
      <c r="T403" s="1"/>
      <c r="U403" s="1"/>
      <c r="V403" s="1"/>
      <c r="W403" s="1"/>
      <c r="X403" s="1"/>
      <c r="Y403" s="1"/>
      <c r="Z403" s="1"/>
      <c r="AA403" s="1"/>
      <c r="AB403" s="1"/>
      <c r="AC403" s="1"/>
      <c r="AD403" s="1"/>
      <c r="AE403" s="1"/>
      <c r="AF403" s="1"/>
      <c r="AG403" s="1"/>
    </row>
    <row r="404" customFormat="false" ht="15" hidden="true" customHeight="false" outlineLevel="2" collapsed="false">
      <c r="A404" s="1"/>
      <c r="B404" s="70" t="str">
        <f aca="false">B283</f>
        <v>Modul 4 - Termine</v>
      </c>
      <c r="C404" s="71"/>
      <c r="D404" s="72"/>
      <c r="E404" s="73"/>
      <c r="F404" s="74"/>
      <c r="G404" s="75" t="n">
        <f aca="false">SUMIFS([0]!t1istw10,[0]!t1paketw10,B404)</f>
        <v>0</v>
      </c>
      <c r="H404" s="74"/>
      <c r="I404" s="75" t="n">
        <f aca="false">SUMIFS(zeit2!t2istw10,zeit2!t2paketw10,B404)</f>
        <v>0</v>
      </c>
      <c r="J404" s="74"/>
      <c r="K404" s="75" t="n">
        <f aca="false">SUMIFS(zeit3!t3istw10,zeit3!t3paketw10,B404)</f>
        <v>0</v>
      </c>
      <c r="L404" s="74"/>
      <c r="M404" s="75" t="n">
        <f aca="false">SUMIFS(zeit4!t4istw10,zeit4!t4paketw10,B404)</f>
        <v>0</v>
      </c>
      <c r="N404" s="74"/>
      <c r="O404" s="75" t="n">
        <f aca="false">SUMIFS(zeit5!t5istw10,zeit5!t5paketw10,B404)</f>
        <v>0</v>
      </c>
      <c r="P404" s="76" t="n">
        <f aca="false">L404+J404+H404+F404+N404</f>
        <v>0</v>
      </c>
      <c r="Q404" s="98" t="n">
        <f aca="false">M404+K404+I404+G404+O404</f>
        <v>0</v>
      </c>
      <c r="R404" s="1"/>
      <c r="S404" s="1"/>
      <c r="T404" s="1"/>
      <c r="U404" s="1"/>
      <c r="V404" s="1"/>
      <c r="W404" s="1"/>
      <c r="X404" s="1"/>
      <c r="Y404" s="1"/>
      <c r="Z404" s="1"/>
      <c r="AA404" s="1"/>
      <c r="AB404" s="1"/>
      <c r="AC404" s="1"/>
      <c r="AD404" s="1"/>
      <c r="AE404" s="1"/>
      <c r="AF404" s="1"/>
      <c r="AG404" s="1"/>
    </row>
    <row r="405" customFormat="false" ht="15" hidden="true" customHeight="false" outlineLevel="2" collapsed="false">
      <c r="A405" s="1"/>
      <c r="B405" s="70" t="str">
        <f aca="false">B284</f>
        <v>Modul 5 - Putzplan</v>
      </c>
      <c r="C405" s="71"/>
      <c r="D405" s="72"/>
      <c r="E405" s="73"/>
      <c r="F405" s="74" t="n">
        <v>5</v>
      </c>
      <c r="G405" s="75" t="n">
        <f aca="false">SUMIFS([0]!t1istw10,[0]!t1paketw10,B405)</f>
        <v>0</v>
      </c>
      <c r="H405" s="74" t="n">
        <v>4</v>
      </c>
      <c r="I405" s="75" t="n">
        <f aca="false">SUMIFS(zeit2!t2istw10,zeit2!t2paketw10,B405)</f>
        <v>0</v>
      </c>
      <c r="J405" s="74" t="n">
        <v>3</v>
      </c>
      <c r="K405" s="75" t="n">
        <f aca="false">SUMIFS(zeit3!t3istw10,zeit3!t3paketw10,B405)</f>
        <v>0</v>
      </c>
      <c r="L405" s="74"/>
      <c r="M405" s="75" t="n">
        <f aca="false">SUMIFS(zeit4!t4istw10,zeit4!t4paketw10,B405)</f>
        <v>0</v>
      </c>
      <c r="N405" s="74"/>
      <c r="O405" s="75" t="n">
        <f aca="false">SUMIFS(zeit5!t5istw10,zeit5!t5paketw10,B405)</f>
        <v>0</v>
      </c>
      <c r="P405" s="76" t="n">
        <f aca="false">L405+J405+H405+F405+N405</f>
        <v>12</v>
      </c>
      <c r="Q405" s="98" t="n">
        <f aca="false">M405+K405+I405+G405+O405</f>
        <v>0</v>
      </c>
      <c r="R405" s="1"/>
      <c r="S405" s="1"/>
      <c r="T405" s="1"/>
      <c r="U405" s="1"/>
      <c r="V405" s="1"/>
      <c r="W405" s="1"/>
      <c r="X405" s="1"/>
      <c r="Y405" s="1"/>
      <c r="Z405" s="1"/>
      <c r="AA405" s="1"/>
      <c r="AB405" s="1"/>
      <c r="AC405" s="1"/>
      <c r="AD405" s="1"/>
      <c r="AE405" s="1"/>
      <c r="AF405" s="1"/>
      <c r="AG405" s="1"/>
    </row>
    <row r="406" customFormat="false" ht="15" hidden="true" customHeight="false" outlineLevel="2" collapsed="false">
      <c r="A406" s="1"/>
      <c r="B406" s="70" t="str">
        <f aca="false">B285</f>
        <v>Modul 6 - Einkaufsliste</v>
      </c>
      <c r="C406" s="71"/>
      <c r="D406" s="72"/>
      <c r="E406" s="73"/>
      <c r="F406" s="74"/>
      <c r="G406" s="75" t="n">
        <f aca="false">SUMIFS([0]!t1istw10,[0]!t1paketw10,B406)</f>
        <v>0</v>
      </c>
      <c r="H406" s="74"/>
      <c r="I406" s="75" t="n">
        <f aca="false">SUMIFS(zeit2!t2istw10,zeit2!t2paketw10,B406)</f>
        <v>0</v>
      </c>
      <c r="J406" s="74"/>
      <c r="K406" s="75" t="n">
        <f aca="false">SUMIFS(zeit3!t3istw10,zeit3!t3paketw10,B406)</f>
        <v>0</v>
      </c>
      <c r="L406" s="74"/>
      <c r="M406" s="75" t="n">
        <f aca="false">SUMIFS(zeit4!t4istw10,zeit4!t4paketw10,B406)</f>
        <v>0</v>
      </c>
      <c r="N406" s="74"/>
      <c r="O406" s="75" t="n">
        <f aca="false">SUMIFS(zeit5!t5istw10,zeit5!t5paketw10,B406)</f>
        <v>0</v>
      </c>
      <c r="P406" s="76" t="n">
        <f aca="false">L406+J406+H406+F406+N406</f>
        <v>0</v>
      </c>
      <c r="Q406" s="98" t="n">
        <f aca="false">M406+K406+I406+G406+O406</f>
        <v>0</v>
      </c>
      <c r="R406" s="1"/>
      <c r="S406" s="1"/>
      <c r="T406" s="1"/>
      <c r="U406" s="1"/>
      <c r="V406" s="1"/>
      <c r="W406" s="1"/>
      <c r="X406" s="1"/>
      <c r="Y406" s="1"/>
      <c r="Z406" s="1"/>
      <c r="AA406" s="1"/>
      <c r="AB406" s="1"/>
      <c r="AC406" s="1"/>
      <c r="AD406" s="1"/>
      <c r="AE406" s="1"/>
      <c r="AF406" s="1"/>
      <c r="AG406" s="1"/>
    </row>
    <row r="407" customFormat="false" ht="15" hidden="true" customHeight="false" outlineLevel="2" collapsed="false">
      <c r="A407" s="1"/>
      <c r="B407" s="70" t="str">
        <f aca="false">B286</f>
        <v>Modul 7 - Anmelden</v>
      </c>
      <c r="C407" s="71"/>
      <c r="D407" s="72"/>
      <c r="E407" s="73"/>
      <c r="F407" s="74"/>
      <c r="G407" s="75" t="n">
        <f aca="false">SUMIFS([0]!t1istw10,[0]!t1paketw10,B407)</f>
        <v>0</v>
      </c>
      <c r="H407" s="74"/>
      <c r="I407" s="75" t="n">
        <f aca="false">SUMIFS(zeit2!t2istw10,zeit2!t2paketw10,B407)</f>
        <v>0</v>
      </c>
      <c r="J407" s="74"/>
      <c r="K407" s="75" t="n">
        <f aca="false">SUMIFS(zeit3!t3istw10,zeit3!t3paketw10,B407)</f>
        <v>0</v>
      </c>
      <c r="L407" s="74"/>
      <c r="M407" s="75" t="n">
        <f aca="false">SUMIFS(zeit4!t4istw10,zeit4!t4paketw10,B407)</f>
        <v>0</v>
      </c>
      <c r="N407" s="74"/>
      <c r="O407" s="75" t="n">
        <f aca="false">SUMIFS(zeit5!t5istw10,zeit5!t5paketw10,B407)</f>
        <v>0</v>
      </c>
      <c r="P407" s="76" t="n">
        <f aca="false">L407+J407+H407+F407+N407</f>
        <v>0</v>
      </c>
      <c r="Q407" s="98" t="n">
        <f aca="false">M407+K407+I407+G407+O407</f>
        <v>0</v>
      </c>
      <c r="R407" s="1"/>
      <c r="S407" s="1"/>
      <c r="T407" s="1"/>
      <c r="U407" s="1"/>
      <c r="V407" s="1"/>
      <c r="W407" s="1"/>
      <c r="X407" s="1"/>
      <c r="Y407" s="1"/>
      <c r="Z407" s="1"/>
      <c r="AA407" s="1"/>
      <c r="AB407" s="1"/>
      <c r="AC407" s="1"/>
      <c r="AD407" s="1"/>
      <c r="AE407" s="1"/>
      <c r="AF407" s="1"/>
      <c r="AG407" s="1"/>
    </row>
    <row r="408" customFormat="false" ht="15" hidden="true" customHeight="false" outlineLevel="2" collapsed="false">
      <c r="A408" s="1"/>
      <c r="B408" s="70" t="str">
        <f aca="false">B287</f>
        <v>Modul 8 - Status setzen</v>
      </c>
      <c r="C408" s="71"/>
      <c r="D408" s="72"/>
      <c r="E408" s="73"/>
      <c r="F408" s="74"/>
      <c r="G408" s="75" t="n">
        <f aca="false">SUMIFS([0]!t1istw10,[0]!t1paketw10,B408)</f>
        <v>0</v>
      </c>
      <c r="H408" s="74"/>
      <c r="I408" s="75" t="n">
        <f aca="false">SUMIFS(zeit2!t2istw10,zeit2!t2paketw10,B408)</f>
        <v>0</v>
      </c>
      <c r="J408" s="74"/>
      <c r="K408" s="75" t="n">
        <f aca="false">SUMIFS(zeit3!t3istw10,zeit3!t3paketw10,B408)</f>
        <v>0</v>
      </c>
      <c r="L408" s="74"/>
      <c r="M408" s="75" t="n">
        <f aca="false">SUMIFS(zeit4!t4istw10,zeit4!t4paketw10,B408)</f>
        <v>0</v>
      </c>
      <c r="N408" s="74"/>
      <c r="O408" s="75" t="n">
        <f aca="false">SUMIFS(zeit5!t5istw10,zeit5!t5paketw10,B408)</f>
        <v>0</v>
      </c>
      <c r="P408" s="76" t="n">
        <f aca="false">L408+J408+H408+F408+N408</f>
        <v>0</v>
      </c>
      <c r="Q408" s="98" t="n">
        <f aca="false">M408+K408+I408+G408+O408</f>
        <v>0</v>
      </c>
      <c r="R408" s="1"/>
      <c r="S408" s="1"/>
      <c r="T408" s="1"/>
      <c r="U408" s="1"/>
      <c r="V408" s="1"/>
      <c r="W408" s="1"/>
      <c r="X408" s="1"/>
      <c r="Y408" s="1"/>
      <c r="Z408" s="1"/>
      <c r="AA408" s="1"/>
      <c r="AB408" s="1"/>
      <c r="AC408" s="1"/>
      <c r="AD408" s="1"/>
      <c r="AE408" s="1"/>
      <c r="AF408" s="1"/>
      <c r="AG408" s="1"/>
    </row>
    <row r="409" customFormat="false" ht="15" hidden="true" customHeight="false" outlineLevel="2" collapsed="false">
      <c r="A409" s="1"/>
      <c r="B409" s="70" t="n">
        <f aca="false">B288</f>
        <v>0</v>
      </c>
      <c r="C409" s="71"/>
      <c r="D409" s="72"/>
      <c r="E409" s="73"/>
      <c r="F409" s="74"/>
      <c r="G409" s="75" t="n">
        <f aca="false">SUMIFS([0]!t1istw10,[0]!t1paketw10,B409)</f>
        <v>0</v>
      </c>
      <c r="H409" s="74"/>
      <c r="I409" s="75" t="n">
        <f aca="false">SUMIFS(zeit2!t2istw10,zeit2!t2paketw10,B409)</f>
        <v>0</v>
      </c>
      <c r="J409" s="74"/>
      <c r="K409" s="75" t="n">
        <f aca="false">SUMIFS(zeit3!t3istw10,zeit3!t3paketw10,B409)</f>
        <v>0</v>
      </c>
      <c r="L409" s="74"/>
      <c r="M409" s="75" t="n">
        <f aca="false">SUMIFS(zeit4!t4istw10,zeit4!t4paketw10,B409)</f>
        <v>0</v>
      </c>
      <c r="N409" s="74"/>
      <c r="O409" s="75" t="n">
        <f aca="false">SUMIFS(zeit5!t5istw10,zeit5!t5paketw10,B409)</f>
        <v>0</v>
      </c>
      <c r="P409" s="76" t="n">
        <f aca="false">L409+J409+H409+F409+N409</f>
        <v>0</v>
      </c>
      <c r="Q409" s="98" t="n">
        <f aca="false">M409+K409+I409+G409+O409</f>
        <v>0</v>
      </c>
      <c r="R409" s="1"/>
      <c r="S409" s="1"/>
      <c r="T409" s="1"/>
      <c r="U409" s="1"/>
      <c r="V409" s="1"/>
      <c r="W409" s="1"/>
      <c r="X409" s="1"/>
      <c r="Y409" s="1"/>
      <c r="Z409" s="1"/>
      <c r="AA409" s="1"/>
      <c r="AB409" s="1"/>
      <c r="AC409" s="1"/>
      <c r="AD409" s="1"/>
      <c r="AE409" s="1"/>
      <c r="AF409" s="1"/>
      <c r="AG409" s="1"/>
    </row>
    <row r="410" customFormat="false" ht="15" hidden="true" customHeight="false" outlineLevel="2" collapsed="false">
      <c r="A410" s="1"/>
      <c r="B410" s="70" t="n">
        <f aca="false">B289</f>
        <v>0</v>
      </c>
      <c r="C410" s="71"/>
      <c r="D410" s="72"/>
      <c r="E410" s="73"/>
      <c r="F410" s="74"/>
      <c r="G410" s="75" t="n">
        <f aca="false">SUMIFS([0]!t1istw10,[0]!t1paketw10,B410)</f>
        <v>0</v>
      </c>
      <c r="H410" s="74"/>
      <c r="I410" s="75" t="n">
        <f aca="false">SUMIFS(zeit2!t2istw10,zeit2!t2paketw10,B410)</f>
        <v>0</v>
      </c>
      <c r="J410" s="74"/>
      <c r="K410" s="75" t="n">
        <f aca="false">SUMIFS(zeit3!t3istw10,zeit3!t3paketw10,B410)</f>
        <v>0</v>
      </c>
      <c r="L410" s="74"/>
      <c r="M410" s="75" t="n">
        <f aca="false">SUMIFS(zeit4!t4istw10,zeit4!t4paketw10,B410)</f>
        <v>0</v>
      </c>
      <c r="N410" s="74"/>
      <c r="O410" s="75" t="n">
        <f aca="false">SUMIFS(zeit5!t5istw10,zeit5!t5paketw10,B410)</f>
        <v>0</v>
      </c>
      <c r="P410" s="76" t="n">
        <f aca="false">L410+J410+H410+F410+N410</f>
        <v>0</v>
      </c>
      <c r="Q410" s="98" t="n">
        <f aca="false">M410+K410+I410+G410+O410</f>
        <v>0</v>
      </c>
      <c r="R410" s="1"/>
      <c r="S410" s="1"/>
      <c r="T410" s="1"/>
      <c r="U410" s="1"/>
      <c r="V410" s="1"/>
      <c r="W410" s="1"/>
      <c r="X410" s="1"/>
      <c r="Y410" s="1"/>
      <c r="Z410" s="1"/>
      <c r="AA410" s="1"/>
      <c r="AB410" s="1"/>
      <c r="AC410" s="1"/>
      <c r="AD410" s="1"/>
      <c r="AE410" s="1"/>
      <c r="AF410" s="1"/>
      <c r="AG410" s="1"/>
    </row>
    <row r="411" customFormat="false" ht="15" hidden="false" customHeight="false" outlineLevel="1" collapsed="true">
      <c r="A411" s="1"/>
      <c r="B411" s="84" t="s">
        <v>71</v>
      </c>
      <c r="C411" s="78"/>
      <c r="D411" s="79" t="n">
        <v>8</v>
      </c>
      <c r="E411" s="80" t="n">
        <f aca="false">D411-F411-H411-J411-L411-N411</f>
        <v>0</v>
      </c>
      <c r="F411" s="81" t="n">
        <f aca="false">SUM(F412:F421)</f>
        <v>2</v>
      </c>
      <c r="G411" s="82" t="n">
        <f aca="false">SUM(G412:G421)</f>
        <v>0</v>
      </c>
      <c r="H411" s="81" t="n">
        <f aca="false">SUM(H412:H421)</f>
        <v>2</v>
      </c>
      <c r="I411" s="82" t="n">
        <f aca="false">SUM(I412:I421)</f>
        <v>0</v>
      </c>
      <c r="J411" s="81" t="n">
        <f aca="false">SUM(J412:J421)</f>
        <v>2</v>
      </c>
      <c r="K411" s="82" t="n">
        <f aca="false">SUM(K412:K421)</f>
        <v>0</v>
      </c>
      <c r="L411" s="81" t="n">
        <f aca="false">SUM(L412:L421)</f>
        <v>2</v>
      </c>
      <c r="M411" s="82" t="n">
        <f aca="false">SUM(M412:M421)</f>
        <v>0</v>
      </c>
      <c r="N411" s="81" t="n">
        <f aca="false">SUM(N412:N421)</f>
        <v>0</v>
      </c>
      <c r="O411" s="82" t="n">
        <f aca="false">SUM(O412:O421)</f>
        <v>0</v>
      </c>
      <c r="P411" s="68" t="n">
        <f aca="false">L411+J411+H411+F411+N411</f>
        <v>8</v>
      </c>
      <c r="Q411" s="67" t="n">
        <f aca="false">M411+K411+I411+G411+O411</f>
        <v>0</v>
      </c>
      <c r="R411" s="1"/>
      <c r="S411" s="1"/>
      <c r="T411" s="1"/>
      <c r="U411" s="1"/>
      <c r="V411" s="1"/>
      <c r="W411" s="1"/>
      <c r="X411" s="1"/>
      <c r="Y411" s="1"/>
      <c r="Z411" s="1"/>
      <c r="AA411" s="1"/>
      <c r="AB411" s="1"/>
      <c r="AC411" s="1"/>
      <c r="AD411" s="1"/>
      <c r="AE411" s="1"/>
      <c r="AF411" s="1"/>
      <c r="AG411" s="1"/>
    </row>
    <row r="412" customFormat="false" ht="15" hidden="true" customHeight="false" outlineLevel="2" collapsed="false">
      <c r="A412" s="1"/>
      <c r="B412" s="70" t="str">
        <f aca="false">B291</f>
        <v>Unit Tests</v>
      </c>
      <c r="C412" s="71"/>
      <c r="D412" s="72"/>
      <c r="E412" s="73"/>
      <c r="F412" s="74" t="n">
        <v>2</v>
      </c>
      <c r="G412" s="75" t="n">
        <f aca="false">SUMIFS([0]!t1istw10,[0]!t1paketw10,B412)</f>
        <v>0</v>
      </c>
      <c r="H412" s="74"/>
      <c r="I412" s="75" t="n">
        <f aca="false">SUMIFS(zeit2!t2istw10,zeit2!t2paketw10,B412)</f>
        <v>0</v>
      </c>
      <c r="J412" s="74"/>
      <c r="K412" s="75" t="n">
        <f aca="false">SUMIFS(zeit3!t3istw10,zeit3!t3paketw10,B412)</f>
        <v>0</v>
      </c>
      <c r="L412" s="74" t="n">
        <v>2</v>
      </c>
      <c r="M412" s="75" t="n">
        <f aca="false">SUMIFS(zeit4!t4istw10,zeit4!t4paketw10,B412)</f>
        <v>0</v>
      </c>
      <c r="N412" s="74"/>
      <c r="O412" s="75" t="n">
        <f aca="false">SUMIFS(zeit5!t5istw10,zeit5!t5paketw10,B412)</f>
        <v>0</v>
      </c>
      <c r="P412" s="76" t="n">
        <f aca="false">L412+J412+H412+F412+N412</f>
        <v>4</v>
      </c>
      <c r="Q412" s="98" t="n">
        <f aca="false">M412+K412+I412+G412+O412</f>
        <v>0</v>
      </c>
      <c r="R412" s="1"/>
      <c r="S412" s="1"/>
      <c r="T412" s="1"/>
      <c r="U412" s="1"/>
      <c r="V412" s="1"/>
      <c r="W412" s="1"/>
      <c r="X412" s="1"/>
      <c r="Y412" s="1"/>
      <c r="Z412" s="1"/>
      <c r="AA412" s="1"/>
      <c r="AB412" s="1"/>
      <c r="AC412" s="1"/>
      <c r="AD412" s="1"/>
      <c r="AE412" s="1"/>
      <c r="AF412" s="1"/>
      <c r="AG412" s="1"/>
    </row>
    <row r="413" customFormat="false" ht="15" hidden="true" customHeight="false" outlineLevel="2" collapsed="false">
      <c r="A413" s="1"/>
      <c r="B413" s="70" t="str">
        <f aca="false">B292</f>
        <v>Funktionale Tests</v>
      </c>
      <c r="C413" s="71"/>
      <c r="D413" s="72"/>
      <c r="E413" s="73"/>
      <c r="F413" s="74"/>
      <c r="G413" s="75" t="n">
        <f aca="false">SUMIFS([0]!t1istw10,[0]!t1paketw10,B413)</f>
        <v>0</v>
      </c>
      <c r="H413" s="74" t="n">
        <v>2</v>
      </c>
      <c r="I413" s="75" t="n">
        <f aca="false">SUMIFS(zeit2!t2istw10,zeit2!t2paketw10,B413)</f>
        <v>0</v>
      </c>
      <c r="J413" s="74"/>
      <c r="K413" s="75" t="n">
        <f aca="false">SUMIFS(zeit3!t3istw10,zeit3!t3paketw10,B413)</f>
        <v>0</v>
      </c>
      <c r="L413" s="74"/>
      <c r="M413" s="75" t="n">
        <f aca="false">SUMIFS(zeit4!t4istw10,zeit4!t4paketw10,B413)</f>
        <v>0</v>
      </c>
      <c r="N413" s="74"/>
      <c r="O413" s="75" t="n">
        <f aca="false">SUMIFS(zeit5!t5istw10,zeit5!t5paketw10,B413)</f>
        <v>0</v>
      </c>
      <c r="P413" s="76" t="n">
        <f aca="false">L413+J413+H413+F413+N413</f>
        <v>2</v>
      </c>
      <c r="Q413" s="98" t="n">
        <f aca="false">M413+K413+I413+G413+O413</f>
        <v>0</v>
      </c>
      <c r="R413" s="1"/>
      <c r="S413" s="1"/>
      <c r="T413" s="1"/>
      <c r="U413" s="1"/>
      <c r="V413" s="1"/>
      <c r="W413" s="1"/>
      <c r="X413" s="1"/>
      <c r="Y413" s="1"/>
      <c r="Z413" s="1"/>
      <c r="AA413" s="1"/>
      <c r="AB413" s="1"/>
      <c r="AC413" s="1"/>
      <c r="AD413" s="1"/>
      <c r="AE413" s="1"/>
      <c r="AF413" s="1"/>
      <c r="AG413" s="1"/>
    </row>
    <row r="414" customFormat="false" ht="15" hidden="true" customHeight="false" outlineLevel="2" collapsed="false">
      <c r="A414" s="1"/>
      <c r="B414" s="70" t="str">
        <f aca="false">B293</f>
        <v>Integrationstest</v>
      </c>
      <c r="C414" s="71"/>
      <c r="D414" s="72"/>
      <c r="E414" s="73"/>
      <c r="F414" s="74"/>
      <c r="G414" s="75" t="n">
        <f aca="false">SUMIFS([0]!t1istw10,[0]!t1paketw10,B414)</f>
        <v>0</v>
      </c>
      <c r="H414" s="74"/>
      <c r="I414" s="75" t="n">
        <f aca="false">SUMIFS(zeit2!t2istw10,zeit2!t2paketw10,B414)</f>
        <v>0</v>
      </c>
      <c r="J414" s="74" t="n">
        <v>2</v>
      </c>
      <c r="K414" s="75" t="n">
        <f aca="false">SUMIFS(zeit3!t3istw10,zeit3!t3paketw10,B414)</f>
        <v>0</v>
      </c>
      <c r="L414" s="74"/>
      <c r="M414" s="75" t="n">
        <f aca="false">SUMIFS(zeit4!t4istw10,zeit4!t4paketw10,B414)</f>
        <v>0</v>
      </c>
      <c r="N414" s="74"/>
      <c r="O414" s="75" t="n">
        <f aca="false">SUMIFS(zeit5!t5istw10,zeit5!t5paketw10,B414)</f>
        <v>0</v>
      </c>
      <c r="P414" s="76" t="n">
        <f aca="false">L414+J414+H414+F414+N414</f>
        <v>2</v>
      </c>
      <c r="Q414" s="98" t="n">
        <f aca="false">M414+K414+I414+G414+O414</f>
        <v>0</v>
      </c>
      <c r="R414" s="1"/>
      <c r="S414" s="1"/>
      <c r="T414" s="1"/>
      <c r="U414" s="1"/>
      <c r="V414" s="1"/>
      <c r="W414" s="1"/>
      <c r="X414" s="1"/>
      <c r="Y414" s="1"/>
      <c r="Z414" s="1"/>
      <c r="AA414" s="1"/>
      <c r="AB414" s="1"/>
      <c r="AC414" s="1"/>
      <c r="AD414" s="1"/>
      <c r="AE414" s="1"/>
      <c r="AF414" s="1"/>
      <c r="AG414" s="1"/>
    </row>
    <row r="415" customFormat="false" ht="15" hidden="true" customHeight="false" outlineLevel="2" collapsed="false">
      <c r="A415" s="1"/>
      <c r="B415" s="70" t="str">
        <f aca="false">B294</f>
        <v>Systemtest</v>
      </c>
      <c r="C415" s="71"/>
      <c r="D415" s="72"/>
      <c r="E415" s="73"/>
      <c r="F415" s="74"/>
      <c r="G415" s="75" t="n">
        <f aca="false">SUMIFS([0]!t1istw10,[0]!t1paketw10,B415)</f>
        <v>0</v>
      </c>
      <c r="H415" s="74"/>
      <c r="I415" s="75" t="n">
        <f aca="false">SUMIFS(zeit2!t2istw10,zeit2!t2paketw10,B415)</f>
        <v>0</v>
      </c>
      <c r="J415" s="74"/>
      <c r="K415" s="75" t="n">
        <f aca="false">SUMIFS(zeit3!t3istw10,zeit3!t3paketw10,B415)</f>
        <v>0</v>
      </c>
      <c r="L415" s="74"/>
      <c r="M415" s="75" t="n">
        <f aca="false">SUMIFS(zeit4!t4istw10,zeit4!t4paketw10,B415)</f>
        <v>0</v>
      </c>
      <c r="N415" s="74"/>
      <c r="O415" s="75" t="n">
        <f aca="false">SUMIFS(zeit5!t5istw10,zeit5!t5paketw10,B415)</f>
        <v>0</v>
      </c>
      <c r="P415" s="76" t="n">
        <f aca="false">L415+J415+H415+F415+N415</f>
        <v>0</v>
      </c>
      <c r="Q415" s="98" t="n">
        <f aca="false">M415+K415+I415+G415+O415</f>
        <v>0</v>
      </c>
      <c r="R415" s="1"/>
      <c r="S415" s="1"/>
      <c r="T415" s="1"/>
      <c r="U415" s="1"/>
      <c r="V415" s="1"/>
      <c r="W415" s="1"/>
      <c r="X415" s="1"/>
      <c r="Y415" s="1"/>
      <c r="Z415" s="1"/>
      <c r="AA415" s="1"/>
      <c r="AB415" s="1"/>
      <c r="AC415" s="1"/>
      <c r="AD415" s="1"/>
      <c r="AE415" s="1"/>
      <c r="AF415" s="1"/>
      <c r="AG415" s="1"/>
    </row>
    <row r="416" customFormat="false" ht="15" hidden="true" customHeight="false" outlineLevel="2" collapsed="false">
      <c r="A416" s="1"/>
      <c r="B416" s="70" t="str">
        <f aca="false">B295</f>
        <v>Abnahmetest</v>
      </c>
      <c r="C416" s="71"/>
      <c r="D416" s="72"/>
      <c r="E416" s="73"/>
      <c r="F416" s="74"/>
      <c r="G416" s="75" t="n">
        <f aca="false">SUMIFS([0]!t1istw10,[0]!t1paketw10,B416)</f>
        <v>0</v>
      </c>
      <c r="H416" s="74"/>
      <c r="I416" s="75" t="n">
        <f aca="false">SUMIFS(zeit2!t2istw10,zeit2!t2paketw10,B416)</f>
        <v>0</v>
      </c>
      <c r="J416" s="74"/>
      <c r="K416" s="75" t="n">
        <f aca="false">SUMIFS(zeit3!t3istw10,zeit3!t3paketw10,B416)</f>
        <v>0</v>
      </c>
      <c r="L416" s="74"/>
      <c r="M416" s="75" t="n">
        <f aca="false">SUMIFS(zeit4!t4istw10,zeit4!t4paketw10,B416)</f>
        <v>0</v>
      </c>
      <c r="N416" s="74"/>
      <c r="O416" s="75" t="n">
        <f aca="false">SUMIFS(zeit5!t5istw10,zeit5!t5paketw10,B416)</f>
        <v>0</v>
      </c>
      <c r="P416" s="76" t="n">
        <f aca="false">L416+J416+H416+F416+N416</f>
        <v>0</v>
      </c>
      <c r="Q416" s="98" t="n">
        <f aca="false">M416+K416+I416+G416+O416</f>
        <v>0</v>
      </c>
      <c r="R416" s="1"/>
      <c r="S416" s="1"/>
      <c r="T416" s="1"/>
      <c r="U416" s="1"/>
      <c r="V416" s="1"/>
      <c r="W416" s="1"/>
      <c r="X416" s="1"/>
      <c r="Y416" s="1"/>
      <c r="Z416" s="1"/>
      <c r="AA416" s="1"/>
      <c r="AB416" s="1"/>
      <c r="AC416" s="1"/>
      <c r="AD416" s="1"/>
      <c r="AE416" s="1"/>
      <c r="AF416" s="1"/>
      <c r="AG416" s="1"/>
    </row>
    <row r="417" customFormat="false" ht="15" hidden="true" customHeight="false" outlineLevel="2" collapsed="false">
      <c r="A417" s="1"/>
      <c r="B417" s="70" t="n">
        <f aca="false">B296</f>
        <v>0</v>
      </c>
      <c r="C417" s="71"/>
      <c r="D417" s="72"/>
      <c r="E417" s="73"/>
      <c r="F417" s="74"/>
      <c r="G417" s="75" t="n">
        <f aca="false">SUMIFS([0]!t1istw10,[0]!t1paketw10,B417)</f>
        <v>0</v>
      </c>
      <c r="H417" s="74"/>
      <c r="I417" s="75" t="n">
        <f aca="false">SUMIFS(zeit2!t2istw10,zeit2!t2paketw10,B417)</f>
        <v>0</v>
      </c>
      <c r="J417" s="74"/>
      <c r="K417" s="75" t="n">
        <f aca="false">SUMIFS(zeit3!t3istw10,zeit3!t3paketw10,B417)</f>
        <v>0</v>
      </c>
      <c r="L417" s="74"/>
      <c r="M417" s="75" t="n">
        <f aca="false">SUMIFS(zeit4!t4istw10,zeit4!t4paketw10,B417)</f>
        <v>0</v>
      </c>
      <c r="N417" s="74"/>
      <c r="O417" s="75" t="n">
        <f aca="false">SUMIFS(zeit5!t5istw10,zeit5!t5paketw10,B417)</f>
        <v>0</v>
      </c>
      <c r="P417" s="76" t="n">
        <f aca="false">L417+J417+H417+F417+N417</f>
        <v>0</v>
      </c>
      <c r="Q417" s="98" t="n">
        <f aca="false">M417+K417+I417+G417+O417</f>
        <v>0</v>
      </c>
      <c r="R417" s="1"/>
      <c r="S417" s="1"/>
      <c r="T417" s="1"/>
      <c r="U417" s="1"/>
      <c r="V417" s="1"/>
      <c r="W417" s="1"/>
      <c r="X417" s="1"/>
      <c r="Y417" s="1"/>
      <c r="Z417" s="1"/>
      <c r="AA417" s="1"/>
      <c r="AB417" s="1"/>
      <c r="AC417" s="1"/>
      <c r="AD417" s="1"/>
      <c r="AE417" s="1"/>
      <c r="AF417" s="1"/>
      <c r="AG417" s="1"/>
    </row>
    <row r="418" customFormat="false" ht="15" hidden="true" customHeight="false" outlineLevel="2" collapsed="false">
      <c r="A418" s="1"/>
      <c r="B418" s="70" t="n">
        <f aca="false">B297</f>
        <v>0</v>
      </c>
      <c r="C418" s="71"/>
      <c r="D418" s="72"/>
      <c r="E418" s="73"/>
      <c r="F418" s="74"/>
      <c r="G418" s="75" t="n">
        <f aca="false">SUMIFS([0]!t1istw10,[0]!t1paketw10,B418)</f>
        <v>0</v>
      </c>
      <c r="H418" s="74"/>
      <c r="I418" s="75" t="n">
        <f aca="false">SUMIFS(zeit2!t2istw10,zeit2!t2paketw10,B418)</f>
        <v>0</v>
      </c>
      <c r="J418" s="74"/>
      <c r="K418" s="75" t="n">
        <f aca="false">SUMIFS(zeit3!t3istw10,zeit3!t3paketw10,B418)</f>
        <v>0</v>
      </c>
      <c r="L418" s="74"/>
      <c r="M418" s="75" t="n">
        <f aca="false">SUMIFS(zeit4!t4istw10,zeit4!t4paketw10,B418)</f>
        <v>0</v>
      </c>
      <c r="N418" s="74"/>
      <c r="O418" s="75" t="n">
        <f aca="false">SUMIFS(zeit5!t5istw10,zeit5!t5paketw10,B418)</f>
        <v>0</v>
      </c>
      <c r="P418" s="76" t="n">
        <f aca="false">L418+J418+H418+F418+N418</f>
        <v>0</v>
      </c>
      <c r="Q418" s="98" t="n">
        <f aca="false">M418+K418+I418+G418+O418</f>
        <v>0</v>
      </c>
      <c r="R418" s="1"/>
      <c r="S418" s="1"/>
      <c r="T418" s="1"/>
      <c r="U418" s="1"/>
      <c r="V418" s="1"/>
      <c r="W418" s="1"/>
      <c r="X418" s="1"/>
      <c r="Y418" s="1"/>
      <c r="Z418" s="1"/>
      <c r="AA418" s="1"/>
      <c r="AB418" s="1"/>
      <c r="AC418" s="1"/>
      <c r="AD418" s="1"/>
      <c r="AE418" s="1"/>
      <c r="AF418" s="1"/>
      <c r="AG418" s="1"/>
    </row>
    <row r="419" customFormat="false" ht="15" hidden="true" customHeight="false" outlineLevel="2" collapsed="false">
      <c r="A419" s="1"/>
      <c r="B419" s="70" t="n">
        <f aca="false">B298</f>
        <v>0</v>
      </c>
      <c r="C419" s="71"/>
      <c r="D419" s="72"/>
      <c r="E419" s="73"/>
      <c r="F419" s="74"/>
      <c r="G419" s="75" t="n">
        <f aca="false">SUMIFS([0]!t1istw10,[0]!t1paketw10,B419)</f>
        <v>0</v>
      </c>
      <c r="H419" s="74"/>
      <c r="I419" s="75" t="n">
        <f aca="false">SUMIFS(zeit2!t2istw10,zeit2!t2paketw10,B419)</f>
        <v>0</v>
      </c>
      <c r="J419" s="74"/>
      <c r="K419" s="75" t="n">
        <f aca="false">SUMIFS(zeit3!t3istw10,zeit3!t3paketw10,B419)</f>
        <v>0</v>
      </c>
      <c r="L419" s="74"/>
      <c r="M419" s="75" t="n">
        <f aca="false">SUMIFS(zeit4!t4istw10,zeit4!t4paketw10,B419)</f>
        <v>0</v>
      </c>
      <c r="N419" s="74"/>
      <c r="O419" s="75" t="n">
        <f aca="false">SUMIFS(zeit5!t5istw10,zeit5!t5paketw10,B419)</f>
        <v>0</v>
      </c>
      <c r="P419" s="76" t="n">
        <f aca="false">L419+J419+H419+F419+N419</f>
        <v>0</v>
      </c>
      <c r="Q419" s="98" t="n">
        <f aca="false">M419+K419+I419+G419+O419</f>
        <v>0</v>
      </c>
      <c r="R419" s="1"/>
      <c r="S419" s="1"/>
      <c r="T419" s="1"/>
      <c r="U419" s="1"/>
      <c r="V419" s="1"/>
      <c r="W419" s="1"/>
      <c r="X419" s="1"/>
      <c r="Y419" s="1"/>
      <c r="Z419" s="1"/>
      <c r="AA419" s="1"/>
      <c r="AB419" s="1"/>
      <c r="AC419" s="1"/>
      <c r="AD419" s="1"/>
      <c r="AE419" s="1"/>
      <c r="AF419" s="1"/>
      <c r="AG419" s="1"/>
    </row>
    <row r="420" customFormat="false" ht="15" hidden="true" customHeight="false" outlineLevel="2" collapsed="false">
      <c r="A420" s="1"/>
      <c r="B420" s="70" t="n">
        <f aca="false">B299</f>
        <v>0</v>
      </c>
      <c r="C420" s="71"/>
      <c r="D420" s="72"/>
      <c r="E420" s="73"/>
      <c r="F420" s="74"/>
      <c r="G420" s="75" t="n">
        <f aca="false">SUMIFS([0]!t1istw10,[0]!t1paketw10,B420)</f>
        <v>0</v>
      </c>
      <c r="H420" s="74"/>
      <c r="I420" s="75" t="n">
        <f aca="false">SUMIFS(zeit2!t2istw10,zeit2!t2paketw10,B420)</f>
        <v>0</v>
      </c>
      <c r="J420" s="74"/>
      <c r="K420" s="75" t="n">
        <f aca="false">SUMIFS(zeit3!t3istw10,zeit3!t3paketw10,B420)</f>
        <v>0</v>
      </c>
      <c r="L420" s="74"/>
      <c r="M420" s="75" t="n">
        <f aca="false">SUMIFS(zeit4!t4istw10,zeit4!t4paketw10,B420)</f>
        <v>0</v>
      </c>
      <c r="N420" s="74"/>
      <c r="O420" s="75" t="n">
        <f aca="false">SUMIFS(zeit5!t5istw10,zeit5!t5paketw10,B420)</f>
        <v>0</v>
      </c>
      <c r="P420" s="76" t="n">
        <f aca="false">L420+J420+H420+F420+N420</f>
        <v>0</v>
      </c>
      <c r="Q420" s="98" t="n">
        <f aca="false">M420+K420+I420+G420+O420</f>
        <v>0</v>
      </c>
      <c r="R420" s="1"/>
      <c r="S420" s="1"/>
      <c r="T420" s="1"/>
      <c r="U420" s="1"/>
      <c r="V420" s="1"/>
      <c r="W420" s="1"/>
      <c r="X420" s="1"/>
      <c r="Y420" s="1"/>
      <c r="Z420" s="1"/>
      <c r="AA420" s="1"/>
      <c r="AB420" s="1"/>
      <c r="AC420" s="1"/>
      <c r="AD420" s="1"/>
      <c r="AE420" s="1"/>
      <c r="AF420" s="1"/>
      <c r="AG420" s="1"/>
    </row>
    <row r="421" customFormat="false" ht="15" hidden="true" customHeight="false" outlineLevel="2" collapsed="false">
      <c r="A421" s="1"/>
      <c r="B421" s="70" t="n">
        <f aca="false">B300</f>
        <v>0</v>
      </c>
      <c r="C421" s="71"/>
      <c r="D421" s="72"/>
      <c r="E421" s="73"/>
      <c r="F421" s="74"/>
      <c r="G421" s="75" t="n">
        <f aca="false">SUMIFS([0]!t1istw10,[0]!t1paketw10,B421)</f>
        <v>0</v>
      </c>
      <c r="H421" s="74"/>
      <c r="I421" s="75" t="n">
        <f aca="false">SUMIFS(zeit2!t2istw10,zeit2!t2paketw10,B421)</f>
        <v>0</v>
      </c>
      <c r="J421" s="74"/>
      <c r="K421" s="75" t="n">
        <f aca="false">SUMIFS(zeit3!t3istw10,zeit3!t3paketw10,B421)</f>
        <v>0</v>
      </c>
      <c r="L421" s="74"/>
      <c r="M421" s="75" t="n">
        <f aca="false">SUMIFS(zeit4!t4istw10,zeit4!t4paketw10,B421)</f>
        <v>0</v>
      </c>
      <c r="N421" s="74"/>
      <c r="O421" s="75" t="n">
        <f aca="false">SUMIFS(zeit5!t5istw10,zeit5!t5paketw10,B421)</f>
        <v>0</v>
      </c>
      <c r="P421" s="76" t="n">
        <f aca="false">L421+J421+H421+F421+N421</f>
        <v>0</v>
      </c>
      <c r="Q421" s="98" t="n">
        <f aca="false">M421+K421+I421+G421+O421</f>
        <v>0</v>
      </c>
      <c r="R421" s="1"/>
      <c r="S421" s="1"/>
      <c r="T421" s="1"/>
      <c r="U421" s="1"/>
      <c r="V421" s="1"/>
      <c r="W421" s="1"/>
      <c r="X421" s="1"/>
      <c r="Y421" s="1"/>
      <c r="Z421" s="1"/>
      <c r="AA421" s="1"/>
      <c r="AB421" s="1"/>
      <c r="AC421" s="1"/>
      <c r="AD421" s="1"/>
      <c r="AE421" s="1"/>
      <c r="AF421" s="1"/>
      <c r="AG421" s="1"/>
    </row>
    <row r="422" customFormat="false" ht="15" hidden="false" customHeight="false" outlineLevel="1" collapsed="true">
      <c r="A422" s="1"/>
      <c r="B422" s="84" t="s">
        <v>57</v>
      </c>
      <c r="C422" s="78"/>
      <c r="D422" s="79" t="n">
        <v>5</v>
      </c>
      <c r="E422" s="80" t="n">
        <f aca="false">D422-F422-H422-J422-L422-N422</f>
        <v>0</v>
      </c>
      <c r="F422" s="81" t="n">
        <f aca="false">SUM(F423:F432)</f>
        <v>2</v>
      </c>
      <c r="G422" s="82" t="n">
        <f aca="false">SUM(G423:G432)</f>
        <v>0</v>
      </c>
      <c r="H422" s="81" t="n">
        <f aca="false">SUM(H423:H432)</f>
        <v>1</v>
      </c>
      <c r="I422" s="82" t="n">
        <f aca="false">SUM(I423:I432)</f>
        <v>0</v>
      </c>
      <c r="J422" s="81" t="n">
        <f aca="false">SUM(J423:J432)</f>
        <v>1</v>
      </c>
      <c r="K422" s="82" t="n">
        <f aca="false">SUM(K423:K432)</f>
        <v>0</v>
      </c>
      <c r="L422" s="81" t="n">
        <f aca="false">SUM(L423:L432)</f>
        <v>1</v>
      </c>
      <c r="M422" s="82" t="n">
        <f aca="false">SUM(M423:M432)</f>
        <v>0</v>
      </c>
      <c r="N422" s="81" t="n">
        <f aca="false">SUM(N423:N432)</f>
        <v>0</v>
      </c>
      <c r="O422" s="82" t="n">
        <f aca="false">SUM(O423:O432)</f>
        <v>0</v>
      </c>
      <c r="P422" s="68" t="n">
        <f aca="false">L422+J422+H422+F422+N422</f>
        <v>5</v>
      </c>
      <c r="Q422" s="67" t="n">
        <f aca="false">M422+K422+I422+G422+O422</f>
        <v>0</v>
      </c>
      <c r="R422" s="1"/>
      <c r="S422" s="1"/>
      <c r="T422" s="1"/>
      <c r="U422" s="1"/>
      <c r="V422" s="1"/>
      <c r="W422" s="1"/>
      <c r="X422" s="1"/>
      <c r="Y422" s="1"/>
      <c r="Z422" s="1"/>
      <c r="AA422" s="1"/>
      <c r="AB422" s="1"/>
      <c r="AC422" s="1"/>
      <c r="AD422" s="1"/>
      <c r="AE422" s="1"/>
      <c r="AF422" s="1"/>
      <c r="AG422" s="1"/>
    </row>
    <row r="423" customFormat="false" ht="15" hidden="true" customHeight="false" outlineLevel="2" collapsed="false">
      <c r="A423" s="1"/>
      <c r="B423" s="70" t="str">
        <f aca="false">B302</f>
        <v>Testprotokoll</v>
      </c>
      <c r="C423" s="71"/>
      <c r="D423" s="72"/>
      <c r="E423" s="73"/>
      <c r="F423" s="74" t="n">
        <v>1</v>
      </c>
      <c r="G423" s="75" t="n">
        <f aca="false">SUMIFS([0]!t1istw10,[0]!t1paketw10,B423)</f>
        <v>0</v>
      </c>
      <c r="H423" s="74" t="n">
        <v>1</v>
      </c>
      <c r="I423" s="75" t="n">
        <f aca="false">SUMIFS(zeit2!t2istw10,zeit2!t2paketw10,B423)</f>
        <v>0</v>
      </c>
      <c r="J423" s="74"/>
      <c r="K423" s="75" t="n">
        <f aca="false">SUMIFS(zeit3!t3istw10,zeit3!t3paketw10,B423)</f>
        <v>0</v>
      </c>
      <c r="L423" s="74" t="n">
        <v>0.5</v>
      </c>
      <c r="M423" s="75" t="n">
        <f aca="false">SUMIFS(zeit4!t4istw10,zeit4!t4paketw10,B423)</f>
        <v>0</v>
      </c>
      <c r="N423" s="74"/>
      <c r="O423" s="75" t="n">
        <f aca="false">SUMIFS(zeit5!t5istw10,zeit5!t5paketw10,B423)</f>
        <v>0</v>
      </c>
      <c r="P423" s="76" t="n">
        <f aca="false">L423+J423+H423+F423+N423</f>
        <v>2.5</v>
      </c>
      <c r="Q423" s="98" t="n">
        <f aca="false">M423+K423+I423+G423+O423</f>
        <v>0</v>
      </c>
      <c r="R423" s="1"/>
      <c r="S423" s="1"/>
      <c r="T423" s="1"/>
      <c r="U423" s="1"/>
      <c r="V423" s="1"/>
      <c r="W423" s="1"/>
      <c r="X423" s="1"/>
      <c r="Y423" s="1"/>
      <c r="Z423" s="1"/>
      <c r="AA423" s="1"/>
      <c r="AB423" s="1"/>
      <c r="AC423" s="1"/>
      <c r="AD423" s="1"/>
      <c r="AE423" s="1"/>
      <c r="AF423" s="1"/>
      <c r="AG423" s="1"/>
    </row>
    <row r="424" customFormat="false" ht="15" hidden="true" customHeight="false" outlineLevel="2" collapsed="false">
      <c r="A424" s="1"/>
      <c r="B424" s="70" t="str">
        <f aca="false">B303</f>
        <v>Codedokumentation</v>
      </c>
      <c r="C424" s="71"/>
      <c r="D424" s="72"/>
      <c r="E424" s="73"/>
      <c r="F424" s="74" t="n">
        <v>1</v>
      </c>
      <c r="G424" s="75" t="n">
        <f aca="false">SUMIFS([0]!t1istw10,[0]!t1paketw10,B424)</f>
        <v>0</v>
      </c>
      <c r="H424" s="74"/>
      <c r="I424" s="75" t="n">
        <f aca="false">SUMIFS(zeit2!t2istw10,zeit2!t2paketw10,B424)</f>
        <v>0</v>
      </c>
      <c r="J424" s="74" t="n">
        <v>1</v>
      </c>
      <c r="K424" s="75" t="n">
        <f aca="false">SUMIFS(zeit3!t3istw10,zeit3!t3paketw10,B424)</f>
        <v>0</v>
      </c>
      <c r="L424" s="74" t="n">
        <v>0.5</v>
      </c>
      <c r="M424" s="75" t="n">
        <f aca="false">SUMIFS(zeit4!t4istw10,zeit4!t4paketw10,B424)</f>
        <v>0</v>
      </c>
      <c r="N424" s="74"/>
      <c r="O424" s="75" t="n">
        <f aca="false">SUMIFS(zeit5!t5istw10,zeit5!t5paketw10,B424)</f>
        <v>0</v>
      </c>
      <c r="P424" s="76" t="n">
        <f aca="false">L424+J424+H424+F424+N424</f>
        <v>2.5</v>
      </c>
      <c r="Q424" s="98" t="n">
        <f aca="false">M424+K424+I424+G424+O424</f>
        <v>0</v>
      </c>
      <c r="R424" s="1"/>
      <c r="S424" s="1"/>
      <c r="T424" s="1"/>
      <c r="U424" s="1"/>
      <c r="V424" s="1"/>
      <c r="W424" s="1"/>
      <c r="X424" s="1"/>
      <c r="Y424" s="1"/>
      <c r="Z424" s="1"/>
      <c r="AA424" s="1"/>
      <c r="AB424" s="1"/>
      <c r="AC424" s="1"/>
      <c r="AD424" s="1"/>
      <c r="AE424" s="1"/>
      <c r="AF424" s="1"/>
      <c r="AG424" s="1"/>
    </row>
    <row r="425" customFormat="false" ht="15" hidden="true" customHeight="false" outlineLevel="2" collapsed="false">
      <c r="A425" s="1"/>
      <c r="B425" s="70" t="str">
        <f aca="false">B304</f>
        <v>Benutzerdokumentation</v>
      </c>
      <c r="C425" s="71"/>
      <c r="D425" s="72"/>
      <c r="E425" s="73"/>
      <c r="F425" s="74"/>
      <c r="G425" s="75" t="n">
        <f aca="false">SUMIFS([0]!t1istw10,[0]!t1paketw10,B425)</f>
        <v>0</v>
      </c>
      <c r="H425" s="74"/>
      <c r="I425" s="75" t="n">
        <f aca="false">SUMIFS(zeit2!t2istw10,zeit2!t2paketw10,B425)</f>
        <v>0</v>
      </c>
      <c r="J425" s="74"/>
      <c r="K425" s="75" t="n">
        <f aca="false">SUMIFS(zeit3!t3istw10,zeit3!t3paketw10,B425)</f>
        <v>0</v>
      </c>
      <c r="L425" s="74"/>
      <c r="M425" s="75" t="n">
        <f aca="false">SUMIFS(zeit4!t4istw10,zeit4!t4paketw10,B425)</f>
        <v>0</v>
      </c>
      <c r="N425" s="74"/>
      <c r="O425" s="75" t="n">
        <f aca="false">SUMIFS(zeit5!t5istw10,zeit5!t5paketw10,B425)</f>
        <v>0</v>
      </c>
      <c r="P425" s="76" t="n">
        <f aca="false">L425+J425+H425+F425+N425</f>
        <v>0</v>
      </c>
      <c r="Q425" s="98" t="n">
        <f aca="false">M425+K425+I425+G425+O425</f>
        <v>0</v>
      </c>
      <c r="R425" s="1"/>
      <c r="S425" s="1"/>
      <c r="T425" s="1"/>
      <c r="U425" s="1"/>
      <c r="V425" s="1"/>
      <c r="W425" s="1"/>
      <c r="X425" s="1"/>
      <c r="Y425" s="1"/>
      <c r="Z425" s="1"/>
      <c r="AA425" s="1"/>
      <c r="AB425" s="1"/>
      <c r="AC425" s="1"/>
      <c r="AD425" s="1"/>
      <c r="AE425" s="1"/>
      <c r="AF425" s="1"/>
      <c r="AG425" s="1"/>
    </row>
    <row r="426" customFormat="false" ht="15" hidden="true" customHeight="false" outlineLevel="2" collapsed="false">
      <c r="A426" s="1"/>
      <c r="B426" s="70" t="str">
        <f aca="false">B305</f>
        <v>Protokoll - Review</v>
      </c>
      <c r="C426" s="71"/>
      <c r="D426" s="72"/>
      <c r="E426" s="73"/>
      <c r="F426" s="74"/>
      <c r="G426" s="75" t="n">
        <f aca="false">SUMIFS([0]!t1istw10,[0]!t1paketw10,B426)</f>
        <v>0</v>
      </c>
      <c r="H426" s="74"/>
      <c r="I426" s="75" t="n">
        <f aca="false">SUMIFS(zeit2!t2istw10,zeit2!t2paketw10,B426)</f>
        <v>0</v>
      </c>
      <c r="J426" s="74"/>
      <c r="K426" s="75" t="n">
        <f aca="false">SUMIFS(zeit3!t3istw10,zeit3!t3paketw10,B426)</f>
        <v>0</v>
      </c>
      <c r="L426" s="74"/>
      <c r="M426" s="75" t="n">
        <f aca="false">SUMIFS(zeit4!t4istw10,zeit4!t4paketw10,B426)</f>
        <v>0</v>
      </c>
      <c r="N426" s="74"/>
      <c r="O426" s="75" t="n">
        <f aca="false">SUMIFS(zeit5!t5istw10,zeit5!t5paketw10,B426)</f>
        <v>0</v>
      </c>
      <c r="P426" s="76" t="n">
        <f aca="false">L426+J426+H426+F426+N426</f>
        <v>0</v>
      </c>
      <c r="Q426" s="98" t="n">
        <f aca="false">M426+K426+I426+G426+O426</f>
        <v>0</v>
      </c>
      <c r="R426" s="1"/>
      <c r="S426" s="1"/>
      <c r="T426" s="1"/>
      <c r="U426" s="1"/>
      <c r="V426" s="1"/>
      <c r="W426" s="1"/>
      <c r="X426" s="1"/>
      <c r="Y426" s="1"/>
      <c r="Z426" s="1"/>
      <c r="AA426" s="1"/>
      <c r="AB426" s="1"/>
      <c r="AC426" s="1"/>
      <c r="AD426" s="1"/>
      <c r="AE426" s="1"/>
      <c r="AF426" s="1"/>
      <c r="AG426" s="1"/>
    </row>
    <row r="427" customFormat="false" ht="15" hidden="true" customHeight="false" outlineLevel="2" collapsed="false">
      <c r="A427" s="1"/>
      <c r="B427" s="70" t="n">
        <f aca="false">B306</f>
        <v>0</v>
      </c>
      <c r="C427" s="71"/>
      <c r="D427" s="72"/>
      <c r="E427" s="73"/>
      <c r="F427" s="74"/>
      <c r="G427" s="75" t="n">
        <f aca="false">SUMIFS([0]!t1istw10,[0]!t1paketw10,B427)</f>
        <v>0</v>
      </c>
      <c r="H427" s="74"/>
      <c r="I427" s="75" t="n">
        <f aca="false">SUMIFS(zeit2!t2istw10,zeit2!t2paketw10,B427)</f>
        <v>0</v>
      </c>
      <c r="J427" s="74"/>
      <c r="K427" s="75" t="n">
        <f aca="false">SUMIFS(zeit3!t3istw10,zeit3!t3paketw10,B427)</f>
        <v>0</v>
      </c>
      <c r="L427" s="74"/>
      <c r="M427" s="75" t="n">
        <f aca="false">SUMIFS(zeit4!t4istw10,zeit4!t4paketw10,B427)</f>
        <v>0</v>
      </c>
      <c r="N427" s="74"/>
      <c r="O427" s="75" t="n">
        <f aca="false">SUMIFS(zeit5!t5istw10,zeit5!t5paketw10,B427)</f>
        <v>0</v>
      </c>
      <c r="P427" s="76" t="n">
        <f aca="false">L427+J427+H427+F427+N427</f>
        <v>0</v>
      </c>
      <c r="Q427" s="98" t="n">
        <f aca="false">M427+K427+I427+G427+O427</f>
        <v>0</v>
      </c>
      <c r="R427" s="1"/>
      <c r="S427" s="1"/>
      <c r="T427" s="1"/>
      <c r="U427" s="1"/>
      <c r="V427" s="1"/>
      <c r="W427" s="1"/>
      <c r="X427" s="1"/>
      <c r="Y427" s="1"/>
      <c r="Z427" s="1"/>
      <c r="AA427" s="1"/>
      <c r="AB427" s="1"/>
      <c r="AC427" s="1"/>
      <c r="AD427" s="1"/>
      <c r="AE427" s="1"/>
      <c r="AF427" s="1"/>
      <c r="AG427" s="1"/>
    </row>
    <row r="428" customFormat="false" ht="15" hidden="true" customHeight="false" outlineLevel="2" collapsed="false">
      <c r="A428" s="1"/>
      <c r="B428" s="70" t="n">
        <f aca="false">B307</f>
        <v>0</v>
      </c>
      <c r="C428" s="71"/>
      <c r="D428" s="72"/>
      <c r="E428" s="73"/>
      <c r="F428" s="74"/>
      <c r="G428" s="75" t="n">
        <f aca="false">SUMIFS([0]!t1istw10,[0]!t1paketw10,B428)</f>
        <v>0</v>
      </c>
      <c r="H428" s="74"/>
      <c r="I428" s="75" t="n">
        <f aca="false">SUMIFS(zeit2!t2istw10,zeit2!t2paketw10,B428)</f>
        <v>0</v>
      </c>
      <c r="J428" s="74"/>
      <c r="K428" s="75" t="n">
        <f aca="false">SUMIFS(zeit3!t3istw10,zeit3!t3paketw10,B428)</f>
        <v>0</v>
      </c>
      <c r="L428" s="74"/>
      <c r="M428" s="75" t="n">
        <f aca="false">SUMIFS(zeit4!t4istw10,zeit4!t4paketw10,B428)</f>
        <v>0</v>
      </c>
      <c r="N428" s="74"/>
      <c r="O428" s="75" t="n">
        <f aca="false">SUMIFS(zeit5!t5istw10,zeit5!t5paketw10,B428)</f>
        <v>0</v>
      </c>
      <c r="P428" s="76" t="n">
        <f aca="false">L428+J428+H428+F428+N428</f>
        <v>0</v>
      </c>
      <c r="Q428" s="98" t="n">
        <f aca="false">M428+K428+I428+G428+O428</f>
        <v>0</v>
      </c>
      <c r="R428" s="1"/>
      <c r="S428" s="1"/>
      <c r="T428" s="1"/>
      <c r="U428" s="1"/>
      <c r="V428" s="1"/>
      <c r="W428" s="1"/>
      <c r="X428" s="1"/>
      <c r="Y428" s="1"/>
      <c r="Z428" s="1"/>
      <c r="AA428" s="1"/>
      <c r="AB428" s="1"/>
      <c r="AC428" s="1"/>
      <c r="AD428" s="1"/>
      <c r="AE428" s="1"/>
      <c r="AF428" s="1"/>
      <c r="AG428" s="1"/>
    </row>
    <row r="429" customFormat="false" ht="15" hidden="true" customHeight="false" outlineLevel="2" collapsed="false">
      <c r="A429" s="1"/>
      <c r="B429" s="70" t="n">
        <f aca="false">B308</f>
        <v>0</v>
      </c>
      <c r="C429" s="71"/>
      <c r="D429" s="72"/>
      <c r="E429" s="73"/>
      <c r="F429" s="74"/>
      <c r="G429" s="75" t="n">
        <f aca="false">SUMIFS([0]!t1istw10,[0]!t1paketw10,B429)</f>
        <v>0</v>
      </c>
      <c r="H429" s="74"/>
      <c r="I429" s="75" t="n">
        <f aca="false">SUMIFS(zeit2!t2istw10,zeit2!t2paketw10,B429)</f>
        <v>0</v>
      </c>
      <c r="J429" s="74"/>
      <c r="K429" s="75" t="n">
        <f aca="false">SUMIFS(zeit3!t3istw10,zeit3!t3paketw10,B429)</f>
        <v>0</v>
      </c>
      <c r="L429" s="74"/>
      <c r="M429" s="75" t="n">
        <f aca="false">SUMIFS(zeit4!t4istw10,zeit4!t4paketw10,B429)</f>
        <v>0</v>
      </c>
      <c r="N429" s="74"/>
      <c r="O429" s="75" t="n">
        <f aca="false">SUMIFS(zeit5!t5istw10,zeit5!t5paketw10,B429)</f>
        <v>0</v>
      </c>
      <c r="P429" s="76" t="n">
        <f aca="false">L429+J429+H429+F429+N429</f>
        <v>0</v>
      </c>
      <c r="Q429" s="98" t="n">
        <f aca="false">M429+K429+I429+G429+O429</f>
        <v>0</v>
      </c>
      <c r="R429" s="1"/>
      <c r="S429" s="1"/>
      <c r="T429" s="1"/>
      <c r="U429" s="1"/>
      <c r="V429" s="1"/>
      <c r="W429" s="1"/>
      <c r="X429" s="1"/>
      <c r="Y429" s="1"/>
      <c r="Z429" s="1"/>
      <c r="AA429" s="1"/>
      <c r="AB429" s="1"/>
      <c r="AC429" s="1"/>
      <c r="AD429" s="1"/>
      <c r="AE429" s="1"/>
      <c r="AF429" s="1"/>
      <c r="AG429" s="1"/>
    </row>
    <row r="430" customFormat="false" ht="15" hidden="true" customHeight="false" outlineLevel="2" collapsed="false">
      <c r="A430" s="1"/>
      <c r="B430" s="70" t="n">
        <f aca="false">B309</f>
        <v>0</v>
      </c>
      <c r="C430" s="71"/>
      <c r="D430" s="72"/>
      <c r="E430" s="73"/>
      <c r="F430" s="74"/>
      <c r="G430" s="75" t="n">
        <f aca="false">SUMIFS([0]!t1istw10,[0]!t1paketw10,B430)</f>
        <v>0</v>
      </c>
      <c r="H430" s="74"/>
      <c r="I430" s="75" t="n">
        <f aca="false">SUMIFS(zeit2!t2istw10,zeit2!t2paketw10,B430)</f>
        <v>0</v>
      </c>
      <c r="J430" s="74"/>
      <c r="K430" s="75" t="n">
        <f aca="false">SUMIFS(zeit3!t3istw10,zeit3!t3paketw10,B430)</f>
        <v>0</v>
      </c>
      <c r="L430" s="74"/>
      <c r="M430" s="75" t="n">
        <f aca="false">SUMIFS(zeit4!t4istw10,zeit4!t4paketw10,B430)</f>
        <v>0</v>
      </c>
      <c r="N430" s="74"/>
      <c r="O430" s="75" t="n">
        <f aca="false">SUMIFS(zeit5!t5istw10,zeit5!t5paketw10,B430)</f>
        <v>0</v>
      </c>
      <c r="P430" s="76" t="n">
        <f aca="false">L430+J430+H430+F430+N430</f>
        <v>0</v>
      </c>
      <c r="Q430" s="98" t="n">
        <f aca="false">M430+K430+I430+G430+O430</f>
        <v>0</v>
      </c>
      <c r="R430" s="1"/>
      <c r="S430" s="1"/>
      <c r="T430" s="1"/>
      <c r="U430" s="1"/>
      <c r="V430" s="1"/>
      <c r="W430" s="1"/>
      <c r="X430" s="1"/>
      <c r="Y430" s="1"/>
      <c r="Z430" s="1"/>
      <c r="AA430" s="1"/>
      <c r="AB430" s="1"/>
      <c r="AC430" s="1"/>
      <c r="AD430" s="1"/>
      <c r="AE430" s="1"/>
      <c r="AF430" s="1"/>
      <c r="AG430" s="1"/>
    </row>
    <row r="431" customFormat="false" ht="15" hidden="true" customHeight="false" outlineLevel="2" collapsed="false">
      <c r="A431" s="1"/>
      <c r="B431" s="70" t="n">
        <f aca="false">B310</f>
        <v>0</v>
      </c>
      <c r="C431" s="71"/>
      <c r="D431" s="72"/>
      <c r="E431" s="73"/>
      <c r="F431" s="74"/>
      <c r="G431" s="75" t="n">
        <f aca="false">SUMIFS([0]!t1istw10,[0]!t1paketw10,B431)</f>
        <v>0</v>
      </c>
      <c r="H431" s="74"/>
      <c r="I431" s="75" t="n">
        <f aca="false">SUMIFS(zeit2!t2istw10,zeit2!t2paketw10,B431)</f>
        <v>0</v>
      </c>
      <c r="J431" s="74"/>
      <c r="K431" s="75" t="n">
        <f aca="false">SUMIFS(zeit3!t3istw10,zeit3!t3paketw10,B431)</f>
        <v>0</v>
      </c>
      <c r="L431" s="74"/>
      <c r="M431" s="75" t="n">
        <f aca="false">SUMIFS(zeit4!t4istw10,zeit4!t4paketw10,B431)</f>
        <v>0</v>
      </c>
      <c r="N431" s="74"/>
      <c r="O431" s="75" t="n">
        <f aca="false">SUMIFS(zeit5!t5istw10,zeit5!t5paketw10,B431)</f>
        <v>0</v>
      </c>
      <c r="P431" s="76" t="n">
        <f aca="false">L431+J431+H431+F431+N431</f>
        <v>0</v>
      </c>
      <c r="Q431" s="98" t="n">
        <f aca="false">M431+K431+I431+G431+O431</f>
        <v>0</v>
      </c>
      <c r="R431" s="1"/>
      <c r="S431" s="1"/>
      <c r="T431" s="1"/>
      <c r="U431" s="1"/>
      <c r="V431" s="1"/>
      <c r="W431" s="1"/>
      <c r="X431" s="1"/>
      <c r="Y431" s="1"/>
      <c r="Z431" s="1"/>
      <c r="AA431" s="1"/>
      <c r="AB431" s="1"/>
      <c r="AC431" s="1"/>
      <c r="AD431" s="1"/>
      <c r="AE431" s="1"/>
      <c r="AF431" s="1"/>
      <c r="AG431" s="1"/>
    </row>
    <row r="432" customFormat="false" ht="15" hidden="true" customHeight="false" outlineLevel="2" collapsed="false">
      <c r="A432" s="1"/>
      <c r="B432" s="70" t="n">
        <f aca="false">B311</f>
        <v>0</v>
      </c>
      <c r="C432" s="71"/>
      <c r="D432" s="72"/>
      <c r="E432" s="73"/>
      <c r="F432" s="74"/>
      <c r="G432" s="75" t="n">
        <f aca="false">SUMIFS([0]!t1istw10,[0]!t1paketw10,B432)</f>
        <v>0</v>
      </c>
      <c r="H432" s="74"/>
      <c r="I432" s="75" t="n">
        <f aca="false">SUMIFS(zeit2!t2istw10,zeit2!t2paketw10,B432)</f>
        <v>0</v>
      </c>
      <c r="J432" s="74"/>
      <c r="K432" s="75" t="n">
        <f aca="false">SUMIFS(zeit3!t3istw10,zeit3!t3paketw10,B432)</f>
        <v>0</v>
      </c>
      <c r="L432" s="74"/>
      <c r="M432" s="75" t="n">
        <f aca="false">SUMIFS(zeit4!t4istw10,zeit4!t4paketw10,B432)</f>
        <v>0</v>
      </c>
      <c r="N432" s="74"/>
      <c r="O432" s="75" t="n">
        <f aca="false">SUMIFS(zeit5!t5istw10,zeit5!t5paketw10,B432)</f>
        <v>0</v>
      </c>
      <c r="P432" s="76" t="n">
        <f aca="false">L432+J432+H432+F432+N432</f>
        <v>0</v>
      </c>
      <c r="Q432" s="98" t="n">
        <f aca="false">M432+K432+I432+G432+O432</f>
        <v>0</v>
      </c>
      <c r="R432" s="1"/>
      <c r="S432" s="1"/>
      <c r="T432" s="1"/>
      <c r="U432" s="1"/>
      <c r="V432" s="1"/>
      <c r="W432" s="1"/>
      <c r="X432" s="1"/>
      <c r="Y432" s="1"/>
      <c r="Z432" s="1"/>
      <c r="AA432" s="1"/>
      <c r="AB432" s="1"/>
      <c r="AC432" s="1"/>
      <c r="AD432" s="1"/>
      <c r="AE432" s="1"/>
      <c r="AF432" s="1"/>
      <c r="AG432" s="1"/>
    </row>
    <row r="433" customFormat="false" ht="15" hidden="false" customHeight="false" outlineLevel="1" collapsed="true">
      <c r="A433" s="1"/>
      <c r="B433" s="84" t="s">
        <v>58</v>
      </c>
      <c r="C433" s="78"/>
      <c r="D433" s="79"/>
      <c r="E433" s="80" t="n">
        <f aca="false">D433-F433-H433-J433-L433-N433</f>
        <v>0</v>
      </c>
      <c r="F433" s="81" t="n">
        <f aca="false">SUM(F434:F443)</f>
        <v>0</v>
      </c>
      <c r="G433" s="82" t="n">
        <f aca="false">SUM(G434:G443)</f>
        <v>0</v>
      </c>
      <c r="H433" s="81" t="n">
        <f aca="false">SUM(H434:H443)</f>
        <v>0</v>
      </c>
      <c r="I433" s="82" t="n">
        <f aca="false">SUM(I434:I443)</f>
        <v>0</v>
      </c>
      <c r="J433" s="81" t="n">
        <f aca="false">SUM(J434:J443)</f>
        <v>0</v>
      </c>
      <c r="K433" s="82" t="n">
        <f aca="false">SUM(K434:K443)</f>
        <v>0</v>
      </c>
      <c r="L433" s="81" t="n">
        <f aca="false">SUM(L434:L443)</f>
        <v>0</v>
      </c>
      <c r="M433" s="82" t="n">
        <f aca="false">SUM(M434:M443)</f>
        <v>0</v>
      </c>
      <c r="N433" s="81" t="n">
        <f aca="false">SUM(N434:N443)</f>
        <v>0</v>
      </c>
      <c r="O433" s="82" t="n">
        <f aca="false">SUM(O434:O443)</f>
        <v>0</v>
      </c>
      <c r="P433" s="68" t="n">
        <f aca="false">L433+J433+H433+F433+N433</f>
        <v>0</v>
      </c>
      <c r="Q433" s="67" t="n">
        <f aca="false">M433+K433+I433+G433+O433</f>
        <v>0</v>
      </c>
      <c r="R433" s="1"/>
      <c r="S433" s="1"/>
      <c r="T433" s="1"/>
      <c r="U433" s="1"/>
      <c r="V433" s="1"/>
      <c r="W433" s="1"/>
      <c r="X433" s="1"/>
      <c r="Y433" s="1"/>
      <c r="Z433" s="1"/>
      <c r="AA433" s="1"/>
      <c r="AB433" s="1"/>
      <c r="AC433" s="1"/>
      <c r="AD433" s="1"/>
      <c r="AE433" s="1"/>
      <c r="AF433" s="1"/>
      <c r="AG433" s="1"/>
    </row>
    <row r="434" customFormat="false" ht="15" hidden="true" customHeight="false" outlineLevel="2" collapsed="false">
      <c r="A434" s="1"/>
      <c r="B434" s="70" t="str">
        <f aca="false">B313</f>
        <v>Projektinfrastruktur</v>
      </c>
      <c r="C434" s="71"/>
      <c r="D434" s="72"/>
      <c r="E434" s="73"/>
      <c r="F434" s="74"/>
      <c r="G434" s="75" t="n">
        <f aca="false">SUMIFS([0]!t1istw10,[0]!t1paketw10,B434)</f>
        <v>0</v>
      </c>
      <c r="H434" s="74"/>
      <c r="I434" s="75" t="n">
        <f aca="false">SUMIFS(zeit2!t2istw10,zeit2!t2paketw10,B434)</f>
        <v>0</v>
      </c>
      <c r="J434" s="74"/>
      <c r="K434" s="75" t="n">
        <f aca="false">SUMIFS(zeit3!t3istw10,zeit3!t3paketw10,B434)</f>
        <v>0</v>
      </c>
      <c r="L434" s="74"/>
      <c r="M434" s="75" t="n">
        <f aca="false">SUMIFS(zeit4!t4istw10,zeit4!t4paketw10,B434)</f>
        <v>0</v>
      </c>
      <c r="N434" s="74"/>
      <c r="O434" s="75" t="n">
        <f aca="false">SUMIFS(zeit5!t5istw10,zeit5!t5paketw10,B434)</f>
        <v>0</v>
      </c>
      <c r="P434" s="76" t="n">
        <f aca="false">L434+J434+H434+F434+N434</f>
        <v>0</v>
      </c>
      <c r="Q434" s="98" t="n">
        <f aca="false">M434+K434+I434+G434+O434</f>
        <v>0</v>
      </c>
      <c r="R434" s="1"/>
      <c r="S434" s="1"/>
      <c r="T434" s="1"/>
      <c r="U434" s="1"/>
      <c r="V434" s="1"/>
      <c r="W434" s="1"/>
      <c r="X434" s="1"/>
      <c r="Y434" s="1"/>
      <c r="Z434" s="1"/>
      <c r="AA434" s="1"/>
      <c r="AB434" s="1"/>
      <c r="AC434" s="1"/>
      <c r="AD434" s="1"/>
      <c r="AE434" s="1"/>
      <c r="AF434" s="1"/>
      <c r="AG434" s="1"/>
    </row>
    <row r="435" customFormat="false" ht="15" hidden="true" customHeight="false" outlineLevel="2" collapsed="false">
      <c r="A435" s="1"/>
      <c r="B435" s="70" t="str">
        <f aca="false">B314</f>
        <v>Zeitplan</v>
      </c>
      <c r="C435" s="71"/>
      <c r="D435" s="72"/>
      <c r="E435" s="73"/>
      <c r="F435" s="74"/>
      <c r="G435" s="75" t="n">
        <f aca="false">SUMIFS([0]!t1istw10,[0]!t1paketw10,B435)</f>
        <v>0</v>
      </c>
      <c r="H435" s="74"/>
      <c r="I435" s="75" t="n">
        <f aca="false">SUMIFS(zeit2!t2istw10,zeit2!t2paketw10,B435)</f>
        <v>0</v>
      </c>
      <c r="J435" s="74"/>
      <c r="K435" s="75" t="n">
        <f aca="false">SUMIFS(zeit3!t3istw10,zeit3!t3paketw10,B435)</f>
        <v>0</v>
      </c>
      <c r="L435" s="74"/>
      <c r="M435" s="75" t="n">
        <f aca="false">SUMIFS(zeit4!t4istw10,zeit4!t4paketw10,B435)</f>
        <v>0</v>
      </c>
      <c r="N435" s="74"/>
      <c r="O435" s="75" t="n">
        <f aca="false">SUMIFS(zeit5!t5istw10,zeit5!t5paketw10,B435)</f>
        <v>0</v>
      </c>
      <c r="P435" s="76" t="n">
        <f aca="false">L435+J435+H435+F435+N435</f>
        <v>0</v>
      </c>
      <c r="Q435" s="98" t="n">
        <f aca="false">M435+K435+I435+G435+O435</f>
        <v>0</v>
      </c>
      <c r="R435" s="1"/>
      <c r="S435" s="1"/>
      <c r="T435" s="1"/>
      <c r="U435" s="1"/>
      <c r="V435" s="1"/>
      <c r="W435" s="1"/>
      <c r="X435" s="1"/>
      <c r="Y435" s="1"/>
      <c r="Z435" s="1"/>
      <c r="AA435" s="1"/>
      <c r="AB435" s="1"/>
      <c r="AC435" s="1"/>
      <c r="AD435" s="1"/>
      <c r="AE435" s="1"/>
      <c r="AF435" s="1"/>
      <c r="AG435" s="1"/>
    </row>
    <row r="436" customFormat="false" ht="15" hidden="true" customHeight="false" outlineLevel="2" collapsed="false">
      <c r="A436" s="1"/>
      <c r="B436" s="70" t="str">
        <f aca="false">B315</f>
        <v>Projekt Website </v>
      </c>
      <c r="C436" s="71"/>
      <c r="D436" s="72"/>
      <c r="E436" s="73"/>
      <c r="F436" s="74"/>
      <c r="G436" s="75" t="n">
        <f aca="false">SUMIFS([0]!t1istw10,[0]!t1paketw10,B436)</f>
        <v>0</v>
      </c>
      <c r="H436" s="74"/>
      <c r="I436" s="75" t="n">
        <f aca="false">SUMIFS(zeit2!t2istw10,zeit2!t2paketw10,B436)</f>
        <v>0</v>
      </c>
      <c r="J436" s="74"/>
      <c r="K436" s="75" t="n">
        <f aca="false">SUMIFS(zeit3!t3istw10,zeit3!t3paketw10,B436)</f>
        <v>0</v>
      </c>
      <c r="L436" s="74"/>
      <c r="M436" s="75" t="n">
        <f aca="false">SUMIFS(zeit4!t4istw10,zeit4!t4paketw10,B436)</f>
        <v>0</v>
      </c>
      <c r="N436" s="74"/>
      <c r="O436" s="75" t="n">
        <f aca="false">SUMIFS(zeit5!t5istw10,zeit5!t5paketw10,B436)</f>
        <v>0</v>
      </c>
      <c r="P436" s="76" t="n">
        <f aca="false">L436+J436+H436+F436+N436</f>
        <v>0</v>
      </c>
      <c r="Q436" s="98" t="n">
        <f aca="false">M436+K436+I436+G436+O436</f>
        <v>0</v>
      </c>
      <c r="R436" s="1"/>
      <c r="S436" s="1"/>
      <c r="T436" s="1"/>
      <c r="U436" s="1"/>
      <c r="V436" s="1"/>
      <c r="W436" s="1"/>
      <c r="X436" s="1"/>
      <c r="Y436" s="1"/>
      <c r="Z436" s="1"/>
      <c r="AA436" s="1"/>
      <c r="AB436" s="1"/>
      <c r="AC436" s="1"/>
      <c r="AD436" s="1"/>
      <c r="AE436" s="1"/>
      <c r="AF436" s="1"/>
      <c r="AG436" s="1"/>
    </row>
    <row r="437" customFormat="false" ht="15" hidden="true" customHeight="false" outlineLevel="2" collapsed="false">
      <c r="A437" s="1"/>
      <c r="B437" s="70" t="str">
        <f aca="false">B316</f>
        <v>Projektplanung</v>
      </c>
      <c r="C437" s="71"/>
      <c r="D437" s="72"/>
      <c r="E437" s="73"/>
      <c r="F437" s="74"/>
      <c r="G437" s="75" t="n">
        <f aca="false">SUMIFS([0]!t1istw10,[0]!t1paketw10,B437)</f>
        <v>0</v>
      </c>
      <c r="H437" s="74"/>
      <c r="I437" s="75" t="n">
        <f aca="false">SUMIFS(zeit2!t2istw10,zeit2!t2paketw10,B437)</f>
        <v>0</v>
      </c>
      <c r="J437" s="74"/>
      <c r="K437" s="75" t="n">
        <f aca="false">SUMIFS(zeit3!t3istw10,zeit3!t3paketw10,B437)</f>
        <v>0</v>
      </c>
      <c r="L437" s="74"/>
      <c r="M437" s="75" t="n">
        <f aca="false">SUMIFS(zeit4!t4istw10,zeit4!t4paketw10,B437)</f>
        <v>0</v>
      </c>
      <c r="N437" s="74"/>
      <c r="O437" s="75" t="n">
        <f aca="false">SUMIFS(zeit5!t5istw10,zeit5!t5paketw10,B437)</f>
        <v>0</v>
      </c>
      <c r="P437" s="76" t="n">
        <f aca="false">L437+J437+H437+F437+N437</f>
        <v>0</v>
      </c>
      <c r="Q437" s="98" t="n">
        <f aca="false">M437+K437+I437+G437+O437</f>
        <v>0</v>
      </c>
      <c r="R437" s="1"/>
      <c r="S437" s="1"/>
      <c r="T437" s="1"/>
      <c r="U437" s="1"/>
      <c r="V437" s="1"/>
      <c r="W437" s="1"/>
      <c r="X437" s="1"/>
      <c r="Y437" s="1"/>
      <c r="Z437" s="1"/>
      <c r="AA437" s="1"/>
      <c r="AB437" s="1"/>
      <c r="AC437" s="1"/>
      <c r="AD437" s="1"/>
      <c r="AE437" s="1"/>
      <c r="AF437" s="1"/>
      <c r="AG437" s="1"/>
    </row>
    <row r="438" customFormat="false" ht="15" hidden="true" customHeight="false" outlineLevel="2" collapsed="false">
      <c r="A438" s="1"/>
      <c r="B438" s="70" t="str">
        <f aca="false">B317</f>
        <v>Arbeitspaket 5</v>
      </c>
      <c r="C438" s="71"/>
      <c r="D438" s="72"/>
      <c r="E438" s="73"/>
      <c r="F438" s="74"/>
      <c r="G438" s="75" t="n">
        <f aca="false">SUMIFS([0]!t1istw10,[0]!t1paketw10,B438)</f>
        <v>0</v>
      </c>
      <c r="H438" s="74"/>
      <c r="I438" s="75" t="n">
        <f aca="false">SUMIFS(zeit2!t2istw10,zeit2!t2paketw10,B438)</f>
        <v>0</v>
      </c>
      <c r="J438" s="74"/>
      <c r="K438" s="75" t="n">
        <f aca="false">SUMIFS(zeit3!t3istw10,zeit3!t3paketw10,B438)</f>
        <v>0</v>
      </c>
      <c r="L438" s="74"/>
      <c r="M438" s="75" t="n">
        <f aca="false">SUMIFS(zeit4!t4istw10,zeit4!t4paketw10,B438)</f>
        <v>0</v>
      </c>
      <c r="N438" s="74"/>
      <c r="O438" s="75" t="n">
        <f aca="false">SUMIFS(zeit5!t5istw10,zeit5!t5paketw10,B438)</f>
        <v>0</v>
      </c>
      <c r="P438" s="76" t="n">
        <f aca="false">L438+J438+H438+F438+N438</f>
        <v>0</v>
      </c>
      <c r="Q438" s="98" t="n">
        <f aca="false">M438+K438+I438+G438+O438</f>
        <v>0</v>
      </c>
      <c r="R438" s="1"/>
      <c r="S438" s="1"/>
      <c r="T438" s="1"/>
      <c r="U438" s="1"/>
      <c r="V438" s="1"/>
      <c r="W438" s="1"/>
      <c r="X438" s="1"/>
      <c r="Y438" s="1"/>
      <c r="Z438" s="1"/>
      <c r="AA438" s="1"/>
      <c r="AB438" s="1"/>
      <c r="AC438" s="1"/>
      <c r="AD438" s="1"/>
      <c r="AE438" s="1"/>
      <c r="AF438" s="1"/>
      <c r="AG438" s="1"/>
    </row>
    <row r="439" customFormat="false" ht="15" hidden="true" customHeight="false" outlineLevel="2" collapsed="false">
      <c r="A439" s="1"/>
      <c r="B439" s="70" t="n">
        <f aca="false">B318</f>
        <v>0</v>
      </c>
      <c r="C439" s="71"/>
      <c r="D439" s="72"/>
      <c r="E439" s="73"/>
      <c r="F439" s="74"/>
      <c r="G439" s="75" t="n">
        <f aca="false">SUMIFS([0]!t1istw10,[0]!t1paketw10,B439)</f>
        <v>0</v>
      </c>
      <c r="H439" s="74"/>
      <c r="I439" s="75" t="n">
        <f aca="false">SUMIFS(zeit2!t2istw10,zeit2!t2paketw10,B439)</f>
        <v>0</v>
      </c>
      <c r="J439" s="74"/>
      <c r="K439" s="75" t="n">
        <f aca="false">SUMIFS(zeit3!t3istw10,zeit3!t3paketw10,B439)</f>
        <v>0</v>
      </c>
      <c r="L439" s="74"/>
      <c r="M439" s="75" t="n">
        <f aca="false">SUMIFS(zeit4!t4istw10,zeit4!t4paketw10,B439)</f>
        <v>0</v>
      </c>
      <c r="N439" s="74"/>
      <c r="O439" s="75" t="n">
        <f aca="false">SUMIFS(zeit5!t5istw10,zeit5!t5paketw10,B439)</f>
        <v>0</v>
      </c>
      <c r="P439" s="76" t="n">
        <f aca="false">L439+J439+H439+F439+N439</f>
        <v>0</v>
      </c>
      <c r="Q439" s="98" t="n">
        <f aca="false">M439+K439+I439+G439+O439</f>
        <v>0</v>
      </c>
      <c r="R439" s="1"/>
      <c r="S439" s="1"/>
      <c r="T439" s="1"/>
      <c r="U439" s="1"/>
      <c r="V439" s="1"/>
      <c r="W439" s="1"/>
      <c r="X439" s="1"/>
      <c r="Y439" s="1"/>
      <c r="Z439" s="1"/>
      <c r="AA439" s="1"/>
      <c r="AB439" s="1"/>
      <c r="AC439" s="1"/>
      <c r="AD439" s="1"/>
      <c r="AE439" s="1"/>
      <c r="AF439" s="1"/>
      <c r="AG439" s="1"/>
    </row>
    <row r="440" customFormat="false" ht="15" hidden="true" customHeight="false" outlineLevel="2" collapsed="false">
      <c r="A440" s="1"/>
      <c r="B440" s="70" t="n">
        <f aca="false">B319</f>
        <v>0</v>
      </c>
      <c r="C440" s="71"/>
      <c r="D440" s="72"/>
      <c r="E440" s="73"/>
      <c r="F440" s="74"/>
      <c r="G440" s="75" t="n">
        <f aca="false">SUMIFS([0]!t1istw10,[0]!t1paketw10,B440)</f>
        <v>0</v>
      </c>
      <c r="H440" s="74"/>
      <c r="I440" s="75" t="n">
        <f aca="false">SUMIFS(zeit2!t2istw10,zeit2!t2paketw10,B440)</f>
        <v>0</v>
      </c>
      <c r="J440" s="74"/>
      <c r="K440" s="75" t="n">
        <f aca="false">SUMIFS(zeit3!t3istw10,zeit3!t3paketw10,B440)</f>
        <v>0</v>
      </c>
      <c r="L440" s="74"/>
      <c r="M440" s="75" t="n">
        <f aca="false">SUMIFS(zeit4!t4istw10,zeit4!t4paketw10,B440)</f>
        <v>0</v>
      </c>
      <c r="N440" s="74"/>
      <c r="O440" s="75" t="n">
        <f aca="false">SUMIFS(zeit5!t5istw10,zeit5!t5paketw10,B440)</f>
        <v>0</v>
      </c>
      <c r="P440" s="76" t="n">
        <f aca="false">L440+J440+H440+F440+N440</f>
        <v>0</v>
      </c>
      <c r="Q440" s="98" t="n">
        <f aca="false">M440+K440+I440+G440+O440</f>
        <v>0</v>
      </c>
      <c r="R440" s="1"/>
      <c r="S440" s="1"/>
      <c r="T440" s="1"/>
      <c r="U440" s="1"/>
      <c r="V440" s="1"/>
      <c r="W440" s="1"/>
      <c r="X440" s="1"/>
      <c r="Y440" s="1"/>
      <c r="Z440" s="1"/>
      <c r="AA440" s="1"/>
      <c r="AB440" s="1"/>
      <c r="AC440" s="1"/>
      <c r="AD440" s="1"/>
      <c r="AE440" s="1"/>
      <c r="AF440" s="1"/>
      <c r="AG440" s="1"/>
    </row>
    <row r="441" customFormat="false" ht="15" hidden="true" customHeight="false" outlineLevel="2" collapsed="false">
      <c r="A441" s="1"/>
      <c r="B441" s="70" t="n">
        <f aca="false">B320</f>
        <v>0</v>
      </c>
      <c r="C441" s="71"/>
      <c r="D441" s="72"/>
      <c r="E441" s="73"/>
      <c r="F441" s="74"/>
      <c r="G441" s="75" t="n">
        <f aca="false">SUMIFS([0]!t1istw10,[0]!t1paketw10,B441)</f>
        <v>0</v>
      </c>
      <c r="H441" s="74"/>
      <c r="I441" s="75" t="n">
        <f aca="false">SUMIFS(zeit2!t2istw10,zeit2!t2paketw10,B441)</f>
        <v>0</v>
      </c>
      <c r="J441" s="74"/>
      <c r="K441" s="75" t="n">
        <f aca="false">SUMIFS(zeit3!t3istw10,zeit3!t3paketw10,B441)</f>
        <v>0</v>
      </c>
      <c r="L441" s="74"/>
      <c r="M441" s="75" t="n">
        <f aca="false">SUMIFS(zeit4!t4istw10,zeit4!t4paketw10,B441)</f>
        <v>0</v>
      </c>
      <c r="N441" s="74"/>
      <c r="O441" s="75" t="n">
        <f aca="false">SUMIFS(zeit5!t5istw10,zeit5!t5paketw10,B441)</f>
        <v>0</v>
      </c>
      <c r="P441" s="76" t="n">
        <f aca="false">L441+J441+H441+F441+N441</f>
        <v>0</v>
      </c>
      <c r="Q441" s="98" t="n">
        <f aca="false">M441+K441+I441+G441+O441</f>
        <v>0</v>
      </c>
      <c r="R441" s="1"/>
      <c r="S441" s="1"/>
      <c r="T441" s="1"/>
      <c r="U441" s="1"/>
      <c r="V441" s="1"/>
      <c r="W441" s="1"/>
      <c r="X441" s="1"/>
      <c r="Y441" s="1"/>
      <c r="Z441" s="1"/>
      <c r="AA441" s="1"/>
      <c r="AB441" s="1"/>
      <c r="AC441" s="1"/>
      <c r="AD441" s="1"/>
      <c r="AE441" s="1"/>
      <c r="AF441" s="1"/>
      <c r="AG441" s="1"/>
    </row>
    <row r="442" customFormat="false" ht="15" hidden="true" customHeight="false" outlineLevel="2" collapsed="false">
      <c r="A442" s="1"/>
      <c r="B442" s="70" t="n">
        <f aca="false">B321</f>
        <v>0</v>
      </c>
      <c r="C442" s="71"/>
      <c r="D442" s="72"/>
      <c r="E442" s="73"/>
      <c r="F442" s="74"/>
      <c r="G442" s="75" t="n">
        <f aca="false">SUMIFS([0]!t1istw10,[0]!t1paketw10,B442)</f>
        <v>0</v>
      </c>
      <c r="H442" s="74"/>
      <c r="I442" s="75" t="n">
        <f aca="false">SUMIFS(zeit2!t2istw10,zeit2!t2paketw10,B442)</f>
        <v>0</v>
      </c>
      <c r="J442" s="74"/>
      <c r="K442" s="75" t="n">
        <f aca="false">SUMIFS(zeit3!t3istw10,zeit3!t3paketw10,B442)</f>
        <v>0</v>
      </c>
      <c r="L442" s="74"/>
      <c r="M442" s="75" t="n">
        <f aca="false">SUMIFS(zeit4!t4istw10,zeit4!t4paketw10,B442)</f>
        <v>0</v>
      </c>
      <c r="N442" s="74"/>
      <c r="O442" s="75" t="n">
        <f aca="false">SUMIFS(zeit5!t5istw10,zeit5!t5paketw10,B442)</f>
        <v>0</v>
      </c>
      <c r="P442" s="76" t="n">
        <f aca="false">L442+J442+H442+F442+N442</f>
        <v>0</v>
      </c>
      <c r="Q442" s="98" t="n">
        <f aca="false">M442+K442+I442+G442+O442</f>
        <v>0</v>
      </c>
      <c r="R442" s="1"/>
      <c r="S442" s="1"/>
      <c r="T442" s="1"/>
      <c r="U442" s="1"/>
      <c r="V442" s="1"/>
      <c r="W442" s="1"/>
      <c r="X442" s="1"/>
      <c r="Y442" s="1"/>
      <c r="Z442" s="1"/>
      <c r="AA442" s="1"/>
      <c r="AB442" s="1"/>
      <c r="AC442" s="1"/>
      <c r="AD442" s="1"/>
      <c r="AE442" s="1"/>
      <c r="AF442" s="1"/>
      <c r="AG442" s="1"/>
    </row>
    <row r="443" customFormat="false" ht="15" hidden="true" customHeight="false" outlineLevel="2" collapsed="false">
      <c r="A443" s="1"/>
      <c r="B443" s="70" t="n">
        <f aca="false">B322</f>
        <v>0</v>
      </c>
      <c r="C443" s="71"/>
      <c r="D443" s="72"/>
      <c r="E443" s="73"/>
      <c r="F443" s="74"/>
      <c r="G443" s="75" t="n">
        <f aca="false">SUMIFS([0]!t1istw10,[0]!t1paketw10,B443)</f>
        <v>0</v>
      </c>
      <c r="H443" s="74"/>
      <c r="I443" s="75" t="n">
        <f aca="false">SUMIFS(zeit2!t2istw10,zeit2!t2paketw10,B443)</f>
        <v>0</v>
      </c>
      <c r="J443" s="74"/>
      <c r="K443" s="75" t="n">
        <f aca="false">SUMIFS(zeit3!t3istw10,zeit3!t3paketw10,B443)</f>
        <v>0</v>
      </c>
      <c r="L443" s="74"/>
      <c r="M443" s="75" t="n">
        <f aca="false">SUMIFS(zeit4!t4istw10,zeit4!t4paketw10,B443)</f>
        <v>0</v>
      </c>
      <c r="N443" s="74"/>
      <c r="O443" s="75" t="n">
        <f aca="false">SUMIFS(zeit5!t5istw10,zeit5!t5paketw10,B443)</f>
        <v>0</v>
      </c>
      <c r="P443" s="76" t="n">
        <f aca="false">L443+J443+H443+F443+N443</f>
        <v>0</v>
      </c>
      <c r="Q443" s="98" t="n">
        <f aca="false">M443+K443+I443+G443+O443</f>
        <v>0</v>
      </c>
      <c r="R443" s="1"/>
      <c r="S443" s="1"/>
      <c r="T443" s="1"/>
      <c r="U443" s="1"/>
      <c r="V443" s="1"/>
      <c r="W443" s="1"/>
      <c r="X443" s="1"/>
      <c r="Y443" s="1"/>
      <c r="Z443" s="1"/>
      <c r="AA443" s="1"/>
      <c r="AB443" s="1"/>
      <c r="AC443" s="1"/>
      <c r="AD443" s="1"/>
      <c r="AE443" s="1"/>
      <c r="AF443" s="1"/>
      <c r="AG443" s="1"/>
    </row>
    <row r="444" customFormat="false" ht="15" hidden="false" customHeight="false" outlineLevel="1" collapsed="true">
      <c r="A444" s="1"/>
      <c r="B444" s="84" t="s">
        <v>72</v>
      </c>
      <c r="C444" s="78"/>
      <c r="D444" s="79"/>
      <c r="E444" s="80" t="n">
        <f aca="false">D444-F444-H444-J444-L444-N444</f>
        <v>0</v>
      </c>
      <c r="F444" s="81" t="n">
        <f aca="false">SUM(F445:F454)</f>
        <v>0</v>
      </c>
      <c r="G444" s="82" t="n">
        <f aca="false">SUM(G445:G454)</f>
        <v>0</v>
      </c>
      <c r="H444" s="81" t="n">
        <f aca="false">SUM(H445:H454)</f>
        <v>0</v>
      </c>
      <c r="I444" s="82" t="n">
        <f aca="false">SUM(I445:I454)</f>
        <v>0</v>
      </c>
      <c r="J444" s="81" t="n">
        <f aca="false">SUM(J445:J454)</f>
        <v>0</v>
      </c>
      <c r="K444" s="82" t="n">
        <f aca="false">SUM(K445:K454)</f>
        <v>0</v>
      </c>
      <c r="L444" s="81" t="n">
        <f aca="false">SUM(L445:L454)</f>
        <v>0</v>
      </c>
      <c r="M444" s="82" t="n">
        <f aca="false">SUM(M445:M454)</f>
        <v>0</v>
      </c>
      <c r="N444" s="81" t="n">
        <f aca="false">SUM(N445:N454)</f>
        <v>0</v>
      </c>
      <c r="O444" s="82" t="n">
        <f aca="false">SUM(O445:O454)</f>
        <v>0</v>
      </c>
      <c r="P444" s="68" t="n">
        <f aca="false">L444+J444+H444+F444+N444</f>
        <v>0</v>
      </c>
      <c r="Q444" s="67" t="n">
        <f aca="false">M444+K444+I444+G444+O444</f>
        <v>0</v>
      </c>
      <c r="R444" s="1"/>
      <c r="S444" s="1"/>
      <c r="T444" s="1"/>
      <c r="U444" s="1"/>
      <c r="V444" s="1"/>
      <c r="W444" s="1"/>
      <c r="X444" s="1"/>
      <c r="Y444" s="1"/>
      <c r="Z444" s="1"/>
      <c r="AA444" s="1"/>
      <c r="AB444" s="1"/>
      <c r="AC444" s="1"/>
      <c r="AD444" s="1"/>
      <c r="AE444" s="1"/>
      <c r="AF444" s="1"/>
      <c r="AG444" s="1"/>
    </row>
    <row r="445" customFormat="false" ht="15" hidden="true" customHeight="false" outlineLevel="2" collapsed="false">
      <c r="A445" s="1"/>
      <c r="B445" s="70" t="str">
        <f aca="false">B324</f>
        <v>Projektwissen</v>
      </c>
      <c r="C445" s="71"/>
      <c r="D445" s="72"/>
      <c r="E445" s="73"/>
      <c r="F445" s="74"/>
      <c r="G445" s="75" t="n">
        <f aca="false">SUMIFS([0]!t1istw10,[0]!t1paketw10,B445)</f>
        <v>0</v>
      </c>
      <c r="H445" s="74"/>
      <c r="I445" s="75" t="n">
        <f aca="false">SUMIFS(zeit2!t2istw10,zeit2!t2paketw10,B445)</f>
        <v>0</v>
      </c>
      <c r="J445" s="74"/>
      <c r="K445" s="75" t="n">
        <f aca="false">SUMIFS(zeit3!t3istw10,zeit3!t3paketw10,B445)</f>
        <v>0</v>
      </c>
      <c r="L445" s="74"/>
      <c r="M445" s="75" t="n">
        <f aca="false">SUMIFS(zeit4!t4istw10,zeit4!t4paketw10,B445)</f>
        <v>0</v>
      </c>
      <c r="N445" s="74"/>
      <c r="O445" s="75" t="n">
        <f aca="false">SUMIFS(zeit5!t5istw10,zeit5!t5paketw10,B445)</f>
        <v>0</v>
      </c>
      <c r="P445" s="76" t="n">
        <f aca="false">L445+J445+H445+F445+N445</f>
        <v>0</v>
      </c>
      <c r="Q445" s="98" t="n">
        <f aca="false">M445+K445+I445+G445+O445</f>
        <v>0</v>
      </c>
      <c r="R445" s="1"/>
      <c r="S445" s="1"/>
      <c r="T445" s="1"/>
      <c r="U445" s="1"/>
      <c r="V445" s="1"/>
      <c r="W445" s="1"/>
      <c r="X445" s="1"/>
      <c r="Y445" s="1"/>
      <c r="Z445" s="1"/>
      <c r="AA445" s="1"/>
      <c r="AB445" s="1"/>
      <c r="AC445" s="1"/>
      <c r="AD445" s="1"/>
      <c r="AE445" s="1"/>
      <c r="AF445" s="1"/>
      <c r="AG445" s="1"/>
    </row>
    <row r="446" customFormat="false" ht="15" hidden="true" customHeight="false" outlineLevel="2" collapsed="false">
      <c r="A446" s="1"/>
      <c r="B446" s="70" t="n">
        <f aca="false">B325</f>
        <v>0</v>
      </c>
      <c r="C446" s="71"/>
      <c r="D446" s="72"/>
      <c r="E446" s="73"/>
      <c r="F446" s="74"/>
      <c r="G446" s="75" t="n">
        <f aca="false">SUMIFS([0]!t1istw10,[0]!t1paketw10,B446)</f>
        <v>0</v>
      </c>
      <c r="H446" s="74"/>
      <c r="I446" s="75" t="n">
        <f aca="false">SUMIFS(zeit2!t2istw10,zeit2!t2paketw10,B446)</f>
        <v>0</v>
      </c>
      <c r="J446" s="74"/>
      <c r="K446" s="75" t="n">
        <f aca="false">SUMIFS(zeit3!t3istw10,zeit3!t3paketw10,B446)</f>
        <v>0</v>
      </c>
      <c r="L446" s="74"/>
      <c r="M446" s="75" t="n">
        <f aca="false">SUMIFS(zeit4!t4istw10,zeit4!t4paketw10,B446)</f>
        <v>0</v>
      </c>
      <c r="N446" s="74"/>
      <c r="O446" s="75" t="n">
        <f aca="false">SUMIFS(zeit5!t5istw10,zeit5!t5paketw10,B446)</f>
        <v>0</v>
      </c>
      <c r="P446" s="76" t="n">
        <f aca="false">L446+J446+H446+F446+N446</f>
        <v>0</v>
      </c>
      <c r="Q446" s="98" t="n">
        <f aca="false">M446+K446+I446+G446+O446</f>
        <v>0</v>
      </c>
      <c r="R446" s="1"/>
      <c r="S446" s="1"/>
      <c r="T446" s="1"/>
      <c r="U446" s="1"/>
      <c r="V446" s="1"/>
      <c r="W446" s="1"/>
      <c r="X446" s="1"/>
      <c r="Y446" s="1"/>
      <c r="Z446" s="1"/>
      <c r="AA446" s="1"/>
      <c r="AB446" s="1"/>
      <c r="AC446" s="1"/>
      <c r="AD446" s="1"/>
      <c r="AE446" s="1"/>
      <c r="AF446" s="1"/>
      <c r="AG446" s="1"/>
    </row>
    <row r="447" customFormat="false" ht="15" hidden="true" customHeight="false" outlineLevel="2" collapsed="false">
      <c r="A447" s="1"/>
      <c r="B447" s="70" t="n">
        <f aca="false">B326</f>
        <v>0</v>
      </c>
      <c r="C447" s="71"/>
      <c r="D447" s="72"/>
      <c r="E447" s="73"/>
      <c r="F447" s="74"/>
      <c r="G447" s="75" t="n">
        <f aca="false">SUMIFS([0]!t1istw10,[0]!t1paketw10,B447)</f>
        <v>0</v>
      </c>
      <c r="H447" s="74"/>
      <c r="I447" s="75" t="n">
        <f aca="false">SUMIFS(zeit2!t2istw10,zeit2!t2paketw10,B447)</f>
        <v>0</v>
      </c>
      <c r="J447" s="74"/>
      <c r="K447" s="75" t="n">
        <f aca="false">SUMIFS(zeit3!t3istw10,zeit3!t3paketw10,B447)</f>
        <v>0</v>
      </c>
      <c r="L447" s="74"/>
      <c r="M447" s="75" t="n">
        <f aca="false">SUMIFS(zeit4!t4istw10,zeit4!t4paketw10,B447)</f>
        <v>0</v>
      </c>
      <c r="N447" s="74"/>
      <c r="O447" s="75" t="n">
        <f aca="false">SUMIFS(zeit5!t5istw10,zeit5!t5paketw10,B447)</f>
        <v>0</v>
      </c>
      <c r="P447" s="76" t="n">
        <f aca="false">L447+J447+H447+F447+N447</f>
        <v>0</v>
      </c>
      <c r="Q447" s="98" t="n">
        <f aca="false">M447+K447+I447+G447+O447</f>
        <v>0</v>
      </c>
      <c r="R447" s="1"/>
      <c r="S447" s="1"/>
      <c r="T447" s="1"/>
      <c r="U447" s="1"/>
      <c r="V447" s="1"/>
      <c r="W447" s="1"/>
      <c r="X447" s="1"/>
      <c r="Y447" s="1"/>
      <c r="Z447" s="1"/>
      <c r="AA447" s="1"/>
      <c r="AB447" s="1"/>
      <c r="AC447" s="1"/>
      <c r="AD447" s="1"/>
      <c r="AE447" s="1"/>
      <c r="AF447" s="1"/>
      <c r="AG447" s="1"/>
    </row>
    <row r="448" customFormat="false" ht="15" hidden="true" customHeight="false" outlineLevel="2" collapsed="false">
      <c r="A448" s="1"/>
      <c r="B448" s="70" t="n">
        <f aca="false">B327</f>
        <v>0</v>
      </c>
      <c r="C448" s="71"/>
      <c r="D448" s="72"/>
      <c r="E448" s="73"/>
      <c r="F448" s="74"/>
      <c r="G448" s="75" t="n">
        <f aca="false">SUMIFS([0]!t1istw10,[0]!t1paketw10,B448)</f>
        <v>0</v>
      </c>
      <c r="H448" s="74"/>
      <c r="I448" s="75" t="n">
        <f aca="false">SUMIFS(zeit2!t2istw10,zeit2!t2paketw10,B448)</f>
        <v>0</v>
      </c>
      <c r="J448" s="74"/>
      <c r="K448" s="75" t="n">
        <f aca="false">SUMIFS(zeit3!t3istw10,zeit3!t3paketw10,B448)</f>
        <v>0</v>
      </c>
      <c r="L448" s="74"/>
      <c r="M448" s="75" t="n">
        <f aca="false">SUMIFS(zeit4!t4istw10,zeit4!t4paketw10,B448)</f>
        <v>0</v>
      </c>
      <c r="N448" s="74"/>
      <c r="O448" s="75" t="n">
        <f aca="false">SUMIFS(zeit5!t5istw10,zeit5!t5paketw10,B448)</f>
        <v>0</v>
      </c>
      <c r="P448" s="76" t="n">
        <f aca="false">L448+J448+H448+F448+N448</f>
        <v>0</v>
      </c>
      <c r="Q448" s="98" t="n">
        <f aca="false">M448+K448+I448+G448+O448</f>
        <v>0</v>
      </c>
      <c r="R448" s="1"/>
      <c r="S448" s="1"/>
      <c r="T448" s="1"/>
      <c r="U448" s="1"/>
      <c r="V448" s="1"/>
      <c r="W448" s="1"/>
      <c r="X448" s="1"/>
      <c r="Y448" s="1"/>
      <c r="Z448" s="1"/>
      <c r="AA448" s="1"/>
      <c r="AB448" s="1"/>
      <c r="AC448" s="1"/>
      <c r="AD448" s="1"/>
      <c r="AE448" s="1"/>
      <c r="AF448" s="1"/>
      <c r="AG448" s="1"/>
    </row>
    <row r="449" customFormat="false" ht="15" hidden="true" customHeight="false" outlineLevel="2" collapsed="false">
      <c r="A449" s="1"/>
      <c r="B449" s="70" t="n">
        <f aca="false">B328</f>
        <v>0</v>
      </c>
      <c r="C449" s="71"/>
      <c r="D449" s="72"/>
      <c r="E449" s="73"/>
      <c r="F449" s="74"/>
      <c r="G449" s="75" t="n">
        <f aca="false">SUMIFS([0]!t1istw10,[0]!t1paketw10,B449)</f>
        <v>0</v>
      </c>
      <c r="H449" s="74"/>
      <c r="I449" s="75" t="n">
        <f aca="false">SUMIFS(zeit2!t2istw10,zeit2!t2paketw10,B449)</f>
        <v>0</v>
      </c>
      <c r="J449" s="74"/>
      <c r="K449" s="75" t="n">
        <f aca="false">SUMIFS(zeit3!t3istw10,zeit3!t3paketw10,B449)</f>
        <v>0</v>
      </c>
      <c r="L449" s="74"/>
      <c r="M449" s="75" t="n">
        <f aca="false">SUMIFS(zeit4!t4istw10,zeit4!t4paketw10,B449)</f>
        <v>0</v>
      </c>
      <c r="N449" s="74"/>
      <c r="O449" s="75" t="n">
        <f aca="false">SUMIFS(zeit5!t5istw10,zeit5!t5paketw10,B449)</f>
        <v>0</v>
      </c>
      <c r="P449" s="76" t="n">
        <f aca="false">L449+J449+H449+F449+N449</f>
        <v>0</v>
      </c>
      <c r="Q449" s="98" t="n">
        <f aca="false">M449+K449+I449+G449+O449</f>
        <v>0</v>
      </c>
      <c r="R449" s="1"/>
      <c r="S449" s="1"/>
      <c r="T449" s="1"/>
      <c r="U449" s="1"/>
      <c r="V449" s="1"/>
      <c r="W449" s="1"/>
      <c r="X449" s="1"/>
      <c r="Y449" s="1"/>
      <c r="Z449" s="1"/>
      <c r="AA449" s="1"/>
      <c r="AB449" s="1"/>
      <c r="AC449" s="1"/>
      <c r="AD449" s="1"/>
      <c r="AE449" s="1"/>
      <c r="AF449" s="1"/>
      <c r="AG449" s="1"/>
    </row>
    <row r="450" customFormat="false" ht="15" hidden="true" customHeight="false" outlineLevel="2" collapsed="false">
      <c r="A450" s="1"/>
      <c r="B450" s="70" t="n">
        <f aca="false">B329</f>
        <v>0</v>
      </c>
      <c r="C450" s="71"/>
      <c r="D450" s="72"/>
      <c r="E450" s="73"/>
      <c r="F450" s="74"/>
      <c r="G450" s="75" t="n">
        <f aca="false">SUMIFS([0]!t1istw10,[0]!t1paketw10,B450)</f>
        <v>0</v>
      </c>
      <c r="H450" s="74"/>
      <c r="I450" s="75" t="n">
        <f aca="false">SUMIFS(zeit2!t2istw10,zeit2!t2paketw10,B450)</f>
        <v>0</v>
      </c>
      <c r="J450" s="74"/>
      <c r="K450" s="75" t="n">
        <f aca="false">SUMIFS(zeit3!t3istw10,zeit3!t3paketw10,B450)</f>
        <v>0</v>
      </c>
      <c r="L450" s="74"/>
      <c r="M450" s="75" t="n">
        <f aca="false">SUMIFS(zeit4!t4istw10,zeit4!t4paketw10,B450)</f>
        <v>0</v>
      </c>
      <c r="N450" s="74"/>
      <c r="O450" s="75" t="n">
        <f aca="false">SUMIFS(zeit5!t5istw10,zeit5!t5paketw10,B450)</f>
        <v>0</v>
      </c>
      <c r="P450" s="76" t="n">
        <f aca="false">L450+J450+H450+F450+N450</f>
        <v>0</v>
      </c>
      <c r="Q450" s="98" t="n">
        <f aca="false">M450+K450+I450+G450+O450</f>
        <v>0</v>
      </c>
      <c r="R450" s="1"/>
      <c r="S450" s="1"/>
      <c r="T450" s="1"/>
      <c r="U450" s="1"/>
      <c r="V450" s="1"/>
      <c r="W450" s="1"/>
      <c r="X450" s="1"/>
      <c r="Y450" s="1"/>
      <c r="Z450" s="1"/>
      <c r="AA450" s="1"/>
      <c r="AB450" s="1"/>
      <c r="AC450" s="1"/>
      <c r="AD450" s="1"/>
      <c r="AE450" s="1"/>
      <c r="AF450" s="1"/>
      <c r="AG450" s="1"/>
    </row>
    <row r="451" customFormat="false" ht="15" hidden="true" customHeight="false" outlineLevel="2" collapsed="false">
      <c r="A451" s="1"/>
      <c r="B451" s="70" t="n">
        <f aca="false">B330</f>
        <v>0</v>
      </c>
      <c r="C451" s="71"/>
      <c r="D451" s="72"/>
      <c r="E451" s="73"/>
      <c r="F451" s="74"/>
      <c r="G451" s="75" t="n">
        <f aca="false">SUMIFS([0]!t1istw10,[0]!t1paketw10,B451)</f>
        <v>0</v>
      </c>
      <c r="H451" s="74"/>
      <c r="I451" s="75" t="n">
        <f aca="false">SUMIFS(zeit2!t2istw10,zeit2!t2paketw10,B451)</f>
        <v>0</v>
      </c>
      <c r="J451" s="74"/>
      <c r="K451" s="75" t="n">
        <f aca="false">SUMIFS(zeit3!t3istw10,zeit3!t3paketw10,B451)</f>
        <v>0</v>
      </c>
      <c r="L451" s="74"/>
      <c r="M451" s="75" t="n">
        <f aca="false">SUMIFS(zeit4!t4istw10,zeit4!t4paketw10,B451)</f>
        <v>0</v>
      </c>
      <c r="N451" s="74"/>
      <c r="O451" s="75" t="n">
        <f aca="false">SUMIFS(zeit5!t5istw10,zeit5!t5paketw10,B451)</f>
        <v>0</v>
      </c>
      <c r="P451" s="76" t="n">
        <f aca="false">L451+J451+H451+F451+N451</f>
        <v>0</v>
      </c>
      <c r="Q451" s="98" t="n">
        <f aca="false">M451+K451+I451+G451+O451</f>
        <v>0</v>
      </c>
      <c r="R451" s="1"/>
      <c r="S451" s="1"/>
      <c r="T451" s="1"/>
      <c r="U451" s="1"/>
      <c r="V451" s="1"/>
      <c r="W451" s="1"/>
      <c r="X451" s="1"/>
      <c r="Y451" s="1"/>
      <c r="Z451" s="1"/>
      <c r="AA451" s="1"/>
      <c r="AB451" s="1"/>
      <c r="AC451" s="1"/>
      <c r="AD451" s="1"/>
      <c r="AE451" s="1"/>
      <c r="AF451" s="1"/>
      <c r="AG451" s="1"/>
    </row>
    <row r="452" customFormat="false" ht="15" hidden="true" customHeight="false" outlineLevel="2" collapsed="false">
      <c r="A452" s="1"/>
      <c r="B452" s="70" t="n">
        <f aca="false">B331</f>
        <v>0</v>
      </c>
      <c r="C452" s="71"/>
      <c r="D452" s="72"/>
      <c r="E452" s="73"/>
      <c r="F452" s="74"/>
      <c r="G452" s="75" t="n">
        <f aca="false">SUMIFS([0]!t1istw10,[0]!t1paketw10,B452)</f>
        <v>0</v>
      </c>
      <c r="H452" s="74"/>
      <c r="I452" s="75" t="n">
        <f aca="false">SUMIFS(zeit2!t2istw10,zeit2!t2paketw10,B452)</f>
        <v>0</v>
      </c>
      <c r="J452" s="74"/>
      <c r="K452" s="75" t="n">
        <f aca="false">SUMIFS(zeit3!t3istw10,zeit3!t3paketw10,B452)</f>
        <v>0</v>
      </c>
      <c r="L452" s="74"/>
      <c r="M452" s="75" t="n">
        <f aca="false">SUMIFS(zeit4!t4istw10,zeit4!t4paketw10,B452)</f>
        <v>0</v>
      </c>
      <c r="N452" s="74"/>
      <c r="O452" s="75" t="n">
        <f aca="false">SUMIFS(zeit5!t5istw10,zeit5!t5paketw10,B452)</f>
        <v>0</v>
      </c>
      <c r="P452" s="76" t="n">
        <f aca="false">L452+J452+H452+F452+N452</f>
        <v>0</v>
      </c>
      <c r="Q452" s="98" t="n">
        <f aca="false">M452+K452+I452+G452+O452</f>
        <v>0</v>
      </c>
      <c r="R452" s="1"/>
      <c r="S452" s="1"/>
      <c r="T452" s="1"/>
      <c r="U452" s="1"/>
      <c r="V452" s="1"/>
      <c r="W452" s="1"/>
      <c r="X452" s="1"/>
      <c r="Y452" s="1"/>
      <c r="Z452" s="1"/>
      <c r="AA452" s="1"/>
      <c r="AB452" s="1"/>
      <c r="AC452" s="1"/>
      <c r="AD452" s="1"/>
      <c r="AE452" s="1"/>
      <c r="AF452" s="1"/>
      <c r="AG452" s="1"/>
    </row>
    <row r="453" customFormat="false" ht="15" hidden="true" customHeight="false" outlineLevel="2" collapsed="false">
      <c r="A453" s="1"/>
      <c r="B453" s="70" t="n">
        <f aca="false">B332</f>
        <v>0</v>
      </c>
      <c r="C453" s="71"/>
      <c r="D453" s="72"/>
      <c r="E453" s="73"/>
      <c r="F453" s="74"/>
      <c r="G453" s="75" t="n">
        <f aca="false">SUMIFS([0]!t1istw10,[0]!t1paketw10,B453)</f>
        <v>0</v>
      </c>
      <c r="H453" s="74"/>
      <c r="I453" s="75" t="n">
        <f aca="false">SUMIFS(zeit2!t2istw10,zeit2!t2paketw10,B453)</f>
        <v>0</v>
      </c>
      <c r="J453" s="74"/>
      <c r="K453" s="75" t="n">
        <f aca="false">SUMIFS(zeit3!t3istw10,zeit3!t3paketw10,B453)</f>
        <v>0</v>
      </c>
      <c r="L453" s="74"/>
      <c r="M453" s="75" t="n">
        <f aca="false">SUMIFS(zeit4!t4istw10,zeit4!t4paketw10,B453)</f>
        <v>0</v>
      </c>
      <c r="N453" s="74"/>
      <c r="O453" s="75" t="n">
        <f aca="false">SUMIFS(zeit5!t5istw10,zeit5!t5paketw10,B453)</f>
        <v>0</v>
      </c>
      <c r="P453" s="76" t="n">
        <f aca="false">L453+J453+H453+F453+N453</f>
        <v>0</v>
      </c>
      <c r="Q453" s="98" t="n">
        <f aca="false">M453+K453+I453+G453+O453</f>
        <v>0</v>
      </c>
      <c r="R453" s="1"/>
      <c r="S453" s="1"/>
      <c r="T453" s="1"/>
      <c r="U453" s="1"/>
      <c r="V453" s="1"/>
      <c r="W453" s="1"/>
      <c r="X453" s="1"/>
      <c r="Y453" s="1"/>
      <c r="Z453" s="1"/>
      <c r="AA453" s="1"/>
      <c r="AB453" s="1"/>
      <c r="AC453" s="1"/>
      <c r="AD453" s="1"/>
      <c r="AE453" s="1"/>
      <c r="AF453" s="1"/>
      <c r="AG453" s="1"/>
    </row>
    <row r="454" customFormat="false" ht="15" hidden="true" customHeight="false" outlineLevel="2" collapsed="false">
      <c r="A454" s="1"/>
      <c r="B454" s="70" t="n">
        <f aca="false">B333</f>
        <v>0</v>
      </c>
      <c r="C454" s="71"/>
      <c r="D454" s="72"/>
      <c r="E454" s="73"/>
      <c r="F454" s="74"/>
      <c r="G454" s="75" t="n">
        <f aca="false">SUMIFS([0]!t1istw10,[0]!t1paketw10,B454)</f>
        <v>0</v>
      </c>
      <c r="H454" s="74"/>
      <c r="I454" s="75" t="n">
        <f aca="false">SUMIFS(zeit2!t2istw10,zeit2!t2paketw10,B454)</f>
        <v>0</v>
      </c>
      <c r="J454" s="74"/>
      <c r="K454" s="75" t="n">
        <f aca="false">SUMIFS(zeit3!t3istw10,zeit3!t3paketw10,B454)</f>
        <v>0</v>
      </c>
      <c r="L454" s="74"/>
      <c r="M454" s="75" t="n">
        <f aca="false">SUMIFS(zeit4!t4istw10,zeit4!t4paketw10,B454)</f>
        <v>0</v>
      </c>
      <c r="N454" s="74"/>
      <c r="O454" s="75" t="n">
        <f aca="false">SUMIFS(zeit5!t5istw10,zeit5!t5paketw10,B454)</f>
        <v>0</v>
      </c>
      <c r="P454" s="76" t="n">
        <f aca="false">L454+J454+H454+F454+N454</f>
        <v>0</v>
      </c>
      <c r="Q454" s="98" t="n">
        <f aca="false">M454+K454+I454+G454+O454</f>
        <v>0</v>
      </c>
      <c r="R454" s="1"/>
      <c r="S454" s="1"/>
      <c r="T454" s="1"/>
      <c r="U454" s="1"/>
      <c r="V454" s="1"/>
      <c r="W454" s="1"/>
      <c r="X454" s="1"/>
      <c r="Y454" s="1"/>
      <c r="Z454" s="1"/>
      <c r="AA454" s="1"/>
      <c r="AB454" s="1"/>
      <c r="AC454" s="1"/>
      <c r="AD454" s="1"/>
      <c r="AE454" s="1"/>
      <c r="AF454" s="1"/>
      <c r="AG454" s="1"/>
    </row>
    <row r="455" customFormat="false" ht="15" hidden="false" customHeight="false" outlineLevel="1" collapsed="true">
      <c r="A455" s="1"/>
      <c r="B455" s="84" t="s">
        <v>60</v>
      </c>
      <c r="C455" s="78"/>
      <c r="D455" s="79" t="n">
        <v>12</v>
      </c>
      <c r="E455" s="80" t="n">
        <f aca="false">D455-F455-H455-J455-L455-N455</f>
        <v>0</v>
      </c>
      <c r="F455" s="81" t="n">
        <f aca="false">SUM(F456:F465)</f>
        <v>3</v>
      </c>
      <c r="G455" s="82" t="n">
        <f aca="false">SUM(G456:G465)</f>
        <v>0</v>
      </c>
      <c r="H455" s="81" t="n">
        <f aca="false">SUM(H456:H465)</f>
        <v>3</v>
      </c>
      <c r="I455" s="82" t="n">
        <f aca="false">SUM(I456:I465)</f>
        <v>0</v>
      </c>
      <c r="J455" s="81" t="n">
        <f aca="false">SUM(J456:J465)</f>
        <v>3</v>
      </c>
      <c r="K455" s="82" t="n">
        <f aca="false">SUM(K456:K465)</f>
        <v>0</v>
      </c>
      <c r="L455" s="81" t="n">
        <f aca="false">SUM(L456:L465)</f>
        <v>3</v>
      </c>
      <c r="M455" s="82" t="n">
        <f aca="false">SUM(M456:M465)</f>
        <v>0</v>
      </c>
      <c r="N455" s="81" t="n">
        <f aca="false">SUM(N456:N465)</f>
        <v>0</v>
      </c>
      <c r="O455" s="82" t="n">
        <f aca="false">SUM(O456:O465)</f>
        <v>0</v>
      </c>
      <c r="P455" s="68" t="n">
        <f aca="false">L455+J455+H455+F455+N455</f>
        <v>12</v>
      </c>
      <c r="Q455" s="67" t="n">
        <f aca="false">M455+K455+I455+G455+O455</f>
        <v>0</v>
      </c>
      <c r="R455" s="1"/>
      <c r="S455" s="1"/>
      <c r="T455" s="1"/>
      <c r="U455" s="1"/>
      <c r="V455" s="1"/>
      <c r="W455" s="1"/>
      <c r="X455" s="1"/>
      <c r="Y455" s="1"/>
      <c r="Z455" s="1"/>
      <c r="AA455" s="1"/>
      <c r="AB455" s="1"/>
      <c r="AC455" s="1"/>
      <c r="AD455" s="1"/>
      <c r="AE455" s="1"/>
      <c r="AF455" s="1"/>
      <c r="AG455" s="1"/>
    </row>
    <row r="456" customFormat="false" ht="15" hidden="true" customHeight="false" outlineLevel="2" collapsed="false">
      <c r="A456" s="1"/>
      <c r="B456" s="70" t="str">
        <f aca="false">B335</f>
        <v>Ergebnisse zusammentragen</v>
      </c>
      <c r="C456" s="71"/>
      <c r="D456" s="72"/>
      <c r="E456" s="73"/>
      <c r="F456" s="74" t="n">
        <v>3</v>
      </c>
      <c r="G456" s="75" t="n">
        <f aca="false">SUMIFS([0]!t1istw10,[0]!t1paketw10,B456)</f>
        <v>0</v>
      </c>
      <c r="H456" s="74" t="n">
        <v>3</v>
      </c>
      <c r="I456" s="75" t="n">
        <f aca="false">SUMIFS(zeit2!t2istw10,zeit2!t2paketw10,B456)</f>
        <v>0</v>
      </c>
      <c r="J456" s="74" t="n">
        <v>3</v>
      </c>
      <c r="K456" s="75" t="n">
        <f aca="false">SUMIFS(zeit3!t3istw10,zeit3!t3paketw10,B456)</f>
        <v>0</v>
      </c>
      <c r="L456" s="74" t="n">
        <v>3</v>
      </c>
      <c r="M456" s="75" t="n">
        <f aca="false">SUMIFS(zeit4!t4istw10,zeit4!t4paketw10,B456)</f>
        <v>0</v>
      </c>
      <c r="N456" s="74"/>
      <c r="O456" s="75" t="n">
        <f aca="false">SUMIFS(zeit5!t5istw10,zeit5!t5paketw10,B456)</f>
        <v>0</v>
      </c>
      <c r="P456" s="76" t="n">
        <f aca="false">L456+J456+H456+F456+N456</f>
        <v>12</v>
      </c>
      <c r="Q456" s="98" t="n">
        <f aca="false">M456+K456+I456+G456+O456</f>
        <v>0</v>
      </c>
      <c r="R456" s="1"/>
      <c r="S456" s="1"/>
      <c r="T456" s="1"/>
      <c r="U456" s="1"/>
      <c r="V456" s="1"/>
      <c r="W456" s="1"/>
      <c r="X456" s="1"/>
      <c r="Y456" s="1"/>
      <c r="Z456" s="1"/>
      <c r="AA456" s="1"/>
      <c r="AB456" s="1"/>
      <c r="AC456" s="1"/>
      <c r="AD456" s="1"/>
      <c r="AE456" s="1"/>
      <c r="AF456" s="1"/>
      <c r="AG456" s="1"/>
    </row>
    <row r="457" customFormat="false" ht="15" hidden="true" customHeight="false" outlineLevel="2" collapsed="false">
      <c r="A457" s="1"/>
      <c r="B457" s="70" t="str">
        <f aca="false">B336</f>
        <v>Brainstorming</v>
      </c>
      <c r="C457" s="71"/>
      <c r="D457" s="72"/>
      <c r="E457" s="73"/>
      <c r="F457" s="74"/>
      <c r="G457" s="75" t="n">
        <f aca="false">SUMIFS([0]!t1istw10,[0]!t1paketw10,B457)</f>
        <v>0</v>
      </c>
      <c r="H457" s="74"/>
      <c r="I457" s="75" t="n">
        <f aca="false">SUMIFS(zeit2!t2istw10,zeit2!t2paketw10,B457)</f>
        <v>0</v>
      </c>
      <c r="J457" s="74"/>
      <c r="K457" s="75" t="n">
        <f aca="false">SUMIFS(zeit3!t3istw10,zeit3!t3paketw10,B457)</f>
        <v>0</v>
      </c>
      <c r="L457" s="74"/>
      <c r="M457" s="75" t="n">
        <f aca="false">SUMIFS(zeit4!t4istw10,zeit4!t4paketw10,B457)</f>
        <v>0</v>
      </c>
      <c r="N457" s="74"/>
      <c r="O457" s="75" t="n">
        <f aca="false">SUMIFS(zeit5!t5istw10,zeit5!t5paketw10,B457)</f>
        <v>0</v>
      </c>
      <c r="P457" s="76" t="n">
        <f aca="false">L457+J457+H457+F457+N457</f>
        <v>0</v>
      </c>
      <c r="Q457" s="98" t="n">
        <f aca="false">M457+K457+I457+G457+O457</f>
        <v>0</v>
      </c>
      <c r="R457" s="1"/>
      <c r="S457" s="1"/>
      <c r="T457" s="1"/>
      <c r="U457" s="1"/>
      <c r="V457" s="1"/>
      <c r="W457" s="1"/>
      <c r="X457" s="1"/>
      <c r="Y457" s="1"/>
      <c r="Z457" s="1"/>
      <c r="AA457" s="1"/>
      <c r="AB457" s="1"/>
      <c r="AC457" s="1"/>
      <c r="AD457" s="1"/>
      <c r="AE457" s="1"/>
      <c r="AF457" s="1"/>
      <c r="AG457" s="1"/>
    </row>
    <row r="458" customFormat="false" ht="15" hidden="true" customHeight="false" outlineLevel="2" collapsed="false">
      <c r="A458" s="1"/>
      <c r="B458" s="70" t="str">
        <f aca="false">B337</f>
        <v>Arbeitspaket 3</v>
      </c>
      <c r="C458" s="71"/>
      <c r="D458" s="72"/>
      <c r="E458" s="73"/>
      <c r="F458" s="74"/>
      <c r="G458" s="75" t="n">
        <f aca="false">SUMIFS([0]!t1istw10,[0]!t1paketw10,B458)</f>
        <v>0</v>
      </c>
      <c r="H458" s="74"/>
      <c r="I458" s="75" t="n">
        <f aca="false">SUMIFS(zeit2!t2istw10,zeit2!t2paketw10,B458)</f>
        <v>0</v>
      </c>
      <c r="J458" s="74"/>
      <c r="K458" s="75" t="n">
        <f aca="false">SUMIFS(zeit3!t3istw10,zeit3!t3paketw10,B458)</f>
        <v>0</v>
      </c>
      <c r="L458" s="74"/>
      <c r="M458" s="75" t="n">
        <f aca="false">SUMIFS(zeit4!t4istw10,zeit4!t4paketw10,B458)</f>
        <v>0</v>
      </c>
      <c r="N458" s="74"/>
      <c r="O458" s="75" t="n">
        <f aca="false">SUMIFS(zeit5!t5istw10,zeit5!t5paketw10,B458)</f>
        <v>0</v>
      </c>
      <c r="P458" s="76" t="n">
        <f aca="false">L458+J458+H458+F458+N458</f>
        <v>0</v>
      </c>
      <c r="Q458" s="98" t="n">
        <f aca="false">M458+K458+I458+G458+O458</f>
        <v>0</v>
      </c>
      <c r="R458" s="1"/>
      <c r="S458" s="1"/>
      <c r="T458" s="1"/>
      <c r="U458" s="1"/>
      <c r="V458" s="1"/>
      <c r="W458" s="1"/>
      <c r="X458" s="1"/>
      <c r="Y458" s="1"/>
      <c r="Z458" s="1"/>
      <c r="AA458" s="1"/>
      <c r="AB458" s="1"/>
      <c r="AC458" s="1"/>
      <c r="AD458" s="1"/>
      <c r="AE458" s="1"/>
      <c r="AF458" s="1"/>
      <c r="AG458" s="1"/>
    </row>
    <row r="459" customFormat="false" ht="15" hidden="true" customHeight="false" outlineLevel="2" collapsed="false">
      <c r="A459" s="1"/>
      <c r="B459" s="70" t="str">
        <f aca="false">B338</f>
        <v>Arbeitspaket 4</v>
      </c>
      <c r="C459" s="71"/>
      <c r="D459" s="72"/>
      <c r="E459" s="73"/>
      <c r="F459" s="74"/>
      <c r="G459" s="75" t="n">
        <f aca="false">SUMIFS([0]!t1istw10,[0]!t1paketw10,B459)</f>
        <v>0</v>
      </c>
      <c r="H459" s="74"/>
      <c r="I459" s="75" t="n">
        <f aca="false">SUMIFS(zeit2!t2istw10,zeit2!t2paketw10,B459)</f>
        <v>0</v>
      </c>
      <c r="J459" s="74"/>
      <c r="K459" s="75" t="n">
        <f aca="false">SUMIFS(zeit3!t3istw10,zeit3!t3paketw10,B459)</f>
        <v>0</v>
      </c>
      <c r="L459" s="74"/>
      <c r="M459" s="75" t="n">
        <f aca="false">SUMIFS(zeit4!t4istw10,zeit4!t4paketw10,B459)</f>
        <v>0</v>
      </c>
      <c r="N459" s="74"/>
      <c r="O459" s="75" t="n">
        <f aca="false">SUMIFS(zeit5!t5istw10,zeit5!t5paketw10,B459)</f>
        <v>0</v>
      </c>
      <c r="P459" s="76" t="n">
        <f aca="false">L459+J459+H459+F459+N459</f>
        <v>0</v>
      </c>
      <c r="Q459" s="98" t="n">
        <f aca="false">M459+K459+I459+G459+O459</f>
        <v>0</v>
      </c>
      <c r="R459" s="1"/>
      <c r="S459" s="1"/>
      <c r="T459" s="1"/>
      <c r="U459" s="1"/>
      <c r="V459" s="1"/>
      <c r="W459" s="1"/>
      <c r="X459" s="1"/>
      <c r="Y459" s="1"/>
      <c r="Z459" s="1"/>
      <c r="AA459" s="1"/>
      <c r="AB459" s="1"/>
      <c r="AC459" s="1"/>
      <c r="AD459" s="1"/>
      <c r="AE459" s="1"/>
      <c r="AF459" s="1"/>
      <c r="AG459" s="1"/>
    </row>
    <row r="460" customFormat="false" ht="15" hidden="true" customHeight="false" outlineLevel="2" collapsed="false">
      <c r="A460" s="1"/>
      <c r="B460" s="70" t="str">
        <f aca="false">B339</f>
        <v>Arbeitspaket 5</v>
      </c>
      <c r="C460" s="71"/>
      <c r="D460" s="72"/>
      <c r="E460" s="73"/>
      <c r="F460" s="74"/>
      <c r="G460" s="75" t="n">
        <f aca="false">SUMIFS([0]!t1istw10,[0]!t1paketw10,B460)</f>
        <v>0</v>
      </c>
      <c r="H460" s="74"/>
      <c r="I460" s="75" t="n">
        <f aca="false">SUMIFS(zeit2!t2istw10,zeit2!t2paketw10,B460)</f>
        <v>0</v>
      </c>
      <c r="J460" s="74"/>
      <c r="K460" s="75" t="n">
        <f aca="false">SUMIFS(zeit3!t3istw10,zeit3!t3paketw10,B460)</f>
        <v>0</v>
      </c>
      <c r="L460" s="74"/>
      <c r="M460" s="75" t="n">
        <f aca="false">SUMIFS(zeit4!t4istw10,zeit4!t4paketw10,B460)</f>
        <v>0</v>
      </c>
      <c r="N460" s="74"/>
      <c r="O460" s="75" t="n">
        <f aca="false">SUMIFS(zeit5!t5istw10,zeit5!t5paketw10,B460)</f>
        <v>0</v>
      </c>
      <c r="P460" s="76" t="n">
        <f aca="false">L460+J460+H460+F460+N460</f>
        <v>0</v>
      </c>
      <c r="Q460" s="98" t="n">
        <f aca="false">M460+K460+I460+G460+O460</f>
        <v>0</v>
      </c>
      <c r="R460" s="1"/>
      <c r="S460" s="1"/>
      <c r="T460" s="1"/>
      <c r="U460" s="1"/>
      <c r="V460" s="1"/>
      <c r="W460" s="1"/>
      <c r="X460" s="1"/>
      <c r="Y460" s="1"/>
      <c r="Z460" s="1"/>
      <c r="AA460" s="1"/>
      <c r="AB460" s="1"/>
      <c r="AC460" s="1"/>
      <c r="AD460" s="1"/>
      <c r="AE460" s="1"/>
      <c r="AF460" s="1"/>
      <c r="AG460" s="1"/>
    </row>
    <row r="461" customFormat="false" ht="15" hidden="true" customHeight="false" outlineLevel="2" collapsed="false">
      <c r="A461" s="1"/>
      <c r="B461" s="70" t="n">
        <f aca="false">B340</f>
        <v>0</v>
      </c>
      <c r="C461" s="71"/>
      <c r="D461" s="72"/>
      <c r="E461" s="73"/>
      <c r="F461" s="74"/>
      <c r="G461" s="75" t="n">
        <f aca="false">SUMIFS([0]!t1istw10,[0]!t1paketw10,B461)</f>
        <v>0</v>
      </c>
      <c r="H461" s="74"/>
      <c r="I461" s="75" t="n">
        <f aca="false">SUMIFS(zeit2!t2istw10,zeit2!t2paketw10,B461)</f>
        <v>0</v>
      </c>
      <c r="J461" s="74"/>
      <c r="K461" s="75" t="n">
        <f aca="false">SUMIFS(zeit3!t3istw10,zeit3!t3paketw10,B461)</f>
        <v>0</v>
      </c>
      <c r="L461" s="74"/>
      <c r="M461" s="75" t="n">
        <f aca="false">SUMIFS(zeit4!t4istw10,zeit4!t4paketw10,B461)</f>
        <v>0</v>
      </c>
      <c r="N461" s="74"/>
      <c r="O461" s="75" t="n">
        <f aca="false">SUMIFS(zeit5!t5istw10,zeit5!t5paketw10,B461)</f>
        <v>0</v>
      </c>
      <c r="P461" s="76" t="n">
        <f aca="false">L461+J461+H461+F461+N461</f>
        <v>0</v>
      </c>
      <c r="Q461" s="98" t="n">
        <f aca="false">M461+K461+I461+G461+O461</f>
        <v>0</v>
      </c>
      <c r="R461" s="1"/>
      <c r="S461" s="1"/>
      <c r="T461" s="1"/>
      <c r="U461" s="1"/>
      <c r="V461" s="1"/>
      <c r="W461" s="1"/>
      <c r="X461" s="1"/>
      <c r="Y461" s="1"/>
      <c r="Z461" s="1"/>
      <c r="AA461" s="1"/>
      <c r="AB461" s="1"/>
      <c r="AC461" s="1"/>
      <c r="AD461" s="1"/>
      <c r="AE461" s="1"/>
      <c r="AF461" s="1"/>
      <c r="AG461" s="1"/>
    </row>
    <row r="462" customFormat="false" ht="15" hidden="true" customHeight="false" outlineLevel="2" collapsed="false">
      <c r="A462" s="1"/>
      <c r="B462" s="70" t="n">
        <f aca="false">B341</f>
        <v>0</v>
      </c>
      <c r="C462" s="71"/>
      <c r="D462" s="72"/>
      <c r="E462" s="73"/>
      <c r="F462" s="74"/>
      <c r="G462" s="75" t="n">
        <f aca="false">SUMIFS([0]!t1istw10,[0]!t1paketw10,B462)</f>
        <v>0</v>
      </c>
      <c r="H462" s="74"/>
      <c r="I462" s="75" t="n">
        <f aca="false">SUMIFS(zeit2!t2istw10,zeit2!t2paketw10,B462)</f>
        <v>0</v>
      </c>
      <c r="J462" s="74"/>
      <c r="K462" s="75" t="n">
        <f aca="false">SUMIFS(zeit3!t3istw10,zeit3!t3paketw10,B462)</f>
        <v>0</v>
      </c>
      <c r="L462" s="74"/>
      <c r="M462" s="75" t="n">
        <f aca="false">SUMIFS(zeit4!t4istw10,zeit4!t4paketw10,B462)</f>
        <v>0</v>
      </c>
      <c r="N462" s="74"/>
      <c r="O462" s="75" t="n">
        <f aca="false">SUMIFS(zeit5!t5istw10,zeit5!t5paketw10,B462)</f>
        <v>0</v>
      </c>
      <c r="P462" s="76" t="n">
        <f aca="false">L462+J462+H462+F462+N462</f>
        <v>0</v>
      </c>
      <c r="Q462" s="98" t="n">
        <f aca="false">M462+K462+I462+G462+O462</f>
        <v>0</v>
      </c>
      <c r="R462" s="1"/>
      <c r="S462" s="1"/>
      <c r="T462" s="1"/>
      <c r="U462" s="1"/>
      <c r="V462" s="1"/>
      <c r="W462" s="1"/>
      <c r="X462" s="1"/>
      <c r="Y462" s="1"/>
      <c r="Z462" s="1"/>
      <c r="AA462" s="1"/>
      <c r="AB462" s="1"/>
      <c r="AC462" s="1"/>
      <c r="AD462" s="1"/>
      <c r="AE462" s="1"/>
      <c r="AF462" s="1"/>
      <c r="AG462" s="1"/>
    </row>
    <row r="463" customFormat="false" ht="15" hidden="true" customHeight="false" outlineLevel="2" collapsed="false">
      <c r="A463" s="1"/>
      <c r="B463" s="70" t="n">
        <f aca="false">B342</f>
        <v>0</v>
      </c>
      <c r="C463" s="71"/>
      <c r="D463" s="72"/>
      <c r="E463" s="73"/>
      <c r="F463" s="74"/>
      <c r="G463" s="75" t="n">
        <f aca="false">SUMIFS([0]!t1istw10,[0]!t1paketw10,B463)</f>
        <v>0</v>
      </c>
      <c r="H463" s="74"/>
      <c r="I463" s="75" t="n">
        <f aca="false">SUMIFS(zeit2!t2istw10,zeit2!t2paketw10,B463)</f>
        <v>0</v>
      </c>
      <c r="J463" s="74"/>
      <c r="K463" s="75" t="n">
        <f aca="false">SUMIFS(zeit3!t3istw10,zeit3!t3paketw10,B463)</f>
        <v>0</v>
      </c>
      <c r="L463" s="74"/>
      <c r="M463" s="75" t="n">
        <f aca="false">SUMIFS(zeit4!t4istw10,zeit4!t4paketw10,B463)</f>
        <v>0</v>
      </c>
      <c r="N463" s="74"/>
      <c r="O463" s="75" t="n">
        <f aca="false">SUMIFS(zeit5!t5istw10,zeit5!t5paketw10,B463)</f>
        <v>0</v>
      </c>
      <c r="P463" s="76" t="n">
        <f aca="false">L463+J463+H463+F463+N463</f>
        <v>0</v>
      </c>
      <c r="Q463" s="98" t="n">
        <f aca="false">M463+K463+I463+G463+O463</f>
        <v>0</v>
      </c>
      <c r="R463" s="1"/>
      <c r="S463" s="1"/>
      <c r="T463" s="1"/>
      <c r="U463" s="1"/>
      <c r="V463" s="1"/>
      <c r="W463" s="1"/>
      <c r="X463" s="1"/>
      <c r="Y463" s="1"/>
      <c r="Z463" s="1"/>
      <c r="AA463" s="1"/>
      <c r="AB463" s="1"/>
      <c r="AC463" s="1"/>
      <c r="AD463" s="1"/>
      <c r="AE463" s="1"/>
      <c r="AF463" s="1"/>
      <c r="AG463" s="1"/>
    </row>
    <row r="464" customFormat="false" ht="15" hidden="true" customHeight="false" outlineLevel="2" collapsed="false">
      <c r="A464" s="1"/>
      <c r="B464" s="70" t="n">
        <f aca="false">B343</f>
        <v>0</v>
      </c>
      <c r="C464" s="71"/>
      <c r="D464" s="72"/>
      <c r="E464" s="73"/>
      <c r="F464" s="74"/>
      <c r="G464" s="75" t="n">
        <f aca="false">SUMIFS([0]!t1istw10,[0]!t1paketw10,B464)</f>
        <v>0</v>
      </c>
      <c r="H464" s="74"/>
      <c r="I464" s="75" t="n">
        <f aca="false">SUMIFS(zeit2!t2istw10,zeit2!t2paketw10,B464)</f>
        <v>0</v>
      </c>
      <c r="J464" s="74"/>
      <c r="K464" s="75" t="n">
        <f aca="false">SUMIFS(zeit3!t3istw10,zeit3!t3paketw10,B464)</f>
        <v>0</v>
      </c>
      <c r="L464" s="74"/>
      <c r="M464" s="75" t="n">
        <f aca="false">SUMIFS(zeit4!t4istw10,zeit4!t4paketw10,B464)</f>
        <v>0</v>
      </c>
      <c r="N464" s="74"/>
      <c r="O464" s="75" t="n">
        <f aca="false">SUMIFS(zeit5!t5istw10,zeit5!t5paketw10,B464)</f>
        <v>0</v>
      </c>
      <c r="P464" s="76" t="n">
        <f aca="false">L464+J464+H464+F464+N464</f>
        <v>0</v>
      </c>
      <c r="Q464" s="98" t="n">
        <f aca="false">M464+K464+I464+G464+O464</f>
        <v>0</v>
      </c>
      <c r="R464" s="1"/>
      <c r="S464" s="1"/>
      <c r="T464" s="1"/>
      <c r="U464" s="1"/>
      <c r="V464" s="1"/>
      <c r="W464" s="1"/>
      <c r="X464" s="1"/>
      <c r="Y464" s="1"/>
      <c r="Z464" s="1"/>
      <c r="AA464" s="1"/>
      <c r="AB464" s="1"/>
      <c r="AC464" s="1"/>
      <c r="AD464" s="1"/>
      <c r="AE464" s="1"/>
      <c r="AF464" s="1"/>
      <c r="AG464" s="1"/>
    </row>
    <row r="465" customFormat="false" ht="15" hidden="true" customHeight="false" outlineLevel="2" collapsed="false">
      <c r="A465" s="1"/>
      <c r="B465" s="70" t="n">
        <f aca="false">B344</f>
        <v>0</v>
      </c>
      <c r="C465" s="71"/>
      <c r="D465" s="72"/>
      <c r="E465" s="73"/>
      <c r="F465" s="74"/>
      <c r="G465" s="75" t="n">
        <f aca="false">SUMIFS([0]!t1istw10,[0]!t1paketw10,B465)</f>
        <v>0</v>
      </c>
      <c r="H465" s="74"/>
      <c r="I465" s="75" t="n">
        <f aca="false">SUMIFS(zeit2!t2istw10,zeit2!t2paketw10,B465)</f>
        <v>0</v>
      </c>
      <c r="J465" s="74"/>
      <c r="K465" s="75" t="n">
        <f aca="false">SUMIFS(zeit3!t3istw10,zeit3!t3paketw10,B465)</f>
        <v>0</v>
      </c>
      <c r="L465" s="74"/>
      <c r="M465" s="75" t="n">
        <f aca="false">SUMIFS(zeit4!t4istw10,zeit4!t4paketw10,B465)</f>
        <v>0</v>
      </c>
      <c r="N465" s="74"/>
      <c r="O465" s="75" t="n">
        <f aca="false">SUMIFS(zeit5!t5istw10,zeit5!t5paketw10,B465)</f>
        <v>0</v>
      </c>
      <c r="P465" s="76" t="n">
        <f aca="false">L465+J465+H465+F465+N465</f>
        <v>0</v>
      </c>
      <c r="Q465" s="98" t="n">
        <f aca="false">M465+K465+I465+G465+O465</f>
        <v>0</v>
      </c>
      <c r="R465" s="1"/>
      <c r="S465" s="1"/>
      <c r="T465" s="1"/>
      <c r="U465" s="1"/>
      <c r="V465" s="1"/>
      <c r="W465" s="1"/>
      <c r="X465" s="1"/>
      <c r="Y465" s="1"/>
      <c r="Z465" s="1"/>
      <c r="AA465" s="1"/>
      <c r="AB465" s="1"/>
      <c r="AC465" s="1"/>
      <c r="AD465" s="1"/>
      <c r="AE465" s="1"/>
      <c r="AF465" s="1"/>
      <c r="AG465" s="1"/>
    </row>
    <row r="466" customFormat="false" ht="15" hidden="false" customHeight="false" outlineLevel="1" collapsed="true">
      <c r="A466" s="1"/>
      <c r="B466" s="84" t="s">
        <v>61</v>
      </c>
      <c r="C466" s="78"/>
      <c r="D466" s="79"/>
      <c r="E466" s="80" t="n">
        <f aca="false">D466-F466-H466-J466-L466-N466</f>
        <v>0</v>
      </c>
      <c r="F466" s="81" t="n">
        <f aca="false">SUM(F467:F476)</f>
        <v>0</v>
      </c>
      <c r="G466" s="82" t="n">
        <f aca="false">SUM(G467:G476)</f>
        <v>0</v>
      </c>
      <c r="H466" s="81" t="n">
        <f aca="false">SUM(H467:H476)</f>
        <v>0</v>
      </c>
      <c r="I466" s="82" t="n">
        <f aca="false">SUM(I467:I476)</f>
        <v>0</v>
      </c>
      <c r="J466" s="80" t="n">
        <f aca="false">SUM(J467:J476)</f>
        <v>0</v>
      </c>
      <c r="K466" s="87" t="n">
        <f aca="false">SUM(K467:K476)</f>
        <v>0</v>
      </c>
      <c r="L466" s="81" t="n">
        <f aca="false">SUM(L467:L476)</f>
        <v>0</v>
      </c>
      <c r="M466" s="82" t="n">
        <f aca="false">SUM(M467:M476)</f>
        <v>0</v>
      </c>
      <c r="N466" s="81" t="n">
        <f aca="false">SUM(N467:N476)</f>
        <v>0</v>
      </c>
      <c r="O466" s="82" t="n">
        <f aca="false">SUM(O467:O476)</f>
        <v>0</v>
      </c>
      <c r="P466" s="68" t="n">
        <f aca="false">L466+J466+H466+F466+N466</f>
        <v>0</v>
      </c>
      <c r="Q466" s="67" t="n">
        <f aca="false">M466+K466+I466+G466+O466</f>
        <v>0</v>
      </c>
      <c r="R466" s="1"/>
      <c r="S466" s="1"/>
      <c r="T466" s="1"/>
      <c r="U466" s="1"/>
      <c r="V466" s="1"/>
      <c r="W466" s="1"/>
      <c r="X466" s="1"/>
      <c r="Y466" s="1"/>
      <c r="Z466" s="1"/>
      <c r="AA466" s="1"/>
      <c r="AB466" s="1"/>
      <c r="AC466" s="1"/>
      <c r="AD466" s="1"/>
      <c r="AE466" s="1"/>
      <c r="AF466" s="1"/>
      <c r="AG466" s="1"/>
    </row>
    <row r="467" customFormat="false" ht="15" hidden="true" customHeight="false" outlineLevel="2" collapsed="false">
      <c r="A467" s="1"/>
      <c r="B467" s="70" t="str">
        <f aca="false">B346</f>
        <v>Arbeitspaket 1</v>
      </c>
      <c r="C467" s="71"/>
      <c r="D467" s="72"/>
      <c r="E467" s="73"/>
      <c r="F467" s="74"/>
      <c r="G467" s="75" t="n">
        <f aca="false">SUMIFS([0]!t1istw10,[0]!t1paketw10,B467)</f>
        <v>0</v>
      </c>
      <c r="H467" s="74"/>
      <c r="I467" s="75" t="n">
        <f aca="false">SUMIFS(zeit2!t2istw10,zeit2!t2paketw10,B467)</f>
        <v>0</v>
      </c>
      <c r="J467" s="74"/>
      <c r="K467" s="75" t="n">
        <f aca="false">SUMIFS(zeit3!t3istw10,zeit3!t3paketw10,B467)</f>
        <v>0</v>
      </c>
      <c r="L467" s="74"/>
      <c r="M467" s="75" t="n">
        <f aca="false">SUMIFS(zeit4!t4istw10,zeit4!t4paketw10,B467)</f>
        <v>0</v>
      </c>
      <c r="N467" s="74"/>
      <c r="O467" s="75" t="n">
        <f aca="false">SUMIFS(zeit5!t5istw10,zeit5!t5paketw10,B467)</f>
        <v>0</v>
      </c>
      <c r="P467" s="76" t="n">
        <f aca="false">L467+J467+H467+F467+N467</f>
        <v>0</v>
      </c>
      <c r="Q467" s="98" t="n">
        <f aca="false">M467+K467+I467+G467+O467</f>
        <v>0</v>
      </c>
      <c r="R467" s="1"/>
      <c r="S467" s="1"/>
      <c r="T467" s="1"/>
      <c r="U467" s="1"/>
      <c r="V467" s="1"/>
      <c r="W467" s="1"/>
      <c r="X467" s="1"/>
      <c r="Y467" s="1"/>
      <c r="Z467" s="1"/>
      <c r="AA467" s="1"/>
      <c r="AB467" s="1"/>
      <c r="AC467" s="1"/>
      <c r="AD467" s="1"/>
      <c r="AE467" s="1"/>
      <c r="AF467" s="1"/>
      <c r="AG467" s="1"/>
    </row>
    <row r="468" customFormat="false" ht="15" hidden="true" customHeight="false" outlineLevel="2" collapsed="false">
      <c r="A468" s="1"/>
      <c r="B468" s="70" t="str">
        <f aca="false">B347</f>
        <v>Arbeitspaket 2</v>
      </c>
      <c r="C468" s="71"/>
      <c r="D468" s="72"/>
      <c r="E468" s="73"/>
      <c r="F468" s="74"/>
      <c r="G468" s="75" t="n">
        <f aca="false">SUMIFS([0]!t1istw10,[0]!t1paketw10,B468)</f>
        <v>0</v>
      </c>
      <c r="H468" s="74"/>
      <c r="I468" s="75" t="n">
        <f aca="false">SUMIFS(zeit2!t2istw10,zeit2!t2paketw10,B468)</f>
        <v>0</v>
      </c>
      <c r="J468" s="74"/>
      <c r="K468" s="75" t="n">
        <f aca="false">SUMIFS(zeit3!t3istw10,zeit3!t3paketw10,B468)</f>
        <v>0</v>
      </c>
      <c r="L468" s="74"/>
      <c r="M468" s="75" t="n">
        <f aca="false">SUMIFS(zeit4!t4istw10,zeit4!t4paketw10,B468)</f>
        <v>0</v>
      </c>
      <c r="N468" s="74"/>
      <c r="O468" s="75" t="n">
        <f aca="false">SUMIFS(zeit5!t5istw10,zeit5!t5paketw10,B468)</f>
        <v>0</v>
      </c>
      <c r="P468" s="76" t="n">
        <f aca="false">L468+J468+H468+F468+N468</f>
        <v>0</v>
      </c>
      <c r="Q468" s="98" t="n">
        <f aca="false">M468+K468+I468+G468+O468</f>
        <v>0</v>
      </c>
      <c r="R468" s="1"/>
      <c r="S468" s="1"/>
      <c r="T468" s="1"/>
      <c r="U468" s="1"/>
      <c r="V468" s="1"/>
      <c r="W468" s="1"/>
      <c r="X468" s="1"/>
      <c r="Y468" s="1"/>
      <c r="Z468" s="1"/>
      <c r="AA468" s="1"/>
      <c r="AB468" s="1"/>
      <c r="AC468" s="1"/>
      <c r="AD468" s="1"/>
      <c r="AE468" s="1"/>
      <c r="AF468" s="1"/>
      <c r="AG468" s="1"/>
    </row>
    <row r="469" customFormat="false" ht="15" hidden="true" customHeight="false" outlineLevel="2" collapsed="false">
      <c r="A469" s="1"/>
      <c r="B469" s="70" t="str">
        <f aca="false">B348</f>
        <v>Arbeitspaket 3</v>
      </c>
      <c r="C469" s="71"/>
      <c r="D469" s="72"/>
      <c r="E469" s="73"/>
      <c r="F469" s="74"/>
      <c r="G469" s="75" t="n">
        <f aca="false">SUMIFS([0]!t1istw10,[0]!t1paketw10,B469)</f>
        <v>0</v>
      </c>
      <c r="H469" s="74"/>
      <c r="I469" s="75" t="n">
        <f aca="false">SUMIFS(zeit2!t2istw10,zeit2!t2paketw10,B469)</f>
        <v>0</v>
      </c>
      <c r="J469" s="74"/>
      <c r="K469" s="75" t="n">
        <f aca="false">SUMIFS(zeit3!t3istw10,zeit3!t3paketw10,B469)</f>
        <v>0</v>
      </c>
      <c r="L469" s="74"/>
      <c r="M469" s="75" t="n">
        <f aca="false">SUMIFS(zeit4!t4istw10,zeit4!t4paketw10,B469)</f>
        <v>0</v>
      </c>
      <c r="N469" s="74"/>
      <c r="O469" s="75" t="n">
        <f aca="false">SUMIFS(zeit5!t5istw10,zeit5!t5paketw10,B469)</f>
        <v>0</v>
      </c>
      <c r="P469" s="76" t="n">
        <f aca="false">L469+J469+H469+F469+N469</f>
        <v>0</v>
      </c>
      <c r="Q469" s="98" t="n">
        <f aca="false">M469+K469+I469+G469+O469</f>
        <v>0</v>
      </c>
      <c r="R469" s="1"/>
      <c r="S469" s="1"/>
      <c r="T469" s="1"/>
      <c r="U469" s="1"/>
      <c r="V469" s="1"/>
      <c r="W469" s="1"/>
      <c r="X469" s="1"/>
      <c r="Y469" s="1"/>
      <c r="Z469" s="1"/>
      <c r="AA469" s="1"/>
      <c r="AB469" s="1"/>
      <c r="AC469" s="1"/>
      <c r="AD469" s="1"/>
      <c r="AE469" s="1"/>
      <c r="AF469" s="1"/>
      <c r="AG469" s="1"/>
    </row>
    <row r="470" customFormat="false" ht="15" hidden="true" customHeight="false" outlineLevel="2" collapsed="false">
      <c r="A470" s="1"/>
      <c r="B470" s="70" t="str">
        <f aca="false">B349</f>
        <v>Arbeitspaket 4</v>
      </c>
      <c r="C470" s="71"/>
      <c r="D470" s="72"/>
      <c r="E470" s="73"/>
      <c r="F470" s="74"/>
      <c r="G470" s="75" t="n">
        <f aca="false">SUMIFS([0]!t1istw10,[0]!t1paketw10,B470)</f>
        <v>0</v>
      </c>
      <c r="H470" s="74"/>
      <c r="I470" s="75" t="n">
        <f aca="false">SUMIFS(zeit2!t2istw10,zeit2!t2paketw10,B470)</f>
        <v>0</v>
      </c>
      <c r="J470" s="74"/>
      <c r="K470" s="75" t="n">
        <f aca="false">SUMIFS(zeit3!t3istw10,zeit3!t3paketw10,B470)</f>
        <v>0</v>
      </c>
      <c r="L470" s="74"/>
      <c r="M470" s="75" t="n">
        <f aca="false">SUMIFS(zeit4!t4istw10,zeit4!t4paketw10,B470)</f>
        <v>0</v>
      </c>
      <c r="N470" s="74"/>
      <c r="O470" s="75" t="n">
        <f aca="false">SUMIFS(zeit5!t5istw10,zeit5!t5paketw10,B470)</f>
        <v>0</v>
      </c>
      <c r="P470" s="76" t="n">
        <f aca="false">L470+J470+H470+F470+N470</f>
        <v>0</v>
      </c>
      <c r="Q470" s="98" t="n">
        <f aca="false">M470+K470+I470+G470+O470</f>
        <v>0</v>
      </c>
      <c r="R470" s="1"/>
      <c r="S470" s="1"/>
      <c r="T470" s="1"/>
      <c r="U470" s="1"/>
      <c r="V470" s="1"/>
      <c r="W470" s="1"/>
      <c r="X470" s="1"/>
      <c r="Y470" s="1"/>
      <c r="Z470" s="1"/>
      <c r="AA470" s="1"/>
      <c r="AB470" s="1"/>
      <c r="AC470" s="1"/>
      <c r="AD470" s="1"/>
      <c r="AE470" s="1"/>
      <c r="AF470" s="1"/>
      <c r="AG470" s="1"/>
    </row>
    <row r="471" customFormat="false" ht="15" hidden="true" customHeight="false" outlineLevel="2" collapsed="false">
      <c r="A471" s="1"/>
      <c r="B471" s="70" t="str">
        <f aca="false">B350</f>
        <v>Arbeitspaket 5</v>
      </c>
      <c r="C471" s="71"/>
      <c r="D471" s="72"/>
      <c r="E471" s="73"/>
      <c r="F471" s="74"/>
      <c r="G471" s="75" t="n">
        <f aca="false">SUMIFS([0]!t1istw10,[0]!t1paketw10,B471)</f>
        <v>0</v>
      </c>
      <c r="H471" s="74"/>
      <c r="I471" s="75" t="n">
        <f aca="false">SUMIFS(zeit2!t2istw10,zeit2!t2paketw10,B471)</f>
        <v>0</v>
      </c>
      <c r="J471" s="74"/>
      <c r="K471" s="75" t="n">
        <f aca="false">SUMIFS(zeit3!t3istw10,zeit3!t3paketw10,B471)</f>
        <v>0</v>
      </c>
      <c r="L471" s="74"/>
      <c r="M471" s="75" t="n">
        <f aca="false">SUMIFS(zeit4!t4istw10,zeit4!t4paketw10,B471)</f>
        <v>0</v>
      </c>
      <c r="N471" s="74"/>
      <c r="O471" s="75" t="n">
        <f aca="false">SUMIFS(zeit5!t5istw10,zeit5!t5paketw10,B471)</f>
        <v>0</v>
      </c>
      <c r="P471" s="76" t="n">
        <f aca="false">L471+J471+H471+F471+N471</f>
        <v>0</v>
      </c>
      <c r="Q471" s="98" t="n">
        <f aca="false">M471+K471+I471+G471+O471</f>
        <v>0</v>
      </c>
      <c r="R471" s="1"/>
      <c r="S471" s="1"/>
      <c r="T471" s="1"/>
      <c r="U471" s="1"/>
      <c r="V471" s="1"/>
      <c r="W471" s="1"/>
      <c r="X471" s="1"/>
      <c r="Y471" s="1"/>
      <c r="Z471" s="1"/>
      <c r="AA471" s="1"/>
      <c r="AB471" s="1"/>
      <c r="AC471" s="1"/>
      <c r="AD471" s="1"/>
      <c r="AE471" s="1"/>
      <c r="AF471" s="1"/>
      <c r="AG471" s="1"/>
    </row>
    <row r="472" customFormat="false" ht="15" hidden="true" customHeight="false" outlineLevel="2" collapsed="false">
      <c r="A472" s="1"/>
      <c r="B472" s="70" t="n">
        <f aca="false">B351</f>
        <v>0</v>
      </c>
      <c r="C472" s="71"/>
      <c r="D472" s="72"/>
      <c r="E472" s="73"/>
      <c r="F472" s="74"/>
      <c r="G472" s="75" t="n">
        <f aca="false">SUMIFS([0]!t1istw10,[0]!t1paketw10,B472)</f>
        <v>0</v>
      </c>
      <c r="H472" s="74"/>
      <c r="I472" s="75" t="n">
        <f aca="false">SUMIFS(zeit2!t2istw10,zeit2!t2paketw10,B472)</f>
        <v>0</v>
      </c>
      <c r="J472" s="74"/>
      <c r="K472" s="75" t="n">
        <f aca="false">SUMIFS(zeit3!t3istw10,zeit3!t3paketw10,B472)</f>
        <v>0</v>
      </c>
      <c r="L472" s="74"/>
      <c r="M472" s="75" t="n">
        <f aca="false">SUMIFS(zeit4!t4istw10,zeit4!t4paketw10,B472)</f>
        <v>0</v>
      </c>
      <c r="N472" s="74"/>
      <c r="O472" s="75" t="n">
        <f aca="false">SUMIFS(zeit5!t5istw10,zeit5!t5paketw10,B472)</f>
        <v>0</v>
      </c>
      <c r="P472" s="76" t="n">
        <f aca="false">L472+J472+H472+F472+N472</f>
        <v>0</v>
      </c>
      <c r="Q472" s="98" t="n">
        <f aca="false">M472+K472+I472+G472+O472</f>
        <v>0</v>
      </c>
      <c r="R472" s="1"/>
      <c r="S472" s="1"/>
      <c r="T472" s="1"/>
      <c r="U472" s="1"/>
      <c r="V472" s="1"/>
      <c r="W472" s="1"/>
      <c r="X472" s="1"/>
      <c r="Y472" s="1"/>
      <c r="Z472" s="1"/>
      <c r="AA472" s="1"/>
      <c r="AB472" s="1"/>
      <c r="AC472" s="1"/>
      <c r="AD472" s="1"/>
      <c r="AE472" s="1"/>
      <c r="AF472" s="1"/>
      <c r="AG472" s="1"/>
    </row>
    <row r="473" customFormat="false" ht="15" hidden="true" customHeight="false" outlineLevel="2" collapsed="false">
      <c r="A473" s="1"/>
      <c r="B473" s="70" t="n">
        <f aca="false">B352</f>
        <v>0</v>
      </c>
      <c r="C473" s="71"/>
      <c r="D473" s="72"/>
      <c r="E473" s="73"/>
      <c r="F473" s="74"/>
      <c r="G473" s="75" t="n">
        <f aca="false">SUMIFS([0]!t1istw10,[0]!t1paketw10,B473)</f>
        <v>0</v>
      </c>
      <c r="H473" s="74"/>
      <c r="I473" s="75" t="n">
        <f aca="false">SUMIFS(zeit2!t2istw10,zeit2!t2paketw10,B473)</f>
        <v>0</v>
      </c>
      <c r="J473" s="74"/>
      <c r="K473" s="75" t="n">
        <f aca="false">SUMIFS(zeit3!t3istw10,zeit3!t3paketw10,B473)</f>
        <v>0</v>
      </c>
      <c r="L473" s="74"/>
      <c r="M473" s="75" t="n">
        <f aca="false">SUMIFS(zeit4!t4istw10,zeit4!t4paketw10,B473)</f>
        <v>0</v>
      </c>
      <c r="N473" s="74"/>
      <c r="O473" s="75" t="n">
        <f aca="false">SUMIFS(zeit5!t5istw10,zeit5!t5paketw10,B473)</f>
        <v>0</v>
      </c>
      <c r="P473" s="76" t="n">
        <f aca="false">L473+J473+H473+F473+N473</f>
        <v>0</v>
      </c>
      <c r="Q473" s="98" t="n">
        <f aca="false">M473+K473+I473+G473+O473</f>
        <v>0</v>
      </c>
      <c r="R473" s="1"/>
      <c r="S473" s="1"/>
      <c r="T473" s="1"/>
      <c r="U473" s="1"/>
      <c r="V473" s="1"/>
      <c r="W473" s="1"/>
      <c r="X473" s="1"/>
      <c r="Y473" s="1"/>
      <c r="Z473" s="1"/>
      <c r="AA473" s="1"/>
      <c r="AB473" s="1"/>
      <c r="AC473" s="1"/>
      <c r="AD473" s="1"/>
      <c r="AE473" s="1"/>
      <c r="AF473" s="1"/>
      <c r="AG473" s="1"/>
    </row>
    <row r="474" customFormat="false" ht="15" hidden="true" customHeight="false" outlineLevel="2" collapsed="false">
      <c r="A474" s="1"/>
      <c r="B474" s="70" t="n">
        <f aca="false">B353</f>
        <v>0</v>
      </c>
      <c r="C474" s="71"/>
      <c r="D474" s="72"/>
      <c r="E474" s="73"/>
      <c r="F474" s="74"/>
      <c r="G474" s="75" t="n">
        <f aca="false">SUMIFS([0]!t1istw10,[0]!t1paketw10,B474)</f>
        <v>0</v>
      </c>
      <c r="H474" s="74"/>
      <c r="I474" s="75" t="n">
        <f aca="false">SUMIFS(zeit2!t2istw10,zeit2!t2paketw10,B474)</f>
        <v>0</v>
      </c>
      <c r="J474" s="74"/>
      <c r="K474" s="75" t="n">
        <f aca="false">SUMIFS(zeit3!t3istw10,zeit3!t3paketw10,B474)</f>
        <v>0</v>
      </c>
      <c r="L474" s="74"/>
      <c r="M474" s="75" t="n">
        <f aca="false">SUMIFS(zeit4!t4istw10,zeit4!t4paketw10,B474)</f>
        <v>0</v>
      </c>
      <c r="N474" s="74"/>
      <c r="O474" s="75" t="n">
        <f aca="false">SUMIFS(zeit5!t5istw10,zeit5!t5paketw10,B474)</f>
        <v>0</v>
      </c>
      <c r="P474" s="76" t="n">
        <f aca="false">L474+J474+H474+F474+N474</f>
        <v>0</v>
      </c>
      <c r="Q474" s="98" t="n">
        <f aca="false">M474+K474+I474+G474+O474</f>
        <v>0</v>
      </c>
      <c r="R474" s="1"/>
      <c r="S474" s="1"/>
      <c r="T474" s="1"/>
      <c r="U474" s="1"/>
      <c r="V474" s="1"/>
      <c r="W474" s="1"/>
      <c r="X474" s="1"/>
      <c r="Y474" s="1"/>
      <c r="Z474" s="1"/>
      <c r="AA474" s="1"/>
      <c r="AB474" s="1"/>
      <c r="AC474" s="1"/>
      <c r="AD474" s="1"/>
      <c r="AE474" s="1"/>
      <c r="AF474" s="1"/>
      <c r="AG474" s="1"/>
    </row>
    <row r="475" customFormat="false" ht="15" hidden="true" customHeight="false" outlineLevel="2" collapsed="false">
      <c r="A475" s="1"/>
      <c r="B475" s="70" t="n">
        <f aca="false">B354</f>
        <v>0</v>
      </c>
      <c r="C475" s="71"/>
      <c r="D475" s="72"/>
      <c r="E475" s="73"/>
      <c r="F475" s="74"/>
      <c r="G475" s="75" t="n">
        <f aca="false">SUMIFS([0]!t1istw10,[0]!t1paketw10,B475)</f>
        <v>0</v>
      </c>
      <c r="H475" s="74"/>
      <c r="I475" s="75" t="n">
        <f aca="false">SUMIFS(zeit2!t2istw10,zeit2!t2paketw10,B475)</f>
        <v>0</v>
      </c>
      <c r="J475" s="74"/>
      <c r="K475" s="75" t="n">
        <f aca="false">SUMIFS(zeit3!t3istw10,zeit3!t3paketw10,B475)</f>
        <v>0</v>
      </c>
      <c r="L475" s="74"/>
      <c r="M475" s="75" t="n">
        <f aca="false">SUMIFS(zeit4!t4istw10,zeit4!t4paketw10,B475)</f>
        <v>0</v>
      </c>
      <c r="N475" s="74"/>
      <c r="O475" s="75" t="n">
        <f aca="false">SUMIFS(zeit5!t5istw10,zeit5!t5paketw10,B475)</f>
        <v>0</v>
      </c>
      <c r="P475" s="76" t="n">
        <f aca="false">L475+J475+H475+F475+N475</f>
        <v>0</v>
      </c>
      <c r="Q475" s="98" t="n">
        <f aca="false">M475+K475+I475+G475+O475</f>
        <v>0</v>
      </c>
      <c r="R475" s="1"/>
      <c r="S475" s="1"/>
      <c r="T475" s="1"/>
      <c r="U475" s="1"/>
      <c r="V475" s="1"/>
      <c r="W475" s="1"/>
      <c r="X475" s="1"/>
      <c r="Y475" s="1"/>
      <c r="Z475" s="1"/>
      <c r="AA475" s="1"/>
      <c r="AB475" s="1"/>
      <c r="AC475" s="1"/>
      <c r="AD475" s="1"/>
      <c r="AE475" s="1"/>
      <c r="AF475" s="1"/>
      <c r="AG475" s="1"/>
    </row>
    <row r="476" customFormat="false" ht="15" hidden="true" customHeight="false" outlineLevel="2" collapsed="false">
      <c r="A476" s="1"/>
      <c r="B476" s="70" t="n">
        <f aca="false">B355</f>
        <v>0</v>
      </c>
      <c r="C476" s="71"/>
      <c r="D476" s="72"/>
      <c r="E476" s="73"/>
      <c r="F476" s="74"/>
      <c r="G476" s="75" t="n">
        <f aca="false">SUMIFS([0]!t1istw10,[0]!t1paketw10,B476)</f>
        <v>0</v>
      </c>
      <c r="H476" s="74"/>
      <c r="I476" s="75" t="n">
        <f aca="false">SUMIFS(zeit2!t2istw10,zeit2!t2paketw10,B476)</f>
        <v>0</v>
      </c>
      <c r="J476" s="74"/>
      <c r="K476" s="75" t="n">
        <f aca="false">SUMIFS(zeit3!t3istw10,zeit3!t3paketw10,B476)</f>
        <v>0</v>
      </c>
      <c r="L476" s="74"/>
      <c r="M476" s="75" t="n">
        <f aca="false">SUMIFS(zeit4!t4istw10,zeit4!t4paketw10,B476)</f>
        <v>0</v>
      </c>
      <c r="N476" s="74"/>
      <c r="O476" s="75" t="n">
        <f aca="false">SUMIFS(zeit5!t5istw10,zeit5!t5paketw10,B476)</f>
        <v>0</v>
      </c>
      <c r="P476" s="76" t="n">
        <f aca="false">L476+J476+H476+F476+N476</f>
        <v>0</v>
      </c>
      <c r="Q476" s="98" t="n">
        <f aca="false">M476+K476+I476+G476+O476</f>
        <v>0</v>
      </c>
      <c r="R476" s="1"/>
      <c r="S476" s="1"/>
      <c r="T476" s="1"/>
      <c r="U476" s="1"/>
      <c r="V476" s="1"/>
      <c r="W476" s="1"/>
      <c r="X476" s="1"/>
      <c r="Y476" s="1"/>
      <c r="Z476" s="1"/>
      <c r="AA476" s="1"/>
      <c r="AB476" s="1"/>
      <c r="AC476" s="1"/>
      <c r="AD476" s="1"/>
      <c r="AE476" s="1"/>
      <c r="AF476" s="1"/>
      <c r="AG476" s="1"/>
    </row>
    <row r="477" customFormat="false" ht="15" hidden="false" customHeight="false" outlineLevel="1" collapsed="true">
      <c r="A477" s="1"/>
      <c r="B477" s="54"/>
      <c r="C477" s="54"/>
      <c r="D477" s="88"/>
      <c r="E477" s="88"/>
      <c r="F477" s="88"/>
      <c r="G477" s="89"/>
      <c r="H477" s="88"/>
      <c r="I477" s="89"/>
      <c r="J477" s="88"/>
      <c r="K477" s="89"/>
      <c r="L477" s="88"/>
      <c r="M477" s="89"/>
      <c r="N477" s="88"/>
      <c r="O477" s="89"/>
      <c r="P477" s="89"/>
      <c r="Q477" s="89"/>
      <c r="R477" s="1"/>
      <c r="S477" s="1"/>
      <c r="T477" s="1"/>
      <c r="U477" s="1"/>
      <c r="V477" s="1"/>
      <c r="W477" s="1"/>
      <c r="X477" s="1"/>
      <c r="Y477" s="1"/>
      <c r="Z477" s="1"/>
      <c r="AA477" s="1"/>
      <c r="AB477" s="1"/>
      <c r="AC477" s="1"/>
      <c r="AD477" s="1"/>
      <c r="AE477" s="1"/>
      <c r="AF477" s="1"/>
      <c r="AG477" s="1"/>
    </row>
    <row r="478" customFormat="false" ht="15" hidden="false" customHeight="false" outlineLevel="1" collapsed="false">
      <c r="A478" s="1"/>
      <c r="B478" s="84" t="s">
        <v>73</v>
      </c>
      <c r="C478" s="78"/>
      <c r="D478" s="90" t="n">
        <f aca="false">SUM(D378:D466)</f>
        <v>46</v>
      </c>
      <c r="E478" s="90" t="n">
        <f aca="false">SUM(E378:E466)</f>
        <v>3</v>
      </c>
      <c r="F478" s="91" t="n">
        <f aca="false">F466+F455+F444+F433+F422+F411+F400+F389+F378</f>
        <v>12</v>
      </c>
      <c r="G478" s="99" t="n">
        <f aca="false">G466+G455+G444+G433+G422+G411+G400+G389+G378</f>
        <v>0</v>
      </c>
      <c r="H478" s="91" t="n">
        <f aca="false">H466+H455+H444+H433+H422+H411+H400+H389+H378</f>
        <v>10</v>
      </c>
      <c r="I478" s="99" t="n">
        <f aca="false">I466+I455+I444+I433+I422+I411+I400+I389+I378</f>
        <v>0</v>
      </c>
      <c r="J478" s="91" t="n">
        <f aca="false">J466+J455+J444+J433+J422+J411+J400+J389+J378</f>
        <v>11</v>
      </c>
      <c r="K478" s="99" t="n">
        <f aca="false">K466+K455+K444+K433+K422+K411+K400+K389+K378</f>
        <v>0</v>
      </c>
      <c r="L478" s="91" t="n">
        <f aca="false">L466+L455+L444+L433+L422+L411+L400+L389+L378</f>
        <v>10</v>
      </c>
      <c r="M478" s="99" t="n">
        <f aca="false">M466+M455+M444+M433+M422+M411+M400+M389+M378</f>
        <v>0</v>
      </c>
      <c r="N478" s="91" t="n">
        <f aca="false">N466+N455+N444+N433+N422+N411+N400+N389+N378</f>
        <v>0</v>
      </c>
      <c r="O478" s="99" t="n">
        <f aca="false">O466+O455+O444+O433+O422+O411+O400+O389+O378</f>
        <v>0</v>
      </c>
      <c r="P478" s="91" t="n">
        <f aca="false">P466+P455+P444+P433+P422+P411+P400+P389+P378</f>
        <v>43</v>
      </c>
      <c r="Q478" s="92" t="n">
        <f aca="false">Q466+Q455+Q444+Q433+Q422+Q411+Q400+Q389+Q378</f>
        <v>0</v>
      </c>
      <c r="R478" s="1"/>
      <c r="S478" s="1"/>
      <c r="T478" s="1"/>
      <c r="U478" s="1"/>
      <c r="V478" s="1"/>
      <c r="W478" s="1"/>
      <c r="X478" s="1"/>
      <c r="Y478" s="1"/>
      <c r="Z478" s="1"/>
      <c r="AA478" s="1"/>
      <c r="AB478" s="1"/>
      <c r="AC478" s="1"/>
      <c r="AD478" s="1"/>
      <c r="AE478" s="1"/>
      <c r="AF478" s="1"/>
      <c r="AG478" s="1"/>
    </row>
    <row r="479" customFormat="false" ht="15" hidden="false" customHeight="false" outlineLevel="1" collapsed="false">
      <c r="A479" s="1"/>
      <c r="B479" s="1"/>
      <c r="C479" s="1"/>
      <c r="D479" s="1"/>
      <c r="E479" s="1"/>
      <c r="F479" s="1"/>
      <c r="G479" s="34"/>
      <c r="H479" s="1"/>
      <c r="I479" s="34"/>
      <c r="J479" s="1"/>
      <c r="K479" s="34"/>
      <c r="L479" s="1"/>
      <c r="M479" s="34"/>
      <c r="N479" s="1"/>
      <c r="O479" s="34"/>
      <c r="P479" s="34"/>
      <c r="Q479" s="34"/>
      <c r="R479" s="1"/>
      <c r="S479" s="1"/>
      <c r="T479" s="1"/>
      <c r="U479" s="1"/>
      <c r="V479" s="1"/>
      <c r="W479" s="1"/>
      <c r="X479" s="1"/>
      <c r="Y479" s="1"/>
      <c r="Z479" s="1"/>
      <c r="AA479" s="1"/>
      <c r="AB479" s="1"/>
      <c r="AC479" s="1"/>
      <c r="AD479" s="1"/>
      <c r="AE479" s="1"/>
      <c r="AF479" s="1"/>
      <c r="AG479" s="1"/>
    </row>
    <row r="480" customFormat="false" ht="15" hidden="false" customHeight="false" outlineLevel="1" collapsed="false">
      <c r="A480" s="1"/>
      <c r="B480" s="93" t="s">
        <v>74</v>
      </c>
      <c r="C480" s="93"/>
      <c r="D480" s="93"/>
      <c r="E480" s="93"/>
      <c r="F480" s="93"/>
      <c r="G480" s="93"/>
      <c r="H480" s="93"/>
      <c r="I480" s="93"/>
      <c r="J480" s="93"/>
      <c r="K480" s="93"/>
      <c r="L480" s="93"/>
      <c r="M480" s="93"/>
      <c r="N480" s="93"/>
      <c r="O480" s="93"/>
      <c r="P480" s="93"/>
      <c r="Q480" s="93"/>
      <c r="R480" s="1"/>
      <c r="S480" s="1"/>
      <c r="T480" s="1"/>
      <c r="U480" s="1"/>
      <c r="V480" s="1"/>
      <c r="W480" s="1"/>
      <c r="X480" s="1"/>
      <c r="Y480" s="1"/>
      <c r="Z480" s="1"/>
      <c r="AA480" s="1"/>
      <c r="AB480" s="1"/>
      <c r="AC480" s="1"/>
      <c r="AD480" s="1"/>
      <c r="AE480" s="1"/>
      <c r="AF480" s="1"/>
      <c r="AG480" s="1"/>
    </row>
    <row r="481" customFormat="false" ht="15" hidden="false" customHeight="false" outlineLevel="1" collapsed="false">
      <c r="A481" s="1"/>
      <c r="B481" s="103" t="s">
        <v>103</v>
      </c>
      <c r="C481" s="103"/>
      <c r="D481" s="103"/>
      <c r="E481" s="103"/>
      <c r="F481" s="103"/>
      <c r="G481" s="103"/>
      <c r="H481" s="103"/>
      <c r="I481" s="103"/>
      <c r="J481" s="103"/>
      <c r="K481" s="103"/>
      <c r="L481" s="103"/>
      <c r="M481" s="103"/>
      <c r="N481" s="103"/>
      <c r="O481" s="103"/>
      <c r="P481" s="103"/>
      <c r="Q481" s="103"/>
      <c r="R481" s="1"/>
      <c r="S481" s="1"/>
      <c r="T481" s="1"/>
      <c r="U481" s="1"/>
      <c r="V481" s="1"/>
      <c r="W481" s="1"/>
      <c r="X481" s="1"/>
      <c r="Y481" s="1"/>
      <c r="Z481" s="1"/>
      <c r="AA481" s="1"/>
      <c r="AB481" s="1"/>
      <c r="AC481" s="1"/>
      <c r="AD481" s="1"/>
      <c r="AE481" s="1"/>
      <c r="AF481" s="1"/>
      <c r="AG481" s="1"/>
    </row>
    <row r="482" customFormat="false" ht="15" hidden="false" customHeight="false" outlineLevel="1" collapsed="false">
      <c r="A482" s="1"/>
      <c r="B482" s="101"/>
      <c r="C482" s="101"/>
      <c r="D482" s="101"/>
      <c r="E482" s="101"/>
      <c r="F482" s="101"/>
      <c r="G482" s="101"/>
      <c r="H482" s="101"/>
      <c r="I482" s="101"/>
      <c r="J482" s="101"/>
      <c r="K482" s="101"/>
      <c r="L482" s="101"/>
      <c r="M482" s="101"/>
      <c r="N482" s="101"/>
      <c r="O482" s="101"/>
      <c r="P482" s="101"/>
      <c r="Q482" s="101"/>
      <c r="R482" s="1"/>
      <c r="S482" s="1"/>
      <c r="T482" s="1"/>
      <c r="U482" s="1"/>
      <c r="V482" s="1"/>
      <c r="W482" s="1"/>
      <c r="X482" s="1"/>
      <c r="Y482" s="1"/>
      <c r="Z482" s="1"/>
      <c r="AA482" s="1"/>
      <c r="AB482" s="1"/>
      <c r="AC482" s="1"/>
      <c r="AD482" s="1"/>
      <c r="AE482" s="1"/>
      <c r="AF482" s="1"/>
      <c r="AG482" s="1"/>
    </row>
    <row r="483" customFormat="false" ht="15" hidden="false" customHeight="false" outlineLevel="1" collapsed="false">
      <c r="A483" s="1"/>
      <c r="B483" s="101"/>
      <c r="C483" s="101"/>
      <c r="D483" s="101"/>
      <c r="E483" s="101"/>
      <c r="F483" s="101"/>
      <c r="G483" s="101"/>
      <c r="H483" s="101"/>
      <c r="I483" s="101"/>
      <c r="J483" s="101"/>
      <c r="K483" s="101"/>
      <c r="L483" s="101"/>
      <c r="M483" s="101"/>
      <c r="N483" s="101"/>
      <c r="O483" s="101"/>
      <c r="P483" s="101"/>
      <c r="Q483" s="101"/>
      <c r="R483" s="1"/>
      <c r="S483" s="1"/>
      <c r="T483" s="1"/>
      <c r="U483" s="1"/>
      <c r="V483" s="1"/>
      <c r="W483" s="1"/>
      <c r="X483" s="1"/>
      <c r="Y483" s="1"/>
      <c r="Z483" s="1"/>
      <c r="AA483" s="1"/>
      <c r="AB483" s="1"/>
      <c r="AC483" s="1"/>
      <c r="AD483" s="1"/>
      <c r="AE483" s="1"/>
      <c r="AF483" s="1"/>
      <c r="AG483" s="1"/>
    </row>
    <row r="484" customFormat="false" ht="15" hidden="false" customHeight="false" outlineLevel="1" collapsed="false">
      <c r="A484" s="1"/>
      <c r="B484" s="101"/>
      <c r="C484" s="101"/>
      <c r="D484" s="101"/>
      <c r="E484" s="101"/>
      <c r="F484" s="101"/>
      <c r="G484" s="101"/>
      <c r="H484" s="101"/>
      <c r="I484" s="101"/>
      <c r="J484" s="101"/>
      <c r="K484" s="101"/>
      <c r="L484" s="101"/>
      <c r="M484" s="101"/>
      <c r="N484" s="101"/>
      <c r="O484" s="101"/>
      <c r="P484" s="101"/>
      <c r="Q484" s="101"/>
      <c r="R484" s="1"/>
      <c r="S484" s="1"/>
      <c r="T484" s="1"/>
      <c r="U484" s="1"/>
      <c r="V484" s="1"/>
      <c r="W484" s="1"/>
      <c r="X484" s="1"/>
      <c r="Y484" s="1"/>
      <c r="Z484" s="1"/>
      <c r="AA484" s="1"/>
      <c r="AB484" s="1"/>
      <c r="AC484" s="1"/>
      <c r="AD484" s="1"/>
      <c r="AE484" s="1"/>
      <c r="AF484" s="1"/>
      <c r="AG484" s="1"/>
    </row>
    <row r="485" customFormat="false" ht="15" hidden="false" customHeight="false" outlineLevel="1" collapsed="false">
      <c r="A485" s="1"/>
      <c r="B485" s="101"/>
      <c r="C485" s="101"/>
      <c r="D485" s="101"/>
      <c r="E485" s="101"/>
      <c r="F485" s="101"/>
      <c r="G485" s="101"/>
      <c r="H485" s="101"/>
      <c r="I485" s="101"/>
      <c r="J485" s="101"/>
      <c r="K485" s="101"/>
      <c r="L485" s="101"/>
      <c r="M485" s="101"/>
      <c r="N485" s="101"/>
      <c r="O485" s="101"/>
      <c r="P485" s="101"/>
      <c r="Q485" s="101"/>
      <c r="R485" s="1"/>
      <c r="S485" s="1"/>
      <c r="T485" s="1"/>
      <c r="U485" s="1"/>
      <c r="V485" s="1"/>
      <c r="W485" s="1"/>
      <c r="X485" s="1"/>
      <c r="Y485" s="1"/>
      <c r="Z485" s="1"/>
      <c r="AA485" s="1"/>
      <c r="AB485" s="1"/>
      <c r="AC485" s="1"/>
      <c r="AD485" s="1"/>
      <c r="AE485" s="1"/>
      <c r="AF485" s="1"/>
      <c r="AG485" s="1"/>
    </row>
    <row r="486" customFormat="false" ht="15" hidden="false" customHeight="false" outlineLevel="1" collapsed="false">
      <c r="A486" s="1"/>
      <c r="B486" s="101"/>
      <c r="C486" s="101"/>
      <c r="D486" s="101"/>
      <c r="E486" s="101"/>
      <c r="F486" s="101"/>
      <c r="G486" s="101"/>
      <c r="H486" s="101"/>
      <c r="I486" s="101"/>
      <c r="J486" s="101"/>
      <c r="K486" s="101"/>
      <c r="L486" s="101"/>
      <c r="M486" s="101"/>
      <c r="N486" s="101"/>
      <c r="O486" s="101"/>
      <c r="P486" s="101"/>
      <c r="Q486" s="101"/>
      <c r="R486" s="1"/>
      <c r="S486" s="1"/>
      <c r="T486" s="1"/>
      <c r="U486" s="1"/>
      <c r="V486" s="1"/>
      <c r="W486" s="1"/>
      <c r="X486" s="1"/>
      <c r="Y486" s="1"/>
      <c r="Z486" s="1"/>
      <c r="AA486" s="1"/>
      <c r="AB486" s="1"/>
      <c r="AC486" s="1"/>
      <c r="AD486" s="1"/>
      <c r="AE486" s="1"/>
      <c r="AF486" s="1"/>
      <c r="AG486" s="1"/>
    </row>
    <row r="487" customFormat="false" ht="15" hidden="false" customHeight="false" outlineLevel="1" collapsed="false">
      <c r="A487" s="1"/>
      <c r="B487" s="102"/>
      <c r="C487" s="102"/>
      <c r="D487" s="102"/>
      <c r="E487" s="102"/>
      <c r="F487" s="102"/>
      <c r="G487" s="102"/>
      <c r="H487" s="102"/>
      <c r="I487" s="102"/>
      <c r="J487" s="102"/>
      <c r="K487" s="102"/>
      <c r="L487" s="102"/>
      <c r="M487" s="102"/>
      <c r="N487" s="102"/>
      <c r="O487" s="102"/>
      <c r="P487" s="102"/>
      <c r="Q487" s="102"/>
      <c r="R487" s="1"/>
      <c r="S487" s="1"/>
      <c r="T487" s="1"/>
      <c r="U487" s="1"/>
      <c r="V487" s="1"/>
      <c r="W487" s="1"/>
      <c r="X487" s="1"/>
      <c r="Y487" s="1"/>
      <c r="Z487" s="1"/>
      <c r="AA487" s="1"/>
      <c r="AB487" s="1"/>
      <c r="AC487" s="1"/>
      <c r="AD487" s="1"/>
      <c r="AE487" s="1"/>
      <c r="AF487" s="1"/>
      <c r="AG487" s="1"/>
    </row>
    <row r="488" customFormat="false" ht="15" hidden="false" customHeight="false" outlineLevel="1" collapsed="false">
      <c r="A488" s="1"/>
      <c r="B488" s="101"/>
      <c r="C488" s="101"/>
      <c r="D488" s="101"/>
      <c r="E488" s="101"/>
      <c r="F488" s="101"/>
      <c r="G488" s="101"/>
      <c r="H488" s="101"/>
      <c r="I488" s="101"/>
      <c r="J488" s="101"/>
      <c r="K488" s="101"/>
      <c r="L488" s="101"/>
      <c r="M488" s="101"/>
      <c r="N488" s="101"/>
      <c r="O488" s="101"/>
      <c r="P488" s="101"/>
      <c r="Q488" s="101"/>
      <c r="R488" s="1"/>
      <c r="S488" s="1"/>
      <c r="T488" s="1"/>
      <c r="U488" s="1"/>
      <c r="V488" s="1"/>
      <c r="W488" s="1"/>
      <c r="X488" s="1"/>
      <c r="Y488" s="1"/>
      <c r="Z488" s="1"/>
      <c r="AA488" s="1"/>
      <c r="AB488" s="1"/>
      <c r="AC488" s="1"/>
      <c r="AD488" s="1"/>
      <c r="AE488" s="1"/>
      <c r="AF488" s="1"/>
      <c r="AG488" s="1"/>
    </row>
    <row r="489" customFormat="false" ht="15" hidden="false" customHeight="false" outlineLevel="1" collapsed="false">
      <c r="A489" s="1"/>
      <c r="B489" s="101"/>
      <c r="C489" s="101"/>
      <c r="D489" s="101"/>
      <c r="E489" s="101"/>
      <c r="F489" s="101"/>
      <c r="G489" s="101"/>
      <c r="H489" s="101"/>
      <c r="I489" s="101"/>
      <c r="J489" s="101"/>
      <c r="K489" s="101"/>
      <c r="L489" s="101"/>
      <c r="M489" s="101"/>
      <c r="N489" s="101"/>
      <c r="O489" s="101"/>
      <c r="P489" s="101"/>
      <c r="Q489" s="101"/>
      <c r="R489" s="1"/>
      <c r="S489" s="1"/>
      <c r="T489" s="1"/>
      <c r="U489" s="1"/>
      <c r="V489" s="1"/>
      <c r="W489" s="1"/>
      <c r="X489" s="1"/>
      <c r="Y489" s="1"/>
      <c r="Z489" s="1"/>
      <c r="AA489" s="1"/>
      <c r="AB489" s="1"/>
      <c r="AC489" s="1"/>
      <c r="AD489" s="1"/>
      <c r="AE489" s="1"/>
      <c r="AF489" s="1"/>
      <c r="AG489" s="1"/>
    </row>
    <row r="490" customFormat="false" ht="15" hidden="false" customHeight="false" outlineLevel="1" collapsed="false">
      <c r="A490" s="1"/>
      <c r="B490" s="102"/>
      <c r="C490" s="102"/>
      <c r="D490" s="102"/>
      <c r="E490" s="102"/>
      <c r="F490" s="102"/>
      <c r="G490" s="102"/>
      <c r="H490" s="102"/>
      <c r="I490" s="102"/>
      <c r="J490" s="102"/>
      <c r="K490" s="102"/>
      <c r="L490" s="102"/>
      <c r="M490" s="102"/>
      <c r="N490" s="102"/>
      <c r="O490" s="102"/>
      <c r="P490" s="102"/>
      <c r="Q490" s="102"/>
      <c r="R490" s="1"/>
      <c r="S490" s="1"/>
      <c r="T490" s="1"/>
      <c r="U490" s="1"/>
      <c r="V490" s="1"/>
      <c r="W490" s="1"/>
      <c r="X490" s="1"/>
      <c r="Y490" s="1"/>
      <c r="Z490" s="1"/>
      <c r="AA490" s="1"/>
      <c r="AB490" s="1"/>
      <c r="AC490" s="1"/>
      <c r="AD490" s="1"/>
      <c r="AE490" s="1"/>
      <c r="AF490" s="1"/>
      <c r="AG490" s="1"/>
    </row>
    <row r="491" customFormat="false" ht="15" hidden="false" customHeight="false" outlineLevel="1" collapsed="false">
      <c r="A491" s="1"/>
      <c r="B491" s="97"/>
      <c r="C491" s="97"/>
      <c r="D491" s="97"/>
      <c r="E491" s="97"/>
      <c r="F491" s="97"/>
      <c r="G491" s="97"/>
      <c r="H491" s="97"/>
      <c r="I491" s="97"/>
      <c r="J491" s="97"/>
      <c r="K491" s="97"/>
      <c r="L491" s="97"/>
      <c r="M491" s="97"/>
      <c r="N491" s="97"/>
      <c r="O491" s="97"/>
      <c r="P491" s="97"/>
      <c r="Q491" s="97"/>
      <c r="R491" s="1"/>
      <c r="S491" s="1"/>
      <c r="T491" s="1"/>
      <c r="U491" s="1"/>
      <c r="V491" s="1"/>
      <c r="W491" s="1"/>
      <c r="X491" s="1"/>
      <c r="Y491" s="1"/>
      <c r="Z491" s="1"/>
      <c r="AA491" s="1"/>
      <c r="AB491" s="1"/>
      <c r="AC491" s="1"/>
      <c r="AD491" s="1"/>
      <c r="AE491" s="1"/>
      <c r="AF491" s="1"/>
      <c r="AG491" s="1"/>
    </row>
    <row r="492" customFormat="false" ht="15" hidden="false" customHeight="false" outlineLevel="0" collapsed="false">
      <c r="A492" s="1"/>
      <c r="B492" s="1"/>
      <c r="C492" s="1"/>
      <c r="D492" s="1"/>
      <c r="E492" s="1"/>
      <c r="F492" s="1"/>
      <c r="G492" s="34"/>
      <c r="H492" s="1"/>
      <c r="I492" s="34"/>
      <c r="J492" s="1"/>
      <c r="K492" s="34"/>
      <c r="L492" s="1"/>
      <c r="M492" s="34"/>
      <c r="N492" s="1"/>
      <c r="O492" s="34"/>
      <c r="P492" s="34"/>
      <c r="Q492" s="34"/>
      <c r="R492" s="1"/>
      <c r="S492" s="1"/>
      <c r="T492" s="1"/>
      <c r="U492" s="1"/>
      <c r="V492" s="1"/>
      <c r="W492" s="1"/>
      <c r="X492" s="1"/>
      <c r="Y492" s="1"/>
      <c r="Z492" s="1"/>
      <c r="AA492" s="1"/>
      <c r="AB492" s="1"/>
      <c r="AC492" s="1"/>
      <c r="AD492" s="1"/>
      <c r="AE492" s="1"/>
      <c r="AF492" s="1"/>
      <c r="AG492" s="1"/>
    </row>
    <row r="493" customFormat="false" ht="15" hidden="false" customHeight="false" outlineLevel="0" collapsed="false">
      <c r="A493" s="1"/>
      <c r="B493" s="1"/>
      <c r="C493" s="1"/>
      <c r="D493" s="1"/>
      <c r="E493" s="1"/>
      <c r="F493" s="1"/>
      <c r="G493" s="34"/>
      <c r="H493" s="1"/>
      <c r="I493" s="34"/>
      <c r="J493" s="1"/>
      <c r="K493" s="34"/>
      <c r="L493" s="1"/>
      <c r="M493" s="34"/>
      <c r="N493" s="1"/>
      <c r="O493" s="34"/>
      <c r="P493" s="34"/>
      <c r="Q493" s="34"/>
      <c r="R493" s="1"/>
      <c r="S493" s="1"/>
      <c r="T493" s="1"/>
      <c r="U493" s="1"/>
      <c r="V493" s="1"/>
      <c r="W493" s="1"/>
      <c r="X493" s="1"/>
      <c r="Y493" s="1"/>
      <c r="Z493" s="1"/>
      <c r="AA493" s="1"/>
      <c r="AB493" s="1"/>
      <c r="AC493" s="1"/>
      <c r="AD493" s="1"/>
      <c r="AE493" s="1"/>
      <c r="AF493" s="1"/>
      <c r="AG493" s="1"/>
    </row>
    <row r="494" customFormat="false" ht="15" hidden="false" customHeight="false" outlineLevel="0" collapsed="false">
      <c r="A494" s="1"/>
      <c r="B494" s="1"/>
      <c r="C494" s="1"/>
      <c r="D494" s="1"/>
      <c r="E494" s="1"/>
      <c r="F494" s="1"/>
      <c r="G494" s="34"/>
      <c r="H494" s="1"/>
      <c r="I494" s="34"/>
      <c r="J494" s="1"/>
      <c r="K494" s="34"/>
      <c r="L494" s="1"/>
      <c r="M494" s="34"/>
      <c r="N494" s="1"/>
      <c r="O494" s="34"/>
      <c r="P494" s="34"/>
      <c r="Q494" s="34"/>
      <c r="R494" s="1"/>
      <c r="S494" s="1"/>
      <c r="T494" s="1"/>
      <c r="U494" s="1"/>
      <c r="V494" s="1"/>
      <c r="W494" s="1"/>
      <c r="X494" s="1"/>
      <c r="Y494" s="1"/>
      <c r="Z494" s="1"/>
      <c r="AA494" s="1"/>
      <c r="AB494" s="1"/>
      <c r="AC494" s="1"/>
      <c r="AD494" s="1"/>
      <c r="AE494" s="1"/>
      <c r="AF494" s="1"/>
      <c r="AG494" s="1"/>
    </row>
    <row r="495" customFormat="false" ht="15" hidden="false" customHeight="false" outlineLevel="0" collapsed="false">
      <c r="A495" s="1"/>
      <c r="B495" s="1"/>
      <c r="C495" s="1"/>
      <c r="D495" s="1"/>
      <c r="E495" s="1"/>
      <c r="F495" s="1"/>
      <c r="G495" s="34"/>
      <c r="H495" s="1"/>
      <c r="I495" s="34"/>
      <c r="J495" s="1"/>
      <c r="K495" s="34"/>
      <c r="L495" s="1"/>
      <c r="M495" s="34"/>
      <c r="N495" s="1"/>
      <c r="O495" s="34"/>
      <c r="P495" s="34"/>
      <c r="Q495" s="34"/>
      <c r="R495" s="1"/>
      <c r="S495" s="1"/>
      <c r="T495" s="1"/>
      <c r="U495" s="1"/>
      <c r="V495" s="1"/>
      <c r="W495" s="1"/>
      <c r="X495" s="1"/>
      <c r="Y495" s="1"/>
      <c r="Z495" s="1"/>
      <c r="AA495" s="1"/>
      <c r="AB495" s="1"/>
      <c r="AC495" s="1"/>
      <c r="AD495" s="1"/>
      <c r="AE495" s="1"/>
      <c r="AF495" s="1"/>
      <c r="AG495" s="1"/>
    </row>
    <row r="496" customFormat="false" ht="15" hidden="false" customHeight="false" outlineLevel="0" collapsed="false">
      <c r="A496" s="1"/>
      <c r="B496" s="48" t="s">
        <v>105</v>
      </c>
      <c r="C496" s="49"/>
      <c r="D496" s="49"/>
      <c r="E496" s="49"/>
      <c r="F496" s="49"/>
      <c r="G496" s="50"/>
      <c r="H496" s="49"/>
      <c r="I496" s="50"/>
      <c r="J496" s="49"/>
      <c r="K496" s="50"/>
      <c r="L496" s="49"/>
      <c r="M496" s="50"/>
      <c r="N496" s="49"/>
      <c r="O496" s="50"/>
      <c r="P496" s="50"/>
      <c r="Q496" s="50"/>
      <c r="R496" s="1"/>
      <c r="S496" s="1"/>
      <c r="T496" s="1"/>
      <c r="U496" s="1"/>
      <c r="V496" s="1"/>
      <c r="W496" s="1"/>
      <c r="X496" s="1"/>
      <c r="Y496" s="1"/>
      <c r="Z496" s="1"/>
      <c r="AA496" s="1"/>
      <c r="AB496" s="1"/>
      <c r="AC496" s="1"/>
      <c r="AD496" s="1"/>
      <c r="AE496" s="1"/>
      <c r="AF496" s="1"/>
      <c r="AG496" s="1"/>
    </row>
    <row r="497" customFormat="false" ht="15" hidden="false" customHeight="false" outlineLevel="0" collapsed="false">
      <c r="A497" s="1"/>
      <c r="B497" s="51" t="s">
        <v>42</v>
      </c>
      <c r="C497" s="52"/>
      <c r="D497" s="52"/>
      <c r="E497" s="52"/>
      <c r="F497" s="52"/>
      <c r="G497" s="53"/>
      <c r="H497" s="52"/>
      <c r="I497" s="53"/>
      <c r="J497" s="52"/>
      <c r="K497" s="53"/>
      <c r="L497" s="52"/>
      <c r="M497" s="53"/>
      <c r="N497" s="52"/>
      <c r="O497" s="53"/>
      <c r="P497" s="53"/>
      <c r="Q497" s="53"/>
      <c r="R497" s="1"/>
      <c r="S497" s="1"/>
      <c r="T497" s="1"/>
      <c r="U497" s="1"/>
      <c r="V497" s="1"/>
      <c r="W497" s="1"/>
      <c r="X497" s="1"/>
      <c r="Y497" s="1"/>
      <c r="Z497" s="1"/>
      <c r="AA497" s="1"/>
      <c r="AB497" s="1"/>
      <c r="AC497" s="1"/>
      <c r="AD497" s="1"/>
      <c r="AE497" s="1"/>
      <c r="AF497" s="1"/>
      <c r="AG497" s="1"/>
    </row>
    <row r="498" customFormat="false" ht="15" hidden="false" customHeight="false" outlineLevel="0" collapsed="false">
      <c r="A498" s="1"/>
      <c r="B498" s="104" t="str">
        <f aca="false">Übersicht!C25</f>
        <v>4.6 - 10.6</v>
      </c>
      <c r="C498" s="54"/>
      <c r="D498" s="54"/>
      <c r="E498" s="54"/>
      <c r="F498" s="54"/>
      <c r="G498" s="55"/>
      <c r="H498" s="54"/>
      <c r="I498" s="55"/>
      <c r="J498" s="54"/>
      <c r="K498" s="55"/>
      <c r="L498" s="54"/>
      <c r="M498" s="55"/>
      <c r="N498" s="54"/>
      <c r="O498" s="55"/>
      <c r="P498" s="55"/>
      <c r="Q498" s="55"/>
      <c r="R498" s="1"/>
      <c r="S498" s="1"/>
      <c r="T498" s="1"/>
      <c r="U498" s="1"/>
      <c r="V498" s="1"/>
      <c r="W498" s="1"/>
      <c r="X498" s="1"/>
      <c r="Y498" s="1"/>
      <c r="Z498" s="1"/>
      <c r="AA498" s="1"/>
      <c r="AB498" s="1"/>
      <c r="AC498" s="1"/>
      <c r="AD498" s="1"/>
      <c r="AE498" s="1"/>
      <c r="AF498" s="1"/>
      <c r="AG498" s="1"/>
    </row>
    <row r="499" customFormat="false" ht="15" hidden="false" customHeight="false" outlineLevel="1" collapsed="false">
      <c r="A499" s="1"/>
      <c r="B499" s="105"/>
      <c r="C499" s="54"/>
      <c r="D499" s="54"/>
      <c r="E499" s="54"/>
      <c r="F499" s="57" t="str">
        <f aca="false">F3</f>
        <v>MZ</v>
      </c>
      <c r="G499" s="57"/>
      <c r="H499" s="57" t="str">
        <f aca="false">H3</f>
        <v>SM</v>
      </c>
      <c r="I499" s="57"/>
      <c r="J499" s="57" t="str">
        <f aca="false">J3</f>
        <v>BB</v>
      </c>
      <c r="K499" s="57"/>
      <c r="L499" s="57" t="str">
        <f aca="false">L3</f>
        <v>NA</v>
      </c>
      <c r="M499" s="57"/>
      <c r="N499" s="57" t="str">
        <f aca="false">N3</f>
        <v>T5</v>
      </c>
      <c r="O499" s="57"/>
      <c r="P499" s="57" t="s">
        <v>69</v>
      </c>
      <c r="Q499" s="57"/>
      <c r="R499" s="1"/>
      <c r="S499" s="1"/>
      <c r="T499" s="1"/>
      <c r="U499" s="1"/>
      <c r="V499" s="1"/>
      <c r="W499" s="1"/>
      <c r="X499" s="1"/>
      <c r="Y499" s="1"/>
      <c r="Z499" s="1"/>
      <c r="AA499" s="1"/>
      <c r="AB499" s="1"/>
      <c r="AC499" s="1"/>
      <c r="AD499" s="1"/>
      <c r="AE499" s="1"/>
      <c r="AF499" s="1"/>
      <c r="AG499" s="1"/>
    </row>
    <row r="500" customFormat="false" ht="15" hidden="false" customHeight="false" outlineLevel="1" collapsed="false">
      <c r="A500" s="1"/>
      <c r="B500" s="54"/>
      <c r="C500" s="54"/>
      <c r="D500" s="58" t="s">
        <v>63</v>
      </c>
      <c r="E500" s="58" t="s">
        <v>64</v>
      </c>
      <c r="F500" s="59" t="s">
        <v>65</v>
      </c>
      <c r="G500" s="60" t="s">
        <v>66</v>
      </c>
      <c r="H500" s="59" t="s">
        <v>65</v>
      </c>
      <c r="I500" s="60" t="s">
        <v>66</v>
      </c>
      <c r="J500" s="59" t="s">
        <v>65</v>
      </c>
      <c r="K500" s="60" t="s">
        <v>66</v>
      </c>
      <c r="L500" s="59" t="s">
        <v>65</v>
      </c>
      <c r="M500" s="60" t="s">
        <v>66</v>
      </c>
      <c r="N500" s="59" t="s">
        <v>65</v>
      </c>
      <c r="O500" s="60" t="s">
        <v>66</v>
      </c>
      <c r="P500" s="59" t="s">
        <v>65</v>
      </c>
      <c r="Q500" s="60" t="s">
        <v>66</v>
      </c>
      <c r="R500" s="1"/>
      <c r="S500" s="1"/>
      <c r="T500" s="1"/>
      <c r="U500" s="1"/>
      <c r="V500" s="1"/>
      <c r="W500" s="1"/>
      <c r="X500" s="1"/>
      <c r="Y500" s="1"/>
      <c r="Z500" s="1"/>
      <c r="AA500" s="1"/>
      <c r="AB500" s="1"/>
      <c r="AC500" s="1"/>
      <c r="AD500" s="1"/>
      <c r="AE500" s="1"/>
      <c r="AF500" s="1"/>
      <c r="AG500" s="1"/>
    </row>
    <row r="501" customFormat="false" ht="15" hidden="false" customHeight="false" outlineLevel="1" collapsed="false">
      <c r="A501" s="1"/>
      <c r="B501" s="62" t="s">
        <v>53</v>
      </c>
      <c r="C501" s="63"/>
      <c r="D501" s="64" t="n">
        <v>4</v>
      </c>
      <c r="E501" s="65" t="n">
        <f aca="false">D501-F501-H501-J501-L501-N501</f>
        <v>4</v>
      </c>
      <c r="F501" s="66" t="n">
        <f aca="false">SUM(F502:F511)</f>
        <v>0</v>
      </c>
      <c r="G501" s="67" t="n">
        <f aca="false">SUM(G502:G511)</f>
        <v>0</v>
      </c>
      <c r="H501" s="66" t="n">
        <f aca="false">SUM(H502:H511)</f>
        <v>0</v>
      </c>
      <c r="I501" s="67" t="n">
        <f aca="false">SUM(I502:I511)</f>
        <v>0</v>
      </c>
      <c r="J501" s="66" t="n">
        <f aca="false">SUM(J502:J511)</f>
        <v>0</v>
      </c>
      <c r="K501" s="67" t="n">
        <f aca="false">SUM(K502:K511)</f>
        <v>0</v>
      </c>
      <c r="L501" s="66" t="n">
        <f aca="false">SUM(L502:L511)</f>
        <v>0</v>
      </c>
      <c r="M501" s="67" t="n">
        <f aca="false">SUM(M502:M511)</f>
        <v>0</v>
      </c>
      <c r="N501" s="66" t="n">
        <f aca="false">SUM(N502:N511)</f>
        <v>0</v>
      </c>
      <c r="O501" s="67" t="n">
        <f aca="false">SUM(O502:O511)</f>
        <v>0</v>
      </c>
      <c r="P501" s="68" t="n">
        <f aca="false">L501+J501+H501+F501+N501</f>
        <v>0</v>
      </c>
      <c r="Q501" s="67" t="n">
        <f aca="false">M501+K501+I501+G501+O501</f>
        <v>0</v>
      </c>
      <c r="R501" s="1"/>
      <c r="S501" s="1"/>
      <c r="T501" s="1"/>
      <c r="U501" s="1"/>
      <c r="V501" s="1"/>
      <c r="W501" s="1"/>
      <c r="X501" s="1"/>
      <c r="Y501" s="1"/>
      <c r="Z501" s="1"/>
      <c r="AA501" s="1"/>
      <c r="AB501" s="1"/>
      <c r="AC501" s="1"/>
      <c r="AD501" s="1"/>
      <c r="AE501" s="1"/>
      <c r="AF501" s="1"/>
      <c r="AG501" s="1"/>
    </row>
    <row r="502" customFormat="false" ht="15" hidden="true" customHeight="false" outlineLevel="2" collapsed="false">
      <c r="A502" s="1"/>
      <c r="B502" s="70" t="str">
        <f aca="false">B14</f>
        <v>Use Cases - brief</v>
      </c>
      <c r="C502" s="71"/>
      <c r="D502" s="72"/>
      <c r="E502" s="73"/>
      <c r="F502" s="74"/>
      <c r="G502" s="75" t="n">
        <f aca="false">SUMIFS([0]!t1istw11,[0]!t1paketw11,B502)</f>
        <v>0</v>
      </c>
      <c r="H502" s="74"/>
      <c r="I502" s="75" t="n">
        <f aca="false">SUMIFS(zeit2!t2istw11,zeit2!t2paketw11,B502)</f>
        <v>0</v>
      </c>
      <c r="J502" s="74"/>
      <c r="K502" s="75" t="n">
        <f aca="false">SUMIFS(zeit3!t3istw11,zeit3!t3paketw11,B502)</f>
        <v>0</v>
      </c>
      <c r="L502" s="74"/>
      <c r="M502" s="75" t="n">
        <f aca="false">SUMIFS(zeit4!t4istw11,zeit4!t4paketw11,B502)</f>
        <v>0</v>
      </c>
      <c r="N502" s="74"/>
      <c r="O502" s="75" t="n">
        <f aca="false">SUMIFS(zeit5!t5istw11,zeit5!t5paketw11,B502)</f>
        <v>0</v>
      </c>
      <c r="P502" s="76" t="n">
        <f aca="false">L502+J502+H502+F502+N502</f>
        <v>0</v>
      </c>
      <c r="Q502" s="98" t="n">
        <f aca="false">M502+K502+I502+G502+O502</f>
        <v>0</v>
      </c>
      <c r="R502" s="1"/>
      <c r="S502" s="1"/>
      <c r="T502" s="1"/>
      <c r="U502" s="1"/>
      <c r="V502" s="1"/>
      <c r="W502" s="1"/>
      <c r="X502" s="1"/>
      <c r="Y502" s="1"/>
      <c r="Z502" s="1"/>
      <c r="AA502" s="1"/>
      <c r="AB502" s="1"/>
      <c r="AC502" s="1"/>
      <c r="AD502" s="1"/>
      <c r="AE502" s="1"/>
      <c r="AF502" s="1"/>
      <c r="AG502" s="1"/>
    </row>
    <row r="503" customFormat="false" ht="15" hidden="true" customHeight="false" outlineLevel="2" collapsed="false">
      <c r="A503" s="1"/>
      <c r="B503" s="70" t="str">
        <f aca="false">B15</f>
        <v>Use Cases - fully dressed</v>
      </c>
      <c r="C503" s="71"/>
      <c r="D503" s="72"/>
      <c r="E503" s="73"/>
      <c r="F503" s="74"/>
      <c r="G503" s="75" t="n">
        <f aca="false">SUMIFS([0]!t1istw11,[0]!t1paketw11,B503)</f>
        <v>0</v>
      </c>
      <c r="H503" s="74"/>
      <c r="I503" s="75" t="n">
        <f aca="false">SUMIFS(zeit2!t2istw11,zeit2!t2paketw11,B503)</f>
        <v>0</v>
      </c>
      <c r="J503" s="74"/>
      <c r="K503" s="75" t="n">
        <f aca="false">SUMIFS(zeit3!t3istw11,zeit3!t3paketw11,B503)</f>
        <v>0</v>
      </c>
      <c r="L503" s="74"/>
      <c r="M503" s="75" t="n">
        <f aca="false">SUMIFS(zeit4!t4istw11,zeit4!t4paketw11,B503)</f>
        <v>0</v>
      </c>
      <c r="N503" s="74"/>
      <c r="O503" s="75" t="n">
        <f aca="false">SUMIFS(zeit5!t5istw11,zeit5!t5paketw11,B503)</f>
        <v>0</v>
      </c>
      <c r="P503" s="76" t="n">
        <f aca="false">L503+J503+H503+F503+N503</f>
        <v>0</v>
      </c>
      <c r="Q503" s="98" t="n">
        <f aca="false">M503+K503+I503+G503+O503</f>
        <v>0</v>
      </c>
      <c r="R503" s="1"/>
      <c r="S503" s="1"/>
      <c r="T503" s="1"/>
      <c r="U503" s="1"/>
      <c r="V503" s="1"/>
      <c r="W503" s="1"/>
      <c r="X503" s="1"/>
      <c r="Y503" s="1"/>
      <c r="Z503" s="1"/>
      <c r="AA503" s="1"/>
      <c r="AB503" s="1"/>
      <c r="AC503" s="1"/>
      <c r="AD503" s="1"/>
      <c r="AE503" s="1"/>
      <c r="AF503" s="1"/>
      <c r="AG503" s="1"/>
    </row>
    <row r="504" customFormat="false" ht="15" hidden="true" customHeight="false" outlineLevel="2" collapsed="false">
      <c r="A504" s="1"/>
      <c r="B504" s="70" t="str">
        <f aca="false">B16</f>
        <v>Vision</v>
      </c>
      <c r="C504" s="71"/>
      <c r="D504" s="72"/>
      <c r="E504" s="73"/>
      <c r="F504" s="74"/>
      <c r="G504" s="75" t="n">
        <f aca="false">SUMIFS([0]!t1istw11,[0]!t1paketw11,B504)</f>
        <v>0</v>
      </c>
      <c r="H504" s="74"/>
      <c r="I504" s="75" t="n">
        <f aca="false">SUMIFS(zeit2!t2istw11,zeit2!t2paketw11,B504)</f>
        <v>0</v>
      </c>
      <c r="J504" s="74"/>
      <c r="K504" s="75" t="n">
        <f aca="false">SUMIFS(zeit3!t3istw11,zeit3!t3paketw11,B504)</f>
        <v>0</v>
      </c>
      <c r="L504" s="74"/>
      <c r="M504" s="75" t="n">
        <f aca="false">SUMIFS(zeit4!t4istw11,zeit4!t4paketw11,B504)</f>
        <v>0</v>
      </c>
      <c r="N504" s="74"/>
      <c r="O504" s="75" t="n">
        <f aca="false">SUMIFS(zeit5!t5istw11,zeit5!t5paketw11,B504)</f>
        <v>0</v>
      </c>
      <c r="P504" s="76" t="n">
        <f aca="false">L504+J504+H504+F504+N504</f>
        <v>0</v>
      </c>
      <c r="Q504" s="98" t="n">
        <f aca="false">M504+K504+I504+G504+O504</f>
        <v>0</v>
      </c>
      <c r="R504" s="1"/>
      <c r="S504" s="1"/>
      <c r="T504" s="1"/>
      <c r="U504" s="1"/>
      <c r="V504" s="1"/>
      <c r="W504" s="1"/>
      <c r="X504" s="1"/>
      <c r="Y504" s="1"/>
      <c r="Z504" s="1"/>
      <c r="AA504" s="1"/>
      <c r="AB504" s="1"/>
      <c r="AC504" s="1"/>
      <c r="AD504" s="1"/>
      <c r="AE504" s="1"/>
      <c r="AF504" s="1"/>
      <c r="AG504" s="1"/>
    </row>
    <row r="505" customFormat="false" ht="15" hidden="true" customHeight="false" outlineLevel="2" collapsed="false">
      <c r="A505" s="1"/>
      <c r="B505" s="70" t="str">
        <f aca="false">B17</f>
        <v>Software Requirements Specifications</v>
      </c>
      <c r="C505" s="71"/>
      <c r="D505" s="72"/>
      <c r="E505" s="73"/>
      <c r="F505" s="74"/>
      <c r="G505" s="75" t="n">
        <f aca="false">SUMIFS([0]!t1istw11,[0]!t1paketw11,B505)</f>
        <v>0</v>
      </c>
      <c r="H505" s="74"/>
      <c r="I505" s="75" t="n">
        <f aca="false">SUMIFS(zeit2!t2istw11,zeit2!t2paketw11,B505)</f>
        <v>0</v>
      </c>
      <c r="J505" s="74"/>
      <c r="K505" s="75" t="n">
        <f aca="false">SUMIFS(zeit3!t3istw11,zeit3!t3paketw11,B505)</f>
        <v>0</v>
      </c>
      <c r="L505" s="74"/>
      <c r="M505" s="75" t="n">
        <f aca="false">SUMIFS(zeit4!t4istw11,zeit4!t4paketw11,B505)</f>
        <v>0</v>
      </c>
      <c r="N505" s="74"/>
      <c r="O505" s="75" t="n">
        <f aca="false">SUMIFS(zeit5!t5istw11,zeit5!t5paketw11,B505)</f>
        <v>0</v>
      </c>
      <c r="P505" s="76" t="n">
        <f aca="false">L505+J505+H505+F505+N505</f>
        <v>0</v>
      </c>
      <c r="Q505" s="98" t="n">
        <f aca="false">M505+K505+I505+G505+O505</f>
        <v>0</v>
      </c>
      <c r="R505" s="1"/>
      <c r="S505" s="1"/>
      <c r="T505" s="1"/>
      <c r="U505" s="1"/>
      <c r="V505" s="1"/>
      <c r="W505" s="1"/>
      <c r="X505" s="1"/>
      <c r="Y505" s="1"/>
      <c r="Z505" s="1"/>
      <c r="AA505" s="1"/>
      <c r="AB505" s="1"/>
      <c r="AC505" s="1"/>
      <c r="AD505" s="1"/>
      <c r="AE505" s="1"/>
      <c r="AF505" s="1"/>
      <c r="AG505" s="1"/>
    </row>
    <row r="506" customFormat="false" ht="15" hidden="true" customHeight="false" outlineLevel="2" collapsed="false">
      <c r="A506" s="1"/>
      <c r="B506" s="70" t="str">
        <f aca="false">B18</f>
        <v>Glossary</v>
      </c>
      <c r="C506" s="71"/>
      <c r="D506" s="72"/>
      <c r="E506" s="73"/>
      <c r="F506" s="74"/>
      <c r="G506" s="75" t="n">
        <f aca="false">SUMIFS([0]!t1istw11,[0]!t1paketw11,B506)</f>
        <v>0</v>
      </c>
      <c r="H506" s="74"/>
      <c r="I506" s="75" t="n">
        <f aca="false">SUMIFS(zeit2!t2istw11,zeit2!t2paketw11,B506)</f>
        <v>0</v>
      </c>
      <c r="J506" s="74"/>
      <c r="K506" s="75" t="n">
        <f aca="false">SUMIFS(zeit3!t3istw11,zeit3!t3paketw11,B506)</f>
        <v>0</v>
      </c>
      <c r="L506" s="74"/>
      <c r="M506" s="75" t="n">
        <f aca="false">SUMIFS(zeit4!t4istw11,zeit4!t4paketw11,B506)</f>
        <v>0</v>
      </c>
      <c r="N506" s="74"/>
      <c r="O506" s="75" t="n">
        <f aca="false">SUMIFS(zeit5!t5istw11,zeit5!t5paketw11,B506)</f>
        <v>0</v>
      </c>
      <c r="P506" s="76" t="n">
        <f aca="false">L506+J506+H506+F506+N506</f>
        <v>0</v>
      </c>
      <c r="Q506" s="98" t="n">
        <f aca="false">M506+K506+I506+G506+O506</f>
        <v>0</v>
      </c>
      <c r="R506" s="1"/>
      <c r="S506" s="1"/>
      <c r="T506" s="1"/>
      <c r="U506" s="1"/>
      <c r="V506" s="1"/>
      <c r="W506" s="1"/>
      <c r="X506" s="1"/>
      <c r="Y506" s="1"/>
      <c r="Z506" s="1"/>
      <c r="AA506" s="1"/>
      <c r="AB506" s="1"/>
      <c r="AC506" s="1"/>
      <c r="AD506" s="1"/>
      <c r="AE506" s="1"/>
      <c r="AF506" s="1"/>
      <c r="AG506" s="1"/>
    </row>
    <row r="507" customFormat="false" ht="15" hidden="true" customHeight="false" outlineLevel="2" collapsed="false">
      <c r="A507" s="1"/>
      <c r="B507" s="70" t="n">
        <f aca="false">B19</f>
        <v>0</v>
      </c>
      <c r="C507" s="71"/>
      <c r="D507" s="72"/>
      <c r="E507" s="73"/>
      <c r="F507" s="74"/>
      <c r="G507" s="75" t="n">
        <f aca="false">SUMIFS([0]!t1istw11,[0]!t1paketw11,B507)</f>
        <v>0</v>
      </c>
      <c r="H507" s="74"/>
      <c r="I507" s="75" t="n">
        <f aca="false">SUMIFS(zeit2!t2istw11,zeit2!t2paketw11,B507)</f>
        <v>0</v>
      </c>
      <c r="J507" s="74"/>
      <c r="K507" s="75" t="n">
        <f aca="false">SUMIFS(zeit3!t3istw11,zeit3!t3paketw11,B507)</f>
        <v>0</v>
      </c>
      <c r="L507" s="74"/>
      <c r="M507" s="75" t="n">
        <f aca="false">SUMIFS(zeit4!t4istw11,zeit4!t4paketw11,B507)</f>
        <v>0</v>
      </c>
      <c r="N507" s="74"/>
      <c r="O507" s="75" t="n">
        <f aca="false">SUMIFS(zeit5!t5istw11,zeit5!t5paketw11,B507)</f>
        <v>0</v>
      </c>
      <c r="P507" s="76" t="n">
        <f aca="false">L507+J507+H507+F507+N507</f>
        <v>0</v>
      </c>
      <c r="Q507" s="98" t="n">
        <f aca="false">M507+K507+I507+G507+O507</f>
        <v>0</v>
      </c>
      <c r="R507" s="1"/>
      <c r="S507" s="1"/>
      <c r="T507" s="1"/>
      <c r="U507" s="1"/>
      <c r="V507" s="1"/>
      <c r="W507" s="1"/>
      <c r="X507" s="1"/>
      <c r="Y507" s="1"/>
      <c r="Z507" s="1"/>
      <c r="AA507" s="1"/>
      <c r="AB507" s="1"/>
      <c r="AC507" s="1"/>
      <c r="AD507" s="1"/>
      <c r="AE507" s="1"/>
      <c r="AF507" s="1"/>
      <c r="AG507" s="1"/>
    </row>
    <row r="508" customFormat="false" ht="15" hidden="true" customHeight="false" outlineLevel="2" collapsed="false">
      <c r="A508" s="1"/>
      <c r="B508" s="70" t="n">
        <f aca="false">B20</f>
        <v>0</v>
      </c>
      <c r="C508" s="71"/>
      <c r="D508" s="72"/>
      <c r="E508" s="73"/>
      <c r="F508" s="74"/>
      <c r="G508" s="75" t="n">
        <f aca="false">SUMIFS([0]!t1istw11,[0]!t1paketw11,B508)</f>
        <v>0</v>
      </c>
      <c r="H508" s="74"/>
      <c r="I508" s="75" t="n">
        <f aca="false">SUMIFS(zeit2!t2istw11,zeit2!t2paketw11,B508)</f>
        <v>0</v>
      </c>
      <c r="J508" s="74"/>
      <c r="K508" s="75" t="n">
        <f aca="false">SUMIFS(zeit3!t3istw11,zeit3!t3paketw11,B508)</f>
        <v>0</v>
      </c>
      <c r="L508" s="74"/>
      <c r="M508" s="75" t="n">
        <f aca="false">SUMIFS(zeit4!t4istw11,zeit4!t4paketw11,B508)</f>
        <v>0</v>
      </c>
      <c r="N508" s="74"/>
      <c r="O508" s="75" t="n">
        <f aca="false">SUMIFS(zeit5!t5istw11,zeit5!t5paketw11,B508)</f>
        <v>0</v>
      </c>
      <c r="P508" s="76" t="n">
        <f aca="false">L508+J508+H508+F508+N508</f>
        <v>0</v>
      </c>
      <c r="Q508" s="98" t="n">
        <f aca="false">M508+K508+I508+G508+O508</f>
        <v>0</v>
      </c>
      <c r="R508" s="1"/>
      <c r="S508" s="1"/>
      <c r="T508" s="1"/>
      <c r="U508" s="1"/>
      <c r="V508" s="1"/>
      <c r="W508" s="1"/>
      <c r="X508" s="1"/>
      <c r="Y508" s="1"/>
      <c r="Z508" s="1"/>
      <c r="AA508" s="1"/>
      <c r="AB508" s="1"/>
      <c r="AC508" s="1"/>
      <c r="AD508" s="1"/>
      <c r="AE508" s="1"/>
      <c r="AF508" s="1"/>
      <c r="AG508" s="1"/>
    </row>
    <row r="509" customFormat="false" ht="15" hidden="true" customHeight="false" outlineLevel="2" collapsed="false">
      <c r="A509" s="1"/>
      <c r="B509" s="70" t="n">
        <f aca="false">B21</f>
        <v>0</v>
      </c>
      <c r="C509" s="71"/>
      <c r="D509" s="72"/>
      <c r="E509" s="73"/>
      <c r="F509" s="74"/>
      <c r="G509" s="75" t="n">
        <f aca="false">SUMIFS([0]!t1istw11,[0]!t1paketw11,B509)</f>
        <v>0</v>
      </c>
      <c r="H509" s="74"/>
      <c r="I509" s="75" t="n">
        <f aca="false">SUMIFS(zeit2!t2istw11,zeit2!t2paketw11,B509)</f>
        <v>0</v>
      </c>
      <c r="J509" s="74"/>
      <c r="K509" s="75" t="n">
        <f aca="false">SUMIFS(zeit3!t3istw11,zeit3!t3paketw11,B509)</f>
        <v>0</v>
      </c>
      <c r="L509" s="74"/>
      <c r="M509" s="75" t="n">
        <f aca="false">SUMIFS(zeit4!t4istw11,zeit4!t4paketw11,B509)</f>
        <v>0</v>
      </c>
      <c r="N509" s="74"/>
      <c r="O509" s="75" t="n">
        <f aca="false">SUMIFS(zeit5!t5istw11,zeit5!t5paketw11,B509)</f>
        <v>0</v>
      </c>
      <c r="P509" s="76" t="n">
        <f aca="false">L509+J509+H509+F509+N509</f>
        <v>0</v>
      </c>
      <c r="Q509" s="98" t="n">
        <f aca="false">M509+K509+I509+G509+O509</f>
        <v>0</v>
      </c>
      <c r="R509" s="1"/>
      <c r="S509" s="1"/>
      <c r="T509" s="1"/>
      <c r="U509" s="1"/>
      <c r="V509" s="1"/>
      <c r="W509" s="1"/>
      <c r="X509" s="1"/>
      <c r="Y509" s="1"/>
      <c r="Z509" s="1"/>
      <c r="AA509" s="1"/>
      <c r="AB509" s="1"/>
      <c r="AC509" s="1"/>
      <c r="AD509" s="1"/>
      <c r="AE509" s="1"/>
      <c r="AF509" s="1"/>
      <c r="AG509" s="1"/>
    </row>
    <row r="510" customFormat="false" ht="15" hidden="true" customHeight="false" outlineLevel="2" collapsed="false">
      <c r="A510" s="1"/>
      <c r="B510" s="70" t="n">
        <f aca="false">B22</f>
        <v>0</v>
      </c>
      <c r="C510" s="71"/>
      <c r="D510" s="72"/>
      <c r="E510" s="73"/>
      <c r="F510" s="74"/>
      <c r="G510" s="75" t="n">
        <f aca="false">SUMIFS([0]!t1istw11,[0]!t1paketw11,B510)</f>
        <v>0</v>
      </c>
      <c r="H510" s="74"/>
      <c r="I510" s="75" t="n">
        <f aca="false">SUMIFS(zeit2!t2istw11,zeit2!t2paketw11,B510)</f>
        <v>0</v>
      </c>
      <c r="J510" s="74"/>
      <c r="K510" s="75" t="n">
        <f aca="false">SUMIFS(zeit3!t3istw11,zeit3!t3paketw11,B510)</f>
        <v>0</v>
      </c>
      <c r="L510" s="74"/>
      <c r="M510" s="75" t="n">
        <f aca="false">SUMIFS(zeit4!t4istw11,zeit4!t4paketw11,B510)</f>
        <v>0</v>
      </c>
      <c r="N510" s="74"/>
      <c r="O510" s="75" t="n">
        <f aca="false">SUMIFS(zeit5!t5istw11,zeit5!t5paketw11,B510)</f>
        <v>0</v>
      </c>
      <c r="P510" s="76" t="n">
        <f aca="false">L510+J510+H510+F510+N510</f>
        <v>0</v>
      </c>
      <c r="Q510" s="98" t="n">
        <f aca="false">M510+K510+I510+G510+O510</f>
        <v>0</v>
      </c>
      <c r="R510" s="1"/>
      <c r="S510" s="1"/>
      <c r="T510" s="1"/>
      <c r="U510" s="1"/>
      <c r="V510" s="1"/>
      <c r="W510" s="1"/>
      <c r="X510" s="1"/>
      <c r="Y510" s="1"/>
      <c r="Z510" s="1"/>
      <c r="AA510" s="1"/>
      <c r="AB510" s="1"/>
      <c r="AC510" s="1"/>
      <c r="AD510" s="1"/>
      <c r="AE510" s="1"/>
      <c r="AF510" s="1"/>
      <c r="AG510" s="1"/>
    </row>
    <row r="511" customFormat="false" ht="15" hidden="true" customHeight="false" outlineLevel="2" collapsed="false">
      <c r="A511" s="1"/>
      <c r="B511" s="70" t="n">
        <f aca="false">B23</f>
        <v>0</v>
      </c>
      <c r="C511" s="71"/>
      <c r="D511" s="72"/>
      <c r="E511" s="73"/>
      <c r="F511" s="74"/>
      <c r="G511" s="75" t="n">
        <f aca="false">SUMIFS([0]!t1istw11,[0]!t1paketw11,B511)</f>
        <v>0</v>
      </c>
      <c r="H511" s="74"/>
      <c r="I511" s="75" t="n">
        <f aca="false">SUMIFS(zeit2!t2istw11,zeit2!t2paketw11,B511)</f>
        <v>0</v>
      </c>
      <c r="J511" s="74"/>
      <c r="K511" s="75" t="n">
        <f aca="false">SUMIFS(zeit3!t3istw11,zeit3!t3paketw11,B511)</f>
        <v>0</v>
      </c>
      <c r="L511" s="74"/>
      <c r="M511" s="75" t="n">
        <f aca="false">SUMIFS(zeit4!t4istw11,zeit4!t4paketw11,B511)</f>
        <v>0</v>
      </c>
      <c r="N511" s="74"/>
      <c r="O511" s="75" t="n">
        <f aca="false">SUMIFS(zeit5!t5istw11,zeit5!t5paketw11,B511)</f>
        <v>0</v>
      </c>
      <c r="P511" s="76" t="n">
        <f aca="false">L511+J511+H511+F511+N511</f>
        <v>0</v>
      </c>
      <c r="Q511" s="98" t="n">
        <f aca="false">M511+K511+I511+G511+O511</f>
        <v>0</v>
      </c>
      <c r="R511" s="1"/>
      <c r="S511" s="1"/>
      <c r="T511" s="1"/>
      <c r="U511" s="1"/>
      <c r="V511" s="1"/>
      <c r="W511" s="1"/>
      <c r="X511" s="1"/>
      <c r="Y511" s="1"/>
      <c r="Z511" s="1"/>
      <c r="AA511" s="1"/>
      <c r="AB511" s="1"/>
      <c r="AC511" s="1"/>
      <c r="AD511" s="1"/>
      <c r="AE511" s="1"/>
      <c r="AF511" s="1"/>
      <c r="AG511" s="1"/>
    </row>
    <row r="512" customFormat="false" ht="15" hidden="false" customHeight="false" outlineLevel="1" collapsed="true">
      <c r="A512" s="1"/>
      <c r="B512" s="62" t="s">
        <v>70</v>
      </c>
      <c r="C512" s="78"/>
      <c r="D512" s="79" t="n">
        <v>4</v>
      </c>
      <c r="E512" s="80" t="n">
        <f aca="false">D512-F512-H512-J512-L512-N512</f>
        <v>0</v>
      </c>
      <c r="F512" s="81" t="n">
        <f aca="false">SUM(F513:F522)</f>
        <v>0</v>
      </c>
      <c r="G512" s="82" t="n">
        <f aca="false">SUM(G513:G522)</f>
        <v>0</v>
      </c>
      <c r="H512" s="81" t="n">
        <f aca="false">SUM(H513:H522)</f>
        <v>3</v>
      </c>
      <c r="I512" s="82" t="n">
        <f aca="false">SUM(I513:I522)</f>
        <v>0</v>
      </c>
      <c r="J512" s="81" t="n">
        <f aca="false">SUM(J513:J522)</f>
        <v>0</v>
      </c>
      <c r="K512" s="82" t="n">
        <f aca="false">SUM(K513:K522)</f>
        <v>0</v>
      </c>
      <c r="L512" s="81" t="n">
        <f aca="false">SUM(L513:L522)</f>
        <v>1</v>
      </c>
      <c r="M512" s="82" t="n">
        <f aca="false">SUM(M513:M522)</f>
        <v>0</v>
      </c>
      <c r="N512" s="81" t="n">
        <f aca="false">SUM(N513:N522)</f>
        <v>0</v>
      </c>
      <c r="O512" s="82" t="n">
        <f aca="false">SUM(O513:O522)</f>
        <v>0</v>
      </c>
      <c r="P512" s="68" t="n">
        <f aca="false">L512+J512+H512+F512+N512</f>
        <v>4</v>
      </c>
      <c r="Q512" s="67" t="n">
        <f aca="false">M512+K512+I512+G512+O512</f>
        <v>0</v>
      </c>
      <c r="R512" s="1"/>
      <c r="S512" s="1"/>
      <c r="T512" s="1"/>
      <c r="U512" s="1"/>
      <c r="V512" s="1"/>
      <c r="W512" s="1"/>
      <c r="X512" s="1"/>
      <c r="Y512" s="1"/>
      <c r="Z512" s="1"/>
      <c r="AA512" s="1"/>
      <c r="AB512" s="1"/>
      <c r="AC512" s="1"/>
      <c r="AD512" s="1"/>
      <c r="AE512" s="1"/>
      <c r="AF512" s="1"/>
      <c r="AG512" s="1"/>
    </row>
    <row r="513" customFormat="false" ht="15" hidden="true" customHeight="false" outlineLevel="2" collapsed="false">
      <c r="A513" s="1"/>
      <c r="B513" s="70" t="str">
        <f aca="false">B25</f>
        <v>Domänenmodell</v>
      </c>
      <c r="C513" s="71"/>
      <c r="D513" s="72"/>
      <c r="E513" s="73"/>
      <c r="F513" s="74"/>
      <c r="G513" s="75" t="n">
        <f aca="false">SUMIFS([0]!t1istw11,[0]!t1paketw11,B513)</f>
        <v>0</v>
      </c>
      <c r="H513" s="74"/>
      <c r="I513" s="75" t="n">
        <f aca="false">SUMIFS(zeit2!t2istw11,zeit2!t2paketw11,B513)</f>
        <v>0</v>
      </c>
      <c r="J513" s="74"/>
      <c r="K513" s="75" t="n">
        <f aca="false">SUMIFS(zeit3!t3istw11,zeit3!t3paketw11,B513)</f>
        <v>0</v>
      </c>
      <c r="L513" s="74"/>
      <c r="M513" s="75" t="n">
        <f aca="false">SUMIFS(zeit4!t4istw11,zeit4!t4paketw11,B513)</f>
        <v>0</v>
      </c>
      <c r="N513" s="74"/>
      <c r="O513" s="75" t="n">
        <f aca="false">SUMIFS(zeit5!t5istw11,zeit5!t5paketw11,B513)</f>
        <v>0</v>
      </c>
      <c r="P513" s="76" t="n">
        <f aca="false">L513+J513+H513+F513+N513</f>
        <v>0</v>
      </c>
      <c r="Q513" s="98" t="n">
        <f aca="false">M513+K513+I513+G513+O513</f>
        <v>0</v>
      </c>
      <c r="R513" s="1"/>
      <c r="S513" s="1"/>
      <c r="T513" s="1"/>
      <c r="U513" s="1"/>
      <c r="V513" s="1"/>
      <c r="W513" s="1"/>
      <c r="X513" s="1"/>
      <c r="Y513" s="1"/>
      <c r="Z513" s="1"/>
      <c r="AA513" s="1"/>
      <c r="AB513" s="1"/>
      <c r="AC513" s="1"/>
      <c r="AD513" s="1"/>
      <c r="AE513" s="1"/>
      <c r="AF513" s="1"/>
      <c r="AG513" s="1"/>
    </row>
    <row r="514" customFormat="false" ht="15" hidden="true" customHeight="false" outlineLevel="2" collapsed="false">
      <c r="A514" s="1"/>
      <c r="B514" s="70" t="str">
        <f aca="false">B26</f>
        <v>SSD</v>
      </c>
      <c r="C514" s="71"/>
      <c r="D514" s="72"/>
      <c r="E514" s="73"/>
      <c r="F514" s="74"/>
      <c r="G514" s="75" t="n">
        <f aca="false">SUMIFS([0]!t1istw11,[0]!t1paketw11,B514)</f>
        <v>0</v>
      </c>
      <c r="H514" s="74"/>
      <c r="I514" s="75" t="n">
        <f aca="false">SUMIFS(zeit2!t2istw11,zeit2!t2paketw11,B514)</f>
        <v>0</v>
      </c>
      <c r="J514" s="74"/>
      <c r="K514" s="75" t="n">
        <f aca="false">SUMIFS(zeit3!t3istw11,zeit3!t3paketw11,B514)</f>
        <v>0</v>
      </c>
      <c r="L514" s="74"/>
      <c r="M514" s="75" t="n">
        <f aca="false">SUMIFS(zeit4!t4istw11,zeit4!t4paketw11,B514)</f>
        <v>0</v>
      </c>
      <c r="N514" s="74"/>
      <c r="O514" s="75" t="n">
        <f aca="false">SUMIFS(zeit5!t5istw11,zeit5!t5paketw11,B514)</f>
        <v>0</v>
      </c>
      <c r="P514" s="76" t="n">
        <f aca="false">L514+J514+H514+F514+N514</f>
        <v>0</v>
      </c>
      <c r="Q514" s="98" t="n">
        <f aca="false">M514+K514+I514+G514+O514</f>
        <v>0</v>
      </c>
      <c r="R514" s="1"/>
      <c r="S514" s="1"/>
      <c r="T514" s="1"/>
      <c r="U514" s="1"/>
      <c r="V514" s="1"/>
      <c r="W514" s="1"/>
      <c r="X514" s="1"/>
      <c r="Y514" s="1"/>
      <c r="Z514" s="1"/>
      <c r="AA514" s="1"/>
      <c r="AB514" s="1"/>
      <c r="AC514" s="1"/>
      <c r="AD514" s="1"/>
      <c r="AE514" s="1"/>
      <c r="AF514" s="1"/>
      <c r="AG514" s="1"/>
    </row>
    <row r="515" customFormat="false" ht="15" hidden="true" customHeight="false" outlineLevel="2" collapsed="false">
      <c r="A515" s="1"/>
      <c r="B515" s="70" t="str">
        <f aca="false">B27</f>
        <v>Contract</v>
      </c>
      <c r="C515" s="71"/>
      <c r="D515" s="72"/>
      <c r="E515" s="73"/>
      <c r="F515" s="74"/>
      <c r="G515" s="75" t="n">
        <f aca="false">SUMIFS([0]!t1istw11,[0]!t1paketw11,B515)</f>
        <v>0</v>
      </c>
      <c r="H515" s="74"/>
      <c r="I515" s="75" t="n">
        <f aca="false">SUMIFS(zeit2!t2istw11,zeit2!t2paketw11,B515)</f>
        <v>0</v>
      </c>
      <c r="J515" s="74"/>
      <c r="K515" s="75" t="n">
        <f aca="false">SUMIFS(zeit3!t3istw11,zeit3!t3paketw11,B515)</f>
        <v>0</v>
      </c>
      <c r="L515" s="74"/>
      <c r="M515" s="75" t="n">
        <f aca="false">SUMIFS(zeit4!t4istw11,zeit4!t4paketw11,B515)</f>
        <v>0</v>
      </c>
      <c r="N515" s="74"/>
      <c r="O515" s="75" t="n">
        <f aca="false">SUMIFS(zeit5!t5istw11,zeit5!t5paketw11,B515)</f>
        <v>0</v>
      </c>
      <c r="P515" s="76" t="n">
        <f aca="false">L515+J515+H515+F515+N515</f>
        <v>0</v>
      </c>
      <c r="Q515" s="98" t="n">
        <f aca="false">M515+K515+I515+G515+O515</f>
        <v>0</v>
      </c>
      <c r="R515" s="1"/>
      <c r="S515" s="1"/>
      <c r="T515" s="1"/>
      <c r="U515" s="1"/>
      <c r="V515" s="1"/>
      <c r="W515" s="1"/>
      <c r="X515" s="1"/>
      <c r="Y515" s="1"/>
      <c r="Z515" s="1"/>
      <c r="AA515" s="1"/>
      <c r="AB515" s="1"/>
      <c r="AC515" s="1"/>
      <c r="AD515" s="1"/>
      <c r="AE515" s="1"/>
      <c r="AF515" s="1"/>
      <c r="AG515" s="1"/>
    </row>
    <row r="516" customFormat="false" ht="15" hidden="true" customHeight="false" outlineLevel="2" collapsed="false">
      <c r="A516" s="1"/>
      <c r="B516" s="70" t="str">
        <f aca="false">B28</f>
        <v>Klassendiagramm</v>
      </c>
      <c r="C516" s="71"/>
      <c r="D516" s="72"/>
      <c r="E516" s="73"/>
      <c r="F516" s="74"/>
      <c r="G516" s="75" t="n">
        <f aca="false">SUMIFS([0]!t1istw11,[0]!t1paketw11,B516)</f>
        <v>0</v>
      </c>
      <c r="H516" s="74"/>
      <c r="I516" s="75" t="n">
        <f aca="false">SUMIFS(zeit2!t2istw11,zeit2!t2paketw11,B516)</f>
        <v>0</v>
      </c>
      <c r="J516" s="74"/>
      <c r="K516" s="75" t="n">
        <f aca="false">SUMIFS(zeit3!t3istw11,zeit3!t3paketw11,B516)</f>
        <v>0</v>
      </c>
      <c r="L516" s="74"/>
      <c r="M516" s="75" t="n">
        <f aca="false">SUMIFS(zeit4!t4istw11,zeit4!t4paketw11,B516)</f>
        <v>0</v>
      </c>
      <c r="N516" s="74"/>
      <c r="O516" s="75" t="n">
        <f aca="false">SUMIFS(zeit5!t5istw11,zeit5!t5paketw11,B516)</f>
        <v>0</v>
      </c>
      <c r="P516" s="76" t="n">
        <f aca="false">L516+J516+H516+F516+N516</f>
        <v>0</v>
      </c>
      <c r="Q516" s="98" t="n">
        <f aca="false">M516+K516+I516+G516+O516</f>
        <v>0</v>
      </c>
      <c r="R516" s="1"/>
      <c r="S516" s="1"/>
      <c r="T516" s="1"/>
      <c r="U516" s="1"/>
      <c r="V516" s="1"/>
      <c r="W516" s="1"/>
      <c r="X516" s="1"/>
      <c r="Y516" s="1"/>
      <c r="Z516" s="1"/>
      <c r="AA516" s="1"/>
      <c r="AB516" s="1"/>
      <c r="AC516" s="1"/>
      <c r="AD516" s="1"/>
      <c r="AE516" s="1"/>
      <c r="AF516" s="1"/>
      <c r="AG516" s="1"/>
    </row>
    <row r="517" customFormat="false" ht="15" hidden="true" customHeight="false" outlineLevel="2" collapsed="false">
      <c r="A517" s="1"/>
      <c r="B517" s="70" t="str">
        <f aca="false">B29</f>
        <v>Zustandsdiagramme</v>
      </c>
      <c r="C517" s="71"/>
      <c r="D517" s="72"/>
      <c r="E517" s="73"/>
      <c r="F517" s="74"/>
      <c r="G517" s="75" t="n">
        <f aca="false">SUMIFS([0]!t1istw11,[0]!t1paketw11,B517)</f>
        <v>0</v>
      </c>
      <c r="H517" s="74"/>
      <c r="I517" s="75" t="n">
        <f aca="false">SUMIFS(zeit2!t2istw11,zeit2!t2paketw11,B517)</f>
        <v>0</v>
      </c>
      <c r="J517" s="74"/>
      <c r="K517" s="75" t="n">
        <f aca="false">SUMIFS(zeit3!t3istw11,zeit3!t3paketw11,B517)</f>
        <v>0</v>
      </c>
      <c r="L517" s="74"/>
      <c r="M517" s="75" t="n">
        <f aca="false">SUMIFS(zeit4!t4istw11,zeit4!t4paketw11,B517)</f>
        <v>0</v>
      </c>
      <c r="N517" s="74"/>
      <c r="O517" s="75" t="n">
        <f aca="false">SUMIFS(zeit5!t5istw11,zeit5!t5paketw11,B517)</f>
        <v>0</v>
      </c>
      <c r="P517" s="76" t="n">
        <f aca="false">L517+J517+H517+F517+N517</f>
        <v>0</v>
      </c>
      <c r="Q517" s="98" t="n">
        <f aca="false">M517+K517+I517+G517+O517</f>
        <v>0</v>
      </c>
      <c r="R517" s="1"/>
      <c r="S517" s="1"/>
      <c r="T517" s="1"/>
      <c r="U517" s="1"/>
      <c r="V517" s="1"/>
      <c r="W517" s="1"/>
      <c r="X517" s="1"/>
      <c r="Y517" s="1"/>
      <c r="Z517" s="1"/>
      <c r="AA517" s="1"/>
      <c r="AB517" s="1"/>
      <c r="AC517" s="1"/>
      <c r="AD517" s="1"/>
      <c r="AE517" s="1"/>
      <c r="AF517" s="1"/>
      <c r="AG517" s="1"/>
    </row>
    <row r="518" customFormat="false" ht="15" hidden="true" customHeight="false" outlineLevel="2" collapsed="false">
      <c r="A518" s="1"/>
      <c r="B518" s="70" t="str">
        <f aca="false">B30</f>
        <v>Architektur</v>
      </c>
      <c r="C518" s="71"/>
      <c r="D518" s="72"/>
      <c r="E518" s="73"/>
      <c r="F518" s="74"/>
      <c r="G518" s="75" t="n">
        <f aca="false">SUMIFS([0]!t1istw11,[0]!t1paketw11,B518)</f>
        <v>0</v>
      </c>
      <c r="H518" s="74" t="n">
        <v>3</v>
      </c>
      <c r="I518" s="75" t="n">
        <f aca="false">SUMIFS(zeit2!t2istw11,zeit2!t2paketw11,B518)</f>
        <v>0</v>
      </c>
      <c r="J518" s="74"/>
      <c r="K518" s="75" t="n">
        <f aca="false">SUMIFS(zeit3!t3istw11,zeit3!t3paketw11,B518)</f>
        <v>0</v>
      </c>
      <c r="L518" s="74"/>
      <c r="M518" s="75" t="n">
        <f aca="false">SUMIFS(zeit4!t4istw11,zeit4!t4paketw11,B518)</f>
        <v>0</v>
      </c>
      <c r="N518" s="74"/>
      <c r="O518" s="75" t="n">
        <f aca="false">SUMIFS(zeit5!t5istw11,zeit5!t5paketw11,B518)</f>
        <v>0</v>
      </c>
      <c r="P518" s="76" t="n">
        <f aca="false">L518+J518+H518+F518+N518</f>
        <v>3</v>
      </c>
      <c r="Q518" s="98" t="n">
        <f aca="false">M518+K518+I518+G518+O518</f>
        <v>0</v>
      </c>
      <c r="R518" s="1"/>
      <c r="S518" s="1"/>
      <c r="T518" s="1"/>
      <c r="U518" s="1"/>
      <c r="V518" s="1"/>
      <c r="W518" s="1"/>
      <c r="X518" s="1"/>
      <c r="Y518" s="1"/>
      <c r="Z518" s="1"/>
      <c r="AA518" s="1"/>
      <c r="AB518" s="1"/>
      <c r="AC518" s="1"/>
      <c r="AD518" s="1"/>
      <c r="AE518" s="1"/>
      <c r="AF518" s="1"/>
      <c r="AG518" s="1"/>
    </row>
    <row r="519" customFormat="false" ht="15" hidden="true" customHeight="false" outlineLevel="2" collapsed="false">
      <c r="A519" s="1"/>
      <c r="B519" s="70" t="str">
        <f aca="false">B31</f>
        <v>Objektorientierter Entwurf</v>
      </c>
      <c r="C519" s="71"/>
      <c r="D519" s="72"/>
      <c r="E519" s="73"/>
      <c r="F519" s="74"/>
      <c r="G519" s="75" t="n">
        <f aca="false">SUMIFS([0]!t1istw11,[0]!t1paketw11,B519)</f>
        <v>0</v>
      </c>
      <c r="H519" s="74"/>
      <c r="I519" s="75" t="n">
        <f aca="false">SUMIFS(zeit2!t2istw11,zeit2!t2paketw11,B519)</f>
        <v>0</v>
      </c>
      <c r="J519" s="74"/>
      <c r="K519" s="75" t="n">
        <f aca="false">SUMIFS(zeit3!t3istw11,zeit3!t3paketw11,B519)</f>
        <v>0</v>
      </c>
      <c r="L519" s="74" t="n">
        <v>1</v>
      </c>
      <c r="M519" s="75" t="n">
        <f aca="false">SUMIFS(zeit4!t4istw11,zeit4!t4paketw11,B519)</f>
        <v>0</v>
      </c>
      <c r="N519" s="74"/>
      <c r="O519" s="75" t="n">
        <f aca="false">SUMIFS(zeit5!t5istw11,zeit5!t5paketw11,B519)</f>
        <v>0</v>
      </c>
      <c r="P519" s="76" t="n">
        <f aca="false">L519+J519+H519+F519+N519</f>
        <v>1</v>
      </c>
      <c r="Q519" s="98" t="n">
        <f aca="false">M519+K519+I519+G519+O519</f>
        <v>0</v>
      </c>
      <c r="R519" s="1"/>
      <c r="S519" s="1"/>
      <c r="T519" s="1"/>
      <c r="U519" s="1"/>
      <c r="V519" s="1"/>
      <c r="W519" s="1"/>
      <c r="X519" s="1"/>
      <c r="Y519" s="1"/>
      <c r="Z519" s="1"/>
      <c r="AA519" s="1"/>
      <c r="AB519" s="1"/>
      <c r="AC519" s="1"/>
      <c r="AD519" s="1"/>
      <c r="AE519" s="1"/>
      <c r="AF519" s="1"/>
      <c r="AG519" s="1"/>
    </row>
    <row r="520" customFormat="false" ht="15" hidden="true" customHeight="false" outlineLevel="2" collapsed="false">
      <c r="A520" s="1"/>
      <c r="B520" s="70" t="n">
        <f aca="false">B32</f>
        <v>0</v>
      </c>
      <c r="C520" s="71"/>
      <c r="D520" s="72"/>
      <c r="E520" s="73"/>
      <c r="F520" s="74"/>
      <c r="G520" s="75" t="n">
        <f aca="false">SUMIFS([0]!t1istw11,[0]!t1paketw11,B520)</f>
        <v>0</v>
      </c>
      <c r="H520" s="74"/>
      <c r="I520" s="75" t="n">
        <f aca="false">SUMIFS(zeit2!t2istw11,zeit2!t2paketw11,B520)</f>
        <v>0</v>
      </c>
      <c r="J520" s="74"/>
      <c r="K520" s="75" t="n">
        <f aca="false">SUMIFS(zeit3!t3istw11,zeit3!t3paketw11,B520)</f>
        <v>0</v>
      </c>
      <c r="L520" s="74"/>
      <c r="M520" s="75" t="n">
        <f aca="false">SUMIFS(zeit4!t4istw11,zeit4!t4paketw11,B520)</f>
        <v>0</v>
      </c>
      <c r="N520" s="74"/>
      <c r="O520" s="75" t="n">
        <f aca="false">SUMIFS(zeit5!t5istw11,zeit5!t5paketw11,B520)</f>
        <v>0</v>
      </c>
      <c r="P520" s="76" t="n">
        <f aca="false">L520+J520+H520+F520+N520</f>
        <v>0</v>
      </c>
      <c r="Q520" s="98" t="n">
        <f aca="false">M520+K520+I520+G520+O520</f>
        <v>0</v>
      </c>
      <c r="R520" s="1"/>
      <c r="S520" s="1"/>
      <c r="T520" s="1"/>
      <c r="U520" s="1"/>
      <c r="V520" s="1"/>
      <c r="W520" s="1"/>
      <c r="X520" s="1"/>
      <c r="Y520" s="1"/>
      <c r="Z520" s="1"/>
      <c r="AA520" s="1"/>
      <c r="AB520" s="1"/>
      <c r="AC520" s="1"/>
      <c r="AD520" s="1"/>
      <c r="AE520" s="1"/>
      <c r="AF520" s="1"/>
      <c r="AG520" s="1"/>
    </row>
    <row r="521" customFormat="false" ht="15" hidden="true" customHeight="false" outlineLevel="2" collapsed="false">
      <c r="A521" s="1"/>
      <c r="B521" s="70" t="n">
        <f aca="false">B33</f>
        <v>0</v>
      </c>
      <c r="C521" s="71"/>
      <c r="D521" s="72"/>
      <c r="E521" s="73"/>
      <c r="F521" s="74"/>
      <c r="G521" s="75" t="n">
        <f aca="false">SUMIFS([0]!t1istw11,[0]!t1paketw11,B521)</f>
        <v>0</v>
      </c>
      <c r="H521" s="74"/>
      <c r="I521" s="75" t="n">
        <f aca="false">SUMIFS(zeit2!t2istw11,zeit2!t2paketw11,B521)</f>
        <v>0</v>
      </c>
      <c r="J521" s="74"/>
      <c r="K521" s="75" t="n">
        <f aca="false">SUMIFS(zeit3!t3istw11,zeit3!t3paketw11,B521)</f>
        <v>0</v>
      </c>
      <c r="L521" s="74"/>
      <c r="M521" s="75" t="n">
        <f aca="false">SUMIFS(zeit4!t4istw11,zeit4!t4paketw11,B521)</f>
        <v>0</v>
      </c>
      <c r="N521" s="74"/>
      <c r="O521" s="75" t="n">
        <f aca="false">SUMIFS(zeit5!t5istw11,zeit5!t5paketw11,B521)</f>
        <v>0</v>
      </c>
      <c r="P521" s="76" t="n">
        <f aca="false">L521+J521+H521+F521+N521</f>
        <v>0</v>
      </c>
      <c r="Q521" s="98" t="n">
        <f aca="false">M521+K521+I521+G521+O521</f>
        <v>0</v>
      </c>
      <c r="R521" s="1"/>
      <c r="S521" s="1"/>
      <c r="T521" s="1"/>
      <c r="U521" s="1"/>
      <c r="V521" s="1"/>
      <c r="W521" s="1"/>
      <c r="X521" s="1"/>
      <c r="Y521" s="1"/>
      <c r="Z521" s="1"/>
      <c r="AA521" s="1"/>
      <c r="AB521" s="1"/>
      <c r="AC521" s="1"/>
      <c r="AD521" s="1"/>
      <c r="AE521" s="1"/>
      <c r="AF521" s="1"/>
      <c r="AG521" s="1"/>
    </row>
    <row r="522" customFormat="false" ht="15" hidden="true" customHeight="false" outlineLevel="2" collapsed="false">
      <c r="A522" s="1"/>
      <c r="B522" s="70" t="n">
        <f aca="false">B34</f>
        <v>0</v>
      </c>
      <c r="C522" s="71"/>
      <c r="D522" s="72"/>
      <c r="E522" s="73"/>
      <c r="F522" s="74"/>
      <c r="G522" s="75" t="n">
        <f aca="false">SUMIFS([0]!t1istw11,[0]!t1paketw11,B522)</f>
        <v>0</v>
      </c>
      <c r="H522" s="74"/>
      <c r="I522" s="75" t="n">
        <f aca="false">SUMIFS(zeit2!t2istw11,zeit2!t2paketw11,B522)</f>
        <v>0</v>
      </c>
      <c r="J522" s="74"/>
      <c r="K522" s="75" t="n">
        <f aca="false">SUMIFS(zeit3!t3istw11,zeit3!t3paketw11,B522)</f>
        <v>0</v>
      </c>
      <c r="L522" s="74"/>
      <c r="M522" s="75" t="n">
        <f aca="false">SUMIFS(zeit4!t4istw11,zeit4!t4paketw11,B522)</f>
        <v>0</v>
      </c>
      <c r="N522" s="74"/>
      <c r="O522" s="75" t="n">
        <f aca="false">SUMIFS(zeit5!t5istw11,zeit5!t5paketw11,B522)</f>
        <v>0</v>
      </c>
      <c r="P522" s="76" t="n">
        <f aca="false">L522+J522+H522+F522+N522</f>
        <v>0</v>
      </c>
      <c r="Q522" s="98" t="n">
        <f aca="false">M522+K522+I522+G522+O522</f>
        <v>0</v>
      </c>
      <c r="R522" s="1"/>
      <c r="S522" s="1"/>
      <c r="T522" s="1"/>
      <c r="U522" s="1"/>
      <c r="V522" s="1"/>
      <c r="W522" s="1"/>
      <c r="X522" s="1"/>
      <c r="Y522" s="1"/>
      <c r="Z522" s="1"/>
      <c r="AA522" s="1"/>
      <c r="AB522" s="1"/>
      <c r="AC522" s="1"/>
      <c r="AD522" s="1"/>
      <c r="AE522" s="1"/>
      <c r="AF522" s="1"/>
    </row>
    <row r="523" customFormat="false" ht="15" hidden="false" customHeight="false" outlineLevel="1" collapsed="true">
      <c r="A523" s="1"/>
      <c r="B523" s="84" t="s">
        <v>55</v>
      </c>
      <c r="C523" s="78"/>
      <c r="D523" s="79" t="n">
        <v>15</v>
      </c>
      <c r="E523" s="80" t="n">
        <f aca="false">D523-F523-H523-J523-L523-N523</f>
        <v>0</v>
      </c>
      <c r="F523" s="81" t="n">
        <f aca="false">SUM(F524:F533)</f>
        <v>3</v>
      </c>
      <c r="G523" s="82" t="n">
        <f aca="false">SUM(G524:G533)</f>
        <v>0</v>
      </c>
      <c r="H523" s="81" t="n">
        <f aca="false">SUM(H524:H533)</f>
        <v>3</v>
      </c>
      <c r="I523" s="82" t="n">
        <f aca="false">SUM(I524:I533)</f>
        <v>0</v>
      </c>
      <c r="J523" s="81" t="n">
        <f aca="false">SUM(J524:J533)</f>
        <v>6</v>
      </c>
      <c r="K523" s="82" t="n">
        <f aca="false">SUM(K524:K533)</f>
        <v>0</v>
      </c>
      <c r="L523" s="81" t="n">
        <f aca="false">SUM(L524:L533)</f>
        <v>3</v>
      </c>
      <c r="M523" s="82" t="n">
        <f aca="false">SUM(M524:M533)</f>
        <v>0</v>
      </c>
      <c r="N523" s="81" t="n">
        <f aca="false">SUM(N524:N533)</f>
        <v>0</v>
      </c>
      <c r="O523" s="82" t="n">
        <f aca="false">SUM(O524:O533)</f>
        <v>0</v>
      </c>
      <c r="P523" s="68" t="n">
        <f aca="false">L523+J523+H523+F523+N523</f>
        <v>15</v>
      </c>
      <c r="Q523" s="67" t="n">
        <f aca="false">M523+K523+I523+G523+O523</f>
        <v>0</v>
      </c>
      <c r="R523" s="1"/>
      <c r="S523" s="1"/>
      <c r="T523" s="1"/>
      <c r="U523" s="1"/>
      <c r="V523" s="1"/>
      <c r="W523" s="1"/>
      <c r="X523" s="1"/>
      <c r="Y523" s="1"/>
      <c r="Z523" s="1"/>
      <c r="AA523" s="1"/>
      <c r="AB523" s="1"/>
      <c r="AC523" s="1"/>
      <c r="AD523" s="1"/>
      <c r="AE523" s="1"/>
      <c r="AF523" s="1"/>
    </row>
    <row r="524" customFormat="false" ht="15" hidden="true" customHeight="false" outlineLevel="2" collapsed="false">
      <c r="A524" s="1"/>
      <c r="B524" s="70" t="str">
        <f aca="false">B36</f>
        <v>Modul 1 - GUI</v>
      </c>
      <c r="C524" s="71"/>
      <c r="D524" s="72"/>
      <c r="E524" s="73"/>
      <c r="F524" s="74"/>
      <c r="G524" s="75" t="n">
        <f aca="false">SUMIFS([0]!t1istw11,[0]!t1paketw11,B524)</f>
        <v>0</v>
      </c>
      <c r="H524" s="74"/>
      <c r="I524" s="75" t="n">
        <f aca="false">SUMIFS(zeit2!t2istw11,zeit2!t2paketw11,B524)</f>
        <v>0</v>
      </c>
      <c r="J524" s="74"/>
      <c r="K524" s="75" t="n">
        <f aca="false">SUMIFS(zeit3!t3istw11,zeit3!t3paketw11,B524)</f>
        <v>0</v>
      </c>
      <c r="L524" s="74" t="n">
        <v>3</v>
      </c>
      <c r="M524" s="75" t="n">
        <f aca="false">SUMIFS(zeit4!t4istw11,zeit4!t4paketw11,B524)</f>
        <v>0</v>
      </c>
      <c r="N524" s="74"/>
      <c r="O524" s="75" t="n">
        <f aca="false">SUMIFS(zeit5!t5istw11,zeit5!t5paketw11,B524)</f>
        <v>0</v>
      </c>
      <c r="P524" s="76" t="n">
        <f aca="false">L524+J524+H524+F524+N524</f>
        <v>3</v>
      </c>
      <c r="Q524" s="98" t="n">
        <f aca="false">M524+K524+I524+G524+O524</f>
        <v>0</v>
      </c>
      <c r="R524" s="1"/>
      <c r="S524" s="1"/>
      <c r="T524" s="1"/>
      <c r="U524" s="1"/>
      <c r="V524" s="1"/>
      <c r="W524" s="1"/>
      <c r="X524" s="1"/>
      <c r="Y524" s="1"/>
      <c r="Z524" s="1"/>
      <c r="AA524" s="1"/>
      <c r="AB524" s="1"/>
      <c r="AC524" s="1"/>
      <c r="AD524" s="1"/>
      <c r="AE524" s="1"/>
      <c r="AF524" s="1"/>
    </row>
    <row r="525" customFormat="false" ht="15" hidden="true" customHeight="false" outlineLevel="2" collapsed="false">
      <c r="A525" s="1"/>
      <c r="B525" s="70" t="str">
        <f aca="false">B37</f>
        <v>Modul 2 - WG erstellen</v>
      </c>
      <c r="C525" s="71"/>
      <c r="D525" s="72"/>
      <c r="E525" s="73"/>
      <c r="F525" s="74"/>
      <c r="G525" s="75" t="n">
        <f aca="false">SUMIFS([0]!t1istw11,[0]!t1paketw11,B525)</f>
        <v>0</v>
      </c>
      <c r="H525" s="74"/>
      <c r="I525" s="75" t="n">
        <f aca="false">SUMIFS(zeit2!t2istw11,zeit2!t2paketw11,B525)</f>
        <v>0</v>
      </c>
      <c r="J525" s="74"/>
      <c r="K525" s="75" t="n">
        <f aca="false">SUMIFS(zeit3!t3istw11,zeit3!t3paketw11,B525)</f>
        <v>0</v>
      </c>
      <c r="L525" s="74"/>
      <c r="M525" s="75" t="n">
        <f aca="false">SUMIFS(zeit4!t4istw11,zeit4!t4paketw11,B525)</f>
        <v>0</v>
      </c>
      <c r="N525" s="74"/>
      <c r="O525" s="75" t="n">
        <f aca="false">SUMIFS(zeit5!t5istw11,zeit5!t5paketw11,B525)</f>
        <v>0</v>
      </c>
      <c r="P525" s="76" t="n">
        <f aca="false">L525+J525+H525+F525+N525</f>
        <v>0</v>
      </c>
      <c r="Q525" s="98" t="n">
        <f aca="false">M525+K525+I525+G525+O525</f>
        <v>0</v>
      </c>
      <c r="R525" s="1"/>
      <c r="S525" s="1"/>
      <c r="T525" s="1"/>
      <c r="U525" s="1"/>
      <c r="V525" s="1"/>
      <c r="W525" s="1"/>
      <c r="X525" s="1"/>
      <c r="Y525" s="1"/>
      <c r="Z525" s="1"/>
      <c r="AA525" s="1"/>
      <c r="AB525" s="1"/>
      <c r="AC525" s="1"/>
      <c r="AD525" s="1"/>
      <c r="AE525" s="1"/>
      <c r="AF525" s="1"/>
    </row>
    <row r="526" customFormat="false" ht="15" hidden="true" customHeight="false" outlineLevel="2" collapsed="false">
      <c r="A526" s="1"/>
      <c r="B526" s="70" t="str">
        <f aca="false">B38</f>
        <v>Modul 3 - WG konfigurieren</v>
      </c>
      <c r="C526" s="71"/>
      <c r="D526" s="72"/>
      <c r="E526" s="73"/>
      <c r="F526" s="74"/>
      <c r="G526" s="75" t="n">
        <f aca="false">SUMIFS([0]!t1istw11,[0]!t1paketw11,B526)</f>
        <v>0</v>
      </c>
      <c r="H526" s="74"/>
      <c r="I526" s="75" t="n">
        <f aca="false">SUMIFS(zeit2!t2istw11,zeit2!t2paketw11,B526)</f>
        <v>0</v>
      </c>
      <c r="J526" s="74"/>
      <c r="K526" s="75" t="n">
        <f aca="false">SUMIFS(zeit3!t3istw11,zeit3!t3paketw11,B526)</f>
        <v>0</v>
      </c>
      <c r="L526" s="74"/>
      <c r="M526" s="75" t="n">
        <f aca="false">SUMIFS(zeit4!t4istw11,zeit4!t4paketw11,B526)</f>
        <v>0</v>
      </c>
      <c r="N526" s="74"/>
      <c r="O526" s="75" t="n">
        <f aca="false">SUMIFS(zeit5!t5istw11,zeit5!t5paketw11,B526)</f>
        <v>0</v>
      </c>
      <c r="P526" s="76" t="n">
        <f aca="false">L526+J526+H526+F526+N526</f>
        <v>0</v>
      </c>
      <c r="Q526" s="98" t="n">
        <f aca="false">M526+K526+I526+G526+O526</f>
        <v>0</v>
      </c>
      <c r="R526" s="1"/>
      <c r="S526" s="1"/>
      <c r="T526" s="1"/>
      <c r="U526" s="1"/>
      <c r="V526" s="1"/>
      <c r="W526" s="1"/>
      <c r="X526" s="1"/>
      <c r="Y526" s="1"/>
      <c r="Z526" s="1"/>
      <c r="AA526" s="1"/>
      <c r="AB526" s="1"/>
      <c r="AC526" s="1"/>
      <c r="AD526" s="1"/>
      <c r="AE526" s="1"/>
      <c r="AF526" s="1"/>
    </row>
    <row r="527" customFormat="false" ht="15" hidden="true" customHeight="false" outlineLevel="2" collapsed="false">
      <c r="A527" s="1"/>
      <c r="B527" s="70" t="str">
        <f aca="false">B39</f>
        <v>Modul 4 - Termine</v>
      </c>
      <c r="C527" s="71"/>
      <c r="D527" s="72"/>
      <c r="E527" s="73"/>
      <c r="F527" s="74"/>
      <c r="G527" s="75" t="n">
        <f aca="false">SUMIFS([0]!t1istw11,[0]!t1paketw11,B527)</f>
        <v>0</v>
      </c>
      <c r="H527" s="74"/>
      <c r="I527" s="75" t="n">
        <f aca="false">SUMIFS(zeit2!t2istw11,zeit2!t2paketw11,B527)</f>
        <v>0</v>
      </c>
      <c r="J527" s="74"/>
      <c r="K527" s="75" t="n">
        <f aca="false">SUMIFS(zeit3!t3istw11,zeit3!t3paketw11,B527)</f>
        <v>0</v>
      </c>
      <c r="L527" s="74"/>
      <c r="M527" s="75" t="n">
        <f aca="false">SUMIFS(zeit4!t4istw11,zeit4!t4paketw11,B527)</f>
        <v>0</v>
      </c>
      <c r="N527" s="74"/>
      <c r="O527" s="75" t="n">
        <f aca="false">SUMIFS(zeit5!t5istw11,zeit5!t5paketw11,B527)</f>
        <v>0</v>
      </c>
      <c r="P527" s="76" t="n">
        <f aca="false">L527+J527+H527+F527+N527</f>
        <v>0</v>
      </c>
      <c r="Q527" s="98" t="n">
        <f aca="false">M527+K527+I527+G527+O527</f>
        <v>0</v>
      </c>
      <c r="R527" s="1"/>
      <c r="S527" s="1"/>
      <c r="T527" s="1"/>
      <c r="U527" s="1"/>
      <c r="V527" s="1"/>
      <c r="W527" s="1"/>
      <c r="X527" s="1"/>
      <c r="Y527" s="1"/>
      <c r="Z527" s="1"/>
      <c r="AA527" s="1"/>
      <c r="AB527" s="1"/>
      <c r="AC527" s="1"/>
      <c r="AD527" s="1"/>
      <c r="AE527" s="1"/>
      <c r="AF527" s="1"/>
    </row>
    <row r="528" customFormat="false" ht="15" hidden="true" customHeight="false" outlineLevel="2" collapsed="false">
      <c r="A528" s="1"/>
      <c r="B528" s="70" t="str">
        <f aca="false">B40</f>
        <v>Modul 5 - Putzplan</v>
      </c>
      <c r="C528" s="71"/>
      <c r="D528" s="72"/>
      <c r="E528" s="73"/>
      <c r="F528" s="74"/>
      <c r="G528" s="75" t="n">
        <f aca="false">SUMIFS([0]!t1istw11,[0]!t1paketw11,B528)</f>
        <v>0</v>
      </c>
      <c r="H528" s="74"/>
      <c r="I528" s="75" t="n">
        <f aca="false">SUMIFS(zeit2!t2istw11,zeit2!t2paketw11,B528)</f>
        <v>0</v>
      </c>
      <c r="J528" s="74"/>
      <c r="K528" s="75" t="n">
        <f aca="false">SUMIFS(zeit3!t3istw11,zeit3!t3paketw11,B528)</f>
        <v>0</v>
      </c>
      <c r="L528" s="74"/>
      <c r="M528" s="75" t="n">
        <f aca="false">SUMIFS(zeit4!t4istw11,zeit4!t4paketw11,B528)</f>
        <v>0</v>
      </c>
      <c r="N528" s="74"/>
      <c r="O528" s="75" t="n">
        <f aca="false">SUMIFS(zeit5!t5istw11,zeit5!t5paketw11,B528)</f>
        <v>0</v>
      </c>
      <c r="P528" s="76" t="n">
        <f aca="false">L528+J528+H528+F528+N528</f>
        <v>0</v>
      </c>
      <c r="Q528" s="98" t="n">
        <f aca="false">M528+K528+I528+G528+O528</f>
        <v>0</v>
      </c>
      <c r="R528" s="1"/>
      <c r="S528" s="1"/>
      <c r="T528" s="1"/>
      <c r="U528" s="1"/>
      <c r="V528" s="1"/>
      <c r="W528" s="1"/>
      <c r="X528" s="1"/>
      <c r="Y528" s="1"/>
      <c r="Z528" s="1"/>
      <c r="AA528" s="1"/>
      <c r="AB528" s="1"/>
      <c r="AC528" s="1"/>
      <c r="AD528" s="1"/>
      <c r="AE528" s="1"/>
      <c r="AF528" s="1"/>
    </row>
    <row r="529" customFormat="false" ht="15" hidden="true" customHeight="false" outlineLevel="2" collapsed="false">
      <c r="A529" s="1"/>
      <c r="B529" s="70" t="str">
        <f aca="false">B41</f>
        <v>Modul 6 - Einkaufsliste</v>
      </c>
      <c r="C529" s="71"/>
      <c r="D529" s="72"/>
      <c r="E529" s="73"/>
      <c r="F529" s="74" t="n">
        <v>3</v>
      </c>
      <c r="G529" s="75" t="n">
        <f aca="false">SUMIFS([0]!t1istw11,[0]!t1paketw11,B529)</f>
        <v>0</v>
      </c>
      <c r="H529" s="74" t="n">
        <v>3</v>
      </c>
      <c r="I529" s="75" t="n">
        <f aca="false">SUMIFS(zeit2!t2istw11,zeit2!t2paketw11,B529)</f>
        <v>0</v>
      </c>
      <c r="J529" s="74" t="n">
        <v>6</v>
      </c>
      <c r="K529" s="75" t="n">
        <f aca="false">SUMIFS(zeit3!t3istw11,zeit3!t3paketw11,B529)</f>
        <v>0</v>
      </c>
      <c r="L529" s="74"/>
      <c r="M529" s="75" t="n">
        <f aca="false">SUMIFS(zeit4!t4istw11,zeit4!t4paketw11,B529)</f>
        <v>0</v>
      </c>
      <c r="N529" s="74"/>
      <c r="O529" s="75" t="n">
        <f aca="false">SUMIFS(zeit5!t5istw11,zeit5!t5paketw11,B529)</f>
        <v>0</v>
      </c>
      <c r="P529" s="76" t="n">
        <f aca="false">L529+J529+H529+F529+N529</f>
        <v>12</v>
      </c>
      <c r="Q529" s="98" t="n">
        <f aca="false">M529+K529+I529+G529+O529</f>
        <v>0</v>
      </c>
      <c r="R529" s="1"/>
      <c r="S529" s="1"/>
      <c r="T529" s="1"/>
      <c r="U529" s="1"/>
      <c r="V529" s="1"/>
      <c r="W529" s="1"/>
      <c r="X529" s="1"/>
      <c r="Y529" s="1"/>
      <c r="Z529" s="1"/>
      <c r="AA529" s="1"/>
      <c r="AB529" s="1"/>
      <c r="AC529" s="1"/>
      <c r="AD529" s="1"/>
      <c r="AE529" s="1"/>
      <c r="AF529" s="1"/>
    </row>
    <row r="530" customFormat="false" ht="15" hidden="true" customHeight="false" outlineLevel="2" collapsed="false">
      <c r="A530" s="1"/>
      <c r="B530" s="70" t="str">
        <f aca="false">B42</f>
        <v>Modul 7 - Anmelden</v>
      </c>
      <c r="C530" s="71"/>
      <c r="D530" s="72"/>
      <c r="E530" s="73"/>
      <c r="F530" s="74"/>
      <c r="G530" s="75" t="n">
        <f aca="false">SUMIFS([0]!t1istw11,[0]!t1paketw11,B530)</f>
        <v>0</v>
      </c>
      <c r="H530" s="74"/>
      <c r="I530" s="75" t="n">
        <f aca="false">SUMIFS(zeit2!t2istw11,zeit2!t2paketw11,B530)</f>
        <v>0</v>
      </c>
      <c r="J530" s="74"/>
      <c r="K530" s="75" t="n">
        <f aca="false">SUMIFS(zeit3!t3istw11,zeit3!t3paketw11,B530)</f>
        <v>0</v>
      </c>
      <c r="L530" s="74"/>
      <c r="M530" s="75" t="n">
        <f aca="false">SUMIFS(zeit4!t4istw11,zeit4!t4paketw11,B530)</f>
        <v>0</v>
      </c>
      <c r="N530" s="74"/>
      <c r="O530" s="75" t="n">
        <f aca="false">SUMIFS(zeit5!t5istw11,zeit5!t5paketw11,B530)</f>
        <v>0</v>
      </c>
      <c r="P530" s="76" t="n">
        <f aca="false">L530+J530+H530+F530+N530</f>
        <v>0</v>
      </c>
      <c r="Q530" s="98" t="n">
        <f aca="false">M530+K530+I530+G530+O530</f>
        <v>0</v>
      </c>
      <c r="R530" s="1"/>
      <c r="S530" s="1"/>
      <c r="T530" s="1"/>
      <c r="U530" s="1"/>
      <c r="V530" s="1"/>
      <c r="W530" s="1"/>
      <c r="X530" s="1"/>
      <c r="Y530" s="1"/>
      <c r="Z530" s="1"/>
      <c r="AA530" s="1"/>
      <c r="AB530" s="1"/>
      <c r="AC530" s="1"/>
      <c r="AD530" s="1"/>
      <c r="AE530" s="1"/>
      <c r="AF530" s="1"/>
    </row>
    <row r="531" customFormat="false" ht="15" hidden="true" customHeight="false" outlineLevel="2" collapsed="false">
      <c r="A531" s="1"/>
      <c r="B531" s="70" t="str">
        <f aca="false">B43</f>
        <v>Modul 8 - Status setzen</v>
      </c>
      <c r="C531" s="71"/>
      <c r="D531" s="72"/>
      <c r="E531" s="73"/>
      <c r="F531" s="74"/>
      <c r="G531" s="75" t="n">
        <f aca="false">SUMIFS([0]!t1istw11,[0]!t1paketw11,B531)</f>
        <v>0</v>
      </c>
      <c r="H531" s="74"/>
      <c r="I531" s="75" t="n">
        <f aca="false">SUMIFS(zeit2!t2istw11,zeit2!t2paketw11,B531)</f>
        <v>0</v>
      </c>
      <c r="J531" s="74"/>
      <c r="K531" s="75" t="n">
        <f aca="false">SUMIFS(zeit3!t3istw11,zeit3!t3paketw11,B531)</f>
        <v>0</v>
      </c>
      <c r="L531" s="74"/>
      <c r="M531" s="75" t="n">
        <f aca="false">SUMIFS(zeit4!t4istw11,zeit4!t4paketw11,B531)</f>
        <v>0</v>
      </c>
      <c r="N531" s="74"/>
      <c r="O531" s="75" t="n">
        <f aca="false">SUMIFS(zeit5!t5istw11,zeit5!t5paketw11,B531)</f>
        <v>0</v>
      </c>
      <c r="P531" s="76" t="n">
        <f aca="false">L531+J531+H531+F531+N531</f>
        <v>0</v>
      </c>
      <c r="Q531" s="98" t="n">
        <f aca="false">M531+K531+I531+G531+O531</f>
        <v>0</v>
      </c>
      <c r="R531" s="1"/>
      <c r="S531" s="1"/>
      <c r="T531" s="1"/>
      <c r="U531" s="1"/>
      <c r="V531" s="1"/>
      <c r="W531" s="1"/>
      <c r="X531" s="1"/>
      <c r="Y531" s="1"/>
      <c r="Z531" s="1"/>
      <c r="AA531" s="1"/>
      <c r="AB531" s="1"/>
      <c r="AC531" s="1"/>
      <c r="AD531" s="1"/>
      <c r="AE531" s="1"/>
      <c r="AF531" s="1"/>
    </row>
    <row r="532" customFormat="false" ht="15" hidden="true" customHeight="false" outlineLevel="2" collapsed="false">
      <c r="A532" s="1"/>
      <c r="B532" s="70" t="n">
        <f aca="false">B44</f>
        <v>0</v>
      </c>
      <c r="C532" s="71"/>
      <c r="D532" s="72"/>
      <c r="E532" s="73"/>
      <c r="F532" s="74"/>
      <c r="G532" s="75" t="n">
        <f aca="false">SUMIFS([0]!t1istw11,[0]!t1paketw11,B532)</f>
        <v>0</v>
      </c>
      <c r="H532" s="74"/>
      <c r="I532" s="75" t="n">
        <f aca="false">SUMIFS(zeit2!t2istw11,zeit2!t2paketw11,B532)</f>
        <v>0</v>
      </c>
      <c r="J532" s="74"/>
      <c r="K532" s="75" t="n">
        <f aca="false">SUMIFS(zeit3!t3istw11,zeit3!t3paketw11,B532)</f>
        <v>0</v>
      </c>
      <c r="L532" s="74"/>
      <c r="M532" s="75" t="n">
        <f aca="false">SUMIFS(zeit4!t4istw11,zeit4!t4paketw11,B532)</f>
        <v>0</v>
      </c>
      <c r="N532" s="74"/>
      <c r="O532" s="75" t="n">
        <f aca="false">SUMIFS(zeit5!t5istw11,zeit5!t5paketw11,B532)</f>
        <v>0</v>
      </c>
      <c r="P532" s="76" t="n">
        <f aca="false">L532+J532+H532+F532+N532</f>
        <v>0</v>
      </c>
      <c r="Q532" s="98" t="n">
        <f aca="false">M532+K532+I532+G532+O532</f>
        <v>0</v>
      </c>
      <c r="R532" s="1"/>
      <c r="S532" s="1"/>
      <c r="T532" s="1"/>
      <c r="U532" s="1"/>
      <c r="V532" s="1"/>
      <c r="W532" s="1"/>
      <c r="X532" s="1"/>
      <c r="Y532" s="1"/>
      <c r="Z532" s="1"/>
      <c r="AA532" s="1"/>
      <c r="AB532" s="1"/>
      <c r="AC532" s="1"/>
      <c r="AD532" s="1"/>
      <c r="AE532" s="1"/>
      <c r="AF532" s="1"/>
    </row>
    <row r="533" customFormat="false" ht="15" hidden="true" customHeight="false" outlineLevel="2" collapsed="false">
      <c r="A533" s="1"/>
      <c r="B533" s="70" t="n">
        <f aca="false">B45</f>
        <v>0</v>
      </c>
      <c r="C533" s="71"/>
      <c r="D533" s="72"/>
      <c r="E533" s="73"/>
      <c r="F533" s="74"/>
      <c r="G533" s="75" t="n">
        <f aca="false">SUMIFS([0]!t1istw11,[0]!t1paketw11,B533)</f>
        <v>0</v>
      </c>
      <c r="H533" s="74"/>
      <c r="I533" s="75" t="n">
        <f aca="false">SUMIFS(zeit2!t2istw11,zeit2!t2paketw11,B533)</f>
        <v>0</v>
      </c>
      <c r="J533" s="74"/>
      <c r="K533" s="75" t="n">
        <f aca="false">SUMIFS(zeit3!t3istw11,zeit3!t3paketw11,B533)</f>
        <v>0</v>
      </c>
      <c r="L533" s="74"/>
      <c r="M533" s="75" t="n">
        <f aca="false">SUMIFS(zeit4!t4istw11,zeit4!t4paketw11,B533)</f>
        <v>0</v>
      </c>
      <c r="N533" s="74"/>
      <c r="O533" s="75" t="n">
        <f aca="false">SUMIFS(zeit5!t5istw11,zeit5!t5paketw11,B533)</f>
        <v>0</v>
      </c>
      <c r="P533" s="76" t="n">
        <f aca="false">L533+J533+H533+F533+N533</f>
        <v>0</v>
      </c>
      <c r="Q533" s="98" t="n">
        <f aca="false">M533+K533+I533+G533+O533</f>
        <v>0</v>
      </c>
      <c r="R533" s="1"/>
      <c r="S533" s="1"/>
      <c r="T533" s="1"/>
      <c r="U533" s="1"/>
      <c r="V533" s="1"/>
      <c r="W533" s="1"/>
      <c r="X533" s="1"/>
      <c r="Y533" s="1"/>
      <c r="Z533" s="1"/>
      <c r="AA533" s="1"/>
      <c r="AB533" s="1"/>
      <c r="AC533" s="1"/>
      <c r="AD533" s="1"/>
      <c r="AE533" s="1"/>
      <c r="AF533" s="1"/>
    </row>
    <row r="534" customFormat="false" ht="15" hidden="false" customHeight="false" outlineLevel="1" collapsed="true">
      <c r="A534" s="1"/>
      <c r="B534" s="84" t="s">
        <v>71</v>
      </c>
      <c r="C534" s="78"/>
      <c r="D534" s="79" t="n">
        <v>8</v>
      </c>
      <c r="E534" s="80" t="n">
        <f aca="false">D534-F534-H534-J534-L534-N534</f>
        <v>0</v>
      </c>
      <c r="F534" s="81" t="n">
        <f aca="false">SUM(F535:F544)</f>
        <v>3</v>
      </c>
      <c r="G534" s="82" t="n">
        <f aca="false">SUM(G535:G544)</f>
        <v>0</v>
      </c>
      <c r="H534" s="81" t="n">
        <f aca="false">SUM(H535:H544)</f>
        <v>2</v>
      </c>
      <c r="I534" s="82" t="n">
        <f aca="false">SUM(I535:I544)</f>
        <v>0</v>
      </c>
      <c r="J534" s="81" t="n">
        <f aca="false">SUM(J535:J544)</f>
        <v>1</v>
      </c>
      <c r="K534" s="82" t="n">
        <f aca="false">SUM(K535:K544)</f>
        <v>0</v>
      </c>
      <c r="L534" s="81" t="n">
        <f aca="false">SUM(L535:L544)</f>
        <v>2</v>
      </c>
      <c r="M534" s="82" t="n">
        <f aca="false">SUM(M535:M544)</f>
        <v>0</v>
      </c>
      <c r="N534" s="81" t="n">
        <f aca="false">SUM(N535:N544)</f>
        <v>0</v>
      </c>
      <c r="O534" s="82" t="n">
        <f aca="false">SUM(O535:O544)</f>
        <v>0</v>
      </c>
      <c r="P534" s="68" t="n">
        <f aca="false">L534+J534+H534+F534+N534</f>
        <v>8</v>
      </c>
      <c r="Q534" s="67" t="n">
        <f aca="false">M534+K534+I534+G534+O534</f>
        <v>0</v>
      </c>
      <c r="R534" s="1"/>
      <c r="S534" s="1"/>
      <c r="T534" s="1"/>
      <c r="U534" s="1"/>
      <c r="V534" s="1"/>
      <c r="W534" s="1"/>
      <c r="X534" s="1"/>
      <c r="Y534" s="1"/>
      <c r="Z534" s="1"/>
      <c r="AA534" s="1"/>
      <c r="AB534" s="1"/>
      <c r="AC534" s="1"/>
      <c r="AD534" s="1"/>
      <c r="AE534" s="1"/>
      <c r="AF534" s="1"/>
    </row>
    <row r="535" customFormat="false" ht="15" hidden="true" customHeight="false" outlineLevel="2" collapsed="false">
      <c r="A535" s="1"/>
      <c r="B535" s="70" t="str">
        <f aca="false">B47</f>
        <v>Unit Tests</v>
      </c>
      <c r="C535" s="71"/>
      <c r="D535" s="72"/>
      <c r="E535" s="73"/>
      <c r="F535" s="74" t="n">
        <v>2</v>
      </c>
      <c r="G535" s="75" t="n">
        <f aca="false">SUMIFS([0]!t1istw11,[0]!t1paketw11,B535)</f>
        <v>0</v>
      </c>
      <c r="H535" s="74"/>
      <c r="I535" s="75" t="n">
        <f aca="false">SUMIFS(zeit2!t2istw11,zeit2!t2paketw11,B535)</f>
        <v>0</v>
      </c>
      <c r="J535" s="74" t="n">
        <v>1</v>
      </c>
      <c r="K535" s="75" t="n">
        <f aca="false">SUMIFS(zeit3!t3istw11,zeit3!t3paketw11,B535)</f>
        <v>0</v>
      </c>
      <c r="L535" s="74" t="n">
        <v>2</v>
      </c>
      <c r="M535" s="75" t="n">
        <f aca="false">SUMIFS(zeit4!t4istw11,zeit4!t4paketw11,B535)</f>
        <v>0</v>
      </c>
      <c r="N535" s="74"/>
      <c r="O535" s="75" t="n">
        <f aca="false">SUMIFS(zeit5!t5istw11,zeit5!t5paketw11,B535)</f>
        <v>0</v>
      </c>
      <c r="P535" s="76" t="n">
        <f aca="false">L535+J535+H535+F535+N535</f>
        <v>5</v>
      </c>
      <c r="Q535" s="98" t="n">
        <f aca="false">M535+K535+I535+G535+O535</f>
        <v>0</v>
      </c>
      <c r="R535" s="1"/>
      <c r="S535" s="1"/>
      <c r="T535" s="1"/>
      <c r="U535" s="1"/>
      <c r="V535" s="1"/>
      <c r="W535" s="1"/>
      <c r="X535" s="1"/>
      <c r="Y535" s="1"/>
      <c r="Z535" s="1"/>
      <c r="AA535" s="1"/>
      <c r="AB535" s="1"/>
      <c r="AC535" s="1"/>
      <c r="AD535" s="1"/>
      <c r="AE535" s="1"/>
      <c r="AF535" s="1"/>
    </row>
    <row r="536" customFormat="false" ht="15" hidden="true" customHeight="false" outlineLevel="2" collapsed="false">
      <c r="A536" s="1"/>
      <c r="B536" s="70" t="str">
        <f aca="false">B48</f>
        <v>Funktionale Tests</v>
      </c>
      <c r="C536" s="71"/>
      <c r="D536" s="72"/>
      <c r="E536" s="73"/>
      <c r="F536" s="74"/>
      <c r="G536" s="75" t="n">
        <f aca="false">SUMIFS([0]!t1istw11,[0]!t1paketw11,B536)</f>
        <v>0</v>
      </c>
      <c r="H536" s="74" t="n">
        <v>2</v>
      </c>
      <c r="I536" s="75" t="n">
        <f aca="false">SUMIFS(zeit2!t2istw11,zeit2!t2paketw11,B536)</f>
        <v>0</v>
      </c>
      <c r="J536" s="74"/>
      <c r="K536" s="75" t="n">
        <f aca="false">SUMIFS(zeit3!t3istw11,zeit3!t3paketw11,B536)</f>
        <v>0</v>
      </c>
      <c r="L536" s="74"/>
      <c r="M536" s="75" t="n">
        <f aca="false">SUMIFS(zeit4!t4istw11,zeit4!t4paketw11,B536)</f>
        <v>0</v>
      </c>
      <c r="N536" s="74"/>
      <c r="O536" s="75" t="n">
        <f aca="false">SUMIFS(zeit5!t5istw11,zeit5!t5paketw11,B536)</f>
        <v>0</v>
      </c>
      <c r="P536" s="76" t="n">
        <f aca="false">L536+J536+H536+F536+N536</f>
        <v>2</v>
      </c>
      <c r="Q536" s="98" t="n">
        <f aca="false">M536+K536+I536+G536+O536</f>
        <v>0</v>
      </c>
      <c r="R536" s="1"/>
      <c r="S536" s="1"/>
      <c r="T536" s="1"/>
      <c r="U536" s="1"/>
      <c r="V536" s="1"/>
      <c r="W536" s="1"/>
      <c r="X536" s="1"/>
      <c r="Y536" s="1"/>
      <c r="Z536" s="1"/>
      <c r="AA536" s="1"/>
      <c r="AB536" s="1"/>
      <c r="AC536" s="1"/>
      <c r="AD536" s="1"/>
      <c r="AE536" s="1"/>
      <c r="AF536" s="1"/>
    </row>
    <row r="537" customFormat="false" ht="15" hidden="true" customHeight="false" outlineLevel="2" collapsed="false">
      <c r="A537" s="1"/>
      <c r="B537" s="70" t="str">
        <f aca="false">B49</f>
        <v>Integrationstest</v>
      </c>
      <c r="C537" s="71"/>
      <c r="D537" s="72"/>
      <c r="E537" s="73"/>
      <c r="F537" s="74" t="n">
        <v>1</v>
      </c>
      <c r="G537" s="75" t="n">
        <f aca="false">SUMIFS([0]!t1istw11,[0]!t1paketw11,B537)</f>
        <v>0</v>
      </c>
      <c r="H537" s="74"/>
      <c r="I537" s="75" t="n">
        <f aca="false">SUMIFS(zeit2!t2istw11,zeit2!t2paketw11,B537)</f>
        <v>0</v>
      </c>
      <c r="J537" s="74"/>
      <c r="K537" s="75" t="n">
        <f aca="false">SUMIFS(zeit3!t3istw11,zeit3!t3paketw11,B537)</f>
        <v>0</v>
      </c>
      <c r="L537" s="74"/>
      <c r="M537" s="75" t="n">
        <f aca="false">SUMIFS(zeit4!t4istw11,zeit4!t4paketw11,B537)</f>
        <v>0</v>
      </c>
      <c r="N537" s="74"/>
      <c r="O537" s="75" t="n">
        <f aca="false">SUMIFS(zeit5!t5istw11,zeit5!t5paketw11,B537)</f>
        <v>0</v>
      </c>
      <c r="P537" s="76" t="n">
        <f aca="false">L537+J537+H537+F537+N537</f>
        <v>1</v>
      </c>
      <c r="Q537" s="98" t="n">
        <f aca="false">M537+K537+I537+G537+O537</f>
        <v>0</v>
      </c>
      <c r="R537" s="1"/>
      <c r="S537" s="1"/>
      <c r="T537" s="1"/>
      <c r="U537" s="1"/>
      <c r="V537" s="1"/>
      <c r="W537" s="1"/>
      <c r="X537" s="1"/>
      <c r="Y537" s="1"/>
      <c r="Z537" s="1"/>
      <c r="AA537" s="1"/>
      <c r="AB537" s="1"/>
      <c r="AC537" s="1"/>
      <c r="AD537" s="1"/>
      <c r="AE537" s="1"/>
      <c r="AF537" s="1"/>
    </row>
    <row r="538" customFormat="false" ht="15" hidden="true" customHeight="false" outlineLevel="2" collapsed="false">
      <c r="A538" s="1"/>
      <c r="B538" s="70" t="str">
        <f aca="false">B50</f>
        <v>Systemtest</v>
      </c>
      <c r="C538" s="71"/>
      <c r="D538" s="72"/>
      <c r="E538" s="73"/>
      <c r="F538" s="74"/>
      <c r="G538" s="75" t="n">
        <f aca="false">SUMIFS([0]!t1istw11,[0]!t1paketw11,B538)</f>
        <v>0</v>
      </c>
      <c r="H538" s="74"/>
      <c r="I538" s="75" t="n">
        <f aca="false">SUMIFS(zeit2!t2istw11,zeit2!t2paketw11,B538)</f>
        <v>0</v>
      </c>
      <c r="J538" s="74"/>
      <c r="K538" s="75" t="n">
        <f aca="false">SUMIFS(zeit3!t3istw11,zeit3!t3paketw11,B538)</f>
        <v>0</v>
      </c>
      <c r="L538" s="74"/>
      <c r="M538" s="75" t="n">
        <f aca="false">SUMIFS(zeit4!t4istw11,zeit4!t4paketw11,B538)</f>
        <v>0</v>
      </c>
      <c r="N538" s="74"/>
      <c r="O538" s="75" t="n">
        <f aca="false">SUMIFS(zeit5!t5istw11,zeit5!t5paketw11,B538)</f>
        <v>0</v>
      </c>
      <c r="P538" s="76" t="n">
        <f aca="false">L538+J538+H538+F538+N538</f>
        <v>0</v>
      </c>
      <c r="Q538" s="98" t="n">
        <f aca="false">M538+K538+I538+G538+O538</f>
        <v>0</v>
      </c>
      <c r="R538" s="1"/>
      <c r="S538" s="1"/>
      <c r="T538" s="1"/>
      <c r="U538" s="1"/>
      <c r="V538" s="1"/>
      <c r="W538" s="1"/>
      <c r="X538" s="1"/>
      <c r="Y538" s="1"/>
      <c r="Z538" s="1"/>
      <c r="AA538" s="1"/>
      <c r="AB538" s="1"/>
      <c r="AC538" s="1"/>
      <c r="AD538" s="1"/>
      <c r="AE538" s="1"/>
      <c r="AF538" s="1"/>
    </row>
    <row r="539" customFormat="false" ht="15" hidden="true" customHeight="false" outlineLevel="2" collapsed="false">
      <c r="A539" s="1"/>
      <c r="B539" s="70" t="str">
        <f aca="false">B51</f>
        <v>Abnahmetest</v>
      </c>
      <c r="C539" s="71"/>
      <c r="D539" s="72"/>
      <c r="E539" s="73"/>
      <c r="F539" s="74"/>
      <c r="G539" s="75" t="n">
        <f aca="false">SUMIFS([0]!t1istw11,[0]!t1paketw11,B539)</f>
        <v>0</v>
      </c>
      <c r="H539" s="74"/>
      <c r="I539" s="75" t="n">
        <f aca="false">SUMIFS(zeit2!t2istw11,zeit2!t2paketw11,B539)</f>
        <v>0</v>
      </c>
      <c r="J539" s="74"/>
      <c r="K539" s="75" t="n">
        <f aca="false">SUMIFS(zeit3!t3istw11,zeit3!t3paketw11,B539)</f>
        <v>0</v>
      </c>
      <c r="L539" s="74"/>
      <c r="M539" s="75" t="n">
        <f aca="false">SUMIFS(zeit4!t4istw11,zeit4!t4paketw11,B539)</f>
        <v>0</v>
      </c>
      <c r="N539" s="74"/>
      <c r="O539" s="75" t="n">
        <f aca="false">SUMIFS(zeit5!t5istw11,zeit5!t5paketw11,B539)</f>
        <v>0</v>
      </c>
      <c r="P539" s="76" t="n">
        <f aca="false">L539+J539+H539+F539+N539</f>
        <v>0</v>
      </c>
      <c r="Q539" s="98" t="n">
        <f aca="false">M539+K539+I539+G539+O539</f>
        <v>0</v>
      </c>
      <c r="R539" s="1"/>
      <c r="S539" s="1"/>
      <c r="T539" s="1"/>
      <c r="U539" s="1"/>
      <c r="V539" s="1"/>
      <c r="W539" s="1"/>
      <c r="X539" s="1"/>
      <c r="Y539" s="1"/>
      <c r="Z539" s="1"/>
      <c r="AA539" s="1"/>
      <c r="AB539" s="1"/>
      <c r="AC539" s="1"/>
      <c r="AD539" s="1"/>
      <c r="AE539" s="1"/>
      <c r="AF539" s="1"/>
    </row>
    <row r="540" customFormat="false" ht="15" hidden="true" customHeight="false" outlineLevel="2" collapsed="false">
      <c r="A540" s="1"/>
      <c r="B540" s="70" t="n">
        <f aca="false">B52</f>
        <v>0</v>
      </c>
      <c r="C540" s="71"/>
      <c r="D540" s="72"/>
      <c r="E540" s="73"/>
      <c r="F540" s="74"/>
      <c r="G540" s="75" t="n">
        <f aca="false">SUMIFS([0]!t1istw11,[0]!t1paketw11,B540)</f>
        <v>0</v>
      </c>
      <c r="H540" s="74"/>
      <c r="I540" s="75" t="n">
        <f aca="false">SUMIFS(zeit2!t2istw11,zeit2!t2paketw11,B540)</f>
        <v>0</v>
      </c>
      <c r="J540" s="74"/>
      <c r="K540" s="75" t="n">
        <f aca="false">SUMIFS(zeit3!t3istw11,zeit3!t3paketw11,B540)</f>
        <v>0</v>
      </c>
      <c r="L540" s="74"/>
      <c r="M540" s="75" t="n">
        <f aca="false">SUMIFS(zeit4!t4istw11,zeit4!t4paketw11,B540)</f>
        <v>0</v>
      </c>
      <c r="N540" s="74"/>
      <c r="O540" s="75" t="n">
        <f aca="false">SUMIFS(zeit5!t5istw11,zeit5!t5paketw11,B540)</f>
        <v>0</v>
      </c>
      <c r="P540" s="76" t="n">
        <f aca="false">L540+J540+H540+F540+N540</f>
        <v>0</v>
      </c>
      <c r="Q540" s="98" t="n">
        <f aca="false">M540+K540+I540+G540+O540</f>
        <v>0</v>
      </c>
      <c r="R540" s="1"/>
      <c r="S540" s="1"/>
      <c r="T540" s="1"/>
      <c r="U540" s="1"/>
      <c r="V540" s="1"/>
      <c r="W540" s="1"/>
      <c r="X540" s="1"/>
      <c r="Y540" s="1"/>
      <c r="Z540" s="1"/>
      <c r="AA540" s="1"/>
      <c r="AB540" s="1"/>
      <c r="AC540" s="1"/>
      <c r="AD540" s="1"/>
      <c r="AE540" s="1"/>
      <c r="AF540" s="1"/>
    </row>
    <row r="541" customFormat="false" ht="15" hidden="true" customHeight="false" outlineLevel="2" collapsed="false">
      <c r="A541" s="1"/>
      <c r="B541" s="70" t="n">
        <f aca="false">B53</f>
        <v>0</v>
      </c>
      <c r="C541" s="71"/>
      <c r="D541" s="72"/>
      <c r="E541" s="73"/>
      <c r="F541" s="74"/>
      <c r="G541" s="75" t="n">
        <f aca="false">SUMIFS([0]!t1istw11,[0]!t1paketw11,B541)</f>
        <v>0</v>
      </c>
      <c r="H541" s="74"/>
      <c r="I541" s="75" t="n">
        <f aca="false">SUMIFS(zeit2!t2istw11,zeit2!t2paketw11,B541)</f>
        <v>0</v>
      </c>
      <c r="J541" s="74"/>
      <c r="K541" s="75" t="n">
        <f aca="false">SUMIFS(zeit3!t3istw11,zeit3!t3paketw11,B541)</f>
        <v>0</v>
      </c>
      <c r="L541" s="74"/>
      <c r="M541" s="75" t="n">
        <f aca="false">SUMIFS(zeit4!t4istw11,zeit4!t4paketw11,B541)</f>
        <v>0</v>
      </c>
      <c r="N541" s="74"/>
      <c r="O541" s="75" t="n">
        <f aca="false">SUMIFS(zeit5!t5istw11,zeit5!t5paketw11,B541)</f>
        <v>0</v>
      </c>
      <c r="P541" s="76" t="n">
        <f aca="false">L541+J541+H541+F541+N541</f>
        <v>0</v>
      </c>
      <c r="Q541" s="98" t="n">
        <f aca="false">M541+K541+I541+G541+O541</f>
        <v>0</v>
      </c>
      <c r="R541" s="1"/>
      <c r="S541" s="1"/>
      <c r="T541" s="1"/>
      <c r="U541" s="1"/>
      <c r="V541" s="1"/>
      <c r="W541" s="1"/>
      <c r="X541" s="1"/>
      <c r="Y541" s="1"/>
      <c r="Z541" s="1"/>
      <c r="AA541" s="1"/>
      <c r="AB541" s="1"/>
      <c r="AC541" s="1"/>
      <c r="AD541" s="1"/>
      <c r="AE541" s="1"/>
      <c r="AF541" s="1"/>
    </row>
    <row r="542" customFormat="false" ht="15" hidden="true" customHeight="false" outlineLevel="2" collapsed="false">
      <c r="A542" s="1"/>
      <c r="B542" s="70" t="n">
        <f aca="false">B54</f>
        <v>0</v>
      </c>
      <c r="C542" s="71"/>
      <c r="D542" s="72"/>
      <c r="E542" s="73"/>
      <c r="F542" s="74"/>
      <c r="G542" s="75" t="n">
        <f aca="false">SUMIFS([0]!t1istw11,[0]!t1paketw11,B542)</f>
        <v>0</v>
      </c>
      <c r="H542" s="74"/>
      <c r="I542" s="75" t="n">
        <f aca="false">SUMIFS(zeit2!t2istw11,zeit2!t2paketw11,B542)</f>
        <v>0</v>
      </c>
      <c r="J542" s="74"/>
      <c r="K542" s="75" t="n">
        <f aca="false">SUMIFS(zeit3!t3istw11,zeit3!t3paketw11,B542)</f>
        <v>0</v>
      </c>
      <c r="L542" s="74"/>
      <c r="M542" s="75" t="n">
        <f aca="false">SUMIFS(zeit4!t4istw11,zeit4!t4paketw11,B542)</f>
        <v>0</v>
      </c>
      <c r="N542" s="74"/>
      <c r="O542" s="75" t="n">
        <f aca="false">SUMIFS(zeit5!t5istw11,zeit5!t5paketw11,B542)</f>
        <v>0</v>
      </c>
      <c r="P542" s="76" t="n">
        <f aca="false">L542+J542+H542+F542+N542</f>
        <v>0</v>
      </c>
      <c r="Q542" s="98" t="n">
        <f aca="false">M542+K542+I542+G542+O542</f>
        <v>0</v>
      </c>
      <c r="R542" s="1"/>
      <c r="S542" s="1"/>
      <c r="T542" s="1"/>
      <c r="U542" s="1"/>
      <c r="V542" s="1"/>
      <c r="W542" s="1"/>
      <c r="X542" s="1"/>
      <c r="Y542" s="1"/>
      <c r="Z542" s="1"/>
      <c r="AA542" s="1"/>
      <c r="AB542" s="1"/>
      <c r="AC542" s="1"/>
      <c r="AD542" s="1"/>
      <c r="AE542" s="1"/>
      <c r="AF542" s="1"/>
    </row>
    <row r="543" customFormat="false" ht="15" hidden="true" customHeight="false" outlineLevel="2" collapsed="false">
      <c r="A543" s="1"/>
      <c r="B543" s="70" t="n">
        <f aca="false">B55</f>
        <v>0</v>
      </c>
      <c r="C543" s="71"/>
      <c r="D543" s="72"/>
      <c r="E543" s="73"/>
      <c r="F543" s="74"/>
      <c r="G543" s="75" t="n">
        <f aca="false">SUMIFS([0]!t1istw11,[0]!t1paketw11,B543)</f>
        <v>0</v>
      </c>
      <c r="H543" s="74"/>
      <c r="I543" s="75" t="n">
        <f aca="false">SUMIFS(zeit2!t2istw11,zeit2!t2paketw11,B543)</f>
        <v>0</v>
      </c>
      <c r="J543" s="74"/>
      <c r="K543" s="75" t="n">
        <f aca="false">SUMIFS(zeit3!t3istw11,zeit3!t3paketw11,B543)</f>
        <v>0</v>
      </c>
      <c r="L543" s="74"/>
      <c r="M543" s="75" t="n">
        <f aca="false">SUMIFS(zeit4!t4istw11,zeit4!t4paketw11,B543)</f>
        <v>0</v>
      </c>
      <c r="N543" s="74"/>
      <c r="O543" s="75" t="n">
        <f aca="false">SUMIFS(zeit5!t5istw11,zeit5!t5paketw11,B543)</f>
        <v>0</v>
      </c>
      <c r="P543" s="76" t="n">
        <f aca="false">L543+J543+H543+F543+N543</f>
        <v>0</v>
      </c>
      <c r="Q543" s="98" t="n">
        <f aca="false">M543+K543+I543+G543+O543</f>
        <v>0</v>
      </c>
      <c r="R543" s="1"/>
      <c r="S543" s="1"/>
      <c r="T543" s="1"/>
      <c r="U543" s="1"/>
      <c r="V543" s="1"/>
      <c r="W543" s="1"/>
      <c r="X543" s="1"/>
      <c r="Y543" s="1"/>
      <c r="Z543" s="1"/>
      <c r="AA543" s="1"/>
      <c r="AB543" s="1"/>
      <c r="AC543" s="1"/>
      <c r="AD543" s="1"/>
      <c r="AE543" s="1"/>
      <c r="AF543" s="1"/>
    </row>
    <row r="544" customFormat="false" ht="15" hidden="true" customHeight="false" outlineLevel="2" collapsed="false">
      <c r="A544" s="1"/>
      <c r="B544" s="70" t="n">
        <f aca="false">B56</f>
        <v>0</v>
      </c>
      <c r="C544" s="71"/>
      <c r="D544" s="72"/>
      <c r="E544" s="73"/>
      <c r="F544" s="74"/>
      <c r="G544" s="75" t="n">
        <f aca="false">SUMIFS([0]!t1istw11,[0]!t1paketw11,B544)</f>
        <v>0</v>
      </c>
      <c r="H544" s="74"/>
      <c r="I544" s="75" t="n">
        <f aca="false">SUMIFS(zeit2!t2istw11,zeit2!t2paketw11,B544)</f>
        <v>0</v>
      </c>
      <c r="J544" s="74"/>
      <c r="K544" s="75" t="n">
        <f aca="false">SUMIFS(zeit3!t3istw11,zeit3!t3paketw11,B544)</f>
        <v>0</v>
      </c>
      <c r="L544" s="74"/>
      <c r="M544" s="75" t="n">
        <f aca="false">SUMIFS(zeit4!t4istw11,zeit4!t4paketw11,B544)</f>
        <v>0</v>
      </c>
      <c r="N544" s="74"/>
      <c r="O544" s="75" t="n">
        <f aca="false">SUMIFS(zeit5!t5istw11,zeit5!t5paketw11,B544)</f>
        <v>0</v>
      </c>
      <c r="P544" s="76" t="n">
        <f aca="false">L544+J544+H544+F544+N544</f>
        <v>0</v>
      </c>
      <c r="Q544" s="98" t="n">
        <f aca="false">M544+K544+I544+G544+O544</f>
        <v>0</v>
      </c>
      <c r="R544" s="1"/>
      <c r="S544" s="1"/>
      <c r="T544" s="1"/>
      <c r="U544" s="1"/>
      <c r="V544" s="1"/>
      <c r="W544" s="1"/>
      <c r="X544" s="1"/>
      <c r="Y544" s="1"/>
      <c r="Z544" s="1"/>
      <c r="AA544" s="1"/>
      <c r="AB544" s="1"/>
      <c r="AC544" s="1"/>
      <c r="AD544" s="1"/>
      <c r="AE544" s="1"/>
      <c r="AF544" s="1"/>
    </row>
    <row r="545" customFormat="false" ht="15" hidden="false" customHeight="false" outlineLevel="1" collapsed="true">
      <c r="A545" s="1"/>
      <c r="B545" s="84" t="s">
        <v>57</v>
      </c>
      <c r="C545" s="78"/>
      <c r="D545" s="79" t="n">
        <v>5</v>
      </c>
      <c r="E545" s="80" t="n">
        <f aca="false">D545-F545-H545-J545-L545-N545</f>
        <v>0</v>
      </c>
      <c r="F545" s="81" t="n">
        <f aca="false">SUM(F546:F555)</f>
        <v>1</v>
      </c>
      <c r="G545" s="82" t="n">
        <f aca="false">SUM(G546:G555)</f>
        <v>0</v>
      </c>
      <c r="H545" s="81" t="n">
        <f aca="false">SUM(H546:H555)</f>
        <v>1</v>
      </c>
      <c r="I545" s="82" t="n">
        <f aca="false">SUM(I546:I555)</f>
        <v>0</v>
      </c>
      <c r="J545" s="81" t="n">
        <f aca="false">SUM(J546:J555)</f>
        <v>1.5</v>
      </c>
      <c r="K545" s="82" t="n">
        <f aca="false">SUM(K546:K555)</f>
        <v>0</v>
      </c>
      <c r="L545" s="81" t="n">
        <f aca="false">SUM(L546:L555)</f>
        <v>1.5</v>
      </c>
      <c r="M545" s="82" t="n">
        <f aca="false">SUM(M546:M555)</f>
        <v>0</v>
      </c>
      <c r="N545" s="81" t="n">
        <f aca="false">SUM(N546:N555)</f>
        <v>0</v>
      </c>
      <c r="O545" s="82" t="n">
        <f aca="false">SUM(O546:O555)</f>
        <v>0</v>
      </c>
      <c r="P545" s="68" t="n">
        <f aca="false">L545+J545+H545+F545+N545</f>
        <v>5</v>
      </c>
      <c r="Q545" s="67" t="n">
        <f aca="false">M545+K545+I545+G545+O545</f>
        <v>0</v>
      </c>
      <c r="R545" s="1"/>
      <c r="S545" s="1"/>
      <c r="T545" s="1"/>
      <c r="U545" s="1"/>
      <c r="V545" s="1"/>
      <c r="W545" s="1"/>
      <c r="X545" s="1"/>
      <c r="Y545" s="1"/>
      <c r="Z545" s="1"/>
      <c r="AA545" s="1"/>
      <c r="AB545" s="1"/>
      <c r="AC545" s="1"/>
      <c r="AD545" s="1"/>
      <c r="AE545" s="1"/>
      <c r="AF545" s="1"/>
    </row>
    <row r="546" customFormat="false" ht="15" hidden="true" customHeight="false" outlineLevel="2" collapsed="false">
      <c r="A546" s="1"/>
      <c r="B546" s="70" t="str">
        <f aca="false">B58</f>
        <v>Testprotokoll</v>
      </c>
      <c r="C546" s="71"/>
      <c r="D546" s="72"/>
      <c r="E546" s="73"/>
      <c r="F546" s="74" t="n">
        <v>0.5</v>
      </c>
      <c r="G546" s="75" t="n">
        <f aca="false">SUMIFS([0]!t1istw11,[0]!t1paketw11,B546)</f>
        <v>0</v>
      </c>
      <c r="H546" s="74" t="n">
        <v>0.5</v>
      </c>
      <c r="I546" s="75" t="n">
        <f aca="false">SUMIFS(zeit2!t2istw11,zeit2!t2paketw11,B546)</f>
        <v>0</v>
      </c>
      <c r="J546" s="74" t="n">
        <v>0.5</v>
      </c>
      <c r="K546" s="75" t="n">
        <f aca="false">SUMIFS(zeit3!t3istw11,zeit3!t3paketw11,B546)</f>
        <v>0</v>
      </c>
      <c r="L546" s="74" t="n">
        <v>0.5</v>
      </c>
      <c r="M546" s="75" t="n">
        <f aca="false">SUMIFS(zeit4!t4istw11,zeit4!t4paketw11,B546)</f>
        <v>0</v>
      </c>
      <c r="N546" s="74"/>
      <c r="O546" s="75" t="n">
        <f aca="false">SUMIFS(zeit5!t5istw11,zeit5!t5paketw11,B546)</f>
        <v>0</v>
      </c>
      <c r="P546" s="76" t="n">
        <f aca="false">L546+J546+H546+F546+N546</f>
        <v>2</v>
      </c>
      <c r="Q546" s="98" t="n">
        <f aca="false">M546+K546+I546+G546+O546</f>
        <v>0</v>
      </c>
      <c r="R546" s="1"/>
      <c r="S546" s="1"/>
      <c r="T546" s="1"/>
      <c r="U546" s="1"/>
      <c r="V546" s="1"/>
      <c r="W546" s="1"/>
      <c r="X546" s="1"/>
      <c r="Y546" s="1"/>
      <c r="Z546" s="1"/>
      <c r="AA546" s="1"/>
      <c r="AB546" s="1"/>
      <c r="AC546" s="1"/>
      <c r="AD546" s="1"/>
      <c r="AE546" s="1"/>
      <c r="AF546" s="1"/>
    </row>
    <row r="547" customFormat="false" ht="15" hidden="true" customHeight="false" outlineLevel="2" collapsed="false">
      <c r="A547" s="1"/>
      <c r="B547" s="70" t="str">
        <f aca="false">B59</f>
        <v>Codedokumentation</v>
      </c>
      <c r="C547" s="71"/>
      <c r="D547" s="72"/>
      <c r="E547" s="73"/>
      <c r="F547" s="74" t="n">
        <v>0.5</v>
      </c>
      <c r="G547" s="75" t="n">
        <f aca="false">SUMIFS([0]!t1istw11,[0]!t1paketw11,B547)</f>
        <v>0</v>
      </c>
      <c r="H547" s="74" t="n">
        <v>0.5</v>
      </c>
      <c r="I547" s="75" t="n">
        <f aca="false">SUMIFS(zeit2!t2istw11,zeit2!t2paketw11,B547)</f>
        <v>0</v>
      </c>
      <c r="J547" s="74" t="n">
        <v>1</v>
      </c>
      <c r="K547" s="75" t="n">
        <f aca="false">SUMIFS(zeit3!t3istw11,zeit3!t3paketw11,B547)</f>
        <v>0</v>
      </c>
      <c r="L547" s="74" t="n">
        <v>1</v>
      </c>
      <c r="M547" s="75" t="n">
        <f aca="false">SUMIFS(zeit4!t4istw11,zeit4!t4paketw11,B547)</f>
        <v>0</v>
      </c>
      <c r="N547" s="74"/>
      <c r="O547" s="75" t="n">
        <f aca="false">SUMIFS(zeit5!t5istw11,zeit5!t5paketw11,B547)</f>
        <v>0</v>
      </c>
      <c r="P547" s="76" t="n">
        <f aca="false">L547+J547+H547+F547+N547</f>
        <v>3</v>
      </c>
      <c r="Q547" s="98" t="n">
        <f aca="false">M547+K547+I547+G547+O547</f>
        <v>0</v>
      </c>
      <c r="R547" s="1"/>
      <c r="S547" s="1"/>
      <c r="T547" s="1"/>
      <c r="U547" s="1"/>
      <c r="V547" s="1"/>
      <c r="W547" s="1"/>
      <c r="X547" s="1"/>
      <c r="Y547" s="1"/>
      <c r="Z547" s="1"/>
      <c r="AA547" s="1"/>
      <c r="AB547" s="1"/>
      <c r="AC547" s="1"/>
      <c r="AD547" s="1"/>
      <c r="AE547" s="1"/>
      <c r="AF547" s="1"/>
    </row>
    <row r="548" customFormat="false" ht="15" hidden="true" customHeight="false" outlineLevel="2" collapsed="false">
      <c r="A548" s="1"/>
      <c r="B548" s="70" t="str">
        <f aca="false">B60</f>
        <v>Benutzerdokumentation</v>
      </c>
      <c r="C548" s="71"/>
      <c r="D548" s="72"/>
      <c r="E548" s="73"/>
      <c r="F548" s="74"/>
      <c r="G548" s="75" t="n">
        <f aca="false">SUMIFS([0]!t1istw11,[0]!t1paketw11,B548)</f>
        <v>0</v>
      </c>
      <c r="H548" s="74"/>
      <c r="I548" s="75" t="n">
        <f aca="false">SUMIFS(zeit2!t2istw11,zeit2!t2paketw11,B548)</f>
        <v>0</v>
      </c>
      <c r="J548" s="74"/>
      <c r="K548" s="75" t="n">
        <f aca="false">SUMIFS(zeit3!t3istw11,zeit3!t3paketw11,B548)</f>
        <v>0</v>
      </c>
      <c r="L548" s="74"/>
      <c r="M548" s="75" t="n">
        <f aca="false">SUMIFS(zeit4!t4istw11,zeit4!t4paketw11,B548)</f>
        <v>0</v>
      </c>
      <c r="N548" s="74"/>
      <c r="O548" s="75" t="n">
        <f aca="false">SUMIFS(zeit5!t5istw11,zeit5!t5paketw11,B548)</f>
        <v>0</v>
      </c>
      <c r="P548" s="76" t="n">
        <f aca="false">L548+J548+H548+F548+N548</f>
        <v>0</v>
      </c>
      <c r="Q548" s="98" t="n">
        <f aca="false">M548+K548+I548+G548+O548</f>
        <v>0</v>
      </c>
      <c r="R548" s="1"/>
      <c r="S548" s="1"/>
      <c r="T548" s="1"/>
      <c r="U548" s="1"/>
      <c r="V548" s="1"/>
      <c r="W548" s="1"/>
      <c r="X548" s="1"/>
      <c r="Y548" s="1"/>
      <c r="Z548" s="1"/>
      <c r="AA548" s="1"/>
      <c r="AB548" s="1"/>
      <c r="AC548" s="1"/>
      <c r="AD548" s="1"/>
      <c r="AE548" s="1"/>
      <c r="AF548" s="1"/>
    </row>
    <row r="549" customFormat="false" ht="15" hidden="true" customHeight="false" outlineLevel="2" collapsed="false">
      <c r="A549" s="1"/>
      <c r="B549" s="70" t="str">
        <f aca="false">B61</f>
        <v>Protokoll - Review</v>
      </c>
      <c r="C549" s="71"/>
      <c r="D549" s="72"/>
      <c r="E549" s="73"/>
      <c r="F549" s="74"/>
      <c r="G549" s="75" t="n">
        <f aca="false">SUMIFS([0]!t1istw11,[0]!t1paketw11,B549)</f>
        <v>0</v>
      </c>
      <c r="H549" s="74"/>
      <c r="I549" s="75" t="n">
        <f aca="false">SUMIFS(zeit2!t2istw11,zeit2!t2paketw11,B549)</f>
        <v>0</v>
      </c>
      <c r="J549" s="74"/>
      <c r="K549" s="75" t="n">
        <f aca="false">SUMIFS(zeit3!t3istw11,zeit3!t3paketw11,B549)</f>
        <v>0</v>
      </c>
      <c r="L549" s="74"/>
      <c r="M549" s="75" t="n">
        <f aca="false">SUMIFS(zeit4!t4istw11,zeit4!t4paketw11,B549)</f>
        <v>0</v>
      </c>
      <c r="N549" s="74"/>
      <c r="O549" s="75" t="n">
        <f aca="false">SUMIFS(zeit5!t5istw11,zeit5!t5paketw11,B549)</f>
        <v>0</v>
      </c>
      <c r="P549" s="76" t="n">
        <f aca="false">L549+J549+H549+F549+N549</f>
        <v>0</v>
      </c>
      <c r="Q549" s="98" t="n">
        <f aca="false">M549+K549+I549+G549+O549</f>
        <v>0</v>
      </c>
      <c r="R549" s="1"/>
      <c r="S549" s="1"/>
      <c r="T549" s="1"/>
      <c r="U549" s="1"/>
      <c r="V549" s="1"/>
      <c r="W549" s="1"/>
      <c r="X549" s="1"/>
      <c r="Y549" s="1"/>
      <c r="Z549" s="1"/>
      <c r="AA549" s="1"/>
      <c r="AB549" s="1"/>
      <c r="AC549" s="1"/>
      <c r="AD549" s="1"/>
      <c r="AE549" s="1"/>
      <c r="AF549" s="1"/>
    </row>
    <row r="550" customFormat="false" ht="15" hidden="true" customHeight="false" outlineLevel="2" collapsed="false">
      <c r="A550" s="1"/>
      <c r="B550" s="70" t="n">
        <f aca="false">B62</f>
        <v>0</v>
      </c>
      <c r="C550" s="71"/>
      <c r="D550" s="72"/>
      <c r="E550" s="73"/>
      <c r="F550" s="74"/>
      <c r="G550" s="75" t="n">
        <f aca="false">SUMIFS([0]!t1istw11,[0]!t1paketw11,B550)</f>
        <v>0</v>
      </c>
      <c r="H550" s="74"/>
      <c r="I550" s="75" t="n">
        <f aca="false">SUMIFS(zeit2!t2istw11,zeit2!t2paketw11,B550)</f>
        <v>0</v>
      </c>
      <c r="J550" s="74"/>
      <c r="K550" s="75" t="n">
        <f aca="false">SUMIFS(zeit3!t3istw11,zeit3!t3paketw11,B550)</f>
        <v>0</v>
      </c>
      <c r="L550" s="74"/>
      <c r="M550" s="75" t="n">
        <f aca="false">SUMIFS(zeit4!t4istw11,zeit4!t4paketw11,B550)</f>
        <v>0</v>
      </c>
      <c r="N550" s="74"/>
      <c r="O550" s="75" t="n">
        <f aca="false">SUMIFS(zeit5!t5istw11,zeit5!t5paketw11,B550)</f>
        <v>0</v>
      </c>
      <c r="P550" s="76" t="n">
        <f aca="false">L550+J550+H550+F550+N550</f>
        <v>0</v>
      </c>
      <c r="Q550" s="98" t="n">
        <f aca="false">M550+K550+I550+G550+O550</f>
        <v>0</v>
      </c>
      <c r="R550" s="1"/>
      <c r="S550" s="1"/>
      <c r="T550" s="1"/>
      <c r="U550" s="1"/>
      <c r="V550" s="1"/>
      <c r="W550" s="1"/>
      <c r="X550" s="1"/>
      <c r="Y550" s="1"/>
      <c r="Z550" s="1"/>
      <c r="AA550" s="1"/>
      <c r="AB550" s="1"/>
      <c r="AC550" s="1"/>
      <c r="AD550" s="1"/>
      <c r="AE550" s="1"/>
      <c r="AF550" s="1"/>
    </row>
    <row r="551" customFormat="false" ht="15" hidden="true" customHeight="false" outlineLevel="2" collapsed="false">
      <c r="A551" s="1"/>
      <c r="B551" s="70" t="n">
        <f aca="false">B63</f>
        <v>0</v>
      </c>
      <c r="C551" s="71"/>
      <c r="D551" s="72"/>
      <c r="E551" s="73"/>
      <c r="F551" s="74"/>
      <c r="G551" s="75" t="n">
        <f aca="false">SUMIFS([0]!t1istw11,[0]!t1paketw11,B551)</f>
        <v>0</v>
      </c>
      <c r="H551" s="74"/>
      <c r="I551" s="75" t="n">
        <f aca="false">SUMIFS(zeit2!t2istw11,zeit2!t2paketw11,B551)</f>
        <v>0</v>
      </c>
      <c r="J551" s="74"/>
      <c r="K551" s="75" t="n">
        <f aca="false">SUMIFS(zeit3!t3istw11,zeit3!t3paketw11,B551)</f>
        <v>0</v>
      </c>
      <c r="L551" s="74"/>
      <c r="M551" s="75" t="n">
        <f aca="false">SUMIFS(zeit4!t4istw11,zeit4!t4paketw11,B551)</f>
        <v>0</v>
      </c>
      <c r="N551" s="74"/>
      <c r="O551" s="75" t="n">
        <f aca="false">SUMIFS(zeit5!t5istw11,zeit5!t5paketw11,B551)</f>
        <v>0</v>
      </c>
      <c r="P551" s="76" t="n">
        <f aca="false">L551+J551+H551+F551+N551</f>
        <v>0</v>
      </c>
      <c r="Q551" s="98" t="n">
        <f aca="false">M551+K551+I551+G551+O551</f>
        <v>0</v>
      </c>
      <c r="R551" s="1"/>
      <c r="S551" s="1"/>
      <c r="T551" s="1"/>
      <c r="U551" s="1"/>
      <c r="V551" s="1"/>
      <c r="W551" s="1"/>
      <c r="X551" s="1"/>
      <c r="Y551" s="1"/>
      <c r="Z551" s="1"/>
      <c r="AA551" s="1"/>
      <c r="AB551" s="1"/>
      <c r="AC551" s="1"/>
      <c r="AD551" s="1"/>
      <c r="AE551" s="1"/>
      <c r="AF551" s="1"/>
    </row>
    <row r="552" customFormat="false" ht="15" hidden="true" customHeight="false" outlineLevel="2" collapsed="false">
      <c r="A552" s="1"/>
      <c r="B552" s="70" t="n">
        <f aca="false">B64</f>
        <v>0</v>
      </c>
      <c r="C552" s="71"/>
      <c r="D552" s="72"/>
      <c r="E552" s="73"/>
      <c r="F552" s="74"/>
      <c r="G552" s="75" t="n">
        <f aca="false">SUMIFS([0]!t1istw11,[0]!t1paketw11,B552)</f>
        <v>0</v>
      </c>
      <c r="H552" s="74"/>
      <c r="I552" s="75" t="n">
        <f aca="false">SUMIFS(zeit2!t2istw11,zeit2!t2paketw11,B552)</f>
        <v>0</v>
      </c>
      <c r="J552" s="74"/>
      <c r="K552" s="75" t="n">
        <f aca="false">SUMIFS(zeit3!t3istw11,zeit3!t3paketw11,B552)</f>
        <v>0</v>
      </c>
      <c r="L552" s="74"/>
      <c r="M552" s="75" t="n">
        <f aca="false">SUMIFS(zeit4!t4istw11,zeit4!t4paketw11,B552)</f>
        <v>0</v>
      </c>
      <c r="N552" s="74"/>
      <c r="O552" s="75" t="n">
        <f aca="false">SUMIFS(zeit5!t5istw11,zeit5!t5paketw11,B552)</f>
        <v>0</v>
      </c>
      <c r="P552" s="76" t="n">
        <f aca="false">L552+J552+H552+F552+N552</f>
        <v>0</v>
      </c>
      <c r="Q552" s="98" t="n">
        <f aca="false">M552+K552+I552+G552+O552</f>
        <v>0</v>
      </c>
      <c r="R552" s="1"/>
      <c r="S552" s="1"/>
      <c r="T552" s="1"/>
      <c r="U552" s="1"/>
      <c r="V552" s="1"/>
      <c r="W552" s="1"/>
      <c r="X552" s="1"/>
      <c r="Y552" s="1"/>
      <c r="Z552" s="1"/>
      <c r="AA552" s="1"/>
      <c r="AB552" s="1"/>
      <c r="AC552" s="1"/>
      <c r="AD552" s="1"/>
      <c r="AE552" s="1"/>
      <c r="AF552" s="1"/>
    </row>
    <row r="553" customFormat="false" ht="15" hidden="true" customHeight="false" outlineLevel="2" collapsed="false">
      <c r="A553" s="1"/>
      <c r="B553" s="70" t="n">
        <f aca="false">B65</f>
        <v>0</v>
      </c>
      <c r="C553" s="71"/>
      <c r="D553" s="72"/>
      <c r="E553" s="73"/>
      <c r="F553" s="74"/>
      <c r="G553" s="75" t="n">
        <f aca="false">SUMIFS([0]!t1istw11,[0]!t1paketw11,B553)</f>
        <v>0</v>
      </c>
      <c r="H553" s="74"/>
      <c r="I553" s="75" t="n">
        <f aca="false">SUMIFS(zeit2!t2istw11,zeit2!t2paketw11,B553)</f>
        <v>0</v>
      </c>
      <c r="J553" s="74"/>
      <c r="K553" s="75" t="n">
        <f aca="false">SUMIFS(zeit3!t3istw11,zeit3!t3paketw11,B553)</f>
        <v>0</v>
      </c>
      <c r="L553" s="74"/>
      <c r="M553" s="75" t="n">
        <f aca="false">SUMIFS(zeit4!t4istw11,zeit4!t4paketw11,B553)</f>
        <v>0</v>
      </c>
      <c r="N553" s="74"/>
      <c r="O553" s="75" t="n">
        <f aca="false">SUMIFS(zeit5!t5istw11,zeit5!t5paketw11,B553)</f>
        <v>0</v>
      </c>
      <c r="P553" s="76" t="n">
        <f aca="false">L553+J553+H553+F553+N553</f>
        <v>0</v>
      </c>
      <c r="Q553" s="98" t="n">
        <f aca="false">M553+K553+I553+G553+O553</f>
        <v>0</v>
      </c>
      <c r="R553" s="1"/>
      <c r="S553" s="1"/>
      <c r="T553" s="1"/>
      <c r="U553" s="1"/>
      <c r="V553" s="1"/>
      <c r="W553" s="1"/>
      <c r="X553" s="1"/>
      <c r="Y553" s="1"/>
      <c r="Z553" s="1"/>
      <c r="AA553" s="1"/>
      <c r="AB553" s="1"/>
      <c r="AC553" s="1"/>
      <c r="AD553" s="1"/>
      <c r="AE553" s="1"/>
      <c r="AF553" s="1"/>
    </row>
    <row r="554" customFormat="false" ht="15" hidden="true" customHeight="false" outlineLevel="2" collapsed="false">
      <c r="A554" s="1"/>
      <c r="B554" s="70" t="n">
        <f aca="false">B66</f>
        <v>0</v>
      </c>
      <c r="C554" s="71"/>
      <c r="D554" s="72"/>
      <c r="E554" s="73"/>
      <c r="F554" s="74"/>
      <c r="G554" s="75" t="n">
        <f aca="false">SUMIFS([0]!t1istw11,[0]!t1paketw11,B554)</f>
        <v>0</v>
      </c>
      <c r="H554" s="74"/>
      <c r="I554" s="75" t="n">
        <f aca="false">SUMIFS(zeit2!t2istw11,zeit2!t2paketw11,B554)</f>
        <v>0</v>
      </c>
      <c r="J554" s="74"/>
      <c r="K554" s="75" t="n">
        <f aca="false">SUMIFS(zeit3!t3istw11,zeit3!t3paketw11,B554)</f>
        <v>0</v>
      </c>
      <c r="L554" s="74"/>
      <c r="M554" s="75" t="n">
        <f aca="false">SUMIFS(zeit4!t4istw11,zeit4!t4paketw11,B554)</f>
        <v>0</v>
      </c>
      <c r="N554" s="74"/>
      <c r="O554" s="75" t="n">
        <f aca="false">SUMIFS(zeit5!t5istw11,zeit5!t5paketw11,B554)</f>
        <v>0</v>
      </c>
      <c r="P554" s="76" t="n">
        <f aca="false">L554+J554+H554+F554+N554</f>
        <v>0</v>
      </c>
      <c r="Q554" s="98" t="n">
        <f aca="false">M554+K554+I554+G554+O554</f>
        <v>0</v>
      </c>
      <c r="R554" s="1"/>
      <c r="S554" s="1"/>
      <c r="T554" s="1"/>
      <c r="U554" s="1"/>
      <c r="V554" s="1"/>
      <c r="W554" s="1"/>
      <c r="X554" s="1"/>
      <c r="Y554" s="1"/>
      <c r="Z554" s="1"/>
      <c r="AA554" s="1"/>
      <c r="AB554" s="1"/>
      <c r="AC554" s="1"/>
      <c r="AD554" s="1"/>
      <c r="AE554" s="1"/>
      <c r="AF554" s="1"/>
    </row>
    <row r="555" customFormat="false" ht="15" hidden="true" customHeight="false" outlineLevel="2" collapsed="false">
      <c r="A555" s="1"/>
      <c r="B555" s="70" t="n">
        <f aca="false">B67</f>
        <v>0</v>
      </c>
      <c r="C555" s="71"/>
      <c r="D555" s="72"/>
      <c r="E555" s="73"/>
      <c r="F555" s="74"/>
      <c r="G555" s="75" t="n">
        <f aca="false">SUMIFS([0]!t1istw11,[0]!t1paketw11,B555)</f>
        <v>0</v>
      </c>
      <c r="H555" s="74"/>
      <c r="I555" s="75" t="n">
        <f aca="false">SUMIFS(zeit2!t2istw11,zeit2!t2paketw11,B555)</f>
        <v>0</v>
      </c>
      <c r="J555" s="74"/>
      <c r="K555" s="75" t="n">
        <f aca="false">SUMIFS(zeit3!t3istw11,zeit3!t3paketw11,B555)</f>
        <v>0</v>
      </c>
      <c r="L555" s="74"/>
      <c r="M555" s="75" t="n">
        <f aca="false">SUMIFS(zeit4!t4istw11,zeit4!t4paketw11,B555)</f>
        <v>0</v>
      </c>
      <c r="N555" s="74"/>
      <c r="O555" s="75" t="n">
        <f aca="false">SUMIFS(zeit5!t5istw11,zeit5!t5paketw11,B555)</f>
        <v>0</v>
      </c>
      <c r="P555" s="76" t="n">
        <f aca="false">L555+J555+H555+F555+N555</f>
        <v>0</v>
      </c>
      <c r="Q555" s="98" t="n">
        <f aca="false">M555+K555+I555+G555+O555</f>
        <v>0</v>
      </c>
      <c r="R555" s="1"/>
      <c r="S555" s="1"/>
      <c r="T555" s="1"/>
      <c r="U555" s="1"/>
      <c r="V555" s="1"/>
      <c r="W555" s="1"/>
      <c r="X555" s="1"/>
      <c r="Y555" s="1"/>
      <c r="Z555" s="1"/>
      <c r="AA555" s="1"/>
      <c r="AB555" s="1"/>
      <c r="AC555" s="1"/>
      <c r="AD555" s="1"/>
      <c r="AE555" s="1"/>
      <c r="AF555" s="1"/>
    </row>
    <row r="556" customFormat="false" ht="15" hidden="false" customHeight="false" outlineLevel="1" collapsed="true">
      <c r="A556" s="1"/>
      <c r="B556" s="84" t="s">
        <v>58</v>
      </c>
      <c r="C556" s="78"/>
      <c r="D556" s="79"/>
      <c r="E556" s="80" t="n">
        <f aca="false">D556-F556-H556-J556-L556-N556</f>
        <v>0</v>
      </c>
      <c r="F556" s="81" t="n">
        <f aca="false">SUM(F557:F566)</f>
        <v>0</v>
      </c>
      <c r="G556" s="82" t="n">
        <f aca="false">SUM(G557:G566)</f>
        <v>0</v>
      </c>
      <c r="H556" s="81" t="n">
        <f aca="false">SUM(H557:H566)</f>
        <v>0</v>
      </c>
      <c r="I556" s="82" t="n">
        <f aca="false">SUM(I557:I566)</f>
        <v>0</v>
      </c>
      <c r="J556" s="81" t="n">
        <f aca="false">SUM(J557:J566)</f>
        <v>0</v>
      </c>
      <c r="K556" s="82" t="n">
        <f aca="false">SUM(K557:K566)</f>
        <v>0</v>
      </c>
      <c r="L556" s="81" t="n">
        <f aca="false">SUM(L557:L566)</f>
        <v>0</v>
      </c>
      <c r="M556" s="82" t="n">
        <f aca="false">SUM(M557:M566)</f>
        <v>0</v>
      </c>
      <c r="N556" s="81" t="n">
        <f aca="false">SUM(N557:N566)</f>
        <v>0</v>
      </c>
      <c r="O556" s="82" t="n">
        <f aca="false">SUM(O557:O566)</f>
        <v>0</v>
      </c>
      <c r="P556" s="68" t="n">
        <f aca="false">L556+J556+H556+F556+N556</f>
        <v>0</v>
      </c>
      <c r="Q556" s="67" t="n">
        <f aca="false">M556+K556+I556+G556+O556</f>
        <v>0</v>
      </c>
      <c r="R556" s="1"/>
      <c r="S556" s="1"/>
      <c r="T556" s="1"/>
      <c r="U556" s="1"/>
      <c r="V556" s="1"/>
      <c r="W556" s="1"/>
      <c r="X556" s="1"/>
      <c r="Y556" s="1"/>
      <c r="Z556" s="1"/>
      <c r="AA556" s="1"/>
      <c r="AB556" s="1"/>
      <c r="AC556" s="1"/>
      <c r="AD556" s="1"/>
      <c r="AE556" s="1"/>
      <c r="AF556" s="1"/>
    </row>
    <row r="557" customFormat="false" ht="15" hidden="true" customHeight="false" outlineLevel="2" collapsed="false">
      <c r="A557" s="1"/>
      <c r="B557" s="70" t="str">
        <f aca="false">B69</f>
        <v>Projektinfrastruktur</v>
      </c>
      <c r="C557" s="71"/>
      <c r="D557" s="72"/>
      <c r="E557" s="73"/>
      <c r="F557" s="74"/>
      <c r="G557" s="75" t="n">
        <f aca="false">SUMIFS([0]!t1istw11,[0]!t1paketw11,B557)</f>
        <v>0</v>
      </c>
      <c r="H557" s="74"/>
      <c r="I557" s="75" t="n">
        <f aca="false">SUMIFS(zeit2!t2istw11,zeit2!t2paketw11,B557)</f>
        <v>0</v>
      </c>
      <c r="J557" s="74"/>
      <c r="K557" s="75" t="n">
        <f aca="false">SUMIFS(zeit3!t3istw11,zeit3!t3paketw11,B557)</f>
        <v>0</v>
      </c>
      <c r="L557" s="74"/>
      <c r="M557" s="75" t="n">
        <f aca="false">SUMIFS(zeit4!t4istw11,zeit4!t4paketw11,B557)</f>
        <v>0</v>
      </c>
      <c r="N557" s="74"/>
      <c r="O557" s="75" t="n">
        <f aca="false">SUMIFS(zeit5!t5istw11,zeit5!t5paketw11,B557)</f>
        <v>0</v>
      </c>
      <c r="P557" s="76" t="n">
        <f aca="false">L557+J557+H557+F557+N557</f>
        <v>0</v>
      </c>
      <c r="Q557" s="98" t="n">
        <f aca="false">M557+K557+I557+G557+O557</f>
        <v>0</v>
      </c>
      <c r="R557" s="1"/>
      <c r="S557" s="1"/>
      <c r="T557" s="1"/>
      <c r="U557" s="1"/>
      <c r="V557" s="1"/>
      <c r="W557" s="1"/>
      <c r="X557" s="1"/>
      <c r="Y557" s="1"/>
      <c r="Z557" s="1"/>
      <c r="AA557" s="1"/>
      <c r="AB557" s="1"/>
      <c r="AC557" s="1"/>
      <c r="AD557" s="1"/>
      <c r="AE557" s="1"/>
      <c r="AF557" s="1"/>
    </row>
    <row r="558" customFormat="false" ht="15" hidden="true" customHeight="false" outlineLevel="2" collapsed="false">
      <c r="A558" s="1"/>
      <c r="B558" s="70" t="str">
        <f aca="false">B70</f>
        <v>Zeitplan</v>
      </c>
      <c r="C558" s="71"/>
      <c r="D558" s="72"/>
      <c r="E558" s="73"/>
      <c r="F558" s="74"/>
      <c r="G558" s="75" t="n">
        <f aca="false">SUMIFS([0]!t1istw11,[0]!t1paketw11,B558)</f>
        <v>0</v>
      </c>
      <c r="H558" s="74"/>
      <c r="I558" s="75" t="n">
        <f aca="false">SUMIFS(zeit2!t2istw11,zeit2!t2paketw11,B558)</f>
        <v>0</v>
      </c>
      <c r="J558" s="74"/>
      <c r="K558" s="75" t="n">
        <f aca="false">SUMIFS(zeit3!t3istw11,zeit3!t3paketw11,B558)</f>
        <v>0</v>
      </c>
      <c r="L558" s="74"/>
      <c r="M558" s="75" t="n">
        <f aca="false">SUMIFS(zeit4!t4istw11,zeit4!t4paketw11,B558)</f>
        <v>0</v>
      </c>
      <c r="N558" s="74"/>
      <c r="O558" s="75" t="n">
        <f aca="false">SUMIFS(zeit5!t5istw11,zeit5!t5paketw11,B558)</f>
        <v>0</v>
      </c>
      <c r="P558" s="76" t="n">
        <f aca="false">L558+J558+H558+F558+N558</f>
        <v>0</v>
      </c>
      <c r="Q558" s="98" t="n">
        <f aca="false">M558+K558+I558+G558+O558</f>
        <v>0</v>
      </c>
      <c r="R558" s="1"/>
      <c r="S558" s="1"/>
      <c r="T558" s="1"/>
      <c r="U558" s="1"/>
      <c r="V558" s="1"/>
      <c r="W558" s="1"/>
      <c r="X558" s="1"/>
      <c r="Y558" s="1"/>
      <c r="Z558" s="1"/>
      <c r="AA558" s="1"/>
      <c r="AB558" s="1"/>
      <c r="AC558" s="1"/>
      <c r="AD558" s="1"/>
      <c r="AE558" s="1"/>
      <c r="AF558" s="1"/>
    </row>
    <row r="559" customFormat="false" ht="15" hidden="true" customHeight="false" outlineLevel="2" collapsed="false">
      <c r="A559" s="1"/>
      <c r="B559" s="70" t="str">
        <f aca="false">B71</f>
        <v>Projekt Website </v>
      </c>
      <c r="C559" s="71"/>
      <c r="D559" s="72"/>
      <c r="E559" s="73"/>
      <c r="F559" s="74"/>
      <c r="G559" s="75" t="n">
        <f aca="false">SUMIFS([0]!t1istw11,[0]!t1paketw11,B559)</f>
        <v>0</v>
      </c>
      <c r="H559" s="74"/>
      <c r="I559" s="75" t="n">
        <f aca="false">SUMIFS(zeit2!t2istw11,zeit2!t2paketw11,B559)</f>
        <v>0</v>
      </c>
      <c r="J559" s="74"/>
      <c r="K559" s="75" t="n">
        <f aca="false">SUMIFS(zeit3!t3istw11,zeit3!t3paketw11,B559)</f>
        <v>0</v>
      </c>
      <c r="L559" s="74"/>
      <c r="M559" s="75" t="n">
        <f aca="false">SUMIFS(zeit4!t4istw11,zeit4!t4paketw11,B559)</f>
        <v>0</v>
      </c>
      <c r="N559" s="74"/>
      <c r="O559" s="75" t="n">
        <f aca="false">SUMIFS(zeit5!t5istw11,zeit5!t5paketw11,B559)</f>
        <v>0</v>
      </c>
      <c r="P559" s="76" t="n">
        <f aca="false">L559+J559+H559+F559+N559</f>
        <v>0</v>
      </c>
      <c r="Q559" s="98" t="n">
        <f aca="false">M559+K559+I559+G559+O559</f>
        <v>0</v>
      </c>
      <c r="R559" s="1"/>
      <c r="S559" s="1"/>
      <c r="T559" s="1"/>
      <c r="U559" s="1"/>
      <c r="V559" s="1"/>
      <c r="W559" s="1"/>
      <c r="X559" s="1"/>
      <c r="Y559" s="1"/>
      <c r="Z559" s="1"/>
      <c r="AA559" s="1"/>
      <c r="AB559" s="1"/>
      <c r="AC559" s="1"/>
      <c r="AD559" s="1"/>
      <c r="AE559" s="1"/>
      <c r="AF559" s="1"/>
    </row>
    <row r="560" customFormat="false" ht="15" hidden="true" customHeight="false" outlineLevel="2" collapsed="false">
      <c r="A560" s="1"/>
      <c r="B560" s="70" t="str">
        <f aca="false">B72</f>
        <v>Projektplanung</v>
      </c>
      <c r="C560" s="71"/>
      <c r="D560" s="72"/>
      <c r="E560" s="73"/>
      <c r="F560" s="74"/>
      <c r="G560" s="75" t="n">
        <f aca="false">SUMIFS([0]!t1istw11,[0]!t1paketw11,B560)</f>
        <v>0</v>
      </c>
      <c r="H560" s="74"/>
      <c r="I560" s="75" t="n">
        <f aca="false">SUMIFS(zeit2!t2istw11,zeit2!t2paketw11,B560)</f>
        <v>0</v>
      </c>
      <c r="J560" s="74"/>
      <c r="K560" s="75" t="n">
        <f aca="false">SUMIFS(zeit3!t3istw11,zeit3!t3paketw11,B560)</f>
        <v>0</v>
      </c>
      <c r="L560" s="74"/>
      <c r="M560" s="75" t="n">
        <f aca="false">SUMIFS(zeit4!t4istw11,zeit4!t4paketw11,B560)</f>
        <v>0</v>
      </c>
      <c r="N560" s="74"/>
      <c r="O560" s="75" t="n">
        <f aca="false">SUMIFS(zeit5!t5istw11,zeit5!t5paketw11,B560)</f>
        <v>0</v>
      </c>
      <c r="P560" s="76" t="n">
        <f aca="false">L560+J560+H560+F560+N560</f>
        <v>0</v>
      </c>
      <c r="Q560" s="98" t="n">
        <f aca="false">M560+K560+I560+G560+O560</f>
        <v>0</v>
      </c>
      <c r="R560" s="1"/>
      <c r="S560" s="1"/>
      <c r="T560" s="1"/>
      <c r="U560" s="1"/>
      <c r="V560" s="1"/>
      <c r="W560" s="1"/>
      <c r="X560" s="1"/>
      <c r="Y560" s="1"/>
      <c r="Z560" s="1"/>
      <c r="AA560" s="1"/>
      <c r="AB560" s="1"/>
      <c r="AC560" s="1"/>
      <c r="AD560" s="1"/>
      <c r="AE560" s="1"/>
      <c r="AF560" s="1"/>
    </row>
    <row r="561" customFormat="false" ht="15" hidden="true" customHeight="false" outlineLevel="2" collapsed="false">
      <c r="A561" s="1"/>
      <c r="B561" s="70" t="str">
        <f aca="false">B73</f>
        <v>Arbeitspaket 5</v>
      </c>
      <c r="C561" s="71"/>
      <c r="D561" s="72"/>
      <c r="E561" s="73"/>
      <c r="F561" s="74"/>
      <c r="G561" s="75" t="n">
        <f aca="false">SUMIFS([0]!t1istw11,[0]!t1paketw11,B561)</f>
        <v>0</v>
      </c>
      <c r="H561" s="74"/>
      <c r="I561" s="75" t="n">
        <f aca="false">SUMIFS(zeit2!t2istw11,zeit2!t2paketw11,B561)</f>
        <v>0</v>
      </c>
      <c r="J561" s="74"/>
      <c r="K561" s="75" t="n">
        <f aca="false">SUMIFS(zeit3!t3istw11,zeit3!t3paketw11,B561)</f>
        <v>0</v>
      </c>
      <c r="L561" s="74"/>
      <c r="M561" s="75" t="n">
        <f aca="false">SUMIFS(zeit4!t4istw11,zeit4!t4paketw11,B561)</f>
        <v>0</v>
      </c>
      <c r="N561" s="74"/>
      <c r="O561" s="75" t="n">
        <f aca="false">SUMIFS(zeit5!t5istw11,zeit5!t5paketw11,B561)</f>
        <v>0</v>
      </c>
      <c r="P561" s="76" t="n">
        <f aca="false">L561+J561+H561+F561+N561</f>
        <v>0</v>
      </c>
      <c r="Q561" s="98" t="n">
        <f aca="false">M561+K561+I561+G561+O561</f>
        <v>0</v>
      </c>
      <c r="R561" s="1"/>
      <c r="S561" s="1"/>
      <c r="T561" s="1"/>
      <c r="U561" s="1"/>
      <c r="V561" s="1"/>
      <c r="W561" s="1"/>
      <c r="X561" s="1"/>
      <c r="Y561" s="1"/>
      <c r="Z561" s="1"/>
      <c r="AA561" s="1"/>
      <c r="AB561" s="1"/>
      <c r="AC561" s="1"/>
      <c r="AD561" s="1"/>
      <c r="AE561" s="1"/>
      <c r="AF561" s="1"/>
    </row>
    <row r="562" customFormat="false" ht="15" hidden="true" customHeight="false" outlineLevel="2" collapsed="false">
      <c r="A562" s="1"/>
      <c r="B562" s="70" t="n">
        <f aca="false">B74</f>
        <v>0</v>
      </c>
      <c r="C562" s="71"/>
      <c r="D562" s="72"/>
      <c r="E562" s="73"/>
      <c r="F562" s="74"/>
      <c r="G562" s="75" t="n">
        <f aca="false">SUMIFS([0]!t1istw11,[0]!t1paketw11,B562)</f>
        <v>0</v>
      </c>
      <c r="H562" s="74"/>
      <c r="I562" s="75" t="n">
        <f aca="false">SUMIFS(zeit2!t2istw11,zeit2!t2paketw11,B562)</f>
        <v>0</v>
      </c>
      <c r="J562" s="74"/>
      <c r="K562" s="75" t="n">
        <f aca="false">SUMIFS(zeit3!t3istw11,zeit3!t3paketw11,B562)</f>
        <v>0</v>
      </c>
      <c r="L562" s="74"/>
      <c r="M562" s="75" t="n">
        <f aca="false">SUMIFS(zeit4!t4istw11,zeit4!t4paketw11,B562)</f>
        <v>0</v>
      </c>
      <c r="N562" s="74"/>
      <c r="O562" s="75" t="n">
        <f aca="false">SUMIFS(zeit5!t5istw11,zeit5!t5paketw11,B562)</f>
        <v>0</v>
      </c>
      <c r="P562" s="76" t="n">
        <f aca="false">L562+J562+H562+F562+N562</f>
        <v>0</v>
      </c>
      <c r="Q562" s="98" t="n">
        <f aca="false">M562+K562+I562+G562+O562</f>
        <v>0</v>
      </c>
      <c r="R562" s="1"/>
      <c r="S562" s="1"/>
      <c r="T562" s="1"/>
      <c r="U562" s="1"/>
      <c r="V562" s="1"/>
      <c r="W562" s="1"/>
      <c r="X562" s="1"/>
      <c r="Y562" s="1"/>
      <c r="Z562" s="1"/>
      <c r="AA562" s="1"/>
      <c r="AB562" s="1"/>
      <c r="AC562" s="1"/>
      <c r="AD562" s="1"/>
      <c r="AE562" s="1"/>
      <c r="AF562" s="1"/>
    </row>
    <row r="563" customFormat="false" ht="15" hidden="true" customHeight="false" outlineLevel="2" collapsed="false">
      <c r="A563" s="1"/>
      <c r="B563" s="70" t="n">
        <f aca="false">B75</f>
        <v>0</v>
      </c>
      <c r="C563" s="71"/>
      <c r="D563" s="72"/>
      <c r="E563" s="73"/>
      <c r="F563" s="74"/>
      <c r="G563" s="75" t="n">
        <f aca="false">SUMIFS([0]!t1istw11,[0]!t1paketw11,B563)</f>
        <v>0</v>
      </c>
      <c r="H563" s="74"/>
      <c r="I563" s="75" t="n">
        <f aca="false">SUMIFS(zeit2!t2istw11,zeit2!t2paketw11,B563)</f>
        <v>0</v>
      </c>
      <c r="J563" s="74"/>
      <c r="K563" s="75" t="n">
        <f aca="false">SUMIFS(zeit3!t3istw11,zeit3!t3paketw11,B563)</f>
        <v>0</v>
      </c>
      <c r="L563" s="74"/>
      <c r="M563" s="75" t="n">
        <f aca="false">SUMIFS(zeit4!t4istw11,zeit4!t4paketw11,B563)</f>
        <v>0</v>
      </c>
      <c r="N563" s="74"/>
      <c r="O563" s="75" t="n">
        <f aca="false">SUMIFS(zeit5!t5istw11,zeit5!t5paketw11,B563)</f>
        <v>0</v>
      </c>
      <c r="P563" s="76" t="n">
        <f aca="false">L563+J563+H563+F563+N563</f>
        <v>0</v>
      </c>
      <c r="Q563" s="98" t="n">
        <f aca="false">M563+K563+I563+G563+O563</f>
        <v>0</v>
      </c>
      <c r="R563" s="1"/>
      <c r="S563" s="1"/>
      <c r="T563" s="1"/>
      <c r="U563" s="1"/>
      <c r="V563" s="1"/>
      <c r="W563" s="1"/>
      <c r="X563" s="1"/>
      <c r="Y563" s="1"/>
      <c r="Z563" s="1"/>
      <c r="AA563" s="1"/>
      <c r="AB563" s="1"/>
      <c r="AC563" s="1"/>
      <c r="AD563" s="1"/>
      <c r="AE563" s="1"/>
      <c r="AF563" s="1"/>
    </row>
    <row r="564" customFormat="false" ht="15" hidden="true" customHeight="false" outlineLevel="2" collapsed="false">
      <c r="A564" s="1"/>
      <c r="B564" s="70" t="n">
        <f aca="false">B76</f>
        <v>0</v>
      </c>
      <c r="C564" s="71"/>
      <c r="D564" s="72"/>
      <c r="E564" s="73"/>
      <c r="F564" s="74"/>
      <c r="G564" s="75" t="n">
        <f aca="false">SUMIFS([0]!t1istw11,[0]!t1paketw11,B564)</f>
        <v>0</v>
      </c>
      <c r="H564" s="74"/>
      <c r="I564" s="75" t="n">
        <f aca="false">SUMIFS(zeit2!t2istw11,zeit2!t2paketw11,B564)</f>
        <v>0</v>
      </c>
      <c r="J564" s="74"/>
      <c r="K564" s="75" t="n">
        <f aca="false">SUMIFS(zeit3!t3istw11,zeit3!t3paketw11,B564)</f>
        <v>0</v>
      </c>
      <c r="L564" s="74"/>
      <c r="M564" s="75" t="n">
        <f aca="false">SUMIFS(zeit4!t4istw11,zeit4!t4paketw11,B564)</f>
        <v>0</v>
      </c>
      <c r="N564" s="74"/>
      <c r="O564" s="75" t="n">
        <f aca="false">SUMIFS(zeit5!t5istw11,zeit5!t5paketw11,B564)</f>
        <v>0</v>
      </c>
      <c r="P564" s="76" t="n">
        <f aca="false">L564+J564+H564+F564+N564</f>
        <v>0</v>
      </c>
      <c r="Q564" s="98" t="n">
        <f aca="false">M564+K564+I564+G564+O564</f>
        <v>0</v>
      </c>
      <c r="R564" s="1"/>
      <c r="S564" s="1"/>
      <c r="T564" s="1"/>
      <c r="U564" s="1"/>
      <c r="V564" s="1"/>
      <c r="W564" s="1"/>
      <c r="X564" s="1"/>
      <c r="Y564" s="1"/>
      <c r="Z564" s="1"/>
      <c r="AA564" s="1"/>
      <c r="AB564" s="1"/>
      <c r="AC564" s="1"/>
      <c r="AD564" s="1"/>
      <c r="AE564" s="1"/>
      <c r="AF564" s="1"/>
    </row>
    <row r="565" customFormat="false" ht="15" hidden="true" customHeight="false" outlineLevel="2" collapsed="false">
      <c r="A565" s="1"/>
      <c r="B565" s="70" t="n">
        <f aca="false">B77</f>
        <v>0</v>
      </c>
      <c r="C565" s="71"/>
      <c r="D565" s="72"/>
      <c r="E565" s="73"/>
      <c r="F565" s="74"/>
      <c r="G565" s="75" t="n">
        <f aca="false">SUMIFS([0]!t1istw11,[0]!t1paketw11,B565)</f>
        <v>0</v>
      </c>
      <c r="H565" s="74"/>
      <c r="I565" s="75" t="n">
        <f aca="false">SUMIFS(zeit2!t2istw11,zeit2!t2paketw11,B565)</f>
        <v>0</v>
      </c>
      <c r="J565" s="74"/>
      <c r="K565" s="75" t="n">
        <f aca="false">SUMIFS(zeit3!t3istw11,zeit3!t3paketw11,B565)</f>
        <v>0</v>
      </c>
      <c r="L565" s="74"/>
      <c r="M565" s="75" t="n">
        <f aca="false">SUMIFS(zeit4!t4istw11,zeit4!t4paketw11,B565)</f>
        <v>0</v>
      </c>
      <c r="N565" s="74"/>
      <c r="O565" s="75" t="n">
        <f aca="false">SUMIFS(zeit5!t5istw11,zeit5!t5paketw11,B565)</f>
        <v>0</v>
      </c>
      <c r="P565" s="76" t="n">
        <f aca="false">L565+J565+H565+F565+N565</f>
        <v>0</v>
      </c>
      <c r="Q565" s="98" t="n">
        <f aca="false">M565+K565+I565+G565+O565</f>
        <v>0</v>
      </c>
      <c r="R565" s="1"/>
      <c r="S565" s="1"/>
      <c r="T565" s="1"/>
      <c r="U565" s="1"/>
      <c r="V565" s="1"/>
      <c r="W565" s="1"/>
      <c r="X565" s="1"/>
      <c r="Y565" s="1"/>
      <c r="Z565" s="1"/>
      <c r="AA565" s="1"/>
      <c r="AB565" s="1"/>
      <c r="AC565" s="1"/>
      <c r="AD565" s="1"/>
      <c r="AE565" s="1"/>
      <c r="AF565" s="1"/>
    </row>
    <row r="566" customFormat="false" ht="15" hidden="true" customHeight="false" outlineLevel="2" collapsed="false">
      <c r="A566" s="1"/>
      <c r="B566" s="70" t="n">
        <f aca="false">B78</f>
        <v>0</v>
      </c>
      <c r="C566" s="71"/>
      <c r="D566" s="72"/>
      <c r="E566" s="73"/>
      <c r="F566" s="74"/>
      <c r="G566" s="75" t="n">
        <f aca="false">SUMIFS([0]!t1istw11,[0]!t1paketw11,B566)</f>
        <v>0</v>
      </c>
      <c r="H566" s="74"/>
      <c r="I566" s="75" t="n">
        <f aca="false">SUMIFS(zeit2!t2istw11,zeit2!t2paketw11,B566)</f>
        <v>0</v>
      </c>
      <c r="J566" s="74"/>
      <c r="K566" s="75" t="n">
        <f aca="false">SUMIFS(zeit3!t3istw11,zeit3!t3paketw11,B566)</f>
        <v>0</v>
      </c>
      <c r="L566" s="74"/>
      <c r="M566" s="75" t="n">
        <f aca="false">SUMIFS(zeit4!t4istw11,zeit4!t4paketw11,B566)</f>
        <v>0</v>
      </c>
      <c r="N566" s="74"/>
      <c r="O566" s="75" t="n">
        <f aca="false">SUMIFS(zeit5!t5istw11,zeit5!t5paketw11,B566)</f>
        <v>0</v>
      </c>
      <c r="P566" s="76" t="n">
        <f aca="false">L566+J566+H566+F566+N566</f>
        <v>0</v>
      </c>
      <c r="Q566" s="98" t="n">
        <f aca="false">M566+K566+I566+G566+O566</f>
        <v>0</v>
      </c>
      <c r="R566" s="1"/>
      <c r="S566" s="1"/>
      <c r="T566" s="1"/>
      <c r="U566" s="1"/>
      <c r="V566" s="1"/>
      <c r="W566" s="1"/>
      <c r="X566" s="1"/>
      <c r="Y566" s="1"/>
      <c r="Z566" s="1"/>
      <c r="AA566" s="1"/>
      <c r="AB566" s="1"/>
      <c r="AC566" s="1"/>
      <c r="AD566" s="1"/>
      <c r="AE566" s="1"/>
      <c r="AF566" s="1"/>
    </row>
    <row r="567" customFormat="false" ht="15" hidden="false" customHeight="false" outlineLevel="1" collapsed="true">
      <c r="A567" s="1"/>
      <c r="B567" s="84" t="s">
        <v>72</v>
      </c>
      <c r="C567" s="78"/>
      <c r="D567" s="79"/>
      <c r="E567" s="80" t="n">
        <f aca="false">D567-F567-H567-J567-L567-N567</f>
        <v>0</v>
      </c>
      <c r="F567" s="81" t="n">
        <f aca="false">SUM(F568:F577)</f>
        <v>0</v>
      </c>
      <c r="G567" s="82" t="n">
        <f aca="false">SUM(G568:G577)</f>
        <v>0</v>
      </c>
      <c r="H567" s="81" t="n">
        <f aca="false">SUM(H568:H577)</f>
        <v>0</v>
      </c>
      <c r="I567" s="82" t="n">
        <f aca="false">SUM(I568:I577)</f>
        <v>0</v>
      </c>
      <c r="J567" s="81" t="n">
        <f aca="false">SUM(J568:J577)</f>
        <v>0</v>
      </c>
      <c r="K567" s="82" t="n">
        <f aca="false">SUM(K568:K577)</f>
        <v>0</v>
      </c>
      <c r="L567" s="81" t="n">
        <f aca="false">SUM(L568:L577)</f>
        <v>0</v>
      </c>
      <c r="M567" s="82" t="n">
        <f aca="false">SUM(M568:M577)</f>
        <v>0</v>
      </c>
      <c r="N567" s="81" t="n">
        <f aca="false">SUM(N568:N577)</f>
        <v>0</v>
      </c>
      <c r="O567" s="82" t="n">
        <f aca="false">SUM(O568:O577)</f>
        <v>0</v>
      </c>
      <c r="P567" s="68" t="n">
        <f aca="false">L567+J567+H567+F567+N567</f>
        <v>0</v>
      </c>
      <c r="Q567" s="67" t="n">
        <f aca="false">M567+K567+I567+G567+O567</f>
        <v>0</v>
      </c>
      <c r="R567" s="1"/>
      <c r="S567" s="1"/>
      <c r="T567" s="1"/>
      <c r="U567" s="1"/>
      <c r="V567" s="1"/>
      <c r="W567" s="1"/>
      <c r="X567" s="1"/>
      <c r="Y567" s="1"/>
      <c r="Z567" s="1"/>
      <c r="AA567" s="1"/>
      <c r="AB567" s="1"/>
      <c r="AC567" s="1"/>
      <c r="AD567" s="1"/>
      <c r="AE567" s="1"/>
      <c r="AF567" s="1"/>
    </row>
    <row r="568" customFormat="false" ht="15" hidden="true" customHeight="false" outlineLevel="2" collapsed="false">
      <c r="A568" s="1"/>
      <c r="B568" s="70" t="str">
        <f aca="false">B80</f>
        <v>Projektwissen</v>
      </c>
      <c r="C568" s="71"/>
      <c r="D568" s="72"/>
      <c r="E568" s="73"/>
      <c r="F568" s="74"/>
      <c r="G568" s="75" t="n">
        <f aca="false">SUMIFS([0]!t1istw11,[0]!t1paketw11,B568)</f>
        <v>0</v>
      </c>
      <c r="H568" s="74"/>
      <c r="I568" s="75" t="n">
        <f aca="false">SUMIFS(zeit2!t2istw11,zeit2!t2paketw11,B568)</f>
        <v>0</v>
      </c>
      <c r="J568" s="74"/>
      <c r="K568" s="75" t="n">
        <f aca="false">SUMIFS(zeit3!t3istw11,zeit3!t3paketw11,B568)</f>
        <v>0</v>
      </c>
      <c r="L568" s="74"/>
      <c r="M568" s="75" t="n">
        <f aca="false">SUMIFS(zeit4!t4istw11,zeit4!t4paketw11,B568)</f>
        <v>0</v>
      </c>
      <c r="N568" s="74"/>
      <c r="O568" s="75" t="n">
        <f aca="false">SUMIFS(zeit5!t5istw11,zeit5!t5paketw11,B568)</f>
        <v>0</v>
      </c>
      <c r="P568" s="76" t="n">
        <f aca="false">L568+J568+H568+F568+N568</f>
        <v>0</v>
      </c>
      <c r="Q568" s="98" t="n">
        <f aca="false">M568+K568+I568+G568+O568</f>
        <v>0</v>
      </c>
      <c r="R568" s="1"/>
      <c r="S568" s="1"/>
      <c r="T568" s="1"/>
      <c r="U568" s="1"/>
      <c r="V568" s="1"/>
      <c r="W568" s="1"/>
      <c r="X568" s="1"/>
      <c r="Y568" s="1"/>
      <c r="Z568" s="1"/>
      <c r="AA568" s="1"/>
      <c r="AB568" s="1"/>
      <c r="AC568" s="1"/>
      <c r="AD568" s="1"/>
      <c r="AE568" s="1"/>
      <c r="AF568" s="1"/>
    </row>
    <row r="569" customFormat="false" ht="15" hidden="true" customHeight="false" outlineLevel="2" collapsed="false">
      <c r="A569" s="1"/>
      <c r="B569" s="70" t="n">
        <f aca="false">B81</f>
        <v>0</v>
      </c>
      <c r="C569" s="71"/>
      <c r="D569" s="72"/>
      <c r="E569" s="73"/>
      <c r="F569" s="74"/>
      <c r="G569" s="75" t="n">
        <f aca="false">SUMIFS([0]!t1istw11,[0]!t1paketw11,B569)</f>
        <v>0</v>
      </c>
      <c r="H569" s="74"/>
      <c r="I569" s="75" t="n">
        <f aca="false">SUMIFS(zeit2!t2istw11,zeit2!t2paketw11,B569)</f>
        <v>0</v>
      </c>
      <c r="J569" s="74"/>
      <c r="K569" s="75" t="n">
        <f aca="false">SUMIFS(zeit3!t3istw11,zeit3!t3paketw11,B569)</f>
        <v>0</v>
      </c>
      <c r="L569" s="74"/>
      <c r="M569" s="75" t="n">
        <f aca="false">SUMIFS(zeit4!t4istw11,zeit4!t4paketw11,B569)</f>
        <v>0</v>
      </c>
      <c r="N569" s="74"/>
      <c r="O569" s="75" t="n">
        <f aca="false">SUMIFS(zeit5!t5istw11,zeit5!t5paketw11,B569)</f>
        <v>0</v>
      </c>
      <c r="P569" s="76" t="n">
        <f aca="false">L569+J569+H569+F569+N569</f>
        <v>0</v>
      </c>
      <c r="Q569" s="98" t="n">
        <f aca="false">M569+K569+I569+G569+O569</f>
        <v>0</v>
      </c>
      <c r="R569" s="1"/>
      <c r="S569" s="1"/>
      <c r="T569" s="1"/>
      <c r="U569" s="1"/>
      <c r="V569" s="1"/>
      <c r="W569" s="1"/>
      <c r="X569" s="1"/>
      <c r="Y569" s="1"/>
      <c r="Z569" s="1"/>
      <c r="AA569" s="1"/>
      <c r="AB569" s="1"/>
      <c r="AC569" s="1"/>
      <c r="AD569" s="1"/>
      <c r="AE569" s="1"/>
      <c r="AF569" s="1"/>
    </row>
    <row r="570" customFormat="false" ht="15" hidden="true" customHeight="false" outlineLevel="2" collapsed="false">
      <c r="A570" s="1"/>
      <c r="B570" s="70" t="n">
        <f aca="false">B82</f>
        <v>0</v>
      </c>
      <c r="C570" s="71"/>
      <c r="D570" s="72"/>
      <c r="E570" s="73"/>
      <c r="F570" s="74"/>
      <c r="G570" s="75" t="n">
        <f aca="false">SUMIFS([0]!t1istw11,[0]!t1paketw11,B570)</f>
        <v>0</v>
      </c>
      <c r="H570" s="74"/>
      <c r="I570" s="75" t="n">
        <f aca="false">SUMIFS(zeit2!t2istw11,zeit2!t2paketw11,B570)</f>
        <v>0</v>
      </c>
      <c r="J570" s="74"/>
      <c r="K570" s="75" t="n">
        <f aca="false">SUMIFS(zeit3!t3istw11,zeit3!t3paketw11,B570)</f>
        <v>0</v>
      </c>
      <c r="L570" s="74"/>
      <c r="M570" s="75" t="n">
        <f aca="false">SUMIFS(zeit4!t4istw11,zeit4!t4paketw11,B570)</f>
        <v>0</v>
      </c>
      <c r="N570" s="74"/>
      <c r="O570" s="75" t="n">
        <f aca="false">SUMIFS(zeit5!t5istw11,zeit5!t5paketw11,B570)</f>
        <v>0</v>
      </c>
      <c r="P570" s="76" t="n">
        <f aca="false">L570+J570+H570+F570+N570</f>
        <v>0</v>
      </c>
      <c r="Q570" s="98" t="n">
        <f aca="false">M570+K570+I570+G570+O570</f>
        <v>0</v>
      </c>
      <c r="R570" s="1"/>
      <c r="S570" s="1"/>
      <c r="T570" s="1"/>
      <c r="U570" s="1"/>
      <c r="V570" s="1"/>
      <c r="W570" s="1"/>
      <c r="X570" s="1"/>
      <c r="Y570" s="1"/>
      <c r="Z570" s="1"/>
      <c r="AA570" s="1"/>
      <c r="AB570" s="1"/>
      <c r="AC570" s="1"/>
      <c r="AD570" s="1"/>
      <c r="AE570" s="1"/>
      <c r="AF570" s="1"/>
    </row>
    <row r="571" customFormat="false" ht="15" hidden="true" customHeight="false" outlineLevel="2" collapsed="false">
      <c r="A571" s="1"/>
      <c r="B571" s="70" t="n">
        <f aca="false">B83</f>
        <v>0</v>
      </c>
      <c r="C571" s="71"/>
      <c r="D571" s="72"/>
      <c r="E571" s="73"/>
      <c r="F571" s="74"/>
      <c r="G571" s="75" t="n">
        <f aca="false">SUMIFS([0]!t1istw11,[0]!t1paketw11,B571)</f>
        <v>0</v>
      </c>
      <c r="H571" s="74"/>
      <c r="I571" s="75" t="n">
        <f aca="false">SUMIFS(zeit2!t2istw11,zeit2!t2paketw11,B571)</f>
        <v>0</v>
      </c>
      <c r="J571" s="74"/>
      <c r="K571" s="75" t="n">
        <f aca="false">SUMIFS(zeit3!t3istw11,zeit3!t3paketw11,B571)</f>
        <v>0</v>
      </c>
      <c r="L571" s="74"/>
      <c r="M571" s="75" t="n">
        <f aca="false">SUMIFS(zeit4!t4istw11,zeit4!t4paketw11,B571)</f>
        <v>0</v>
      </c>
      <c r="N571" s="74"/>
      <c r="O571" s="75" t="n">
        <f aca="false">SUMIFS(zeit5!t5istw11,zeit5!t5paketw11,B571)</f>
        <v>0</v>
      </c>
      <c r="P571" s="76" t="n">
        <f aca="false">L571+J571+H571+F571+N571</f>
        <v>0</v>
      </c>
      <c r="Q571" s="98" t="n">
        <f aca="false">M571+K571+I571+G571+O571</f>
        <v>0</v>
      </c>
      <c r="R571" s="1"/>
      <c r="S571" s="1"/>
      <c r="T571" s="1"/>
      <c r="U571" s="1"/>
      <c r="V571" s="1"/>
      <c r="W571" s="1"/>
      <c r="X571" s="1"/>
      <c r="Y571" s="1"/>
      <c r="Z571" s="1"/>
      <c r="AA571" s="1"/>
      <c r="AB571" s="1"/>
      <c r="AC571" s="1"/>
      <c r="AD571" s="1"/>
      <c r="AE571" s="1"/>
      <c r="AF571" s="1"/>
    </row>
    <row r="572" customFormat="false" ht="15" hidden="true" customHeight="false" outlineLevel="2" collapsed="false">
      <c r="A572" s="1"/>
      <c r="B572" s="70" t="n">
        <f aca="false">B84</f>
        <v>0</v>
      </c>
      <c r="C572" s="71"/>
      <c r="D572" s="72"/>
      <c r="E572" s="73"/>
      <c r="F572" s="74"/>
      <c r="G572" s="75" t="n">
        <f aca="false">SUMIFS([0]!t1istw11,[0]!t1paketw11,B572)</f>
        <v>0</v>
      </c>
      <c r="H572" s="74"/>
      <c r="I572" s="75" t="n">
        <f aca="false">SUMIFS(zeit2!t2istw11,zeit2!t2paketw11,B572)</f>
        <v>0</v>
      </c>
      <c r="J572" s="74"/>
      <c r="K572" s="75" t="n">
        <f aca="false">SUMIFS(zeit3!t3istw11,zeit3!t3paketw11,B572)</f>
        <v>0</v>
      </c>
      <c r="L572" s="74"/>
      <c r="M572" s="75" t="n">
        <f aca="false">SUMIFS(zeit4!t4istw11,zeit4!t4paketw11,B572)</f>
        <v>0</v>
      </c>
      <c r="N572" s="74"/>
      <c r="O572" s="75" t="n">
        <f aca="false">SUMIFS(zeit5!t5istw11,zeit5!t5paketw11,B572)</f>
        <v>0</v>
      </c>
      <c r="P572" s="76" t="n">
        <f aca="false">L572+J572+H572+F572+N572</f>
        <v>0</v>
      </c>
      <c r="Q572" s="98" t="n">
        <f aca="false">M572+K572+I572+G572+O572</f>
        <v>0</v>
      </c>
      <c r="R572" s="1"/>
      <c r="S572" s="1"/>
      <c r="T572" s="1"/>
      <c r="U572" s="1"/>
      <c r="V572" s="1"/>
      <c r="W572" s="1"/>
      <c r="X572" s="1"/>
      <c r="Y572" s="1"/>
      <c r="Z572" s="1"/>
      <c r="AA572" s="1"/>
      <c r="AB572" s="1"/>
      <c r="AC572" s="1"/>
      <c r="AD572" s="1"/>
      <c r="AE572" s="1"/>
      <c r="AF572" s="1"/>
    </row>
    <row r="573" customFormat="false" ht="15" hidden="true" customHeight="false" outlineLevel="2" collapsed="false">
      <c r="A573" s="1"/>
      <c r="B573" s="70" t="n">
        <f aca="false">B85</f>
        <v>0</v>
      </c>
      <c r="C573" s="71"/>
      <c r="D573" s="72"/>
      <c r="E573" s="73"/>
      <c r="F573" s="74"/>
      <c r="G573" s="75" t="n">
        <f aca="false">SUMIFS([0]!t1istw11,[0]!t1paketw11,B573)</f>
        <v>0</v>
      </c>
      <c r="H573" s="74"/>
      <c r="I573" s="75" t="n">
        <f aca="false">SUMIFS(zeit2!t2istw11,zeit2!t2paketw11,B573)</f>
        <v>0</v>
      </c>
      <c r="J573" s="74"/>
      <c r="K573" s="75" t="n">
        <f aca="false">SUMIFS(zeit3!t3istw11,zeit3!t3paketw11,B573)</f>
        <v>0</v>
      </c>
      <c r="L573" s="74"/>
      <c r="M573" s="75" t="n">
        <f aca="false">SUMIFS(zeit4!t4istw11,zeit4!t4paketw11,B573)</f>
        <v>0</v>
      </c>
      <c r="N573" s="74"/>
      <c r="O573" s="75" t="n">
        <f aca="false">SUMIFS(zeit5!t5istw11,zeit5!t5paketw11,B573)</f>
        <v>0</v>
      </c>
      <c r="P573" s="76" t="n">
        <f aca="false">L573+J573+H573+F573+N573</f>
        <v>0</v>
      </c>
      <c r="Q573" s="98" t="n">
        <f aca="false">M573+K573+I573+G573+O573</f>
        <v>0</v>
      </c>
      <c r="R573" s="1"/>
      <c r="S573" s="1"/>
      <c r="T573" s="1"/>
      <c r="U573" s="1"/>
      <c r="V573" s="1"/>
      <c r="W573" s="1"/>
      <c r="X573" s="1"/>
      <c r="Y573" s="1"/>
      <c r="Z573" s="1"/>
      <c r="AA573" s="1"/>
      <c r="AB573" s="1"/>
      <c r="AC573" s="1"/>
      <c r="AD573" s="1"/>
      <c r="AE573" s="1"/>
      <c r="AF573" s="1"/>
    </row>
    <row r="574" customFormat="false" ht="15" hidden="true" customHeight="false" outlineLevel="2" collapsed="false">
      <c r="A574" s="1"/>
      <c r="B574" s="70" t="n">
        <f aca="false">B86</f>
        <v>0</v>
      </c>
      <c r="C574" s="71"/>
      <c r="D574" s="72"/>
      <c r="E574" s="73"/>
      <c r="F574" s="74"/>
      <c r="G574" s="75" t="n">
        <f aca="false">SUMIFS([0]!t1istw11,[0]!t1paketw11,B574)</f>
        <v>0</v>
      </c>
      <c r="H574" s="74"/>
      <c r="I574" s="75" t="n">
        <f aca="false">SUMIFS(zeit2!t2istw11,zeit2!t2paketw11,B574)</f>
        <v>0</v>
      </c>
      <c r="J574" s="74"/>
      <c r="K574" s="75" t="n">
        <f aca="false">SUMIFS(zeit3!t3istw11,zeit3!t3paketw11,B574)</f>
        <v>0</v>
      </c>
      <c r="L574" s="74"/>
      <c r="M574" s="75" t="n">
        <f aca="false">SUMIFS(zeit4!t4istw11,zeit4!t4paketw11,B574)</f>
        <v>0</v>
      </c>
      <c r="N574" s="74"/>
      <c r="O574" s="75" t="n">
        <f aca="false">SUMIFS(zeit5!t5istw11,zeit5!t5paketw11,B574)</f>
        <v>0</v>
      </c>
      <c r="P574" s="76" t="n">
        <f aca="false">L574+J574+H574+F574+N574</f>
        <v>0</v>
      </c>
      <c r="Q574" s="98" t="n">
        <f aca="false">M574+K574+I574+G574+O574</f>
        <v>0</v>
      </c>
      <c r="R574" s="1"/>
      <c r="S574" s="1"/>
      <c r="T574" s="1"/>
      <c r="U574" s="1"/>
      <c r="V574" s="1"/>
      <c r="W574" s="1"/>
      <c r="X574" s="1"/>
      <c r="Y574" s="1"/>
      <c r="Z574" s="1"/>
      <c r="AA574" s="1"/>
      <c r="AB574" s="1"/>
      <c r="AC574" s="1"/>
      <c r="AD574" s="1"/>
      <c r="AE574" s="1"/>
      <c r="AF574" s="1"/>
    </row>
    <row r="575" customFormat="false" ht="15" hidden="true" customHeight="false" outlineLevel="2" collapsed="false">
      <c r="A575" s="1"/>
      <c r="B575" s="70" t="n">
        <f aca="false">B87</f>
        <v>0</v>
      </c>
      <c r="C575" s="71"/>
      <c r="D575" s="72"/>
      <c r="E575" s="73"/>
      <c r="F575" s="74"/>
      <c r="G575" s="75" t="n">
        <f aca="false">SUMIFS([0]!t1istw11,[0]!t1paketw11,B575)</f>
        <v>0</v>
      </c>
      <c r="H575" s="74"/>
      <c r="I575" s="75" t="n">
        <f aca="false">SUMIFS(zeit2!t2istw11,zeit2!t2paketw11,B575)</f>
        <v>0</v>
      </c>
      <c r="J575" s="74"/>
      <c r="K575" s="75" t="n">
        <f aca="false">SUMIFS(zeit3!t3istw11,zeit3!t3paketw11,B575)</f>
        <v>0</v>
      </c>
      <c r="L575" s="74"/>
      <c r="M575" s="75" t="n">
        <f aca="false">SUMIFS(zeit4!t4istw11,zeit4!t4paketw11,B575)</f>
        <v>0</v>
      </c>
      <c r="N575" s="74"/>
      <c r="O575" s="75" t="n">
        <f aca="false">SUMIFS(zeit5!t5istw11,zeit5!t5paketw11,B575)</f>
        <v>0</v>
      </c>
      <c r="P575" s="76" t="n">
        <f aca="false">L575+J575+H575+F575+N575</f>
        <v>0</v>
      </c>
      <c r="Q575" s="98" t="n">
        <f aca="false">M575+K575+I575+G575+O575</f>
        <v>0</v>
      </c>
      <c r="R575" s="1"/>
      <c r="S575" s="1"/>
      <c r="T575" s="1"/>
      <c r="U575" s="1"/>
      <c r="V575" s="1"/>
      <c r="W575" s="1"/>
      <c r="X575" s="1"/>
      <c r="Y575" s="1"/>
      <c r="Z575" s="1"/>
      <c r="AA575" s="1"/>
      <c r="AB575" s="1"/>
      <c r="AC575" s="1"/>
      <c r="AD575" s="1"/>
      <c r="AE575" s="1"/>
      <c r="AF575" s="1"/>
    </row>
    <row r="576" customFormat="false" ht="15" hidden="true" customHeight="false" outlineLevel="2" collapsed="false">
      <c r="A576" s="1"/>
      <c r="B576" s="70" t="n">
        <f aca="false">B88</f>
        <v>0</v>
      </c>
      <c r="C576" s="71"/>
      <c r="D576" s="72"/>
      <c r="E576" s="73"/>
      <c r="F576" s="74"/>
      <c r="G576" s="75" t="n">
        <f aca="false">SUMIFS([0]!t1istw11,[0]!t1paketw11,B576)</f>
        <v>0</v>
      </c>
      <c r="H576" s="74"/>
      <c r="I576" s="75" t="n">
        <f aca="false">SUMIFS(zeit2!t2istw11,zeit2!t2paketw11,B576)</f>
        <v>0</v>
      </c>
      <c r="J576" s="74"/>
      <c r="K576" s="75" t="n">
        <f aca="false">SUMIFS(zeit3!t3istw11,zeit3!t3paketw11,B576)</f>
        <v>0</v>
      </c>
      <c r="L576" s="74"/>
      <c r="M576" s="75" t="n">
        <f aca="false">SUMIFS(zeit4!t4istw11,zeit4!t4paketw11,B576)</f>
        <v>0</v>
      </c>
      <c r="N576" s="74"/>
      <c r="O576" s="75" t="n">
        <f aca="false">SUMIFS(zeit5!t5istw11,zeit5!t5paketw11,B576)</f>
        <v>0</v>
      </c>
      <c r="P576" s="76" t="n">
        <f aca="false">L576+J576+H576+F576+N576</f>
        <v>0</v>
      </c>
      <c r="Q576" s="98" t="n">
        <f aca="false">M576+K576+I576+G576+O576</f>
        <v>0</v>
      </c>
      <c r="R576" s="1"/>
      <c r="S576" s="1"/>
      <c r="T576" s="1"/>
      <c r="U576" s="1"/>
      <c r="V576" s="1"/>
      <c r="W576" s="1"/>
      <c r="X576" s="1"/>
      <c r="Y576" s="1"/>
      <c r="Z576" s="1"/>
      <c r="AA576" s="1"/>
      <c r="AB576" s="1"/>
      <c r="AC576" s="1"/>
      <c r="AD576" s="1"/>
      <c r="AE576" s="1"/>
      <c r="AF576" s="1"/>
    </row>
    <row r="577" customFormat="false" ht="15" hidden="true" customHeight="false" outlineLevel="2" collapsed="false">
      <c r="A577" s="1"/>
      <c r="B577" s="70" t="n">
        <f aca="false">B89</f>
        <v>0</v>
      </c>
      <c r="C577" s="71"/>
      <c r="D577" s="72"/>
      <c r="E577" s="73"/>
      <c r="F577" s="74"/>
      <c r="G577" s="75" t="n">
        <f aca="false">SUMIFS([0]!t1istw11,[0]!t1paketw11,B577)</f>
        <v>0</v>
      </c>
      <c r="H577" s="74"/>
      <c r="I577" s="75" t="n">
        <f aca="false">SUMIFS(zeit2!t2istw11,zeit2!t2paketw11,B577)</f>
        <v>0</v>
      </c>
      <c r="J577" s="74"/>
      <c r="K577" s="75" t="n">
        <f aca="false">SUMIFS(zeit3!t3istw11,zeit3!t3paketw11,B577)</f>
        <v>0</v>
      </c>
      <c r="L577" s="74"/>
      <c r="M577" s="75" t="n">
        <f aca="false">SUMIFS(zeit4!t4istw11,zeit4!t4paketw11,B577)</f>
        <v>0</v>
      </c>
      <c r="N577" s="74"/>
      <c r="O577" s="75" t="n">
        <f aca="false">SUMIFS(zeit5!t5istw11,zeit5!t5paketw11,B577)</f>
        <v>0</v>
      </c>
      <c r="P577" s="76" t="n">
        <f aca="false">L577+J577+H577+F577+N577</f>
        <v>0</v>
      </c>
      <c r="Q577" s="98" t="n">
        <f aca="false">M577+K577+I577+G577+O577</f>
        <v>0</v>
      </c>
      <c r="R577" s="1"/>
      <c r="S577" s="1"/>
      <c r="T577" s="1"/>
      <c r="U577" s="1"/>
      <c r="V577" s="1"/>
      <c r="W577" s="1"/>
      <c r="X577" s="1"/>
      <c r="Y577" s="1"/>
      <c r="Z577" s="1"/>
      <c r="AA577" s="1"/>
      <c r="AB577" s="1"/>
      <c r="AC577" s="1"/>
      <c r="AD577" s="1"/>
      <c r="AE577" s="1"/>
      <c r="AF577" s="1"/>
    </row>
    <row r="578" customFormat="false" ht="15" hidden="false" customHeight="false" outlineLevel="1" collapsed="true">
      <c r="A578" s="1"/>
      <c r="B578" s="84" t="s">
        <v>60</v>
      </c>
      <c r="C578" s="78"/>
      <c r="D578" s="79" t="n">
        <v>12</v>
      </c>
      <c r="E578" s="80" t="n">
        <f aca="false">D578-F578-H578-J578-L578-N578</f>
        <v>0</v>
      </c>
      <c r="F578" s="81" t="n">
        <f aca="false">SUM(F579:F588)</f>
        <v>3</v>
      </c>
      <c r="G578" s="82" t="n">
        <f aca="false">SUM(G579:G588)</f>
        <v>0</v>
      </c>
      <c r="H578" s="81" t="n">
        <f aca="false">SUM(H579:H588)</f>
        <v>3</v>
      </c>
      <c r="I578" s="82" t="n">
        <f aca="false">SUM(I579:I588)</f>
        <v>0</v>
      </c>
      <c r="J578" s="81" t="n">
        <f aca="false">SUM(J579:J588)</f>
        <v>3</v>
      </c>
      <c r="K578" s="82" t="n">
        <f aca="false">SUM(K579:K588)</f>
        <v>0</v>
      </c>
      <c r="L578" s="81" t="n">
        <f aca="false">SUM(L579:L588)</f>
        <v>3</v>
      </c>
      <c r="M578" s="82" t="n">
        <f aca="false">SUM(M579:M588)</f>
        <v>0</v>
      </c>
      <c r="N578" s="81" t="n">
        <f aca="false">SUM(N579:N588)</f>
        <v>0</v>
      </c>
      <c r="O578" s="82" t="n">
        <f aca="false">SUM(O579:O588)</f>
        <v>0</v>
      </c>
      <c r="P578" s="68" t="n">
        <f aca="false">L578+J578+H578+F578+N578</f>
        <v>12</v>
      </c>
      <c r="Q578" s="67" t="n">
        <f aca="false">M578+K578+I578+G578+O578</f>
        <v>0</v>
      </c>
      <c r="R578" s="1"/>
      <c r="S578" s="1"/>
      <c r="T578" s="1"/>
      <c r="U578" s="1"/>
      <c r="V578" s="1"/>
      <c r="W578" s="1"/>
      <c r="X578" s="1"/>
      <c r="Y578" s="1"/>
      <c r="Z578" s="1"/>
      <c r="AA578" s="1"/>
      <c r="AB578" s="1"/>
      <c r="AC578" s="1"/>
      <c r="AD578" s="1"/>
      <c r="AE578" s="1"/>
      <c r="AF578" s="1"/>
    </row>
    <row r="579" customFormat="false" ht="15" hidden="false" customHeight="false" outlineLevel="2" collapsed="false">
      <c r="A579" s="1"/>
      <c r="B579" s="70" t="str">
        <f aca="false">B91</f>
        <v>Ergebnisse zusammentragen</v>
      </c>
      <c r="C579" s="71"/>
      <c r="D579" s="72"/>
      <c r="E579" s="73"/>
      <c r="F579" s="74" t="n">
        <v>3</v>
      </c>
      <c r="G579" s="75" t="n">
        <f aca="false">SUMIFS([0]!t1istw11,[0]!t1paketw11,B579)</f>
        <v>0</v>
      </c>
      <c r="H579" s="74" t="n">
        <v>3</v>
      </c>
      <c r="I579" s="75" t="n">
        <f aca="false">SUMIFS(zeit2!t2istw11,zeit2!t2paketw11,B579)</f>
        <v>0</v>
      </c>
      <c r="J579" s="74" t="n">
        <v>3</v>
      </c>
      <c r="K579" s="75" t="n">
        <f aca="false">SUMIFS(zeit3!t3istw11,zeit3!t3paketw11,B579)</f>
        <v>0</v>
      </c>
      <c r="L579" s="74" t="n">
        <v>3</v>
      </c>
      <c r="M579" s="75" t="n">
        <f aca="false">SUMIFS(zeit4!t4istw11,zeit4!t4paketw11,B579)</f>
        <v>0</v>
      </c>
      <c r="N579" s="74"/>
      <c r="O579" s="75" t="n">
        <f aca="false">SUMIFS(zeit5!t5istw11,zeit5!t5paketw11,B579)</f>
        <v>0</v>
      </c>
      <c r="P579" s="76" t="n">
        <f aca="false">L579+J579+H579+F579+N579</f>
        <v>12</v>
      </c>
      <c r="Q579" s="98" t="n">
        <f aca="false">M579+K579+I579+G579+O579</f>
        <v>0</v>
      </c>
      <c r="R579" s="1"/>
      <c r="S579" s="1"/>
      <c r="T579" s="1"/>
      <c r="U579" s="1"/>
      <c r="V579" s="1"/>
      <c r="W579" s="1"/>
      <c r="X579" s="1"/>
      <c r="Y579" s="1"/>
      <c r="Z579" s="1"/>
      <c r="AA579" s="1"/>
      <c r="AB579" s="1"/>
      <c r="AC579" s="1"/>
      <c r="AD579" s="1"/>
      <c r="AE579" s="1"/>
      <c r="AF579" s="1"/>
    </row>
    <row r="580" customFormat="false" ht="15" hidden="false" customHeight="false" outlineLevel="2" collapsed="false">
      <c r="A580" s="1"/>
      <c r="B580" s="70" t="str">
        <f aca="false">B92</f>
        <v>Brainstorming</v>
      </c>
      <c r="C580" s="71"/>
      <c r="D580" s="72"/>
      <c r="E580" s="73"/>
      <c r="F580" s="74"/>
      <c r="G580" s="75" t="n">
        <f aca="false">SUMIFS([0]!t1istw11,[0]!t1paketw11,B580)</f>
        <v>0</v>
      </c>
      <c r="H580" s="74"/>
      <c r="I580" s="75" t="n">
        <f aca="false">SUMIFS(zeit2!t2istw11,zeit2!t2paketw11,B580)</f>
        <v>0</v>
      </c>
      <c r="J580" s="74"/>
      <c r="K580" s="75" t="n">
        <f aca="false">SUMIFS(zeit3!t3istw11,zeit3!t3paketw11,B580)</f>
        <v>0</v>
      </c>
      <c r="L580" s="74"/>
      <c r="M580" s="75" t="n">
        <f aca="false">SUMIFS(zeit4!t4istw11,zeit4!t4paketw11,B580)</f>
        <v>0</v>
      </c>
      <c r="N580" s="74"/>
      <c r="O580" s="75" t="n">
        <f aca="false">SUMIFS(zeit5!t5istw11,zeit5!t5paketw11,B580)</f>
        <v>0</v>
      </c>
      <c r="P580" s="76" t="n">
        <f aca="false">L580+J580+H580+F580+N580</f>
        <v>0</v>
      </c>
      <c r="Q580" s="98" t="n">
        <f aca="false">M580+K580+I580+G580+O580</f>
        <v>0</v>
      </c>
      <c r="R580" s="1"/>
      <c r="S580" s="1"/>
      <c r="T580" s="1"/>
      <c r="U580" s="1"/>
      <c r="V580" s="1"/>
      <c r="W580" s="1"/>
      <c r="X580" s="1"/>
      <c r="Y580" s="1"/>
      <c r="Z580" s="1"/>
      <c r="AA580" s="1"/>
      <c r="AB580" s="1"/>
      <c r="AC580" s="1"/>
      <c r="AD580" s="1"/>
      <c r="AE580" s="1"/>
      <c r="AF580" s="1"/>
    </row>
    <row r="581" customFormat="false" ht="15" hidden="false" customHeight="false" outlineLevel="2" collapsed="false">
      <c r="A581" s="1"/>
      <c r="B581" s="70" t="str">
        <f aca="false">B93</f>
        <v>Arbeitspaket 3</v>
      </c>
      <c r="C581" s="71"/>
      <c r="D581" s="72"/>
      <c r="E581" s="73"/>
      <c r="F581" s="74"/>
      <c r="G581" s="75" t="n">
        <f aca="false">SUMIFS([0]!t1istw11,[0]!t1paketw11,B581)</f>
        <v>0</v>
      </c>
      <c r="H581" s="74"/>
      <c r="I581" s="75" t="n">
        <f aca="false">SUMIFS(zeit2!t2istw11,zeit2!t2paketw11,B581)</f>
        <v>0</v>
      </c>
      <c r="J581" s="74"/>
      <c r="K581" s="75" t="n">
        <f aca="false">SUMIFS(zeit3!t3istw11,zeit3!t3paketw11,B581)</f>
        <v>0</v>
      </c>
      <c r="L581" s="74"/>
      <c r="M581" s="75" t="n">
        <f aca="false">SUMIFS(zeit4!t4istw11,zeit4!t4paketw11,B581)</f>
        <v>0</v>
      </c>
      <c r="N581" s="74"/>
      <c r="O581" s="75" t="n">
        <f aca="false">SUMIFS(zeit5!t5istw11,zeit5!t5paketw11,B581)</f>
        <v>0</v>
      </c>
      <c r="P581" s="76" t="n">
        <f aca="false">L581+J581+H581+F581+N581</f>
        <v>0</v>
      </c>
      <c r="Q581" s="98" t="n">
        <f aca="false">M581+K581+I581+G581+O581</f>
        <v>0</v>
      </c>
      <c r="R581" s="1"/>
      <c r="S581" s="1"/>
      <c r="T581" s="1"/>
      <c r="U581" s="1"/>
      <c r="V581" s="1"/>
      <c r="W581" s="1"/>
      <c r="X581" s="1"/>
      <c r="Y581" s="1"/>
      <c r="Z581" s="1"/>
      <c r="AA581" s="1"/>
      <c r="AB581" s="1"/>
      <c r="AC581" s="1"/>
      <c r="AD581" s="1"/>
      <c r="AE581" s="1"/>
      <c r="AF581" s="1"/>
    </row>
    <row r="582" customFormat="false" ht="15" hidden="false" customHeight="false" outlineLevel="2" collapsed="false">
      <c r="A582" s="1"/>
      <c r="B582" s="70" t="str">
        <f aca="false">B94</f>
        <v>Arbeitspaket 4</v>
      </c>
      <c r="C582" s="71"/>
      <c r="D582" s="72"/>
      <c r="E582" s="73"/>
      <c r="F582" s="74"/>
      <c r="G582" s="75" t="n">
        <f aca="false">SUMIFS([0]!t1istw11,[0]!t1paketw11,B582)</f>
        <v>0</v>
      </c>
      <c r="H582" s="74"/>
      <c r="I582" s="75" t="n">
        <f aca="false">SUMIFS(zeit2!t2istw11,zeit2!t2paketw11,B582)</f>
        <v>0</v>
      </c>
      <c r="J582" s="74"/>
      <c r="K582" s="75" t="n">
        <f aca="false">SUMIFS(zeit3!t3istw11,zeit3!t3paketw11,B582)</f>
        <v>0</v>
      </c>
      <c r="L582" s="74"/>
      <c r="M582" s="75" t="n">
        <f aca="false">SUMIFS(zeit4!t4istw11,zeit4!t4paketw11,B582)</f>
        <v>0</v>
      </c>
      <c r="N582" s="74"/>
      <c r="O582" s="75" t="n">
        <f aca="false">SUMIFS(zeit5!t5istw11,zeit5!t5paketw11,B582)</f>
        <v>0</v>
      </c>
      <c r="P582" s="76" t="n">
        <f aca="false">L582+J582+H582+F582+N582</f>
        <v>0</v>
      </c>
      <c r="Q582" s="98" t="n">
        <f aca="false">M582+K582+I582+G582+O582</f>
        <v>0</v>
      </c>
      <c r="R582" s="1"/>
      <c r="S582" s="1"/>
      <c r="T582" s="1"/>
      <c r="U582" s="1"/>
      <c r="V582" s="1"/>
      <c r="W582" s="1"/>
      <c r="X582" s="1"/>
      <c r="Y582" s="1"/>
      <c r="Z582" s="1"/>
      <c r="AA582" s="1"/>
      <c r="AB582" s="1"/>
      <c r="AC582" s="1"/>
      <c r="AD582" s="1"/>
      <c r="AE582" s="1"/>
      <c r="AF582" s="1"/>
    </row>
    <row r="583" customFormat="false" ht="15" hidden="false" customHeight="false" outlineLevel="2" collapsed="false">
      <c r="A583" s="1"/>
      <c r="B583" s="70" t="str">
        <f aca="false">B95</f>
        <v>Arbeitspaket 5</v>
      </c>
      <c r="C583" s="71"/>
      <c r="D583" s="72"/>
      <c r="E583" s="73"/>
      <c r="F583" s="74"/>
      <c r="G583" s="75" t="n">
        <f aca="false">SUMIFS([0]!t1istw11,[0]!t1paketw11,B583)</f>
        <v>0</v>
      </c>
      <c r="H583" s="74"/>
      <c r="I583" s="75" t="n">
        <f aca="false">SUMIFS(zeit2!t2istw11,zeit2!t2paketw11,B583)</f>
        <v>0</v>
      </c>
      <c r="J583" s="74"/>
      <c r="K583" s="75" t="n">
        <f aca="false">SUMIFS(zeit3!t3istw11,zeit3!t3paketw11,B583)</f>
        <v>0</v>
      </c>
      <c r="L583" s="74"/>
      <c r="M583" s="75" t="n">
        <f aca="false">SUMIFS(zeit4!t4istw11,zeit4!t4paketw11,B583)</f>
        <v>0</v>
      </c>
      <c r="N583" s="74"/>
      <c r="O583" s="75" t="n">
        <f aca="false">SUMIFS(zeit5!t5istw11,zeit5!t5paketw11,B583)</f>
        <v>0</v>
      </c>
      <c r="P583" s="76" t="n">
        <f aca="false">L583+J583+H583+F583+N583</f>
        <v>0</v>
      </c>
      <c r="Q583" s="98" t="n">
        <f aca="false">M583+K583+I583+G583+O583</f>
        <v>0</v>
      </c>
      <c r="R583" s="1"/>
      <c r="S583" s="1"/>
      <c r="T583" s="1"/>
      <c r="U583" s="1"/>
      <c r="V583" s="1"/>
      <c r="W583" s="1"/>
      <c r="X583" s="1"/>
      <c r="Y583" s="1"/>
      <c r="Z583" s="1"/>
      <c r="AA583" s="1"/>
      <c r="AB583" s="1"/>
      <c r="AC583" s="1"/>
      <c r="AD583" s="1"/>
      <c r="AE583" s="1"/>
      <c r="AF583" s="1"/>
    </row>
    <row r="584" customFormat="false" ht="15" hidden="false" customHeight="false" outlineLevel="2" collapsed="false">
      <c r="A584" s="1"/>
      <c r="B584" s="70" t="n">
        <f aca="false">B96</f>
        <v>0</v>
      </c>
      <c r="C584" s="71"/>
      <c r="D584" s="72"/>
      <c r="E584" s="73"/>
      <c r="F584" s="74"/>
      <c r="G584" s="75" t="n">
        <f aca="false">SUMIFS([0]!t1istw11,[0]!t1paketw11,B584)</f>
        <v>0</v>
      </c>
      <c r="H584" s="74"/>
      <c r="I584" s="75" t="n">
        <f aca="false">SUMIFS(zeit2!t2istw11,zeit2!t2paketw11,B584)</f>
        <v>0</v>
      </c>
      <c r="J584" s="74"/>
      <c r="K584" s="75" t="n">
        <f aca="false">SUMIFS(zeit3!t3istw11,zeit3!t3paketw11,B584)</f>
        <v>0</v>
      </c>
      <c r="L584" s="74"/>
      <c r="M584" s="75" t="n">
        <f aca="false">SUMIFS(zeit4!t4istw11,zeit4!t4paketw11,B584)</f>
        <v>0</v>
      </c>
      <c r="N584" s="74"/>
      <c r="O584" s="75" t="n">
        <f aca="false">SUMIFS(zeit5!t5istw11,zeit5!t5paketw11,B584)</f>
        <v>0</v>
      </c>
      <c r="P584" s="76" t="n">
        <f aca="false">L584+J584+H584+F584+N584</f>
        <v>0</v>
      </c>
      <c r="Q584" s="98" t="n">
        <f aca="false">M584+K584+I584+G584+O584</f>
        <v>0</v>
      </c>
      <c r="R584" s="1"/>
      <c r="S584" s="1"/>
      <c r="T584" s="1"/>
      <c r="U584" s="1"/>
      <c r="V584" s="1"/>
      <c r="W584" s="1"/>
      <c r="X584" s="1"/>
      <c r="Y584" s="1"/>
      <c r="Z584" s="1"/>
      <c r="AA584" s="1"/>
      <c r="AB584" s="1"/>
      <c r="AC584" s="1"/>
      <c r="AD584" s="1"/>
      <c r="AE584" s="1"/>
      <c r="AF584" s="1"/>
    </row>
    <row r="585" customFormat="false" ht="15" hidden="false" customHeight="false" outlineLevel="2" collapsed="false">
      <c r="A585" s="1"/>
      <c r="B585" s="70" t="n">
        <f aca="false">B97</f>
        <v>0</v>
      </c>
      <c r="C585" s="71"/>
      <c r="D585" s="72"/>
      <c r="E585" s="73"/>
      <c r="F585" s="74"/>
      <c r="G585" s="75" t="n">
        <f aca="false">SUMIFS([0]!t1istw11,[0]!t1paketw11,B585)</f>
        <v>0</v>
      </c>
      <c r="H585" s="74"/>
      <c r="I585" s="75" t="n">
        <f aca="false">SUMIFS(zeit2!t2istw11,zeit2!t2paketw11,B585)</f>
        <v>0</v>
      </c>
      <c r="J585" s="74"/>
      <c r="K585" s="75" t="n">
        <f aca="false">SUMIFS(zeit3!t3istw11,zeit3!t3paketw11,B585)</f>
        <v>0</v>
      </c>
      <c r="L585" s="74"/>
      <c r="M585" s="75" t="n">
        <f aca="false">SUMIFS(zeit4!t4istw11,zeit4!t4paketw11,B585)</f>
        <v>0</v>
      </c>
      <c r="N585" s="74"/>
      <c r="O585" s="75" t="n">
        <f aca="false">SUMIFS(zeit5!t5istw11,zeit5!t5paketw11,B585)</f>
        <v>0</v>
      </c>
      <c r="P585" s="76" t="n">
        <f aca="false">L585+J585+H585+F585+N585</f>
        <v>0</v>
      </c>
      <c r="Q585" s="98" t="n">
        <f aca="false">M585+K585+I585+G585+O585</f>
        <v>0</v>
      </c>
      <c r="R585" s="1"/>
      <c r="S585" s="1"/>
      <c r="T585" s="1"/>
      <c r="U585" s="1"/>
      <c r="V585" s="1"/>
      <c r="W585" s="1"/>
      <c r="X585" s="1"/>
      <c r="Y585" s="1"/>
      <c r="Z585" s="1"/>
      <c r="AA585" s="1"/>
      <c r="AB585" s="1"/>
      <c r="AC585" s="1"/>
      <c r="AD585" s="1"/>
      <c r="AE585" s="1"/>
      <c r="AF585" s="1"/>
    </row>
    <row r="586" customFormat="false" ht="15" hidden="false" customHeight="false" outlineLevel="2" collapsed="false">
      <c r="A586" s="1"/>
      <c r="B586" s="70" t="n">
        <f aca="false">B98</f>
        <v>0</v>
      </c>
      <c r="C586" s="71"/>
      <c r="D586" s="72"/>
      <c r="E586" s="73"/>
      <c r="F586" s="74"/>
      <c r="G586" s="75" t="n">
        <f aca="false">SUMIFS([0]!t1istw11,[0]!t1paketw11,B586)</f>
        <v>0</v>
      </c>
      <c r="H586" s="74"/>
      <c r="I586" s="75" t="n">
        <f aca="false">SUMIFS(zeit2!t2istw11,zeit2!t2paketw11,B586)</f>
        <v>0</v>
      </c>
      <c r="J586" s="74"/>
      <c r="K586" s="75" t="n">
        <f aca="false">SUMIFS(zeit3!t3istw11,zeit3!t3paketw11,B586)</f>
        <v>0</v>
      </c>
      <c r="L586" s="74"/>
      <c r="M586" s="75" t="n">
        <f aca="false">SUMIFS(zeit4!t4istw11,zeit4!t4paketw11,B586)</f>
        <v>0</v>
      </c>
      <c r="N586" s="74"/>
      <c r="O586" s="75" t="n">
        <f aca="false">SUMIFS(zeit5!t5istw11,zeit5!t5paketw11,B586)</f>
        <v>0</v>
      </c>
      <c r="P586" s="76" t="n">
        <f aca="false">L586+J586+H586+F586+N586</f>
        <v>0</v>
      </c>
      <c r="Q586" s="98" t="n">
        <f aca="false">M586+K586+I586+G586+O586</f>
        <v>0</v>
      </c>
      <c r="R586" s="1"/>
      <c r="S586" s="1"/>
      <c r="T586" s="1"/>
      <c r="U586" s="1"/>
      <c r="V586" s="1"/>
      <c r="W586" s="1"/>
      <c r="X586" s="1"/>
      <c r="Y586" s="1"/>
      <c r="Z586" s="1"/>
      <c r="AA586" s="1"/>
      <c r="AB586" s="1"/>
      <c r="AC586" s="1"/>
      <c r="AD586" s="1"/>
      <c r="AE586" s="1"/>
      <c r="AF586" s="1"/>
    </row>
    <row r="587" customFormat="false" ht="15" hidden="false" customHeight="false" outlineLevel="2" collapsed="false">
      <c r="A587" s="1"/>
      <c r="B587" s="70" t="n">
        <f aca="false">B99</f>
        <v>0</v>
      </c>
      <c r="C587" s="71"/>
      <c r="D587" s="72"/>
      <c r="E587" s="73"/>
      <c r="F587" s="74"/>
      <c r="G587" s="75" t="n">
        <f aca="false">SUMIFS([0]!t1istw11,[0]!t1paketw11,B587)</f>
        <v>0</v>
      </c>
      <c r="H587" s="74"/>
      <c r="I587" s="75" t="n">
        <f aca="false">SUMIFS(zeit2!t2istw11,zeit2!t2paketw11,B587)</f>
        <v>0</v>
      </c>
      <c r="J587" s="74"/>
      <c r="K587" s="75" t="n">
        <f aca="false">SUMIFS(zeit3!t3istw11,zeit3!t3paketw11,B587)</f>
        <v>0</v>
      </c>
      <c r="L587" s="74"/>
      <c r="M587" s="75" t="n">
        <f aca="false">SUMIFS(zeit4!t4istw11,zeit4!t4paketw11,B587)</f>
        <v>0</v>
      </c>
      <c r="N587" s="74"/>
      <c r="O587" s="75" t="n">
        <f aca="false">SUMIFS(zeit5!t5istw11,zeit5!t5paketw11,B587)</f>
        <v>0</v>
      </c>
      <c r="P587" s="76" t="n">
        <f aca="false">L587+J587+H587+F587+N587</f>
        <v>0</v>
      </c>
      <c r="Q587" s="98" t="n">
        <f aca="false">M587+K587+I587+G587+O587</f>
        <v>0</v>
      </c>
      <c r="R587" s="1"/>
      <c r="S587" s="1"/>
      <c r="T587" s="1"/>
      <c r="U587" s="1"/>
      <c r="V587" s="1"/>
      <c r="W587" s="1"/>
      <c r="X587" s="1"/>
      <c r="Y587" s="1"/>
      <c r="Z587" s="1"/>
      <c r="AA587" s="1"/>
      <c r="AB587" s="1"/>
      <c r="AC587" s="1"/>
      <c r="AD587" s="1"/>
      <c r="AE587" s="1"/>
      <c r="AF587" s="1"/>
    </row>
    <row r="588" customFormat="false" ht="15" hidden="false" customHeight="false" outlineLevel="2" collapsed="false">
      <c r="A588" s="1"/>
      <c r="B588" s="70" t="n">
        <f aca="false">B100</f>
        <v>0</v>
      </c>
      <c r="C588" s="71"/>
      <c r="D588" s="72"/>
      <c r="E588" s="73"/>
      <c r="F588" s="74"/>
      <c r="G588" s="75" t="n">
        <f aca="false">SUMIFS([0]!t1istw11,[0]!t1paketw11,B588)</f>
        <v>0</v>
      </c>
      <c r="H588" s="74"/>
      <c r="I588" s="75" t="n">
        <f aca="false">SUMIFS(zeit2!t2istw11,zeit2!t2paketw11,B588)</f>
        <v>0</v>
      </c>
      <c r="J588" s="74"/>
      <c r="K588" s="75" t="n">
        <f aca="false">SUMIFS(zeit3!t3istw11,zeit3!t3paketw11,B588)</f>
        <v>0</v>
      </c>
      <c r="L588" s="74"/>
      <c r="M588" s="75" t="n">
        <f aca="false">SUMIFS(zeit4!t4istw11,zeit4!t4paketw11,B588)</f>
        <v>0</v>
      </c>
      <c r="N588" s="74"/>
      <c r="O588" s="75" t="n">
        <f aca="false">SUMIFS(zeit5!t5istw11,zeit5!t5paketw11,B588)</f>
        <v>0</v>
      </c>
      <c r="P588" s="76" t="n">
        <f aca="false">L588+J588+H588+F588+N588</f>
        <v>0</v>
      </c>
      <c r="Q588" s="98" t="n">
        <f aca="false">M588+K588+I588+G588+O588</f>
        <v>0</v>
      </c>
      <c r="R588" s="1"/>
      <c r="S588" s="1"/>
      <c r="T588" s="1"/>
      <c r="U588" s="1"/>
      <c r="V588" s="1"/>
      <c r="W588" s="1"/>
      <c r="X588" s="1"/>
      <c r="Y588" s="1"/>
      <c r="Z588" s="1"/>
      <c r="AA588" s="1"/>
      <c r="AB588" s="1"/>
      <c r="AC588" s="1"/>
      <c r="AD588" s="1"/>
      <c r="AE588" s="1"/>
      <c r="AF588" s="1"/>
    </row>
    <row r="589" customFormat="false" ht="15" hidden="false" customHeight="false" outlineLevel="1" collapsed="false">
      <c r="A589" s="1"/>
      <c r="B589" s="84" t="s">
        <v>61</v>
      </c>
      <c r="C589" s="78"/>
      <c r="D589" s="79"/>
      <c r="E589" s="80" t="n">
        <f aca="false">D589-F589-H589-J589-L589-N589</f>
        <v>0</v>
      </c>
      <c r="F589" s="81" t="n">
        <f aca="false">SUM(F590:F599)</f>
        <v>0</v>
      </c>
      <c r="G589" s="82" t="n">
        <f aca="false">SUM(G590:G599)</f>
        <v>0</v>
      </c>
      <c r="H589" s="81" t="n">
        <f aca="false">SUM(H590:H599)</f>
        <v>0</v>
      </c>
      <c r="I589" s="82" t="n">
        <f aca="false">SUM(I590:I599)</f>
        <v>0</v>
      </c>
      <c r="J589" s="80" t="n">
        <f aca="false">SUM(J590:J599)</f>
        <v>0</v>
      </c>
      <c r="K589" s="87" t="n">
        <f aca="false">SUM(K590:K599)</f>
        <v>0</v>
      </c>
      <c r="L589" s="81" t="n">
        <f aca="false">SUM(L590:L599)</f>
        <v>0</v>
      </c>
      <c r="M589" s="82" t="n">
        <f aca="false">SUM(M590:M599)</f>
        <v>0</v>
      </c>
      <c r="N589" s="81" t="n">
        <f aca="false">SUM(N590:N599)</f>
        <v>0</v>
      </c>
      <c r="O589" s="82" t="n">
        <f aca="false">SUM(O590:O599)</f>
        <v>0</v>
      </c>
      <c r="P589" s="68" t="n">
        <f aca="false">L589+J589+H589+F589+N589</f>
        <v>0</v>
      </c>
      <c r="Q589" s="67" t="n">
        <f aca="false">M589+K589+I589+G589+O589</f>
        <v>0</v>
      </c>
      <c r="R589" s="1"/>
      <c r="S589" s="1"/>
      <c r="T589" s="1"/>
      <c r="U589" s="1"/>
      <c r="V589" s="1"/>
      <c r="W589" s="1"/>
      <c r="X589" s="1"/>
      <c r="Y589" s="1"/>
      <c r="Z589" s="1"/>
      <c r="AA589" s="1"/>
      <c r="AB589" s="1"/>
      <c r="AC589" s="1"/>
      <c r="AD589" s="1"/>
      <c r="AE589" s="1"/>
      <c r="AF589" s="1"/>
    </row>
    <row r="590" customFormat="false" ht="15" hidden="true" customHeight="false" outlineLevel="2" collapsed="false">
      <c r="A590" s="1"/>
      <c r="B590" s="70" t="str">
        <f aca="false">B102</f>
        <v>Arbeitspaket 1</v>
      </c>
      <c r="C590" s="71"/>
      <c r="D590" s="72"/>
      <c r="E590" s="73"/>
      <c r="F590" s="74"/>
      <c r="G590" s="75" t="n">
        <f aca="false">SUMIFS([0]!t1istw11,[0]!t1paketw11,B590)</f>
        <v>0</v>
      </c>
      <c r="H590" s="74"/>
      <c r="I590" s="75" t="n">
        <f aca="false">SUMIFS(zeit2!t2istw11,zeit2!t2paketw11,B590)</f>
        <v>0</v>
      </c>
      <c r="J590" s="74"/>
      <c r="K590" s="75" t="n">
        <f aca="false">SUMIFS(zeit3!t3istw11,zeit3!t3paketw11,B590)</f>
        <v>0</v>
      </c>
      <c r="L590" s="74"/>
      <c r="M590" s="75" t="n">
        <f aca="false">SUMIFS(zeit4!t4istw11,zeit4!t4paketw11,B590)</f>
        <v>0</v>
      </c>
      <c r="N590" s="74"/>
      <c r="O590" s="75" t="n">
        <f aca="false">SUMIFS(zeit5!t5istw11,zeit5!t5paketw11,B590)</f>
        <v>0</v>
      </c>
      <c r="P590" s="76" t="n">
        <f aca="false">L590+J590+H590+F590+N590</f>
        <v>0</v>
      </c>
      <c r="Q590" s="98" t="n">
        <f aca="false">M590+K590+I590+G590+O590</f>
        <v>0</v>
      </c>
      <c r="R590" s="1"/>
      <c r="S590" s="1"/>
      <c r="T590" s="1"/>
      <c r="U590" s="1"/>
      <c r="V590" s="1"/>
      <c r="W590" s="1"/>
      <c r="X590" s="1"/>
      <c r="Y590" s="1"/>
      <c r="Z590" s="1"/>
      <c r="AA590" s="1"/>
      <c r="AB590" s="1"/>
      <c r="AC590" s="1"/>
      <c r="AD590" s="1"/>
      <c r="AE590" s="1"/>
      <c r="AF590" s="1"/>
    </row>
    <row r="591" customFormat="false" ht="15" hidden="true" customHeight="false" outlineLevel="2" collapsed="false">
      <c r="A591" s="1"/>
      <c r="B591" s="70" t="str">
        <f aca="false">B103</f>
        <v>Arbeitspaket 2</v>
      </c>
      <c r="C591" s="71"/>
      <c r="D591" s="72"/>
      <c r="E591" s="73"/>
      <c r="F591" s="74"/>
      <c r="G591" s="75" t="n">
        <f aca="false">SUMIFS([0]!t1istw11,[0]!t1paketw11,B591)</f>
        <v>0</v>
      </c>
      <c r="H591" s="74"/>
      <c r="I591" s="75" t="n">
        <f aca="false">SUMIFS(zeit2!t2istw11,zeit2!t2paketw11,B591)</f>
        <v>0</v>
      </c>
      <c r="J591" s="74"/>
      <c r="K591" s="75" t="n">
        <f aca="false">SUMIFS(zeit3!t3istw11,zeit3!t3paketw11,B591)</f>
        <v>0</v>
      </c>
      <c r="L591" s="74"/>
      <c r="M591" s="75" t="n">
        <f aca="false">SUMIFS(zeit4!t4istw11,zeit4!t4paketw11,B591)</f>
        <v>0</v>
      </c>
      <c r="N591" s="74"/>
      <c r="O591" s="75" t="n">
        <f aca="false">SUMIFS(zeit5!t5istw11,zeit5!t5paketw11,B591)</f>
        <v>0</v>
      </c>
      <c r="P591" s="76" t="n">
        <f aca="false">L591+J591+H591+F591+N591</f>
        <v>0</v>
      </c>
      <c r="Q591" s="98" t="n">
        <f aca="false">M591+K591+I591+G591+O591</f>
        <v>0</v>
      </c>
      <c r="R591" s="1"/>
      <c r="S591" s="1"/>
      <c r="T591" s="1"/>
      <c r="U591" s="1"/>
      <c r="V591" s="1"/>
      <c r="W591" s="1"/>
      <c r="X591" s="1"/>
      <c r="Y591" s="1"/>
      <c r="Z591" s="1"/>
      <c r="AA591" s="1"/>
      <c r="AB591" s="1"/>
      <c r="AC591" s="1"/>
      <c r="AD591" s="1"/>
      <c r="AE591" s="1"/>
      <c r="AF591" s="1"/>
    </row>
    <row r="592" customFormat="false" ht="15" hidden="true" customHeight="false" outlineLevel="2" collapsed="false">
      <c r="A592" s="1"/>
      <c r="B592" s="70" t="str">
        <f aca="false">B104</f>
        <v>Arbeitspaket 3</v>
      </c>
      <c r="C592" s="71"/>
      <c r="D592" s="72"/>
      <c r="E592" s="73"/>
      <c r="F592" s="74"/>
      <c r="G592" s="75" t="n">
        <f aca="false">SUMIFS([0]!t1istw11,[0]!t1paketw11,B592)</f>
        <v>0</v>
      </c>
      <c r="H592" s="74"/>
      <c r="I592" s="75" t="n">
        <f aca="false">SUMIFS(zeit2!t2istw11,zeit2!t2paketw11,B592)</f>
        <v>0</v>
      </c>
      <c r="J592" s="74"/>
      <c r="K592" s="75" t="n">
        <f aca="false">SUMIFS(zeit3!t3istw11,zeit3!t3paketw11,B592)</f>
        <v>0</v>
      </c>
      <c r="L592" s="74"/>
      <c r="M592" s="75" t="n">
        <f aca="false">SUMIFS(zeit4!t4istw11,zeit4!t4paketw11,B592)</f>
        <v>0</v>
      </c>
      <c r="N592" s="74"/>
      <c r="O592" s="75" t="n">
        <f aca="false">SUMIFS(zeit5!t5istw11,zeit5!t5paketw11,B592)</f>
        <v>0</v>
      </c>
      <c r="P592" s="76" t="n">
        <f aca="false">L592+J592+H592+F592+N592</f>
        <v>0</v>
      </c>
      <c r="Q592" s="98" t="n">
        <f aca="false">M592+K592+I592+G592+O592</f>
        <v>0</v>
      </c>
      <c r="R592" s="1"/>
      <c r="S592" s="1"/>
      <c r="T592" s="1"/>
      <c r="U592" s="1"/>
      <c r="V592" s="1"/>
      <c r="W592" s="1"/>
      <c r="X592" s="1"/>
      <c r="Y592" s="1"/>
      <c r="Z592" s="1"/>
      <c r="AA592" s="1"/>
      <c r="AB592" s="1"/>
      <c r="AC592" s="1"/>
      <c r="AD592" s="1"/>
      <c r="AE592" s="1"/>
      <c r="AF592" s="1"/>
    </row>
    <row r="593" customFormat="false" ht="15" hidden="true" customHeight="false" outlineLevel="2" collapsed="false">
      <c r="A593" s="1"/>
      <c r="B593" s="70" t="str">
        <f aca="false">B105</f>
        <v>Arbeitspaket 4</v>
      </c>
      <c r="C593" s="71"/>
      <c r="D593" s="72"/>
      <c r="E593" s="73"/>
      <c r="F593" s="74"/>
      <c r="G593" s="75" t="n">
        <f aca="false">SUMIFS([0]!t1istw11,[0]!t1paketw11,B593)</f>
        <v>0</v>
      </c>
      <c r="H593" s="74"/>
      <c r="I593" s="75" t="n">
        <f aca="false">SUMIFS(zeit2!t2istw11,zeit2!t2paketw11,B593)</f>
        <v>0</v>
      </c>
      <c r="J593" s="74"/>
      <c r="K593" s="75" t="n">
        <f aca="false">SUMIFS(zeit3!t3istw11,zeit3!t3paketw11,B593)</f>
        <v>0</v>
      </c>
      <c r="L593" s="74"/>
      <c r="M593" s="75" t="n">
        <f aca="false">SUMIFS(zeit4!t4istw11,zeit4!t4paketw11,B593)</f>
        <v>0</v>
      </c>
      <c r="N593" s="74"/>
      <c r="O593" s="75" t="n">
        <f aca="false">SUMIFS(zeit5!t5istw11,zeit5!t5paketw11,B593)</f>
        <v>0</v>
      </c>
      <c r="P593" s="76" t="n">
        <f aca="false">L593+J593+H593+F593+N593</f>
        <v>0</v>
      </c>
      <c r="Q593" s="98" t="n">
        <f aca="false">M593+K593+I593+G593+O593</f>
        <v>0</v>
      </c>
      <c r="R593" s="1"/>
      <c r="S593" s="1"/>
      <c r="T593" s="1"/>
      <c r="U593" s="1"/>
      <c r="V593" s="1"/>
      <c r="W593" s="1"/>
      <c r="X593" s="1"/>
      <c r="Y593" s="1"/>
      <c r="Z593" s="1"/>
      <c r="AA593" s="1"/>
      <c r="AB593" s="1"/>
      <c r="AC593" s="1"/>
      <c r="AD593" s="1"/>
      <c r="AE593" s="1"/>
      <c r="AF593" s="1"/>
    </row>
    <row r="594" customFormat="false" ht="15" hidden="true" customHeight="false" outlineLevel="2" collapsed="false">
      <c r="A594" s="1"/>
      <c r="B594" s="70" t="str">
        <f aca="false">B106</f>
        <v>Arbeitspaket 5</v>
      </c>
      <c r="C594" s="71"/>
      <c r="D594" s="72"/>
      <c r="E594" s="73"/>
      <c r="F594" s="74"/>
      <c r="G594" s="75" t="n">
        <f aca="false">SUMIFS([0]!t1istw11,[0]!t1paketw11,B594)</f>
        <v>0</v>
      </c>
      <c r="H594" s="74"/>
      <c r="I594" s="75" t="n">
        <f aca="false">SUMIFS(zeit2!t2istw11,zeit2!t2paketw11,B594)</f>
        <v>0</v>
      </c>
      <c r="J594" s="74"/>
      <c r="K594" s="75" t="n">
        <f aca="false">SUMIFS(zeit3!t3istw11,zeit3!t3paketw11,B594)</f>
        <v>0</v>
      </c>
      <c r="L594" s="74"/>
      <c r="M594" s="75" t="n">
        <f aca="false">SUMIFS(zeit4!t4istw11,zeit4!t4paketw11,B594)</f>
        <v>0</v>
      </c>
      <c r="N594" s="74"/>
      <c r="O594" s="75" t="n">
        <f aca="false">SUMIFS(zeit5!t5istw11,zeit5!t5paketw11,B594)</f>
        <v>0</v>
      </c>
      <c r="P594" s="76" t="n">
        <f aca="false">L594+J594+H594+F594+N594</f>
        <v>0</v>
      </c>
      <c r="Q594" s="98" t="n">
        <f aca="false">M594+K594+I594+G594+O594</f>
        <v>0</v>
      </c>
      <c r="R594" s="1"/>
      <c r="S594" s="1"/>
      <c r="T594" s="1"/>
      <c r="U594" s="1"/>
      <c r="V594" s="1"/>
      <c r="W594" s="1"/>
      <c r="X594" s="1"/>
      <c r="Y594" s="1"/>
      <c r="Z594" s="1"/>
      <c r="AA594" s="1"/>
      <c r="AB594" s="1"/>
      <c r="AC594" s="1"/>
      <c r="AD594" s="1"/>
      <c r="AE594" s="1"/>
      <c r="AF594" s="1"/>
    </row>
    <row r="595" customFormat="false" ht="15" hidden="true" customHeight="false" outlineLevel="2" collapsed="false">
      <c r="A595" s="1"/>
      <c r="B595" s="70" t="n">
        <f aca="false">B107</f>
        <v>0</v>
      </c>
      <c r="C595" s="71"/>
      <c r="D595" s="72"/>
      <c r="E595" s="73"/>
      <c r="F595" s="74"/>
      <c r="G595" s="75" t="n">
        <f aca="false">SUMIFS([0]!t1istw11,[0]!t1paketw11,B595)</f>
        <v>0</v>
      </c>
      <c r="H595" s="74"/>
      <c r="I595" s="75" t="n">
        <f aca="false">SUMIFS(zeit2!t2istw11,zeit2!t2paketw11,B595)</f>
        <v>0</v>
      </c>
      <c r="J595" s="74"/>
      <c r="K595" s="75" t="n">
        <f aca="false">SUMIFS(zeit3!t3istw11,zeit3!t3paketw11,B595)</f>
        <v>0</v>
      </c>
      <c r="L595" s="74"/>
      <c r="M595" s="75" t="n">
        <f aca="false">SUMIFS(zeit4!t4istw11,zeit4!t4paketw11,B595)</f>
        <v>0</v>
      </c>
      <c r="N595" s="74"/>
      <c r="O595" s="75" t="n">
        <f aca="false">SUMIFS(zeit5!t5istw11,zeit5!t5paketw11,B595)</f>
        <v>0</v>
      </c>
      <c r="P595" s="76" t="n">
        <f aca="false">L595+J595+H595+F595+N595</f>
        <v>0</v>
      </c>
      <c r="Q595" s="98" t="n">
        <f aca="false">M595+K595+I595+G595+O595</f>
        <v>0</v>
      </c>
      <c r="R595" s="1"/>
      <c r="S595" s="1"/>
      <c r="T595" s="1"/>
      <c r="U595" s="1"/>
      <c r="V595" s="1"/>
      <c r="W595" s="1"/>
      <c r="X595" s="1"/>
      <c r="Y595" s="1"/>
      <c r="Z595" s="1"/>
      <c r="AA595" s="1"/>
      <c r="AB595" s="1"/>
      <c r="AC595" s="1"/>
      <c r="AD595" s="1"/>
      <c r="AE595" s="1"/>
      <c r="AF595" s="1"/>
    </row>
    <row r="596" customFormat="false" ht="15" hidden="true" customHeight="false" outlineLevel="2" collapsed="false">
      <c r="A596" s="1"/>
      <c r="B596" s="70" t="n">
        <f aca="false">B108</f>
        <v>0</v>
      </c>
      <c r="C596" s="71"/>
      <c r="D596" s="72"/>
      <c r="E596" s="73"/>
      <c r="F596" s="74"/>
      <c r="G596" s="75" t="n">
        <f aca="false">SUMIFS([0]!t1istw11,[0]!t1paketw11,B596)</f>
        <v>0</v>
      </c>
      <c r="H596" s="74"/>
      <c r="I596" s="75" t="n">
        <f aca="false">SUMIFS(zeit2!t2istw11,zeit2!t2paketw11,B596)</f>
        <v>0</v>
      </c>
      <c r="J596" s="74"/>
      <c r="K596" s="75" t="n">
        <f aca="false">SUMIFS(zeit3!t3istw11,zeit3!t3paketw11,B596)</f>
        <v>0</v>
      </c>
      <c r="L596" s="74"/>
      <c r="M596" s="75" t="n">
        <f aca="false">SUMIFS(zeit4!t4istw11,zeit4!t4paketw11,B596)</f>
        <v>0</v>
      </c>
      <c r="N596" s="74"/>
      <c r="O596" s="75" t="n">
        <f aca="false">SUMIFS(zeit5!t5istw11,zeit5!t5paketw11,B596)</f>
        <v>0</v>
      </c>
      <c r="P596" s="76" t="n">
        <f aca="false">L596+J596+H596+F596+N596</f>
        <v>0</v>
      </c>
      <c r="Q596" s="98" t="n">
        <f aca="false">M596+K596+I596+G596+O596</f>
        <v>0</v>
      </c>
      <c r="R596" s="1"/>
      <c r="S596" s="1"/>
      <c r="T596" s="1"/>
      <c r="U596" s="1"/>
      <c r="V596" s="1"/>
      <c r="W596" s="1"/>
      <c r="X596" s="1"/>
      <c r="Y596" s="1"/>
      <c r="Z596" s="1"/>
      <c r="AA596" s="1"/>
      <c r="AB596" s="1"/>
      <c r="AC596" s="1"/>
      <c r="AD596" s="1"/>
      <c r="AE596" s="1"/>
      <c r="AF596" s="1"/>
    </row>
    <row r="597" customFormat="false" ht="15" hidden="true" customHeight="false" outlineLevel="2" collapsed="false">
      <c r="A597" s="1"/>
      <c r="B597" s="70" t="n">
        <f aca="false">B109</f>
        <v>0</v>
      </c>
      <c r="C597" s="71"/>
      <c r="D597" s="72"/>
      <c r="E597" s="73"/>
      <c r="F597" s="74"/>
      <c r="G597" s="75" t="n">
        <f aca="false">SUMIFS([0]!t1istw11,[0]!t1paketw11,B597)</f>
        <v>0</v>
      </c>
      <c r="H597" s="74"/>
      <c r="I597" s="75" t="n">
        <f aca="false">SUMIFS(zeit2!t2istw11,zeit2!t2paketw11,B597)</f>
        <v>0</v>
      </c>
      <c r="J597" s="74"/>
      <c r="K597" s="75" t="n">
        <f aca="false">SUMIFS(zeit3!t3istw11,zeit3!t3paketw11,B597)</f>
        <v>0</v>
      </c>
      <c r="L597" s="74"/>
      <c r="M597" s="75" t="n">
        <f aca="false">SUMIFS(zeit4!t4istw11,zeit4!t4paketw11,B597)</f>
        <v>0</v>
      </c>
      <c r="N597" s="74"/>
      <c r="O597" s="75" t="n">
        <f aca="false">SUMIFS(zeit5!t5istw11,zeit5!t5paketw11,B597)</f>
        <v>0</v>
      </c>
      <c r="P597" s="76" t="n">
        <f aca="false">L597+J597+H597+F597+N597</f>
        <v>0</v>
      </c>
      <c r="Q597" s="98" t="n">
        <f aca="false">M597+K597+I597+G597+O597</f>
        <v>0</v>
      </c>
      <c r="R597" s="1"/>
      <c r="S597" s="1"/>
      <c r="T597" s="1"/>
      <c r="U597" s="1"/>
      <c r="V597" s="1"/>
      <c r="W597" s="1"/>
      <c r="X597" s="1"/>
      <c r="Y597" s="1"/>
      <c r="Z597" s="1"/>
      <c r="AA597" s="1"/>
      <c r="AB597" s="1"/>
      <c r="AC597" s="1"/>
      <c r="AD597" s="1"/>
      <c r="AE597" s="1"/>
      <c r="AF597" s="1"/>
    </row>
    <row r="598" customFormat="false" ht="15" hidden="true" customHeight="false" outlineLevel="2" collapsed="false">
      <c r="A598" s="1"/>
      <c r="B598" s="70" t="n">
        <f aca="false">B110</f>
        <v>0</v>
      </c>
      <c r="C598" s="71"/>
      <c r="D598" s="72"/>
      <c r="E598" s="73"/>
      <c r="F598" s="74"/>
      <c r="G598" s="75" t="n">
        <f aca="false">SUMIFS([0]!t1istw11,[0]!t1paketw11,B598)</f>
        <v>0</v>
      </c>
      <c r="H598" s="74"/>
      <c r="I598" s="75" t="n">
        <f aca="false">SUMIFS(zeit2!t2istw11,zeit2!t2paketw11,B598)</f>
        <v>0</v>
      </c>
      <c r="J598" s="74"/>
      <c r="K598" s="75" t="n">
        <f aca="false">SUMIFS(zeit3!t3istw11,zeit3!t3paketw11,B598)</f>
        <v>0</v>
      </c>
      <c r="L598" s="74"/>
      <c r="M598" s="75" t="n">
        <f aca="false">SUMIFS(zeit4!t4istw11,zeit4!t4paketw11,B598)</f>
        <v>0</v>
      </c>
      <c r="N598" s="74"/>
      <c r="O598" s="75" t="n">
        <f aca="false">SUMIFS(zeit5!t5istw11,zeit5!t5paketw11,B598)</f>
        <v>0</v>
      </c>
      <c r="P598" s="76" t="n">
        <f aca="false">L598+J598+H598+F598+N598</f>
        <v>0</v>
      </c>
      <c r="Q598" s="98" t="n">
        <f aca="false">M598+K598+I598+G598+O598</f>
        <v>0</v>
      </c>
      <c r="R598" s="1"/>
      <c r="S598" s="1"/>
      <c r="T598" s="1"/>
      <c r="U598" s="1"/>
      <c r="V598" s="1"/>
      <c r="W598" s="1"/>
      <c r="X598" s="1"/>
      <c r="Y598" s="1"/>
      <c r="Z598" s="1"/>
      <c r="AA598" s="1"/>
      <c r="AB598" s="1"/>
      <c r="AC598" s="1"/>
      <c r="AD598" s="1"/>
      <c r="AE598" s="1"/>
      <c r="AF598" s="1"/>
    </row>
    <row r="599" customFormat="false" ht="15" hidden="true" customHeight="false" outlineLevel="2" collapsed="false">
      <c r="A599" s="1"/>
      <c r="B599" s="70" t="n">
        <f aca="false">B111</f>
        <v>0</v>
      </c>
      <c r="C599" s="71"/>
      <c r="D599" s="72"/>
      <c r="E599" s="73"/>
      <c r="F599" s="74"/>
      <c r="G599" s="75" t="n">
        <f aca="false">SUMIFS([0]!t1istw11,[0]!t1paketw11,B599)</f>
        <v>0</v>
      </c>
      <c r="H599" s="74"/>
      <c r="I599" s="75" t="n">
        <f aca="false">SUMIFS(zeit2!t2istw11,zeit2!t2paketw11,B599)</f>
        <v>0</v>
      </c>
      <c r="J599" s="74"/>
      <c r="K599" s="75" t="n">
        <f aca="false">SUMIFS(zeit3!t3istw11,zeit3!t3paketw11,B599)</f>
        <v>0</v>
      </c>
      <c r="L599" s="74"/>
      <c r="M599" s="75" t="n">
        <f aca="false">SUMIFS(zeit4!t4istw11,zeit4!t4paketw11,B599)</f>
        <v>0</v>
      </c>
      <c r="N599" s="74"/>
      <c r="O599" s="75" t="n">
        <f aca="false">SUMIFS(zeit5!t5istw11,zeit5!t5paketw11,B599)</f>
        <v>0</v>
      </c>
      <c r="P599" s="76" t="n">
        <f aca="false">L599+J599+H599+F599+N599</f>
        <v>0</v>
      </c>
      <c r="Q599" s="98" t="n">
        <f aca="false">M599+K599+I599+G599+O599</f>
        <v>0</v>
      </c>
      <c r="R599" s="1"/>
      <c r="S599" s="1"/>
      <c r="T599" s="1"/>
      <c r="U599" s="1"/>
      <c r="V599" s="1"/>
      <c r="W599" s="1"/>
      <c r="X599" s="1"/>
      <c r="Y599" s="1"/>
      <c r="Z599" s="1"/>
      <c r="AA599" s="1"/>
      <c r="AB599" s="1"/>
      <c r="AC599" s="1"/>
      <c r="AD599" s="1"/>
      <c r="AE599" s="1"/>
      <c r="AF599" s="1"/>
    </row>
    <row r="600" customFormat="false" ht="15" hidden="false" customHeight="false" outlineLevel="1" collapsed="true">
      <c r="A600" s="1"/>
      <c r="B600" s="54"/>
      <c r="C600" s="54"/>
      <c r="D600" s="88"/>
      <c r="E600" s="88"/>
      <c r="F600" s="88"/>
      <c r="G600" s="89"/>
      <c r="H600" s="88"/>
      <c r="I600" s="89"/>
      <c r="J600" s="88"/>
      <c r="K600" s="89"/>
      <c r="L600" s="88"/>
      <c r="M600" s="89"/>
      <c r="N600" s="88"/>
      <c r="O600" s="89"/>
      <c r="P600" s="89"/>
      <c r="Q600" s="89"/>
      <c r="R600" s="1"/>
      <c r="S600" s="1"/>
      <c r="T600" s="1"/>
      <c r="U600" s="1"/>
      <c r="V600" s="1"/>
      <c r="W600" s="1"/>
      <c r="X600" s="1"/>
      <c r="Y600" s="1"/>
      <c r="Z600" s="1"/>
      <c r="AA600" s="1"/>
      <c r="AB600" s="1"/>
      <c r="AC600" s="1"/>
      <c r="AD600" s="1"/>
      <c r="AE600" s="1"/>
      <c r="AF600" s="1"/>
    </row>
    <row r="601" customFormat="false" ht="15" hidden="false" customHeight="false" outlineLevel="1" collapsed="false">
      <c r="A601" s="1"/>
      <c r="B601" s="84" t="s">
        <v>73</v>
      </c>
      <c r="C601" s="78"/>
      <c r="D601" s="90" t="n">
        <f aca="false">SUM(D501:D589)</f>
        <v>48</v>
      </c>
      <c r="E601" s="90" t="n">
        <f aca="false">SUM(E501:E589)</f>
        <v>4</v>
      </c>
      <c r="F601" s="91" t="n">
        <f aca="false">F589+F578+F567+F556+F545+F534+F523+F512+F501</f>
        <v>10</v>
      </c>
      <c r="G601" s="99" t="n">
        <f aca="false">G589+G578+G567+G556+G545+G534+G523+G512+G501</f>
        <v>0</v>
      </c>
      <c r="H601" s="91" t="n">
        <f aca="false">H589+H578+H567+H556+H545+H534+H523+H512+H501</f>
        <v>12</v>
      </c>
      <c r="I601" s="99" t="n">
        <f aca="false">I589+I578+I567+I556+I545+I534+I523+I512+I501</f>
        <v>0</v>
      </c>
      <c r="J601" s="91" t="n">
        <f aca="false">J589+J578+J567+J556+J545+J534+J523+J512+J501</f>
        <v>11.5</v>
      </c>
      <c r="K601" s="99" t="n">
        <f aca="false">K589+K578+K567+K556+K545+K534+K523+K512+K501</f>
        <v>0</v>
      </c>
      <c r="L601" s="91" t="n">
        <f aca="false">L589+L578+L567+L556+L545+L534+L523+L512+L501</f>
        <v>10.5</v>
      </c>
      <c r="M601" s="99" t="n">
        <f aca="false">M589+M578+M567+M556+M545+M534+M523+M512+M501</f>
        <v>0</v>
      </c>
      <c r="N601" s="91" t="n">
        <f aca="false">N589+N578+N567+N556+N545+N534+N523+N512+N501</f>
        <v>0</v>
      </c>
      <c r="O601" s="99" t="n">
        <f aca="false">O589+O578+O567+O556+O545+O534+O523+O512+O501</f>
        <v>0</v>
      </c>
      <c r="P601" s="91" t="n">
        <f aca="false">P589+P578+P567+P556+P545+P534+P523+P512+P501</f>
        <v>44</v>
      </c>
      <c r="Q601" s="92" t="n">
        <f aca="false">Q589+Q578+Q567+Q556+Q545+Q534+Q523+Q512+Q501</f>
        <v>0</v>
      </c>
      <c r="R601" s="1"/>
      <c r="S601" s="1"/>
      <c r="T601" s="1"/>
      <c r="U601" s="1"/>
      <c r="V601" s="1"/>
      <c r="W601" s="1"/>
      <c r="X601" s="1"/>
      <c r="Y601" s="1"/>
      <c r="Z601" s="1"/>
      <c r="AA601" s="1"/>
      <c r="AB601" s="1"/>
      <c r="AC601" s="1"/>
      <c r="AD601" s="1"/>
      <c r="AE601" s="1"/>
      <c r="AF601" s="1"/>
    </row>
    <row r="602" customFormat="false" ht="15" hidden="false" customHeight="false" outlineLevel="1" collapsed="false">
      <c r="A602" s="1"/>
      <c r="B602" s="1"/>
      <c r="C602" s="1"/>
      <c r="D602" s="1"/>
      <c r="E602" s="1"/>
      <c r="F602" s="1"/>
      <c r="G602" s="34"/>
      <c r="H602" s="1"/>
      <c r="I602" s="34"/>
      <c r="J602" s="1"/>
      <c r="K602" s="34"/>
      <c r="L602" s="1"/>
      <c r="M602" s="34"/>
      <c r="N602" s="1"/>
      <c r="O602" s="34"/>
      <c r="P602" s="34"/>
      <c r="Q602" s="34"/>
      <c r="R602" s="1"/>
      <c r="S602" s="1"/>
      <c r="T602" s="1"/>
      <c r="U602" s="1"/>
      <c r="V602" s="1"/>
      <c r="W602" s="1"/>
      <c r="X602" s="1"/>
      <c r="Y602" s="1"/>
      <c r="Z602" s="1"/>
      <c r="AA602" s="1"/>
      <c r="AB602" s="1"/>
      <c r="AC602" s="1"/>
      <c r="AD602" s="1"/>
      <c r="AE602" s="1"/>
      <c r="AF602" s="1"/>
    </row>
    <row r="603" customFormat="false" ht="15" hidden="false" customHeight="false" outlineLevel="1" collapsed="false">
      <c r="A603" s="1"/>
      <c r="B603" s="93" t="s">
        <v>74</v>
      </c>
      <c r="C603" s="93"/>
      <c r="D603" s="93"/>
      <c r="E603" s="93"/>
      <c r="F603" s="93"/>
      <c r="G603" s="93"/>
      <c r="H603" s="93"/>
      <c r="I603" s="93"/>
      <c r="J603" s="93"/>
      <c r="K603" s="93"/>
      <c r="L603" s="93"/>
      <c r="M603" s="93"/>
      <c r="N603" s="93"/>
      <c r="O603" s="93"/>
      <c r="P603" s="93"/>
      <c r="Q603" s="93"/>
      <c r="R603" s="1"/>
      <c r="S603" s="1"/>
      <c r="T603" s="1"/>
      <c r="U603" s="1"/>
      <c r="V603" s="1"/>
      <c r="W603" s="1"/>
      <c r="X603" s="1"/>
      <c r="Y603" s="1"/>
      <c r="Z603" s="1"/>
      <c r="AA603" s="1"/>
      <c r="AB603" s="1"/>
      <c r="AC603" s="1"/>
      <c r="AD603" s="1"/>
      <c r="AE603" s="1"/>
      <c r="AF603" s="1"/>
    </row>
    <row r="604" customFormat="false" ht="15" hidden="false" customHeight="false" outlineLevel="1" collapsed="false">
      <c r="A604" s="1"/>
      <c r="B604" s="103" t="s">
        <v>106</v>
      </c>
      <c r="C604" s="103"/>
      <c r="D604" s="103"/>
      <c r="E604" s="103"/>
      <c r="F604" s="103"/>
      <c r="G604" s="103"/>
      <c r="H604" s="103"/>
      <c r="I604" s="103"/>
      <c r="J604" s="103"/>
      <c r="K604" s="103"/>
      <c r="L604" s="103"/>
      <c r="M604" s="103"/>
      <c r="N604" s="103"/>
      <c r="O604" s="103"/>
      <c r="P604" s="103"/>
      <c r="Q604" s="103"/>
      <c r="R604" s="1"/>
      <c r="S604" s="1"/>
      <c r="T604" s="1"/>
      <c r="U604" s="1"/>
      <c r="V604" s="1"/>
      <c r="W604" s="1"/>
      <c r="X604" s="1"/>
      <c r="Y604" s="1"/>
      <c r="Z604" s="1"/>
      <c r="AA604" s="1"/>
      <c r="AB604" s="1"/>
      <c r="AC604" s="1"/>
      <c r="AD604" s="1"/>
      <c r="AE604" s="1"/>
      <c r="AF604" s="1"/>
    </row>
    <row r="605" customFormat="false" ht="15" hidden="false" customHeight="false" outlineLevel="1" collapsed="false">
      <c r="A605" s="1"/>
      <c r="B605" s="101"/>
      <c r="C605" s="101"/>
      <c r="D605" s="101"/>
      <c r="E605" s="101"/>
      <c r="F605" s="101"/>
      <c r="G605" s="101"/>
      <c r="H605" s="101"/>
      <c r="I605" s="101"/>
      <c r="J605" s="101"/>
      <c r="K605" s="101"/>
      <c r="L605" s="101"/>
      <c r="M605" s="101"/>
      <c r="N605" s="101"/>
      <c r="O605" s="101"/>
      <c r="P605" s="101"/>
      <c r="Q605" s="101"/>
      <c r="R605" s="1"/>
      <c r="S605" s="1"/>
      <c r="T605" s="1"/>
      <c r="U605" s="1"/>
      <c r="V605" s="1"/>
      <c r="W605" s="1"/>
      <c r="X605" s="1"/>
      <c r="Y605" s="1"/>
      <c r="Z605" s="1"/>
      <c r="AA605" s="1"/>
      <c r="AB605" s="1"/>
      <c r="AC605" s="1"/>
      <c r="AD605" s="1"/>
      <c r="AE605" s="1"/>
      <c r="AF605" s="1"/>
    </row>
    <row r="606" customFormat="false" ht="15" hidden="false" customHeight="false" outlineLevel="1" collapsed="false">
      <c r="A606" s="1"/>
      <c r="B606" s="101"/>
      <c r="C606" s="101"/>
      <c r="D606" s="101"/>
      <c r="E606" s="101"/>
      <c r="F606" s="101"/>
      <c r="G606" s="101"/>
      <c r="H606" s="101"/>
      <c r="I606" s="101"/>
      <c r="J606" s="101"/>
      <c r="K606" s="101"/>
      <c r="L606" s="101"/>
      <c r="M606" s="101"/>
      <c r="N606" s="101"/>
      <c r="O606" s="101"/>
      <c r="P606" s="101"/>
      <c r="Q606" s="101"/>
      <c r="R606" s="1"/>
      <c r="S606" s="1"/>
      <c r="T606" s="1"/>
      <c r="U606" s="1"/>
      <c r="V606" s="1"/>
      <c r="W606" s="1"/>
      <c r="X606" s="1"/>
      <c r="Y606" s="1"/>
      <c r="Z606" s="1"/>
      <c r="AA606" s="1"/>
      <c r="AB606" s="1"/>
      <c r="AC606" s="1"/>
      <c r="AD606" s="1"/>
      <c r="AE606" s="1"/>
      <c r="AF606" s="1"/>
    </row>
    <row r="607" customFormat="false" ht="15" hidden="false" customHeight="false" outlineLevel="1" collapsed="false">
      <c r="A607" s="1"/>
      <c r="B607" s="101"/>
      <c r="C607" s="101"/>
      <c r="D607" s="101"/>
      <c r="E607" s="101"/>
      <c r="F607" s="101"/>
      <c r="G607" s="101"/>
      <c r="H607" s="101"/>
      <c r="I607" s="101"/>
      <c r="J607" s="101"/>
      <c r="K607" s="101"/>
      <c r="L607" s="101"/>
      <c r="M607" s="101"/>
      <c r="N607" s="101"/>
      <c r="O607" s="101"/>
      <c r="P607" s="101"/>
      <c r="Q607" s="101"/>
      <c r="R607" s="1"/>
      <c r="S607" s="1"/>
      <c r="T607" s="1"/>
      <c r="U607" s="1"/>
      <c r="V607" s="1"/>
      <c r="W607" s="1"/>
      <c r="X607" s="1"/>
      <c r="Y607" s="1"/>
      <c r="Z607" s="1"/>
      <c r="AA607" s="1"/>
      <c r="AB607" s="1"/>
      <c r="AC607" s="1"/>
      <c r="AD607" s="1"/>
      <c r="AE607" s="1"/>
      <c r="AF607" s="1"/>
    </row>
    <row r="608" customFormat="false" ht="15" hidden="false" customHeight="false" outlineLevel="1" collapsed="false">
      <c r="A608" s="1"/>
      <c r="B608" s="101"/>
      <c r="C608" s="101"/>
      <c r="D608" s="101"/>
      <c r="E608" s="101"/>
      <c r="F608" s="101"/>
      <c r="G608" s="101"/>
      <c r="H608" s="101"/>
      <c r="I608" s="101"/>
      <c r="J608" s="101"/>
      <c r="K608" s="101"/>
      <c r="L608" s="101"/>
      <c r="M608" s="101"/>
      <c r="N608" s="101"/>
      <c r="O608" s="101"/>
      <c r="P608" s="101"/>
      <c r="Q608" s="101"/>
      <c r="R608" s="1"/>
      <c r="S608" s="1"/>
      <c r="T608" s="1"/>
      <c r="U608" s="1"/>
      <c r="V608" s="1"/>
      <c r="W608" s="1"/>
      <c r="X608" s="1"/>
      <c r="Y608" s="1"/>
      <c r="Z608" s="1"/>
      <c r="AA608" s="1"/>
      <c r="AB608" s="1"/>
      <c r="AC608" s="1"/>
      <c r="AD608" s="1"/>
      <c r="AE608" s="1"/>
      <c r="AF608" s="1"/>
    </row>
    <row r="609" customFormat="false" ht="15" hidden="false" customHeight="false" outlineLevel="1" collapsed="false">
      <c r="A609" s="1"/>
      <c r="B609" s="101"/>
      <c r="C609" s="101"/>
      <c r="D609" s="101"/>
      <c r="E609" s="101"/>
      <c r="F609" s="101"/>
      <c r="G609" s="101"/>
      <c r="H609" s="101"/>
      <c r="I609" s="101"/>
      <c r="J609" s="101"/>
      <c r="K609" s="101"/>
      <c r="L609" s="101"/>
      <c r="M609" s="101"/>
      <c r="N609" s="101"/>
      <c r="O609" s="101"/>
      <c r="P609" s="101"/>
      <c r="Q609" s="101"/>
      <c r="R609" s="1"/>
      <c r="S609" s="1"/>
      <c r="T609" s="1"/>
      <c r="U609" s="1"/>
      <c r="V609" s="1"/>
      <c r="W609" s="1"/>
      <c r="X609" s="1"/>
      <c r="Y609" s="1"/>
      <c r="Z609" s="1"/>
      <c r="AA609" s="1"/>
      <c r="AB609" s="1"/>
      <c r="AC609" s="1"/>
      <c r="AD609" s="1"/>
      <c r="AE609" s="1"/>
      <c r="AF609" s="1"/>
    </row>
    <row r="610" customFormat="false" ht="15" hidden="false" customHeight="false" outlineLevel="1" collapsed="false">
      <c r="A610" s="1"/>
      <c r="B610" s="102"/>
      <c r="C610" s="102"/>
      <c r="D610" s="102"/>
      <c r="E610" s="102"/>
      <c r="F610" s="102"/>
      <c r="G610" s="102"/>
      <c r="H610" s="102"/>
      <c r="I610" s="102"/>
      <c r="J610" s="102"/>
      <c r="K610" s="102"/>
      <c r="L610" s="102"/>
      <c r="M610" s="102"/>
      <c r="N610" s="102"/>
      <c r="O610" s="102"/>
      <c r="P610" s="102"/>
      <c r="Q610" s="102"/>
      <c r="R610" s="1"/>
      <c r="S610" s="1"/>
      <c r="T610" s="1"/>
      <c r="U610" s="1"/>
      <c r="V610" s="1"/>
      <c r="W610" s="1"/>
      <c r="X610" s="1"/>
      <c r="Y610" s="1"/>
      <c r="Z610" s="1"/>
      <c r="AA610" s="1"/>
      <c r="AB610" s="1"/>
      <c r="AC610" s="1"/>
      <c r="AD610" s="1"/>
      <c r="AE610" s="1"/>
      <c r="AF610" s="1"/>
    </row>
    <row r="611" customFormat="false" ht="15" hidden="false" customHeight="false" outlineLevel="1" collapsed="false">
      <c r="A611" s="1"/>
      <c r="B611" s="101"/>
      <c r="C611" s="101"/>
      <c r="D611" s="101"/>
      <c r="E611" s="101"/>
      <c r="F611" s="101"/>
      <c r="G611" s="101"/>
      <c r="H611" s="101"/>
      <c r="I611" s="101"/>
      <c r="J611" s="101"/>
      <c r="K611" s="101"/>
      <c r="L611" s="101"/>
      <c r="M611" s="101"/>
      <c r="N611" s="101"/>
      <c r="O611" s="101"/>
      <c r="P611" s="101"/>
      <c r="Q611" s="101"/>
      <c r="R611" s="1"/>
      <c r="S611" s="1"/>
      <c r="T611" s="1"/>
      <c r="U611" s="1"/>
      <c r="V611" s="1"/>
      <c r="W611" s="1"/>
      <c r="X611" s="1"/>
      <c r="Y611" s="1"/>
      <c r="Z611" s="1"/>
      <c r="AA611" s="1"/>
      <c r="AB611" s="1"/>
      <c r="AC611" s="1"/>
      <c r="AD611" s="1"/>
      <c r="AE611" s="1"/>
      <c r="AF611" s="1"/>
    </row>
    <row r="612" customFormat="false" ht="15" hidden="false" customHeight="false" outlineLevel="1" collapsed="false">
      <c r="A612" s="1"/>
      <c r="B612" s="101"/>
      <c r="C612" s="101"/>
      <c r="D612" s="101"/>
      <c r="E612" s="101"/>
      <c r="F612" s="101"/>
      <c r="G612" s="101"/>
      <c r="H612" s="101"/>
      <c r="I612" s="101"/>
      <c r="J612" s="101"/>
      <c r="K612" s="101"/>
      <c r="L612" s="101"/>
      <c r="M612" s="101"/>
      <c r="N612" s="101"/>
      <c r="O612" s="101"/>
      <c r="P612" s="101"/>
      <c r="Q612" s="101"/>
      <c r="R612" s="1"/>
      <c r="S612" s="1"/>
      <c r="T612" s="1"/>
      <c r="U612" s="1"/>
      <c r="V612" s="1"/>
      <c r="W612" s="1"/>
      <c r="X612" s="1"/>
      <c r="Y612" s="1"/>
      <c r="Z612" s="1"/>
      <c r="AA612" s="1"/>
      <c r="AB612" s="1"/>
      <c r="AC612" s="1"/>
      <c r="AD612" s="1"/>
      <c r="AE612" s="1"/>
      <c r="AF612" s="1"/>
    </row>
    <row r="613" customFormat="false" ht="15" hidden="false" customHeight="false" outlineLevel="1" collapsed="false">
      <c r="A613" s="1"/>
      <c r="B613" s="102"/>
      <c r="C613" s="102"/>
      <c r="D613" s="102"/>
      <c r="E613" s="102"/>
      <c r="F613" s="102"/>
      <c r="G613" s="102"/>
      <c r="H613" s="102"/>
      <c r="I613" s="102"/>
      <c r="J613" s="102"/>
      <c r="K613" s="102"/>
      <c r="L613" s="102"/>
      <c r="M613" s="102"/>
      <c r="N613" s="102"/>
      <c r="O613" s="102"/>
      <c r="P613" s="102"/>
      <c r="Q613" s="102"/>
      <c r="R613" s="1"/>
      <c r="S613" s="1"/>
      <c r="T613" s="1"/>
      <c r="U613" s="1"/>
      <c r="V613" s="1"/>
      <c r="W613" s="1"/>
      <c r="X613" s="1"/>
      <c r="Y613" s="1"/>
      <c r="Z613" s="1"/>
      <c r="AA613" s="1"/>
      <c r="AB613" s="1"/>
      <c r="AC613" s="1"/>
      <c r="AD613" s="1"/>
      <c r="AE613" s="1"/>
      <c r="AF613" s="1"/>
    </row>
    <row r="614" customFormat="false" ht="15" hidden="false" customHeight="false" outlineLevel="1" collapsed="false">
      <c r="A614" s="1"/>
      <c r="B614" s="97"/>
      <c r="C614" s="97"/>
      <c r="D614" s="97"/>
      <c r="E614" s="97"/>
      <c r="F614" s="97"/>
      <c r="G614" s="97"/>
      <c r="H614" s="97"/>
      <c r="I614" s="97"/>
      <c r="J614" s="97"/>
      <c r="K614" s="97"/>
      <c r="L614" s="97"/>
      <c r="M614" s="97"/>
      <c r="N614" s="97"/>
      <c r="O614" s="97"/>
      <c r="P614" s="97"/>
      <c r="Q614" s="97"/>
      <c r="R614" s="1"/>
      <c r="S614" s="1"/>
      <c r="T614" s="1"/>
      <c r="U614" s="1"/>
      <c r="V614" s="1"/>
      <c r="W614" s="1"/>
      <c r="X614" s="1"/>
      <c r="Y614" s="1"/>
      <c r="Z614" s="1"/>
      <c r="AA614" s="1"/>
      <c r="AB614" s="1"/>
      <c r="AC614" s="1"/>
      <c r="AD614" s="1"/>
      <c r="AE614" s="1"/>
      <c r="AF614" s="1"/>
    </row>
    <row r="615" customFormat="false" ht="15" hidden="false" customHeight="false" outlineLevel="0" collapsed="false">
      <c r="A615" s="1"/>
      <c r="B615" s="1"/>
      <c r="C615" s="1"/>
      <c r="D615" s="1"/>
      <c r="E615" s="1"/>
      <c r="F615" s="1"/>
      <c r="G615" s="34"/>
      <c r="H615" s="1"/>
      <c r="I615" s="34"/>
      <c r="J615" s="1"/>
      <c r="K615" s="34"/>
      <c r="L615" s="1"/>
      <c r="M615" s="34"/>
      <c r="N615" s="1"/>
      <c r="O615" s="34"/>
      <c r="P615" s="34"/>
      <c r="Q615" s="34"/>
      <c r="R615" s="1"/>
      <c r="S615" s="1"/>
      <c r="T615" s="1"/>
      <c r="U615" s="1"/>
      <c r="V615" s="1"/>
      <c r="W615" s="1"/>
      <c r="X615" s="1"/>
      <c r="Y615" s="1"/>
      <c r="Z615" s="1"/>
      <c r="AA615" s="1"/>
      <c r="AB615" s="1"/>
      <c r="AC615" s="1"/>
      <c r="AD615" s="1"/>
      <c r="AE615" s="1"/>
      <c r="AF615" s="1"/>
    </row>
    <row r="616" customFormat="false" ht="15" hidden="false" customHeight="false" outlineLevel="0" collapsed="false">
      <c r="A616" s="1"/>
      <c r="B616" s="1"/>
      <c r="C616" s="1"/>
      <c r="D616" s="1"/>
      <c r="E616" s="1"/>
      <c r="F616" s="1"/>
      <c r="G616" s="34"/>
      <c r="H616" s="1"/>
      <c r="I616" s="34"/>
      <c r="J616" s="1"/>
      <c r="K616" s="34"/>
      <c r="L616" s="1"/>
      <c r="M616" s="34"/>
      <c r="N616" s="1"/>
      <c r="O616" s="34"/>
      <c r="P616" s="34"/>
      <c r="Q616" s="34"/>
      <c r="R616" s="1"/>
      <c r="S616" s="1"/>
      <c r="T616" s="1"/>
      <c r="U616" s="1"/>
      <c r="V616" s="1"/>
      <c r="W616" s="1"/>
      <c r="X616" s="1"/>
      <c r="Y616" s="1"/>
      <c r="Z616" s="1"/>
      <c r="AA616" s="1"/>
      <c r="AB616" s="1"/>
      <c r="AC616" s="1"/>
      <c r="AD616" s="1"/>
      <c r="AE616" s="1"/>
      <c r="AF616" s="1"/>
    </row>
    <row r="617" customFormat="false" ht="15" hidden="false" customHeight="false" outlineLevel="0" collapsed="false">
      <c r="A617" s="1"/>
      <c r="B617" s="1"/>
      <c r="C617" s="1"/>
      <c r="D617" s="1"/>
      <c r="E617" s="1"/>
      <c r="F617" s="1"/>
      <c r="G617" s="34"/>
      <c r="H617" s="1"/>
      <c r="I617" s="34"/>
      <c r="J617" s="1"/>
      <c r="K617" s="34"/>
      <c r="L617" s="1"/>
      <c r="M617" s="34"/>
      <c r="N617" s="1"/>
      <c r="O617" s="34"/>
      <c r="P617" s="34"/>
      <c r="Q617" s="34"/>
      <c r="R617" s="1"/>
      <c r="S617" s="1"/>
      <c r="T617" s="1"/>
      <c r="U617" s="1"/>
      <c r="V617" s="1"/>
      <c r="W617" s="1"/>
      <c r="X617" s="1"/>
      <c r="Y617" s="1"/>
      <c r="Z617" s="1"/>
      <c r="AA617" s="1"/>
      <c r="AB617" s="1"/>
      <c r="AC617" s="1"/>
      <c r="AD617" s="1"/>
      <c r="AE617" s="1"/>
      <c r="AF617" s="1"/>
    </row>
    <row r="618" customFormat="false" ht="15" hidden="false" customHeight="false" outlineLevel="0" collapsed="false">
      <c r="A618" s="1"/>
      <c r="B618" s="51" t="s">
        <v>44</v>
      </c>
      <c r="C618" s="52"/>
      <c r="D618" s="52"/>
      <c r="E618" s="52"/>
      <c r="F618" s="52"/>
      <c r="G618" s="53"/>
      <c r="H618" s="52"/>
      <c r="I618" s="53"/>
      <c r="J618" s="52"/>
      <c r="K618" s="53"/>
      <c r="L618" s="52"/>
      <c r="M618" s="53"/>
      <c r="N618" s="52"/>
      <c r="O618" s="53"/>
      <c r="P618" s="53"/>
      <c r="Q618" s="53"/>
      <c r="R618" s="1"/>
      <c r="S618" s="1"/>
      <c r="T618" s="1"/>
      <c r="U618" s="1"/>
      <c r="V618" s="1"/>
      <c r="W618" s="1"/>
      <c r="X618" s="1"/>
      <c r="Y618" s="1"/>
      <c r="Z618" s="1"/>
      <c r="AA618" s="1"/>
      <c r="AB618" s="1"/>
      <c r="AC618" s="1"/>
      <c r="AD618" s="1"/>
      <c r="AE618" s="1"/>
      <c r="AF618" s="1"/>
    </row>
    <row r="619" customFormat="false" ht="15" hidden="false" customHeight="false" outlineLevel="0" collapsed="false">
      <c r="A619" s="1"/>
      <c r="B619" s="104" t="str">
        <f aca="false">Übersicht!C26</f>
        <v>11.6 - 17.6</v>
      </c>
      <c r="C619" s="54"/>
      <c r="D619" s="54"/>
      <c r="E619" s="54"/>
      <c r="F619" s="54"/>
      <c r="G619" s="55"/>
      <c r="H619" s="54"/>
      <c r="I619" s="55"/>
      <c r="J619" s="54"/>
      <c r="K619" s="55"/>
      <c r="L619" s="54"/>
      <c r="M619" s="55"/>
      <c r="N619" s="54"/>
      <c r="O619" s="55"/>
      <c r="P619" s="55"/>
      <c r="Q619" s="55"/>
      <c r="R619" s="1"/>
      <c r="S619" s="1"/>
      <c r="T619" s="1"/>
      <c r="U619" s="1"/>
      <c r="V619" s="1"/>
      <c r="W619" s="1"/>
      <c r="X619" s="1"/>
      <c r="Y619" s="1"/>
      <c r="Z619" s="1"/>
      <c r="AA619" s="1"/>
      <c r="AB619" s="1"/>
      <c r="AC619" s="1"/>
      <c r="AD619" s="1"/>
      <c r="AE619" s="1"/>
      <c r="AF619" s="1"/>
    </row>
    <row r="620" customFormat="false" ht="15" hidden="false" customHeight="false" outlineLevel="1" collapsed="false">
      <c r="A620" s="1"/>
      <c r="B620" s="105"/>
      <c r="C620" s="54"/>
      <c r="D620" s="54"/>
      <c r="E620" s="54"/>
      <c r="F620" s="57" t="str">
        <f aca="false">F3</f>
        <v>MZ</v>
      </c>
      <c r="G620" s="57"/>
      <c r="H620" s="57" t="str">
        <f aca="false">H3</f>
        <v>SM</v>
      </c>
      <c r="I620" s="57"/>
      <c r="J620" s="57" t="str">
        <f aca="false">J3</f>
        <v>BB</v>
      </c>
      <c r="K620" s="57"/>
      <c r="L620" s="57" t="str">
        <f aca="false">L3</f>
        <v>NA</v>
      </c>
      <c r="M620" s="57"/>
      <c r="N620" s="57" t="str">
        <f aca="false">N3</f>
        <v>T5</v>
      </c>
      <c r="O620" s="57"/>
      <c r="P620" s="57" t="s">
        <v>69</v>
      </c>
      <c r="Q620" s="57"/>
      <c r="R620" s="1"/>
      <c r="S620" s="1"/>
      <c r="T620" s="1"/>
      <c r="U620" s="1"/>
      <c r="V620" s="1"/>
      <c r="W620" s="1"/>
      <c r="X620" s="1"/>
      <c r="Y620" s="1"/>
      <c r="Z620" s="1"/>
      <c r="AA620" s="1"/>
      <c r="AB620" s="1"/>
      <c r="AC620" s="1"/>
      <c r="AD620" s="1"/>
      <c r="AE620" s="1"/>
      <c r="AF620" s="1"/>
    </row>
    <row r="621" customFormat="false" ht="15" hidden="false" customHeight="false" outlineLevel="1" collapsed="false">
      <c r="A621" s="1"/>
      <c r="B621" s="54"/>
      <c r="C621" s="54"/>
      <c r="D621" s="58" t="s">
        <v>63</v>
      </c>
      <c r="E621" s="58" t="s">
        <v>64</v>
      </c>
      <c r="F621" s="59" t="s">
        <v>65</v>
      </c>
      <c r="G621" s="60" t="s">
        <v>66</v>
      </c>
      <c r="H621" s="59" t="s">
        <v>65</v>
      </c>
      <c r="I621" s="60" t="s">
        <v>66</v>
      </c>
      <c r="J621" s="59" t="s">
        <v>65</v>
      </c>
      <c r="K621" s="60" t="s">
        <v>66</v>
      </c>
      <c r="L621" s="59" t="s">
        <v>65</v>
      </c>
      <c r="M621" s="60" t="s">
        <v>66</v>
      </c>
      <c r="N621" s="59" t="s">
        <v>65</v>
      </c>
      <c r="O621" s="60" t="s">
        <v>66</v>
      </c>
      <c r="P621" s="59" t="s">
        <v>65</v>
      </c>
      <c r="Q621" s="60" t="s">
        <v>66</v>
      </c>
      <c r="R621" s="1"/>
      <c r="S621" s="1"/>
      <c r="T621" s="1"/>
      <c r="U621" s="1"/>
      <c r="V621" s="1"/>
      <c r="W621" s="1"/>
      <c r="X621" s="1"/>
      <c r="Y621" s="1"/>
      <c r="Z621" s="1"/>
      <c r="AA621" s="1"/>
      <c r="AB621" s="1"/>
      <c r="AC621" s="1"/>
      <c r="AD621" s="1"/>
      <c r="AE621" s="1"/>
      <c r="AF621" s="1"/>
    </row>
    <row r="622" customFormat="false" ht="15" hidden="false" customHeight="false" outlineLevel="1" collapsed="false">
      <c r="A622" s="1"/>
      <c r="B622" s="62" t="s">
        <v>53</v>
      </c>
      <c r="C622" s="63"/>
      <c r="D622" s="64" t="n">
        <v>4</v>
      </c>
      <c r="E622" s="65" t="n">
        <f aca="false">D622-F622-H622-J622-L622-N622</f>
        <v>4</v>
      </c>
      <c r="F622" s="66" t="n">
        <f aca="false">SUM(F623:F632)</f>
        <v>0</v>
      </c>
      <c r="G622" s="67" t="n">
        <f aca="false">SUM(G623:G632)</f>
        <v>0</v>
      </c>
      <c r="H622" s="66" t="n">
        <f aca="false">SUM(H623:H632)</f>
        <v>0</v>
      </c>
      <c r="I622" s="67" t="n">
        <f aca="false">SUM(I623:I632)</f>
        <v>0</v>
      </c>
      <c r="J622" s="66" t="n">
        <f aca="false">SUM(J623:J632)</f>
        <v>0</v>
      </c>
      <c r="K622" s="67" t="n">
        <f aca="false">SUM(K623:K632)</f>
        <v>0</v>
      </c>
      <c r="L622" s="66" t="n">
        <f aca="false">SUM(L623:L632)</f>
        <v>0</v>
      </c>
      <c r="M622" s="67" t="n">
        <f aca="false">SUM(M623:M632)</f>
        <v>0</v>
      </c>
      <c r="N622" s="66" t="n">
        <f aca="false">SUM(N623:N632)</f>
        <v>0</v>
      </c>
      <c r="O622" s="67" t="n">
        <f aca="false">SUM(O623:O632)</f>
        <v>0</v>
      </c>
      <c r="P622" s="68" t="n">
        <f aca="false">L622+J622+H622+F622+N622</f>
        <v>0</v>
      </c>
      <c r="Q622" s="67" t="n">
        <f aca="false">M622+K622+I622+G622+O622</f>
        <v>0</v>
      </c>
      <c r="R622" s="1"/>
      <c r="S622" s="1"/>
      <c r="T622" s="1"/>
      <c r="U622" s="1"/>
      <c r="V622" s="1"/>
      <c r="W622" s="1"/>
      <c r="X622" s="1"/>
      <c r="Y622" s="1"/>
      <c r="Z622" s="1"/>
      <c r="AA622" s="1"/>
      <c r="AB622" s="1"/>
      <c r="AC622" s="1"/>
      <c r="AD622" s="1"/>
      <c r="AE622" s="1"/>
      <c r="AF622" s="1"/>
    </row>
    <row r="623" customFormat="false" ht="15" hidden="true" customHeight="false" outlineLevel="2" collapsed="false">
      <c r="A623" s="1"/>
      <c r="B623" s="70" t="str">
        <f aca="false">B502</f>
        <v>Use Cases - brief</v>
      </c>
      <c r="C623" s="71"/>
      <c r="D623" s="72"/>
      <c r="E623" s="73"/>
      <c r="F623" s="74"/>
      <c r="G623" s="75" t="n">
        <f aca="false">SUMIFS([0]!t1istw12,[0]!t1paketw12,B623)</f>
        <v>0</v>
      </c>
      <c r="H623" s="74"/>
      <c r="I623" s="75" t="n">
        <f aca="false">SUMIFS(zeit2!t2istw12,zeit2!t2paketw12,B623)</f>
        <v>0</v>
      </c>
      <c r="J623" s="74"/>
      <c r="K623" s="75" t="n">
        <f aca="false">SUMIFS(zeit3!t3istw12,zeit3!t3paketw12,B623)</f>
        <v>0</v>
      </c>
      <c r="L623" s="74"/>
      <c r="M623" s="75" t="n">
        <f aca="false">SUMIFS(zeit4!t4istw12,zeit4!t4paketw12,B623)</f>
        <v>0</v>
      </c>
      <c r="N623" s="74"/>
      <c r="O623" s="75" t="n">
        <f aca="false">SUMIFS(zeit5!t5istw12,zeit5!t5paketw12,B623)</f>
        <v>0</v>
      </c>
      <c r="P623" s="76" t="n">
        <f aca="false">L623+J623+H623+F623+N623</f>
        <v>0</v>
      </c>
      <c r="Q623" s="98" t="n">
        <f aca="false">M623+K623+I623+G623+O623</f>
        <v>0</v>
      </c>
      <c r="R623" s="1"/>
      <c r="S623" s="1"/>
      <c r="T623" s="1"/>
      <c r="U623" s="1"/>
      <c r="V623" s="1"/>
      <c r="W623" s="1"/>
      <c r="X623" s="1"/>
      <c r="Y623" s="1"/>
      <c r="Z623" s="1"/>
      <c r="AA623" s="1"/>
      <c r="AB623" s="1"/>
      <c r="AC623" s="1"/>
      <c r="AD623" s="1"/>
      <c r="AE623" s="1"/>
      <c r="AF623" s="1"/>
    </row>
    <row r="624" customFormat="false" ht="15" hidden="true" customHeight="false" outlineLevel="2" collapsed="false">
      <c r="A624" s="1"/>
      <c r="B624" s="70" t="str">
        <f aca="false">B503</f>
        <v>Use Cases - fully dressed</v>
      </c>
      <c r="C624" s="71"/>
      <c r="D624" s="72"/>
      <c r="E624" s="73"/>
      <c r="F624" s="74"/>
      <c r="G624" s="75" t="n">
        <f aca="false">SUMIFS([0]!t1istw12,[0]!t1paketw12,B624)</f>
        <v>0</v>
      </c>
      <c r="H624" s="74"/>
      <c r="I624" s="75" t="n">
        <f aca="false">SUMIFS(zeit2!t2istw12,zeit2!t2paketw12,B624)</f>
        <v>0</v>
      </c>
      <c r="J624" s="74"/>
      <c r="K624" s="75" t="n">
        <f aca="false">SUMIFS(zeit3!t3istw12,zeit3!t3paketw12,B624)</f>
        <v>0</v>
      </c>
      <c r="L624" s="74"/>
      <c r="M624" s="75" t="n">
        <f aca="false">SUMIFS(zeit4!t4istw12,zeit4!t4paketw12,B624)</f>
        <v>0</v>
      </c>
      <c r="N624" s="74"/>
      <c r="O624" s="75" t="n">
        <f aca="false">SUMIFS(zeit5!t5istw12,zeit5!t5paketw12,B624)</f>
        <v>0</v>
      </c>
      <c r="P624" s="76" t="n">
        <f aca="false">L624+J624+H624+F624+N624</f>
        <v>0</v>
      </c>
      <c r="Q624" s="98" t="n">
        <f aca="false">M624+K624+I624+G624+O624</f>
        <v>0</v>
      </c>
      <c r="R624" s="1"/>
      <c r="S624" s="1"/>
      <c r="T624" s="1"/>
      <c r="U624" s="1"/>
      <c r="V624" s="1"/>
      <c r="W624" s="1"/>
      <c r="X624" s="1"/>
      <c r="Y624" s="1"/>
      <c r="Z624" s="1"/>
      <c r="AA624" s="1"/>
      <c r="AB624" s="1"/>
      <c r="AC624" s="1"/>
      <c r="AD624" s="1"/>
      <c r="AE624" s="1"/>
      <c r="AF624" s="1"/>
    </row>
    <row r="625" customFormat="false" ht="15" hidden="true" customHeight="false" outlineLevel="2" collapsed="false">
      <c r="A625" s="1"/>
      <c r="B625" s="70" t="str">
        <f aca="false">B504</f>
        <v>Vision</v>
      </c>
      <c r="C625" s="71"/>
      <c r="D625" s="72"/>
      <c r="E625" s="73"/>
      <c r="F625" s="74"/>
      <c r="G625" s="75" t="n">
        <f aca="false">SUMIFS([0]!t1istw12,[0]!t1paketw12,B625)</f>
        <v>0</v>
      </c>
      <c r="H625" s="74"/>
      <c r="I625" s="75" t="n">
        <f aca="false">SUMIFS(zeit2!t2istw12,zeit2!t2paketw12,B625)</f>
        <v>0</v>
      </c>
      <c r="J625" s="74"/>
      <c r="K625" s="75" t="n">
        <f aca="false">SUMIFS(zeit3!t3istw12,zeit3!t3paketw12,B625)</f>
        <v>0</v>
      </c>
      <c r="L625" s="74"/>
      <c r="M625" s="75" t="n">
        <f aca="false">SUMIFS(zeit4!t4istw12,zeit4!t4paketw12,B625)</f>
        <v>0</v>
      </c>
      <c r="N625" s="74"/>
      <c r="O625" s="75" t="n">
        <f aca="false">SUMIFS(zeit5!t5istw12,zeit5!t5paketw12,B625)</f>
        <v>0</v>
      </c>
      <c r="P625" s="76" t="n">
        <f aca="false">L625+J625+H625+F625+N625</f>
        <v>0</v>
      </c>
      <c r="Q625" s="98" t="n">
        <f aca="false">M625+K625+I625+G625+O625</f>
        <v>0</v>
      </c>
      <c r="R625" s="1"/>
      <c r="S625" s="1"/>
      <c r="T625" s="1"/>
      <c r="U625" s="1"/>
      <c r="V625" s="1"/>
      <c r="W625" s="1"/>
      <c r="X625" s="1"/>
      <c r="Y625" s="1"/>
      <c r="Z625" s="1"/>
      <c r="AA625" s="1"/>
      <c r="AB625" s="1"/>
      <c r="AC625" s="1"/>
      <c r="AD625" s="1"/>
      <c r="AE625" s="1"/>
      <c r="AF625" s="1"/>
    </row>
    <row r="626" customFormat="false" ht="15" hidden="true" customHeight="false" outlineLevel="2" collapsed="false">
      <c r="A626" s="1"/>
      <c r="B626" s="70" t="str">
        <f aca="false">B505</f>
        <v>Software Requirements Specifications</v>
      </c>
      <c r="C626" s="71"/>
      <c r="D626" s="72"/>
      <c r="E626" s="73"/>
      <c r="F626" s="74"/>
      <c r="G626" s="75" t="n">
        <f aca="false">SUMIFS([0]!t1istw12,[0]!t1paketw12,B626)</f>
        <v>0</v>
      </c>
      <c r="H626" s="74"/>
      <c r="I626" s="75" t="n">
        <f aca="false">SUMIFS(zeit2!t2istw12,zeit2!t2paketw12,B626)</f>
        <v>0</v>
      </c>
      <c r="J626" s="74"/>
      <c r="K626" s="75" t="n">
        <f aca="false">SUMIFS(zeit3!t3istw12,zeit3!t3paketw12,B626)</f>
        <v>0</v>
      </c>
      <c r="L626" s="74"/>
      <c r="M626" s="75" t="n">
        <f aca="false">SUMIFS(zeit4!t4istw12,zeit4!t4paketw12,B626)</f>
        <v>0</v>
      </c>
      <c r="N626" s="74"/>
      <c r="O626" s="75" t="n">
        <f aca="false">SUMIFS(zeit5!t5istw12,zeit5!t5paketw12,B626)</f>
        <v>0</v>
      </c>
      <c r="P626" s="76" t="n">
        <f aca="false">L626+J626+H626+F626+N626</f>
        <v>0</v>
      </c>
      <c r="Q626" s="98" t="n">
        <f aca="false">M626+K626+I626+G626+O626</f>
        <v>0</v>
      </c>
      <c r="R626" s="1"/>
      <c r="S626" s="1"/>
      <c r="T626" s="1"/>
      <c r="U626" s="1"/>
      <c r="V626" s="1"/>
      <c r="W626" s="1"/>
      <c r="X626" s="1"/>
      <c r="Y626" s="1"/>
      <c r="Z626" s="1"/>
      <c r="AA626" s="1"/>
      <c r="AB626" s="1"/>
      <c r="AC626" s="1"/>
      <c r="AD626" s="1"/>
      <c r="AE626" s="1"/>
      <c r="AF626" s="1"/>
    </row>
    <row r="627" customFormat="false" ht="15" hidden="true" customHeight="false" outlineLevel="2" collapsed="false">
      <c r="A627" s="1"/>
      <c r="B627" s="70" t="str">
        <f aca="false">B506</f>
        <v>Glossary</v>
      </c>
      <c r="C627" s="71"/>
      <c r="D627" s="72"/>
      <c r="E627" s="73"/>
      <c r="F627" s="74"/>
      <c r="G627" s="75" t="n">
        <f aca="false">SUMIFS([0]!t1istw12,[0]!t1paketw12,B627)</f>
        <v>0</v>
      </c>
      <c r="H627" s="74"/>
      <c r="I627" s="75" t="n">
        <f aca="false">SUMIFS(zeit2!t2istw12,zeit2!t2paketw12,B627)</f>
        <v>0</v>
      </c>
      <c r="J627" s="74"/>
      <c r="K627" s="75" t="n">
        <f aca="false">SUMIFS(zeit3!t3istw12,zeit3!t3paketw12,B627)</f>
        <v>0</v>
      </c>
      <c r="L627" s="74"/>
      <c r="M627" s="75" t="n">
        <f aca="false">SUMIFS(zeit4!t4istw12,zeit4!t4paketw12,B627)</f>
        <v>0</v>
      </c>
      <c r="N627" s="74"/>
      <c r="O627" s="75" t="n">
        <f aca="false">SUMIFS(zeit5!t5istw12,zeit5!t5paketw12,B627)</f>
        <v>0</v>
      </c>
      <c r="P627" s="76" t="n">
        <f aca="false">L627+J627+H627+F627+N627</f>
        <v>0</v>
      </c>
      <c r="Q627" s="98" t="n">
        <f aca="false">M627+K627+I627+G627+O627</f>
        <v>0</v>
      </c>
      <c r="R627" s="1"/>
      <c r="S627" s="1"/>
      <c r="T627" s="1"/>
      <c r="U627" s="1"/>
      <c r="V627" s="1"/>
      <c r="W627" s="1"/>
      <c r="X627" s="1"/>
      <c r="Y627" s="1"/>
      <c r="Z627" s="1"/>
      <c r="AA627" s="1"/>
      <c r="AB627" s="1"/>
      <c r="AC627" s="1"/>
      <c r="AD627" s="1"/>
      <c r="AE627" s="1"/>
      <c r="AF627" s="1"/>
    </row>
    <row r="628" customFormat="false" ht="15" hidden="true" customHeight="false" outlineLevel="2" collapsed="false">
      <c r="A628" s="1"/>
      <c r="B628" s="70" t="n">
        <f aca="false">B507</f>
        <v>0</v>
      </c>
      <c r="C628" s="71"/>
      <c r="D628" s="72"/>
      <c r="E628" s="73"/>
      <c r="F628" s="74"/>
      <c r="G628" s="75" t="n">
        <f aca="false">SUMIFS([0]!t1istw12,[0]!t1paketw12,B628)</f>
        <v>0</v>
      </c>
      <c r="H628" s="74"/>
      <c r="I628" s="75" t="n">
        <f aca="false">SUMIFS(zeit2!t2istw12,zeit2!t2paketw12,B628)</f>
        <v>0</v>
      </c>
      <c r="J628" s="74"/>
      <c r="K628" s="75" t="n">
        <f aca="false">SUMIFS(zeit3!t3istw12,zeit3!t3paketw12,B628)</f>
        <v>0</v>
      </c>
      <c r="L628" s="74"/>
      <c r="M628" s="75" t="n">
        <f aca="false">SUMIFS(zeit4!t4istw12,zeit4!t4paketw12,B628)</f>
        <v>0</v>
      </c>
      <c r="N628" s="74"/>
      <c r="O628" s="75" t="n">
        <f aca="false">SUMIFS(zeit5!t5istw12,zeit5!t5paketw12,B628)</f>
        <v>0</v>
      </c>
      <c r="P628" s="76" t="n">
        <f aca="false">L628+J628+H628+F628+N628</f>
        <v>0</v>
      </c>
      <c r="Q628" s="98" t="n">
        <f aca="false">M628+K628+I628+G628+O628</f>
        <v>0</v>
      </c>
      <c r="R628" s="1"/>
      <c r="S628" s="1"/>
      <c r="T628" s="1"/>
      <c r="U628" s="1"/>
      <c r="V628" s="1"/>
      <c r="W628" s="1"/>
      <c r="X628" s="1"/>
      <c r="Y628" s="1"/>
      <c r="Z628" s="1"/>
      <c r="AA628" s="1"/>
      <c r="AB628" s="1"/>
      <c r="AC628" s="1"/>
      <c r="AD628" s="1"/>
      <c r="AE628" s="1"/>
      <c r="AF628" s="1"/>
    </row>
    <row r="629" customFormat="false" ht="15" hidden="true" customHeight="false" outlineLevel="2" collapsed="false">
      <c r="A629" s="1"/>
      <c r="B629" s="70" t="n">
        <f aca="false">B508</f>
        <v>0</v>
      </c>
      <c r="C629" s="71"/>
      <c r="D629" s="72"/>
      <c r="E629" s="73"/>
      <c r="F629" s="74"/>
      <c r="G629" s="75" t="n">
        <f aca="false">SUMIFS([0]!t1istw12,[0]!t1paketw12,B629)</f>
        <v>0</v>
      </c>
      <c r="H629" s="74"/>
      <c r="I629" s="75" t="n">
        <f aca="false">SUMIFS(zeit2!t2istw12,zeit2!t2paketw12,B629)</f>
        <v>0</v>
      </c>
      <c r="J629" s="74"/>
      <c r="K629" s="75" t="n">
        <f aca="false">SUMIFS(zeit3!t3istw12,zeit3!t3paketw12,B629)</f>
        <v>0</v>
      </c>
      <c r="L629" s="74"/>
      <c r="M629" s="75" t="n">
        <f aca="false">SUMIFS(zeit4!t4istw12,zeit4!t4paketw12,B629)</f>
        <v>0</v>
      </c>
      <c r="N629" s="74"/>
      <c r="O629" s="75" t="n">
        <f aca="false">SUMIFS(zeit5!t5istw12,zeit5!t5paketw12,B629)</f>
        <v>0</v>
      </c>
      <c r="P629" s="76" t="n">
        <f aca="false">L629+J629+H629+F629+N629</f>
        <v>0</v>
      </c>
      <c r="Q629" s="98" t="n">
        <f aca="false">M629+K629+I629+G629+O629</f>
        <v>0</v>
      </c>
      <c r="R629" s="1"/>
      <c r="S629" s="1"/>
      <c r="T629" s="1"/>
      <c r="U629" s="1"/>
      <c r="V629" s="1"/>
      <c r="W629" s="1"/>
      <c r="X629" s="1"/>
      <c r="Y629" s="1"/>
      <c r="Z629" s="1"/>
      <c r="AA629" s="1"/>
      <c r="AB629" s="1"/>
      <c r="AC629" s="1"/>
      <c r="AD629" s="1"/>
      <c r="AE629" s="1"/>
      <c r="AF629" s="1"/>
    </row>
    <row r="630" customFormat="false" ht="15" hidden="true" customHeight="false" outlineLevel="2" collapsed="false">
      <c r="A630" s="1"/>
      <c r="B630" s="70" t="n">
        <f aca="false">B509</f>
        <v>0</v>
      </c>
      <c r="C630" s="71"/>
      <c r="D630" s="72"/>
      <c r="E630" s="73"/>
      <c r="F630" s="74"/>
      <c r="G630" s="75" t="n">
        <f aca="false">SUMIFS([0]!t1istw12,[0]!t1paketw12,B630)</f>
        <v>0</v>
      </c>
      <c r="H630" s="74"/>
      <c r="I630" s="75" t="n">
        <f aca="false">SUMIFS(zeit2!t2istw12,zeit2!t2paketw12,B630)</f>
        <v>0</v>
      </c>
      <c r="J630" s="74"/>
      <c r="K630" s="75" t="n">
        <f aca="false">SUMIFS(zeit3!t3istw12,zeit3!t3paketw12,B630)</f>
        <v>0</v>
      </c>
      <c r="L630" s="74"/>
      <c r="M630" s="75" t="n">
        <f aca="false">SUMIFS(zeit4!t4istw12,zeit4!t4paketw12,B630)</f>
        <v>0</v>
      </c>
      <c r="N630" s="74"/>
      <c r="O630" s="75" t="n">
        <f aca="false">SUMIFS(zeit5!t5istw12,zeit5!t5paketw12,B630)</f>
        <v>0</v>
      </c>
      <c r="P630" s="76" t="n">
        <f aca="false">L630+J630+H630+F630+N630</f>
        <v>0</v>
      </c>
      <c r="Q630" s="98" t="n">
        <f aca="false">M630+K630+I630+G630+O630</f>
        <v>0</v>
      </c>
      <c r="R630" s="1"/>
      <c r="S630" s="1"/>
      <c r="T630" s="1"/>
      <c r="U630" s="1"/>
      <c r="V630" s="1"/>
      <c r="W630" s="1"/>
      <c r="X630" s="1"/>
      <c r="Y630" s="1"/>
      <c r="Z630" s="1"/>
      <c r="AA630" s="1"/>
      <c r="AB630" s="1"/>
      <c r="AC630" s="1"/>
      <c r="AD630" s="1"/>
      <c r="AE630" s="1"/>
      <c r="AF630" s="1"/>
    </row>
    <row r="631" customFormat="false" ht="15" hidden="true" customHeight="false" outlineLevel="2" collapsed="false">
      <c r="A631" s="1"/>
      <c r="B631" s="70" t="n">
        <f aca="false">B510</f>
        <v>0</v>
      </c>
      <c r="C631" s="71"/>
      <c r="D631" s="72"/>
      <c r="E631" s="73"/>
      <c r="F631" s="74"/>
      <c r="G631" s="75" t="n">
        <f aca="false">SUMIFS([0]!t1istw12,[0]!t1paketw12,B631)</f>
        <v>0</v>
      </c>
      <c r="H631" s="74"/>
      <c r="I631" s="75" t="n">
        <f aca="false">SUMIFS(zeit2!t2istw12,zeit2!t2paketw12,B631)</f>
        <v>0</v>
      </c>
      <c r="J631" s="74"/>
      <c r="K631" s="75" t="n">
        <f aca="false">SUMIFS(zeit3!t3istw12,zeit3!t3paketw12,B631)</f>
        <v>0</v>
      </c>
      <c r="L631" s="74"/>
      <c r="M631" s="75" t="n">
        <f aca="false">SUMIFS(zeit4!t4istw12,zeit4!t4paketw12,B631)</f>
        <v>0</v>
      </c>
      <c r="N631" s="74"/>
      <c r="O631" s="75" t="n">
        <f aca="false">SUMIFS(zeit5!t5istw12,zeit5!t5paketw12,B631)</f>
        <v>0</v>
      </c>
      <c r="P631" s="76" t="n">
        <f aca="false">L631+J631+H631+F631+N631</f>
        <v>0</v>
      </c>
      <c r="Q631" s="98" t="n">
        <f aca="false">M631+K631+I631+G631+O631</f>
        <v>0</v>
      </c>
      <c r="R631" s="1"/>
      <c r="S631" s="1"/>
      <c r="T631" s="1"/>
      <c r="U631" s="1"/>
      <c r="V631" s="1"/>
      <c r="W631" s="1"/>
      <c r="X631" s="1"/>
      <c r="Y631" s="1"/>
      <c r="Z631" s="1"/>
      <c r="AA631" s="1"/>
      <c r="AB631" s="1"/>
      <c r="AC631" s="1"/>
      <c r="AD631" s="1"/>
      <c r="AE631" s="1"/>
      <c r="AF631" s="1"/>
    </row>
    <row r="632" customFormat="false" ht="15" hidden="true" customHeight="false" outlineLevel="2" collapsed="false">
      <c r="A632" s="1"/>
      <c r="B632" s="70" t="n">
        <f aca="false">B511</f>
        <v>0</v>
      </c>
      <c r="C632" s="71"/>
      <c r="D632" s="72"/>
      <c r="E632" s="73"/>
      <c r="F632" s="74"/>
      <c r="G632" s="75" t="n">
        <f aca="false">SUMIFS([0]!t1istw12,[0]!t1paketw12,B632)</f>
        <v>0</v>
      </c>
      <c r="H632" s="74"/>
      <c r="I632" s="75" t="n">
        <f aca="false">SUMIFS(zeit2!t2istw12,zeit2!t2paketw12,B632)</f>
        <v>0</v>
      </c>
      <c r="J632" s="74"/>
      <c r="K632" s="75" t="n">
        <f aca="false">SUMIFS(zeit3!t3istw12,zeit3!t3paketw12,B632)</f>
        <v>0</v>
      </c>
      <c r="L632" s="74"/>
      <c r="M632" s="75" t="n">
        <f aca="false">SUMIFS(zeit4!t4istw12,zeit4!t4paketw12,B632)</f>
        <v>0</v>
      </c>
      <c r="N632" s="74"/>
      <c r="O632" s="75" t="n">
        <f aca="false">SUMIFS(zeit5!t5istw12,zeit5!t5paketw12,B632)</f>
        <v>0</v>
      </c>
      <c r="P632" s="76" t="n">
        <f aca="false">L632+J632+H632+F632+N632</f>
        <v>0</v>
      </c>
      <c r="Q632" s="98" t="n">
        <f aca="false">M632+K632+I632+G632+O632</f>
        <v>0</v>
      </c>
      <c r="R632" s="1"/>
      <c r="S632" s="1"/>
      <c r="T632" s="1"/>
      <c r="U632" s="1"/>
      <c r="V632" s="1"/>
      <c r="W632" s="1"/>
      <c r="X632" s="1"/>
      <c r="Y632" s="1"/>
      <c r="Z632" s="1"/>
      <c r="AA632" s="1"/>
      <c r="AB632" s="1"/>
      <c r="AC632" s="1"/>
      <c r="AD632" s="1"/>
      <c r="AE632" s="1"/>
      <c r="AF632" s="1"/>
    </row>
    <row r="633" customFormat="false" ht="15" hidden="false" customHeight="false" outlineLevel="1" collapsed="true">
      <c r="A633" s="1"/>
      <c r="B633" s="62" t="s">
        <v>70</v>
      </c>
      <c r="C633" s="78"/>
      <c r="D633" s="79" t="n">
        <v>4</v>
      </c>
      <c r="E633" s="80" t="n">
        <f aca="false">D633-F633-H633-J633-L633-N633</f>
        <v>4</v>
      </c>
      <c r="F633" s="81" t="n">
        <f aca="false">SUM(F634:F643)</f>
        <v>0</v>
      </c>
      <c r="G633" s="82" t="n">
        <f aca="false">SUM(G634:G643)</f>
        <v>0</v>
      </c>
      <c r="H633" s="81" t="n">
        <f aca="false">SUM(H634:H643)</f>
        <v>0</v>
      </c>
      <c r="I633" s="82" t="n">
        <f aca="false">SUM(I634:I643)</f>
        <v>0</v>
      </c>
      <c r="J633" s="81" t="n">
        <f aca="false">SUM(J634:J643)</f>
        <v>0</v>
      </c>
      <c r="K633" s="82" t="n">
        <f aca="false">SUM(K634:K643)</f>
        <v>0</v>
      </c>
      <c r="L633" s="81" t="n">
        <f aca="false">SUM(L634:L643)</f>
        <v>0</v>
      </c>
      <c r="M633" s="82" t="n">
        <f aca="false">SUM(M634:M643)</f>
        <v>0</v>
      </c>
      <c r="N633" s="81" t="n">
        <f aca="false">SUM(N634:N643)</f>
        <v>0</v>
      </c>
      <c r="O633" s="82" t="n">
        <f aca="false">SUM(O634:O643)</f>
        <v>0</v>
      </c>
      <c r="P633" s="68" t="n">
        <f aca="false">L633+J633+H633+F633+N633</f>
        <v>0</v>
      </c>
      <c r="Q633" s="67" t="n">
        <f aca="false">M633+K633+I633+G633+O633</f>
        <v>0</v>
      </c>
      <c r="R633" s="1"/>
      <c r="S633" s="1"/>
      <c r="T633" s="1"/>
      <c r="U633" s="1"/>
      <c r="V633" s="1"/>
      <c r="W633" s="1"/>
      <c r="X633" s="1"/>
      <c r="Y633" s="1"/>
      <c r="Z633" s="1"/>
      <c r="AA633" s="1"/>
      <c r="AB633" s="1"/>
      <c r="AC633" s="1"/>
      <c r="AD633" s="1"/>
      <c r="AE633" s="1"/>
      <c r="AF633" s="1"/>
    </row>
    <row r="634" customFormat="false" ht="15" hidden="true" customHeight="false" outlineLevel="2" collapsed="false">
      <c r="A634" s="1"/>
      <c r="B634" s="70" t="str">
        <f aca="false">B513</f>
        <v>Domänenmodell</v>
      </c>
      <c r="C634" s="71"/>
      <c r="D634" s="72"/>
      <c r="E634" s="73"/>
      <c r="F634" s="74"/>
      <c r="G634" s="75" t="n">
        <f aca="false">SUMIFS([0]!t1istw12,[0]!t1paketw12,B634)</f>
        <v>0</v>
      </c>
      <c r="H634" s="74"/>
      <c r="I634" s="75" t="n">
        <f aca="false">SUMIFS(zeit2!t2istw12,zeit2!t2paketw12,B634)</f>
        <v>0</v>
      </c>
      <c r="J634" s="74"/>
      <c r="K634" s="75" t="n">
        <f aca="false">SUMIFS(zeit3!t3istw12,zeit3!t3paketw12,B634)</f>
        <v>0</v>
      </c>
      <c r="L634" s="74"/>
      <c r="M634" s="75" t="n">
        <f aca="false">SUMIFS(zeit4!t4istw12,zeit4!t4paketw12,B634)</f>
        <v>0</v>
      </c>
      <c r="N634" s="74"/>
      <c r="O634" s="75" t="n">
        <f aca="false">SUMIFS(zeit5!t5istw12,zeit5!t5paketw12,B634)</f>
        <v>0</v>
      </c>
      <c r="P634" s="76" t="n">
        <f aca="false">L634+J634+H634+F634+N634</f>
        <v>0</v>
      </c>
      <c r="Q634" s="98" t="n">
        <f aca="false">M634+K634+I634+G634+O634</f>
        <v>0</v>
      </c>
      <c r="R634" s="1"/>
      <c r="S634" s="1"/>
      <c r="T634" s="1"/>
      <c r="U634" s="1"/>
      <c r="V634" s="1"/>
      <c r="W634" s="1"/>
      <c r="X634" s="1"/>
      <c r="Y634" s="1"/>
      <c r="Z634" s="1"/>
      <c r="AA634" s="1"/>
      <c r="AB634" s="1"/>
      <c r="AC634" s="1"/>
      <c r="AD634" s="1"/>
      <c r="AE634" s="1"/>
      <c r="AF634" s="1"/>
    </row>
    <row r="635" customFormat="false" ht="15" hidden="true" customHeight="false" outlineLevel="2" collapsed="false">
      <c r="A635" s="1"/>
      <c r="B635" s="70" t="str">
        <f aca="false">B514</f>
        <v>SSD</v>
      </c>
      <c r="C635" s="71"/>
      <c r="D635" s="72"/>
      <c r="E635" s="73"/>
      <c r="F635" s="74"/>
      <c r="G635" s="75" t="n">
        <f aca="false">SUMIFS([0]!t1istw12,[0]!t1paketw12,B635)</f>
        <v>0</v>
      </c>
      <c r="H635" s="74"/>
      <c r="I635" s="75" t="n">
        <f aca="false">SUMIFS(zeit2!t2istw12,zeit2!t2paketw12,B635)</f>
        <v>0</v>
      </c>
      <c r="J635" s="74"/>
      <c r="K635" s="75" t="n">
        <f aca="false">SUMIFS(zeit3!t3istw12,zeit3!t3paketw12,B635)</f>
        <v>0</v>
      </c>
      <c r="L635" s="74"/>
      <c r="M635" s="75" t="n">
        <f aca="false">SUMIFS(zeit4!t4istw12,zeit4!t4paketw12,B635)</f>
        <v>0</v>
      </c>
      <c r="N635" s="74"/>
      <c r="O635" s="75" t="n">
        <f aca="false">SUMIFS(zeit5!t5istw12,zeit5!t5paketw12,B635)</f>
        <v>0</v>
      </c>
      <c r="P635" s="76" t="n">
        <f aca="false">L635+J635+H635+F635+N635</f>
        <v>0</v>
      </c>
      <c r="Q635" s="98" t="n">
        <f aca="false">M635+K635+I635+G635+O635</f>
        <v>0</v>
      </c>
      <c r="R635" s="1"/>
      <c r="S635" s="1"/>
      <c r="T635" s="1"/>
      <c r="U635" s="1"/>
      <c r="V635" s="1"/>
      <c r="W635" s="1"/>
      <c r="X635" s="1"/>
      <c r="Y635" s="1"/>
      <c r="Z635" s="1"/>
      <c r="AA635" s="1"/>
      <c r="AB635" s="1"/>
      <c r="AC635" s="1"/>
      <c r="AD635" s="1"/>
      <c r="AE635" s="1"/>
      <c r="AF635" s="1"/>
    </row>
    <row r="636" customFormat="false" ht="15" hidden="true" customHeight="false" outlineLevel="2" collapsed="false">
      <c r="A636" s="1"/>
      <c r="B636" s="70" t="str">
        <f aca="false">B515</f>
        <v>Contract</v>
      </c>
      <c r="C636" s="71"/>
      <c r="D636" s="72"/>
      <c r="E636" s="73"/>
      <c r="F636" s="74"/>
      <c r="G636" s="75" t="n">
        <f aca="false">SUMIFS([0]!t1istw12,[0]!t1paketw12,B636)</f>
        <v>0</v>
      </c>
      <c r="H636" s="74"/>
      <c r="I636" s="75" t="n">
        <f aca="false">SUMIFS(zeit2!t2istw12,zeit2!t2paketw12,B636)</f>
        <v>0</v>
      </c>
      <c r="J636" s="74"/>
      <c r="K636" s="75" t="n">
        <f aca="false">SUMIFS(zeit3!t3istw12,zeit3!t3paketw12,B636)</f>
        <v>0</v>
      </c>
      <c r="L636" s="74"/>
      <c r="M636" s="75" t="n">
        <f aca="false">SUMIFS(zeit4!t4istw12,zeit4!t4paketw12,B636)</f>
        <v>0</v>
      </c>
      <c r="N636" s="74"/>
      <c r="O636" s="75" t="n">
        <f aca="false">SUMIFS(zeit5!t5istw12,zeit5!t5paketw12,B636)</f>
        <v>0</v>
      </c>
      <c r="P636" s="76" t="n">
        <f aca="false">L636+J636+H636+F636+N636</f>
        <v>0</v>
      </c>
      <c r="Q636" s="98" t="n">
        <f aca="false">M636+K636+I636+G636+O636</f>
        <v>0</v>
      </c>
      <c r="R636" s="1"/>
      <c r="S636" s="1"/>
      <c r="T636" s="1"/>
      <c r="U636" s="1"/>
      <c r="V636" s="1"/>
      <c r="W636" s="1"/>
      <c r="X636" s="1"/>
      <c r="Y636" s="1"/>
      <c r="Z636" s="1"/>
      <c r="AA636" s="1"/>
      <c r="AB636" s="1"/>
      <c r="AC636" s="1"/>
      <c r="AD636" s="1"/>
      <c r="AE636" s="1"/>
      <c r="AF636" s="1"/>
    </row>
    <row r="637" customFormat="false" ht="15" hidden="true" customHeight="false" outlineLevel="2" collapsed="false">
      <c r="A637" s="1"/>
      <c r="B637" s="70" t="str">
        <f aca="false">B516</f>
        <v>Klassendiagramm</v>
      </c>
      <c r="C637" s="71"/>
      <c r="D637" s="72"/>
      <c r="E637" s="73"/>
      <c r="F637" s="74"/>
      <c r="G637" s="75" t="n">
        <f aca="false">SUMIFS([0]!t1istw12,[0]!t1paketw12,B637)</f>
        <v>0</v>
      </c>
      <c r="H637" s="74"/>
      <c r="I637" s="75" t="n">
        <f aca="false">SUMIFS(zeit2!t2istw12,zeit2!t2paketw12,B637)</f>
        <v>0</v>
      </c>
      <c r="J637" s="74"/>
      <c r="K637" s="75" t="n">
        <f aca="false">SUMIFS(zeit3!t3istw12,zeit3!t3paketw12,B637)</f>
        <v>0</v>
      </c>
      <c r="L637" s="74"/>
      <c r="M637" s="75" t="n">
        <f aca="false">SUMIFS(zeit4!t4istw12,zeit4!t4paketw12,B637)</f>
        <v>0</v>
      </c>
      <c r="N637" s="74"/>
      <c r="O637" s="75" t="n">
        <f aca="false">SUMIFS(zeit5!t5istw12,zeit5!t5paketw12,B637)</f>
        <v>0</v>
      </c>
      <c r="P637" s="76" t="n">
        <f aca="false">L637+J637+H637+F637+N637</f>
        <v>0</v>
      </c>
      <c r="Q637" s="98" t="n">
        <f aca="false">M637+K637+I637+G637+O637</f>
        <v>0</v>
      </c>
      <c r="R637" s="1"/>
      <c r="S637" s="1"/>
      <c r="T637" s="1"/>
      <c r="U637" s="1"/>
      <c r="V637" s="1"/>
      <c r="W637" s="1"/>
      <c r="X637" s="1"/>
      <c r="Y637" s="1"/>
      <c r="Z637" s="1"/>
      <c r="AA637" s="1"/>
      <c r="AB637" s="1"/>
      <c r="AC637" s="1"/>
      <c r="AD637" s="1"/>
      <c r="AE637" s="1"/>
      <c r="AF637" s="1"/>
    </row>
    <row r="638" customFormat="false" ht="15" hidden="true" customHeight="false" outlineLevel="2" collapsed="false">
      <c r="A638" s="1"/>
      <c r="B638" s="70" t="str">
        <f aca="false">B517</f>
        <v>Zustandsdiagramme</v>
      </c>
      <c r="C638" s="71"/>
      <c r="D638" s="72"/>
      <c r="E638" s="73"/>
      <c r="F638" s="74"/>
      <c r="G638" s="75" t="n">
        <f aca="false">SUMIFS([0]!t1istw12,[0]!t1paketw12,B638)</f>
        <v>0</v>
      </c>
      <c r="H638" s="74"/>
      <c r="I638" s="75" t="n">
        <f aca="false">SUMIFS(zeit2!t2istw12,zeit2!t2paketw12,B638)</f>
        <v>0</v>
      </c>
      <c r="J638" s="74"/>
      <c r="K638" s="75" t="n">
        <f aca="false">SUMIFS(zeit3!t3istw12,zeit3!t3paketw12,B638)</f>
        <v>0</v>
      </c>
      <c r="L638" s="74"/>
      <c r="M638" s="75" t="n">
        <f aca="false">SUMIFS(zeit4!t4istw12,zeit4!t4paketw12,B638)</f>
        <v>0</v>
      </c>
      <c r="N638" s="74"/>
      <c r="O638" s="75" t="n">
        <f aca="false">SUMIFS(zeit5!t5istw12,zeit5!t5paketw12,B638)</f>
        <v>0</v>
      </c>
      <c r="P638" s="76" t="n">
        <f aca="false">L638+J638+H638+F638+N638</f>
        <v>0</v>
      </c>
      <c r="Q638" s="98" t="n">
        <f aca="false">M638+K638+I638+G638+O638</f>
        <v>0</v>
      </c>
      <c r="R638" s="1"/>
      <c r="S638" s="1"/>
      <c r="T638" s="1"/>
      <c r="U638" s="1"/>
      <c r="V638" s="1"/>
      <c r="W638" s="1"/>
      <c r="X638" s="1"/>
      <c r="Y638" s="1"/>
      <c r="Z638" s="1"/>
      <c r="AA638" s="1"/>
      <c r="AB638" s="1"/>
      <c r="AC638" s="1"/>
      <c r="AD638" s="1"/>
      <c r="AE638" s="1"/>
      <c r="AF638" s="1"/>
    </row>
    <row r="639" customFormat="false" ht="15" hidden="true" customHeight="false" outlineLevel="2" collapsed="false">
      <c r="A639" s="1"/>
      <c r="B639" s="70" t="str">
        <f aca="false">B518</f>
        <v>Architektur</v>
      </c>
      <c r="C639" s="71"/>
      <c r="D639" s="72"/>
      <c r="E639" s="73"/>
      <c r="F639" s="74"/>
      <c r="G639" s="75" t="n">
        <f aca="false">SUMIFS([0]!t1istw12,[0]!t1paketw12,B639)</f>
        <v>0</v>
      </c>
      <c r="H639" s="74"/>
      <c r="I639" s="75" t="n">
        <f aca="false">SUMIFS(zeit2!t2istw12,zeit2!t2paketw12,B639)</f>
        <v>0</v>
      </c>
      <c r="J639" s="74"/>
      <c r="K639" s="75" t="n">
        <f aca="false">SUMIFS(zeit3!t3istw12,zeit3!t3paketw12,B639)</f>
        <v>0</v>
      </c>
      <c r="L639" s="74"/>
      <c r="M639" s="75" t="n">
        <f aca="false">SUMIFS(zeit4!t4istw12,zeit4!t4paketw12,B639)</f>
        <v>0</v>
      </c>
      <c r="N639" s="74"/>
      <c r="O639" s="75" t="n">
        <f aca="false">SUMIFS(zeit5!t5istw12,zeit5!t5paketw12,B639)</f>
        <v>0</v>
      </c>
      <c r="P639" s="76" t="n">
        <f aca="false">L639+J639+H639+F639+N639</f>
        <v>0</v>
      </c>
      <c r="Q639" s="98" t="n">
        <f aca="false">M639+K639+I639+G639+O639</f>
        <v>0</v>
      </c>
      <c r="R639" s="1"/>
      <c r="S639" s="1"/>
      <c r="T639" s="1"/>
      <c r="U639" s="1"/>
      <c r="V639" s="1"/>
      <c r="W639" s="1"/>
      <c r="X639" s="1"/>
      <c r="Y639" s="1"/>
      <c r="Z639" s="1"/>
      <c r="AA639" s="1"/>
      <c r="AB639" s="1"/>
      <c r="AC639" s="1"/>
      <c r="AD639" s="1"/>
      <c r="AE639" s="1"/>
      <c r="AF639" s="1"/>
    </row>
    <row r="640" customFormat="false" ht="15" hidden="true" customHeight="false" outlineLevel="2" collapsed="false">
      <c r="A640" s="1"/>
      <c r="B640" s="70" t="str">
        <f aca="false">B519</f>
        <v>Objektorientierter Entwurf</v>
      </c>
      <c r="C640" s="71"/>
      <c r="D640" s="72"/>
      <c r="E640" s="73"/>
      <c r="F640" s="74"/>
      <c r="G640" s="75" t="n">
        <f aca="false">SUMIFS([0]!t1istw12,[0]!t1paketw12,B640)</f>
        <v>0</v>
      </c>
      <c r="H640" s="74"/>
      <c r="I640" s="75" t="n">
        <f aca="false">SUMIFS(zeit2!t2istw12,zeit2!t2paketw12,B640)</f>
        <v>0</v>
      </c>
      <c r="J640" s="74"/>
      <c r="K640" s="75" t="n">
        <f aca="false">SUMIFS(zeit3!t3istw12,zeit3!t3paketw12,B640)</f>
        <v>0</v>
      </c>
      <c r="L640" s="74"/>
      <c r="M640" s="75" t="n">
        <f aca="false">SUMIFS(zeit4!t4istw12,zeit4!t4paketw12,B640)</f>
        <v>0</v>
      </c>
      <c r="N640" s="74"/>
      <c r="O640" s="75" t="n">
        <f aca="false">SUMIFS(zeit5!t5istw12,zeit5!t5paketw12,B640)</f>
        <v>0</v>
      </c>
      <c r="P640" s="76" t="n">
        <f aca="false">L640+J640+H640+F640+N640</f>
        <v>0</v>
      </c>
      <c r="Q640" s="98" t="n">
        <f aca="false">M640+K640+I640+G640+O640</f>
        <v>0</v>
      </c>
      <c r="R640" s="1"/>
      <c r="S640" s="1"/>
      <c r="T640" s="1"/>
      <c r="U640" s="1"/>
      <c r="V640" s="1"/>
      <c r="W640" s="1"/>
      <c r="X640" s="1"/>
      <c r="Y640" s="1"/>
      <c r="Z640" s="1"/>
      <c r="AA640" s="1"/>
      <c r="AB640" s="1"/>
      <c r="AC640" s="1"/>
      <c r="AD640" s="1"/>
      <c r="AE640" s="1"/>
      <c r="AF640" s="1"/>
    </row>
    <row r="641" customFormat="false" ht="15" hidden="true" customHeight="false" outlineLevel="2" collapsed="false">
      <c r="A641" s="1"/>
      <c r="B641" s="70" t="n">
        <f aca="false">B520</f>
        <v>0</v>
      </c>
      <c r="C641" s="71"/>
      <c r="D641" s="72"/>
      <c r="E641" s="73"/>
      <c r="F641" s="74"/>
      <c r="G641" s="75" t="n">
        <f aca="false">SUMIFS([0]!t1istw12,[0]!t1paketw12,B641)</f>
        <v>0</v>
      </c>
      <c r="H641" s="74"/>
      <c r="I641" s="75" t="n">
        <f aca="false">SUMIFS(zeit2!t2istw12,zeit2!t2paketw12,B641)</f>
        <v>0</v>
      </c>
      <c r="J641" s="74"/>
      <c r="K641" s="75" t="n">
        <f aca="false">SUMIFS(zeit3!t3istw12,zeit3!t3paketw12,B641)</f>
        <v>0</v>
      </c>
      <c r="L641" s="74"/>
      <c r="M641" s="75" t="n">
        <f aca="false">SUMIFS(zeit4!t4istw12,zeit4!t4paketw12,B641)</f>
        <v>0</v>
      </c>
      <c r="N641" s="74"/>
      <c r="O641" s="75" t="n">
        <f aca="false">SUMIFS(zeit5!t5istw12,zeit5!t5paketw12,B641)</f>
        <v>0</v>
      </c>
      <c r="P641" s="76" t="n">
        <f aca="false">L641+J641+H641+F641+N641</f>
        <v>0</v>
      </c>
      <c r="Q641" s="98" t="n">
        <f aca="false">M641+K641+I641+G641+O641</f>
        <v>0</v>
      </c>
      <c r="R641" s="1"/>
      <c r="S641" s="1"/>
      <c r="T641" s="1"/>
      <c r="U641" s="1"/>
      <c r="V641" s="1"/>
      <c r="W641" s="1"/>
      <c r="X641" s="1"/>
      <c r="Y641" s="1"/>
      <c r="Z641" s="1"/>
      <c r="AA641" s="1"/>
      <c r="AB641" s="1"/>
      <c r="AC641" s="1"/>
      <c r="AD641" s="1"/>
      <c r="AE641" s="1"/>
      <c r="AF641" s="1"/>
    </row>
    <row r="642" customFormat="false" ht="15" hidden="true" customHeight="false" outlineLevel="2" collapsed="false">
      <c r="A642" s="1"/>
      <c r="B642" s="70" t="n">
        <f aca="false">B521</f>
        <v>0</v>
      </c>
      <c r="C642" s="71"/>
      <c r="D642" s="72"/>
      <c r="E642" s="73"/>
      <c r="F642" s="74"/>
      <c r="G642" s="75" t="n">
        <f aca="false">SUMIFS([0]!t1istw12,[0]!t1paketw12,B642)</f>
        <v>0</v>
      </c>
      <c r="H642" s="74"/>
      <c r="I642" s="75" t="n">
        <f aca="false">SUMIFS(zeit2!t2istw12,zeit2!t2paketw12,B642)</f>
        <v>0</v>
      </c>
      <c r="J642" s="74"/>
      <c r="K642" s="75" t="n">
        <f aca="false">SUMIFS(zeit3!t3istw12,zeit3!t3paketw12,B642)</f>
        <v>0</v>
      </c>
      <c r="L642" s="74"/>
      <c r="M642" s="75" t="n">
        <f aca="false">SUMIFS(zeit4!t4istw12,zeit4!t4paketw12,B642)</f>
        <v>0</v>
      </c>
      <c r="N642" s="74"/>
      <c r="O642" s="75" t="n">
        <f aca="false">SUMIFS(zeit5!t5istw12,zeit5!t5paketw12,B642)</f>
        <v>0</v>
      </c>
      <c r="P642" s="76" t="n">
        <f aca="false">L642+J642+H642+F642+N642</f>
        <v>0</v>
      </c>
      <c r="Q642" s="98" t="n">
        <f aca="false">M642+K642+I642+G642+O642</f>
        <v>0</v>
      </c>
      <c r="R642" s="1"/>
      <c r="S642" s="1"/>
      <c r="T642" s="1"/>
      <c r="U642" s="1"/>
      <c r="V642" s="1"/>
      <c r="W642" s="1"/>
      <c r="X642" s="1"/>
      <c r="Y642" s="1"/>
      <c r="Z642" s="1"/>
      <c r="AA642" s="1"/>
      <c r="AB642" s="1"/>
      <c r="AC642" s="1"/>
      <c r="AD642" s="1"/>
      <c r="AE642" s="1"/>
      <c r="AF642" s="1"/>
    </row>
    <row r="643" customFormat="false" ht="15" hidden="true" customHeight="false" outlineLevel="2" collapsed="false">
      <c r="A643" s="1"/>
      <c r="B643" s="70" t="n">
        <f aca="false">B522</f>
        <v>0</v>
      </c>
      <c r="C643" s="71"/>
      <c r="D643" s="72"/>
      <c r="E643" s="73"/>
      <c r="F643" s="74"/>
      <c r="G643" s="75" t="n">
        <f aca="false">SUMIFS([0]!t1istw12,[0]!t1paketw12,B643)</f>
        <v>0</v>
      </c>
      <c r="H643" s="74"/>
      <c r="I643" s="75" t="n">
        <f aca="false">SUMIFS(zeit2!t2istw12,zeit2!t2paketw12,B643)</f>
        <v>0</v>
      </c>
      <c r="J643" s="74"/>
      <c r="K643" s="75" t="n">
        <f aca="false">SUMIFS(zeit3!t3istw12,zeit3!t3paketw12,B643)</f>
        <v>0</v>
      </c>
      <c r="L643" s="74"/>
      <c r="M643" s="75" t="n">
        <f aca="false">SUMIFS(zeit4!t4istw12,zeit4!t4paketw12,B643)</f>
        <v>0</v>
      </c>
      <c r="N643" s="74"/>
      <c r="O643" s="75" t="n">
        <f aca="false">SUMIFS(zeit5!t5istw12,zeit5!t5paketw12,B643)</f>
        <v>0</v>
      </c>
      <c r="P643" s="76" t="n">
        <f aca="false">L643+J643+H643+F643+N643</f>
        <v>0</v>
      </c>
      <c r="Q643" s="98" t="n">
        <f aca="false">M643+K643+I643+G643+O643</f>
        <v>0</v>
      </c>
      <c r="R643" s="1"/>
      <c r="S643" s="1"/>
      <c r="T643" s="1"/>
      <c r="U643" s="1"/>
      <c r="V643" s="1"/>
      <c r="W643" s="1"/>
      <c r="X643" s="1"/>
      <c r="Y643" s="1"/>
      <c r="Z643" s="1"/>
      <c r="AA643" s="1"/>
      <c r="AB643" s="1"/>
      <c r="AC643" s="1"/>
      <c r="AD643" s="1"/>
      <c r="AE643" s="1"/>
      <c r="AF643" s="1"/>
    </row>
    <row r="644" customFormat="false" ht="15" hidden="false" customHeight="false" outlineLevel="1" collapsed="true">
      <c r="A644" s="1"/>
      <c r="B644" s="84" t="s">
        <v>55</v>
      </c>
      <c r="C644" s="78"/>
      <c r="D644" s="79" t="n">
        <v>13</v>
      </c>
      <c r="E644" s="80" t="n">
        <f aca="false">D644-F644-H644-J644-L644-N644</f>
        <v>0</v>
      </c>
      <c r="F644" s="81" t="n">
        <f aca="false">SUM(F645:F654)</f>
        <v>0</v>
      </c>
      <c r="G644" s="82" t="n">
        <f aca="false">SUM(G645:G654)</f>
        <v>0</v>
      </c>
      <c r="H644" s="81" t="n">
        <f aca="false">SUM(H645:H654)</f>
        <v>5</v>
      </c>
      <c r="I644" s="82" t="n">
        <f aca="false">SUM(I645:I654)</f>
        <v>0</v>
      </c>
      <c r="J644" s="81" t="n">
        <f aca="false">SUM(J645:J654)</f>
        <v>4</v>
      </c>
      <c r="K644" s="82" t="n">
        <f aca="false">SUM(K645:K654)</f>
        <v>0</v>
      </c>
      <c r="L644" s="81" t="n">
        <f aca="false">SUM(L645:L654)</f>
        <v>4</v>
      </c>
      <c r="M644" s="82" t="n">
        <f aca="false">SUM(M645:M654)</f>
        <v>0</v>
      </c>
      <c r="N644" s="81" t="n">
        <f aca="false">SUM(N645:N654)</f>
        <v>0</v>
      </c>
      <c r="O644" s="82" t="n">
        <f aca="false">SUM(O645:O654)</f>
        <v>0</v>
      </c>
      <c r="P644" s="68" t="n">
        <f aca="false">L644+J644+H644+F644+N644</f>
        <v>13</v>
      </c>
      <c r="Q644" s="67" t="n">
        <f aca="false">M644+K644+I644+G644+O644</f>
        <v>0</v>
      </c>
      <c r="R644" s="1"/>
      <c r="S644" s="1"/>
      <c r="T644" s="1"/>
      <c r="U644" s="1"/>
      <c r="V644" s="1"/>
      <c r="W644" s="1"/>
      <c r="X644" s="1"/>
      <c r="Y644" s="1"/>
      <c r="Z644" s="1"/>
      <c r="AA644" s="1"/>
      <c r="AB644" s="1"/>
      <c r="AC644" s="1"/>
      <c r="AD644" s="1"/>
      <c r="AE644" s="1"/>
      <c r="AF644" s="1"/>
    </row>
    <row r="645" customFormat="false" ht="15" hidden="true" customHeight="false" outlineLevel="2" collapsed="false">
      <c r="A645" s="1"/>
      <c r="B645" s="70" t="str">
        <f aca="false">B524</f>
        <v>Modul 1 - GUI</v>
      </c>
      <c r="C645" s="71"/>
      <c r="D645" s="72"/>
      <c r="E645" s="73"/>
      <c r="F645" s="74"/>
      <c r="G645" s="75" t="n">
        <f aca="false">SUMIFS([0]!t1istw12,[0]!t1paketw12,B645)</f>
        <v>0</v>
      </c>
      <c r="H645" s="74"/>
      <c r="I645" s="75" t="n">
        <f aca="false">SUMIFS(zeit2!t2istw12,zeit2!t2paketw12,B645)</f>
        <v>0</v>
      </c>
      <c r="J645" s="74"/>
      <c r="K645" s="75" t="n">
        <f aca="false">SUMIFS(zeit3!t3istw12,zeit3!t3paketw12,B645)</f>
        <v>0</v>
      </c>
      <c r="L645" s="74" t="n">
        <v>4</v>
      </c>
      <c r="M645" s="75" t="n">
        <f aca="false">SUMIFS(zeit4!t4istw12,zeit4!t4paketw12,B645)</f>
        <v>0</v>
      </c>
      <c r="N645" s="74"/>
      <c r="O645" s="75" t="n">
        <f aca="false">SUMIFS(zeit5!t5istw12,zeit5!t5paketw12,B645)</f>
        <v>0</v>
      </c>
      <c r="P645" s="76" t="n">
        <f aca="false">L645+J645+H645+F645+N645</f>
        <v>4</v>
      </c>
      <c r="Q645" s="98" t="n">
        <f aca="false">M645+K645+I645+G645+O645</f>
        <v>0</v>
      </c>
      <c r="R645" s="1"/>
      <c r="S645" s="1"/>
      <c r="T645" s="1"/>
      <c r="U645" s="1"/>
      <c r="V645" s="1"/>
      <c r="W645" s="1"/>
      <c r="X645" s="1"/>
      <c r="Y645" s="1"/>
      <c r="Z645" s="1"/>
      <c r="AA645" s="1"/>
      <c r="AB645" s="1"/>
      <c r="AC645" s="1"/>
      <c r="AD645" s="1"/>
      <c r="AE645" s="1"/>
      <c r="AF645" s="1"/>
    </row>
    <row r="646" customFormat="false" ht="15" hidden="true" customHeight="false" outlineLevel="2" collapsed="false">
      <c r="A646" s="1"/>
      <c r="B646" s="70" t="str">
        <f aca="false">B525</f>
        <v>Modul 2 - WG erstellen</v>
      </c>
      <c r="C646" s="71"/>
      <c r="D646" s="72"/>
      <c r="E646" s="73"/>
      <c r="F646" s="74"/>
      <c r="G646" s="75" t="n">
        <f aca="false">SUMIFS([0]!t1istw12,[0]!t1paketw12,B646)</f>
        <v>0</v>
      </c>
      <c r="H646" s="74"/>
      <c r="I646" s="75" t="n">
        <f aca="false">SUMIFS(zeit2!t2istw12,zeit2!t2paketw12,B646)</f>
        <v>0</v>
      </c>
      <c r="J646" s="74"/>
      <c r="K646" s="75" t="n">
        <f aca="false">SUMIFS(zeit3!t3istw12,zeit3!t3paketw12,B646)</f>
        <v>0</v>
      </c>
      <c r="L646" s="74"/>
      <c r="M646" s="75" t="n">
        <f aca="false">SUMIFS(zeit4!t4istw12,zeit4!t4paketw12,B646)</f>
        <v>0</v>
      </c>
      <c r="N646" s="74"/>
      <c r="O646" s="75" t="n">
        <f aca="false">SUMIFS(zeit5!t5istw12,zeit5!t5paketw12,B646)</f>
        <v>0</v>
      </c>
      <c r="P646" s="76" t="n">
        <f aca="false">L646+J646+H646+F646+N646</f>
        <v>0</v>
      </c>
      <c r="Q646" s="98" t="n">
        <f aca="false">M646+K646+I646+G646+O646</f>
        <v>0</v>
      </c>
      <c r="R646" s="1"/>
      <c r="S646" s="1"/>
      <c r="T646" s="1"/>
      <c r="U646" s="1"/>
      <c r="V646" s="1"/>
      <c r="W646" s="1"/>
      <c r="X646" s="1"/>
      <c r="Y646" s="1"/>
      <c r="Z646" s="1"/>
      <c r="AA646" s="1"/>
      <c r="AB646" s="1"/>
      <c r="AC646" s="1"/>
      <c r="AD646" s="1"/>
      <c r="AE646" s="1"/>
      <c r="AF646" s="1"/>
    </row>
    <row r="647" customFormat="false" ht="15" hidden="true" customHeight="false" outlineLevel="2" collapsed="false">
      <c r="A647" s="1"/>
      <c r="B647" s="70" t="str">
        <f aca="false">B526</f>
        <v>Modul 3 - WG konfigurieren</v>
      </c>
      <c r="C647" s="71"/>
      <c r="D647" s="72"/>
      <c r="E647" s="73"/>
      <c r="F647" s="74"/>
      <c r="G647" s="75" t="n">
        <f aca="false">SUMIFS([0]!t1istw12,[0]!t1paketw12,B647)</f>
        <v>0</v>
      </c>
      <c r="H647" s="74"/>
      <c r="I647" s="75" t="n">
        <f aca="false">SUMIFS(zeit2!t2istw12,zeit2!t2paketw12,B647)</f>
        <v>0</v>
      </c>
      <c r="J647" s="74"/>
      <c r="K647" s="75" t="n">
        <f aca="false">SUMIFS(zeit3!t3istw12,zeit3!t3paketw12,B647)</f>
        <v>0</v>
      </c>
      <c r="L647" s="74"/>
      <c r="M647" s="75" t="n">
        <f aca="false">SUMIFS(zeit4!t4istw12,zeit4!t4paketw12,B647)</f>
        <v>0</v>
      </c>
      <c r="N647" s="74"/>
      <c r="O647" s="75" t="n">
        <f aca="false">SUMIFS(zeit5!t5istw12,zeit5!t5paketw12,B647)</f>
        <v>0</v>
      </c>
      <c r="P647" s="76" t="n">
        <f aca="false">L647+J647+H647+F647+N647</f>
        <v>0</v>
      </c>
      <c r="Q647" s="98" t="n">
        <f aca="false">M647+K647+I647+G647+O647</f>
        <v>0</v>
      </c>
      <c r="R647" s="1"/>
      <c r="S647" s="1"/>
      <c r="T647" s="1"/>
      <c r="U647" s="1"/>
      <c r="V647" s="1"/>
      <c r="W647" s="1"/>
      <c r="X647" s="1"/>
      <c r="Y647" s="1"/>
      <c r="Z647" s="1"/>
      <c r="AA647" s="1"/>
      <c r="AB647" s="1"/>
      <c r="AC647" s="1"/>
      <c r="AD647" s="1"/>
      <c r="AE647" s="1"/>
      <c r="AF647" s="1"/>
    </row>
    <row r="648" customFormat="false" ht="15" hidden="true" customHeight="false" outlineLevel="2" collapsed="false">
      <c r="A648" s="1"/>
      <c r="B648" s="70" t="str">
        <f aca="false">B527</f>
        <v>Modul 4 - Termine</v>
      </c>
      <c r="C648" s="71"/>
      <c r="D648" s="72"/>
      <c r="E648" s="73"/>
      <c r="F648" s="74"/>
      <c r="G648" s="75" t="n">
        <f aca="false">SUMIFS([0]!t1istw12,[0]!t1paketw12,B648)</f>
        <v>0</v>
      </c>
      <c r="H648" s="74"/>
      <c r="I648" s="75" t="n">
        <f aca="false">SUMIFS(zeit2!t2istw12,zeit2!t2paketw12,B648)</f>
        <v>0</v>
      </c>
      <c r="J648" s="74"/>
      <c r="K648" s="75" t="n">
        <f aca="false">SUMIFS(zeit3!t3istw12,zeit3!t3paketw12,B648)</f>
        <v>0</v>
      </c>
      <c r="L648" s="74"/>
      <c r="M648" s="75" t="n">
        <f aca="false">SUMIFS(zeit4!t4istw12,zeit4!t4paketw12,B648)</f>
        <v>0</v>
      </c>
      <c r="N648" s="74"/>
      <c r="O648" s="75" t="n">
        <f aca="false">SUMIFS(zeit5!t5istw12,zeit5!t5paketw12,B648)</f>
        <v>0</v>
      </c>
      <c r="P648" s="76" t="n">
        <f aca="false">L648+J648+H648+F648+N648</f>
        <v>0</v>
      </c>
      <c r="Q648" s="98" t="n">
        <f aca="false">M648+K648+I648+G648+O648</f>
        <v>0</v>
      </c>
      <c r="R648" s="1"/>
      <c r="S648" s="1"/>
      <c r="T648" s="1"/>
      <c r="U648" s="1"/>
      <c r="V648" s="1"/>
      <c r="W648" s="1"/>
      <c r="X648" s="1"/>
      <c r="Y648" s="1"/>
      <c r="Z648" s="1"/>
      <c r="AA648" s="1"/>
      <c r="AB648" s="1"/>
      <c r="AC648" s="1"/>
      <c r="AD648" s="1"/>
      <c r="AE648" s="1"/>
      <c r="AF648" s="1"/>
    </row>
    <row r="649" customFormat="false" ht="15" hidden="true" customHeight="false" outlineLevel="2" collapsed="false">
      <c r="A649" s="1"/>
      <c r="B649" s="70" t="str">
        <f aca="false">B528</f>
        <v>Modul 5 - Putzplan</v>
      </c>
      <c r="C649" s="71"/>
      <c r="D649" s="72"/>
      <c r="E649" s="73"/>
      <c r="F649" s="74"/>
      <c r="G649" s="75" t="n">
        <f aca="false">SUMIFS([0]!t1istw12,[0]!t1paketw12,B649)</f>
        <v>0</v>
      </c>
      <c r="H649" s="74"/>
      <c r="I649" s="75" t="n">
        <f aca="false">SUMIFS(zeit2!t2istw12,zeit2!t2paketw12,B649)</f>
        <v>0</v>
      </c>
      <c r="J649" s="74"/>
      <c r="K649" s="75" t="n">
        <f aca="false">SUMIFS(zeit3!t3istw12,zeit3!t3paketw12,B649)</f>
        <v>0</v>
      </c>
      <c r="L649" s="74"/>
      <c r="M649" s="75" t="n">
        <f aca="false">SUMIFS(zeit4!t4istw12,zeit4!t4paketw12,B649)</f>
        <v>0</v>
      </c>
      <c r="N649" s="74"/>
      <c r="O649" s="75" t="n">
        <f aca="false">SUMIFS(zeit5!t5istw12,zeit5!t5paketw12,B649)</f>
        <v>0</v>
      </c>
      <c r="P649" s="76" t="n">
        <f aca="false">L649+J649+H649+F649+N649</f>
        <v>0</v>
      </c>
      <c r="Q649" s="98" t="n">
        <f aca="false">M649+K649+I649+G649+O649</f>
        <v>0</v>
      </c>
      <c r="R649" s="1"/>
      <c r="S649" s="1"/>
      <c r="T649" s="1"/>
      <c r="U649" s="1"/>
      <c r="V649" s="1"/>
      <c r="W649" s="1"/>
      <c r="X649" s="1"/>
      <c r="Y649" s="1"/>
      <c r="Z649" s="1"/>
      <c r="AA649" s="1"/>
      <c r="AB649" s="1"/>
      <c r="AC649" s="1"/>
      <c r="AD649" s="1"/>
      <c r="AE649" s="1"/>
      <c r="AF649" s="1"/>
    </row>
    <row r="650" customFormat="false" ht="15" hidden="true" customHeight="false" outlineLevel="2" collapsed="false">
      <c r="A650" s="1"/>
      <c r="B650" s="70" t="str">
        <f aca="false">B529</f>
        <v>Modul 6 - Einkaufsliste</v>
      </c>
      <c r="C650" s="71"/>
      <c r="D650" s="72"/>
      <c r="E650" s="73"/>
      <c r="F650" s="74"/>
      <c r="G650" s="75" t="n">
        <f aca="false">SUMIFS([0]!t1istw12,[0]!t1paketw12,B650)</f>
        <v>0</v>
      </c>
      <c r="H650" s="74"/>
      <c r="I650" s="75" t="n">
        <f aca="false">SUMIFS(zeit2!t2istw12,zeit2!t2paketw12,B650)</f>
        <v>0</v>
      </c>
      <c r="J650" s="74"/>
      <c r="K650" s="75" t="n">
        <f aca="false">SUMIFS(zeit3!t3istw12,zeit3!t3paketw12,B650)</f>
        <v>0</v>
      </c>
      <c r="L650" s="74"/>
      <c r="M650" s="75" t="n">
        <f aca="false">SUMIFS(zeit4!t4istw12,zeit4!t4paketw12,B650)</f>
        <v>0</v>
      </c>
      <c r="N650" s="74"/>
      <c r="O650" s="75" t="n">
        <f aca="false">SUMIFS(zeit5!t5istw12,zeit5!t5paketw12,B650)</f>
        <v>0</v>
      </c>
      <c r="P650" s="76" t="n">
        <f aca="false">L650+J650+H650+F650+N650</f>
        <v>0</v>
      </c>
      <c r="Q650" s="98" t="n">
        <f aca="false">M650+K650+I650+G650+O650</f>
        <v>0</v>
      </c>
      <c r="R650" s="1"/>
      <c r="S650" s="1"/>
      <c r="T650" s="1"/>
      <c r="U650" s="1"/>
      <c r="V650" s="1"/>
      <c r="W650" s="1"/>
      <c r="X650" s="1"/>
      <c r="Y650" s="1"/>
      <c r="Z650" s="1"/>
      <c r="AA650" s="1"/>
      <c r="AB650" s="1"/>
      <c r="AC650" s="1"/>
      <c r="AD650" s="1"/>
      <c r="AE650" s="1"/>
      <c r="AF650" s="1"/>
    </row>
    <row r="651" customFormat="false" ht="15" hidden="true" customHeight="false" outlineLevel="2" collapsed="false">
      <c r="A651" s="1"/>
      <c r="B651" s="70" t="str">
        <f aca="false">B530</f>
        <v>Modul 7 - Anmelden</v>
      </c>
      <c r="C651" s="71"/>
      <c r="D651" s="72"/>
      <c r="E651" s="73"/>
      <c r="F651" s="74"/>
      <c r="G651" s="75" t="n">
        <f aca="false">SUMIFS([0]!t1istw12,[0]!t1paketw12,B651)</f>
        <v>0</v>
      </c>
      <c r="H651" s="74" t="n">
        <v>5</v>
      </c>
      <c r="I651" s="75" t="n">
        <f aca="false">SUMIFS(zeit2!t2istw12,zeit2!t2paketw12,B651)</f>
        <v>0</v>
      </c>
      <c r="J651" s="74" t="n">
        <v>4</v>
      </c>
      <c r="K651" s="75" t="n">
        <f aca="false">SUMIFS(zeit3!t3istw12,zeit3!t3paketw12,B651)</f>
        <v>0</v>
      </c>
      <c r="L651" s="74"/>
      <c r="M651" s="75" t="n">
        <f aca="false">SUMIFS(zeit4!t4istw12,zeit4!t4paketw12,B651)</f>
        <v>0</v>
      </c>
      <c r="N651" s="74"/>
      <c r="O651" s="75" t="n">
        <f aca="false">SUMIFS(zeit5!t5istw12,zeit5!t5paketw12,B651)</f>
        <v>0</v>
      </c>
      <c r="P651" s="76" t="n">
        <f aca="false">L651+J651+H651+F651+N651</f>
        <v>9</v>
      </c>
      <c r="Q651" s="98" t="n">
        <f aca="false">M651+K651+I651+G651+O651</f>
        <v>0</v>
      </c>
      <c r="R651" s="1"/>
      <c r="S651" s="1"/>
      <c r="T651" s="1"/>
      <c r="U651" s="1"/>
      <c r="V651" s="1"/>
      <c r="W651" s="1"/>
      <c r="X651" s="1"/>
      <c r="Y651" s="1"/>
      <c r="Z651" s="1"/>
      <c r="AA651" s="1"/>
      <c r="AB651" s="1"/>
      <c r="AC651" s="1"/>
      <c r="AD651" s="1"/>
      <c r="AE651" s="1"/>
      <c r="AF651" s="1"/>
    </row>
    <row r="652" customFormat="false" ht="15" hidden="true" customHeight="false" outlineLevel="2" collapsed="false">
      <c r="A652" s="1"/>
      <c r="B652" s="70" t="str">
        <f aca="false">B531</f>
        <v>Modul 8 - Status setzen</v>
      </c>
      <c r="C652" s="71"/>
      <c r="D652" s="72"/>
      <c r="E652" s="73"/>
      <c r="F652" s="74"/>
      <c r="G652" s="75" t="n">
        <f aca="false">SUMIFS([0]!t1istw12,[0]!t1paketw12,B652)</f>
        <v>0</v>
      </c>
      <c r="H652" s="74"/>
      <c r="I652" s="75" t="n">
        <f aca="false">SUMIFS(zeit2!t2istw12,zeit2!t2paketw12,B652)</f>
        <v>0</v>
      </c>
      <c r="J652" s="74"/>
      <c r="K652" s="75" t="n">
        <f aca="false">SUMIFS(zeit3!t3istw12,zeit3!t3paketw12,B652)</f>
        <v>0</v>
      </c>
      <c r="L652" s="74"/>
      <c r="M652" s="75" t="n">
        <f aca="false">SUMIFS(zeit4!t4istw12,zeit4!t4paketw12,B652)</f>
        <v>0</v>
      </c>
      <c r="N652" s="74"/>
      <c r="O652" s="75" t="n">
        <f aca="false">SUMIFS(zeit5!t5istw12,zeit5!t5paketw12,B652)</f>
        <v>0</v>
      </c>
      <c r="P652" s="76" t="n">
        <f aca="false">L652+J652+H652+F652+N652</f>
        <v>0</v>
      </c>
      <c r="Q652" s="98" t="n">
        <f aca="false">M652+K652+I652+G652+O652</f>
        <v>0</v>
      </c>
      <c r="R652" s="1"/>
      <c r="S652" s="1"/>
      <c r="T652" s="1"/>
      <c r="U652" s="1"/>
      <c r="V652" s="1"/>
      <c r="W652" s="1"/>
      <c r="X652" s="1"/>
      <c r="Y652" s="1"/>
      <c r="Z652" s="1"/>
      <c r="AA652" s="1"/>
      <c r="AB652" s="1"/>
      <c r="AC652" s="1"/>
      <c r="AD652" s="1"/>
      <c r="AE652" s="1"/>
      <c r="AF652" s="1"/>
    </row>
    <row r="653" customFormat="false" ht="15" hidden="true" customHeight="false" outlineLevel="2" collapsed="false">
      <c r="A653" s="1"/>
      <c r="B653" s="70" t="n">
        <f aca="false">B532</f>
        <v>0</v>
      </c>
      <c r="C653" s="71"/>
      <c r="D653" s="72"/>
      <c r="E653" s="73"/>
      <c r="F653" s="74"/>
      <c r="G653" s="75" t="n">
        <f aca="false">SUMIFS([0]!t1istw12,[0]!t1paketw12,B653)</f>
        <v>0</v>
      </c>
      <c r="H653" s="74"/>
      <c r="I653" s="75" t="n">
        <f aca="false">SUMIFS(zeit2!t2istw12,zeit2!t2paketw12,B653)</f>
        <v>0</v>
      </c>
      <c r="J653" s="74"/>
      <c r="K653" s="75" t="n">
        <f aca="false">SUMIFS(zeit3!t3istw12,zeit3!t3paketw12,B653)</f>
        <v>0</v>
      </c>
      <c r="L653" s="74"/>
      <c r="M653" s="75" t="n">
        <f aca="false">SUMIFS(zeit4!t4istw12,zeit4!t4paketw12,B653)</f>
        <v>0</v>
      </c>
      <c r="N653" s="74"/>
      <c r="O653" s="75" t="n">
        <f aca="false">SUMIFS(zeit5!t5istw12,zeit5!t5paketw12,B653)</f>
        <v>0</v>
      </c>
      <c r="P653" s="76" t="n">
        <f aca="false">L653+J653+H653+F653+N653</f>
        <v>0</v>
      </c>
      <c r="Q653" s="98" t="n">
        <f aca="false">M653+K653+I653+G653+O653</f>
        <v>0</v>
      </c>
      <c r="R653" s="1"/>
      <c r="S653" s="1"/>
      <c r="T653" s="1"/>
      <c r="U653" s="1"/>
      <c r="V653" s="1"/>
      <c r="W653" s="1"/>
      <c r="X653" s="1"/>
      <c r="Y653" s="1"/>
      <c r="Z653" s="1"/>
      <c r="AA653" s="1"/>
      <c r="AB653" s="1"/>
      <c r="AC653" s="1"/>
      <c r="AD653" s="1"/>
      <c r="AE653" s="1"/>
      <c r="AF653" s="1"/>
    </row>
    <row r="654" customFormat="false" ht="15" hidden="true" customHeight="false" outlineLevel="2" collapsed="false">
      <c r="A654" s="1"/>
      <c r="B654" s="70" t="n">
        <f aca="false">B533</f>
        <v>0</v>
      </c>
      <c r="C654" s="71"/>
      <c r="D654" s="72"/>
      <c r="E654" s="73"/>
      <c r="F654" s="74"/>
      <c r="G654" s="75" t="n">
        <f aca="false">SUMIFS([0]!t1istw12,[0]!t1paketw12,B654)</f>
        <v>0</v>
      </c>
      <c r="H654" s="74"/>
      <c r="I654" s="75" t="n">
        <f aca="false">SUMIFS(zeit2!t2istw12,zeit2!t2paketw12,B654)</f>
        <v>0</v>
      </c>
      <c r="J654" s="74"/>
      <c r="K654" s="75" t="n">
        <f aca="false">SUMIFS(zeit3!t3istw12,zeit3!t3paketw12,B654)</f>
        <v>0</v>
      </c>
      <c r="L654" s="74"/>
      <c r="M654" s="75" t="n">
        <f aca="false">SUMIFS(zeit4!t4istw12,zeit4!t4paketw12,B654)</f>
        <v>0</v>
      </c>
      <c r="N654" s="74"/>
      <c r="O654" s="75" t="n">
        <f aca="false">SUMIFS(zeit5!t5istw12,zeit5!t5paketw12,B654)</f>
        <v>0</v>
      </c>
      <c r="P654" s="76" t="n">
        <f aca="false">L654+J654+H654+F654+N654</f>
        <v>0</v>
      </c>
      <c r="Q654" s="98" t="n">
        <f aca="false">M654+K654+I654+G654+O654</f>
        <v>0</v>
      </c>
      <c r="R654" s="1"/>
      <c r="S654" s="1"/>
      <c r="T654" s="1"/>
      <c r="U654" s="1"/>
      <c r="V654" s="1"/>
      <c r="W654" s="1"/>
      <c r="X654" s="1"/>
      <c r="Y654" s="1"/>
      <c r="Z654" s="1"/>
      <c r="AA654" s="1"/>
      <c r="AB654" s="1"/>
      <c r="AC654" s="1"/>
      <c r="AD654" s="1"/>
      <c r="AE654" s="1"/>
      <c r="AF654" s="1"/>
    </row>
    <row r="655" customFormat="false" ht="15" hidden="false" customHeight="false" outlineLevel="1" collapsed="true">
      <c r="A655" s="1"/>
      <c r="B655" s="84" t="s">
        <v>71</v>
      </c>
      <c r="C655" s="78"/>
      <c r="D655" s="79" t="n">
        <v>10</v>
      </c>
      <c r="E655" s="80" t="n">
        <f aca="false">D655-F655-H655-J655-L655-N655</f>
        <v>0</v>
      </c>
      <c r="F655" s="81" t="n">
        <f aca="false">SUM(F656:F665)</f>
        <v>4</v>
      </c>
      <c r="G655" s="82" t="n">
        <f aca="false">SUM(G656:G665)</f>
        <v>0</v>
      </c>
      <c r="H655" s="81" t="n">
        <f aca="false">SUM(H656:H665)</f>
        <v>2</v>
      </c>
      <c r="I655" s="82" t="n">
        <f aca="false">SUM(I656:I665)</f>
        <v>0</v>
      </c>
      <c r="J655" s="81" t="n">
        <f aca="false">SUM(J656:J665)</f>
        <v>2</v>
      </c>
      <c r="K655" s="82" t="n">
        <f aca="false">SUM(K656:K665)</f>
        <v>0</v>
      </c>
      <c r="L655" s="81" t="n">
        <f aca="false">SUM(L656:L665)</f>
        <v>2</v>
      </c>
      <c r="M655" s="82" t="n">
        <f aca="false">SUM(M656:M665)</f>
        <v>0</v>
      </c>
      <c r="N655" s="81" t="n">
        <f aca="false">SUM(N656:N665)</f>
        <v>0</v>
      </c>
      <c r="O655" s="82" t="n">
        <f aca="false">SUM(O656:O665)</f>
        <v>0</v>
      </c>
      <c r="P655" s="68" t="n">
        <f aca="false">L655+J655+H655+F655+N655</f>
        <v>10</v>
      </c>
      <c r="Q655" s="67" t="n">
        <f aca="false">M655+K655+I655+G655+O655</f>
        <v>0</v>
      </c>
      <c r="R655" s="1"/>
      <c r="S655" s="1"/>
      <c r="T655" s="1"/>
      <c r="U655" s="1"/>
      <c r="V655" s="1"/>
      <c r="W655" s="1"/>
      <c r="X655" s="1"/>
      <c r="Y655" s="1"/>
      <c r="Z655" s="1"/>
      <c r="AA655" s="1"/>
      <c r="AB655" s="1"/>
      <c r="AC655" s="1"/>
      <c r="AD655" s="1"/>
      <c r="AE655" s="1"/>
      <c r="AF655" s="1"/>
    </row>
    <row r="656" customFormat="false" ht="15" hidden="true" customHeight="false" outlineLevel="2" collapsed="false">
      <c r="A656" s="1"/>
      <c r="B656" s="70" t="str">
        <f aca="false">B535</f>
        <v>Unit Tests</v>
      </c>
      <c r="C656" s="71"/>
      <c r="D656" s="72"/>
      <c r="E656" s="73"/>
      <c r="F656" s="74"/>
      <c r="G656" s="75" t="n">
        <f aca="false">SUMIFS([0]!t1istw12,[0]!t1paketw12,B656)</f>
        <v>0</v>
      </c>
      <c r="H656" s="74"/>
      <c r="I656" s="75" t="n">
        <f aca="false">SUMIFS(zeit2!t2istw12,zeit2!t2paketw12,B656)</f>
        <v>0</v>
      </c>
      <c r="J656" s="74" t="n">
        <v>2</v>
      </c>
      <c r="K656" s="75" t="n">
        <f aca="false">SUMIFS(zeit3!t3istw12,zeit3!t3paketw12,B656)</f>
        <v>0</v>
      </c>
      <c r="L656" s="74" t="n">
        <v>1</v>
      </c>
      <c r="M656" s="75" t="n">
        <f aca="false">SUMIFS(zeit4!t4istw12,zeit4!t4paketw12,B656)</f>
        <v>0</v>
      </c>
      <c r="N656" s="74"/>
      <c r="O656" s="75" t="n">
        <f aca="false">SUMIFS(zeit5!t5istw12,zeit5!t5paketw12,B656)</f>
        <v>0</v>
      </c>
      <c r="P656" s="76" t="n">
        <f aca="false">L656+J656+H656+F656+N656</f>
        <v>3</v>
      </c>
      <c r="Q656" s="98" t="n">
        <f aca="false">M656+K656+I656+G656+O656</f>
        <v>0</v>
      </c>
      <c r="R656" s="1"/>
      <c r="S656" s="1"/>
      <c r="T656" s="1"/>
      <c r="U656" s="1"/>
      <c r="V656" s="1"/>
      <c r="W656" s="1"/>
      <c r="X656" s="1"/>
      <c r="Y656" s="1"/>
      <c r="Z656" s="1"/>
      <c r="AA656" s="1"/>
      <c r="AB656" s="1"/>
      <c r="AC656" s="1"/>
      <c r="AD656" s="1"/>
      <c r="AE656" s="1"/>
      <c r="AF656" s="1"/>
    </row>
    <row r="657" customFormat="false" ht="15" hidden="true" customHeight="false" outlineLevel="2" collapsed="false">
      <c r="A657" s="1"/>
      <c r="B657" s="70" t="str">
        <f aca="false">B536</f>
        <v>Funktionale Tests</v>
      </c>
      <c r="C657" s="71"/>
      <c r="D657" s="72"/>
      <c r="E657" s="73"/>
      <c r="F657" s="74"/>
      <c r="G657" s="75" t="n">
        <f aca="false">SUMIFS([0]!t1istw12,[0]!t1paketw12,B657)</f>
        <v>0</v>
      </c>
      <c r="H657" s="74" t="n">
        <v>1</v>
      </c>
      <c r="I657" s="75" t="n">
        <f aca="false">SUMIFS(zeit2!t2istw12,zeit2!t2paketw12,B657)</f>
        <v>0</v>
      </c>
      <c r="J657" s="74"/>
      <c r="K657" s="75" t="n">
        <f aca="false">SUMIFS(zeit3!t3istw12,zeit3!t3paketw12,B657)</f>
        <v>0</v>
      </c>
      <c r="L657" s="74"/>
      <c r="M657" s="75" t="n">
        <f aca="false">SUMIFS(zeit4!t4istw12,zeit4!t4paketw12,B657)</f>
        <v>0</v>
      </c>
      <c r="N657" s="74"/>
      <c r="O657" s="75" t="n">
        <f aca="false">SUMIFS(zeit5!t5istw12,zeit5!t5paketw12,B657)</f>
        <v>0</v>
      </c>
      <c r="P657" s="76" t="n">
        <f aca="false">L657+J657+H657+F657+N657</f>
        <v>1</v>
      </c>
      <c r="Q657" s="98" t="n">
        <f aca="false">M657+K657+I657+G657+O657</f>
        <v>0</v>
      </c>
      <c r="R657" s="1"/>
      <c r="S657" s="1"/>
      <c r="T657" s="1"/>
      <c r="U657" s="1"/>
      <c r="V657" s="1"/>
      <c r="W657" s="1"/>
      <c r="X657" s="1"/>
      <c r="Y657" s="1"/>
      <c r="Z657" s="1"/>
      <c r="AA657" s="1"/>
      <c r="AB657" s="1"/>
      <c r="AC657" s="1"/>
      <c r="AD657" s="1"/>
      <c r="AE657" s="1"/>
      <c r="AF657" s="1"/>
    </row>
    <row r="658" customFormat="false" ht="15" hidden="true" customHeight="false" outlineLevel="2" collapsed="false">
      <c r="A658" s="1"/>
      <c r="B658" s="70" t="str">
        <f aca="false">B537</f>
        <v>Integrationstest</v>
      </c>
      <c r="C658" s="71"/>
      <c r="D658" s="72"/>
      <c r="E658" s="73"/>
      <c r="F658" s="74"/>
      <c r="G658" s="75" t="n">
        <f aca="false">SUMIFS([0]!t1istw12,[0]!t1paketw12,B658)</f>
        <v>0</v>
      </c>
      <c r="H658" s="74"/>
      <c r="I658" s="75" t="n">
        <f aca="false">SUMIFS(zeit2!t2istw12,zeit2!t2paketw12,B658)</f>
        <v>0</v>
      </c>
      <c r="J658" s="74"/>
      <c r="K658" s="75" t="n">
        <f aca="false">SUMIFS(zeit3!t3istw12,zeit3!t3paketw12,B658)</f>
        <v>0</v>
      </c>
      <c r="L658" s="74" t="n">
        <v>1</v>
      </c>
      <c r="M658" s="75" t="n">
        <f aca="false">SUMIFS(zeit4!t4istw12,zeit4!t4paketw12,B658)</f>
        <v>0</v>
      </c>
      <c r="N658" s="74"/>
      <c r="O658" s="75" t="n">
        <f aca="false">SUMIFS(zeit5!t5istw12,zeit5!t5paketw12,B658)</f>
        <v>0</v>
      </c>
      <c r="P658" s="76" t="n">
        <f aca="false">L658+J658+H658+F658+N658</f>
        <v>1</v>
      </c>
      <c r="Q658" s="98" t="n">
        <f aca="false">M658+K658+I658+G658+O658</f>
        <v>0</v>
      </c>
      <c r="R658" s="1"/>
      <c r="S658" s="1"/>
      <c r="T658" s="1"/>
      <c r="U658" s="1"/>
      <c r="V658" s="1"/>
      <c r="W658" s="1"/>
      <c r="X658" s="1"/>
      <c r="Y658" s="1"/>
      <c r="Z658" s="1"/>
      <c r="AA658" s="1"/>
      <c r="AB658" s="1"/>
      <c r="AC658" s="1"/>
      <c r="AD658" s="1"/>
      <c r="AE658" s="1"/>
      <c r="AF658" s="1"/>
    </row>
    <row r="659" customFormat="false" ht="15" hidden="true" customHeight="false" outlineLevel="2" collapsed="false">
      <c r="A659" s="1"/>
      <c r="B659" s="70" t="str">
        <f aca="false">B538</f>
        <v>Systemtest</v>
      </c>
      <c r="C659" s="71"/>
      <c r="D659" s="72"/>
      <c r="E659" s="73"/>
      <c r="F659" s="74" t="n">
        <v>3</v>
      </c>
      <c r="G659" s="75" t="n">
        <f aca="false">SUMIFS([0]!t1istw12,[0]!t1paketw12,B659)</f>
        <v>0</v>
      </c>
      <c r="H659" s="74"/>
      <c r="I659" s="75" t="n">
        <f aca="false">SUMIFS(zeit2!t2istw12,zeit2!t2paketw12,B659)</f>
        <v>0</v>
      </c>
      <c r="J659" s="74"/>
      <c r="K659" s="75" t="n">
        <f aca="false">SUMIFS(zeit3!t3istw12,zeit3!t3paketw12,B659)</f>
        <v>0</v>
      </c>
      <c r="L659" s="74"/>
      <c r="M659" s="75" t="n">
        <f aca="false">SUMIFS(zeit4!t4istw12,zeit4!t4paketw12,B659)</f>
        <v>0</v>
      </c>
      <c r="N659" s="74"/>
      <c r="O659" s="75" t="n">
        <f aca="false">SUMIFS(zeit5!t5istw12,zeit5!t5paketw12,B659)</f>
        <v>0</v>
      </c>
      <c r="P659" s="76" t="n">
        <f aca="false">L659+J659+H659+F659+N659</f>
        <v>3</v>
      </c>
      <c r="Q659" s="98" t="n">
        <f aca="false">M659+K659+I659+G659+O659</f>
        <v>0</v>
      </c>
      <c r="R659" s="1"/>
      <c r="S659" s="1"/>
      <c r="T659" s="1"/>
      <c r="U659" s="1"/>
      <c r="V659" s="1"/>
      <c r="W659" s="1"/>
      <c r="X659" s="1"/>
      <c r="Y659" s="1"/>
      <c r="Z659" s="1"/>
      <c r="AA659" s="1"/>
      <c r="AB659" s="1"/>
      <c r="AC659" s="1"/>
      <c r="AD659" s="1"/>
      <c r="AE659" s="1"/>
      <c r="AF659" s="1"/>
    </row>
    <row r="660" customFormat="false" ht="15" hidden="true" customHeight="false" outlineLevel="2" collapsed="false">
      <c r="A660" s="1"/>
      <c r="B660" s="70" t="str">
        <f aca="false">B539</f>
        <v>Abnahmetest</v>
      </c>
      <c r="C660" s="71"/>
      <c r="D660" s="72"/>
      <c r="E660" s="73"/>
      <c r="F660" s="74" t="n">
        <v>1</v>
      </c>
      <c r="G660" s="75" t="n">
        <f aca="false">SUMIFS([0]!t1istw12,[0]!t1paketw12,B660)</f>
        <v>0</v>
      </c>
      <c r="H660" s="74" t="n">
        <v>1</v>
      </c>
      <c r="I660" s="75" t="n">
        <f aca="false">SUMIFS(zeit2!t2istw12,zeit2!t2paketw12,B660)</f>
        <v>0</v>
      </c>
      <c r="J660" s="74"/>
      <c r="K660" s="75" t="n">
        <f aca="false">SUMIFS(zeit3!t3istw12,zeit3!t3paketw12,B660)</f>
        <v>0</v>
      </c>
      <c r="L660" s="74"/>
      <c r="M660" s="75" t="n">
        <f aca="false">SUMIFS(zeit4!t4istw12,zeit4!t4paketw12,B660)</f>
        <v>0</v>
      </c>
      <c r="N660" s="74"/>
      <c r="O660" s="75" t="n">
        <f aca="false">SUMIFS(zeit5!t5istw12,zeit5!t5paketw12,B660)</f>
        <v>0</v>
      </c>
      <c r="P660" s="76" t="n">
        <f aca="false">L660+J660+H660+F660+N660</f>
        <v>2</v>
      </c>
      <c r="Q660" s="98" t="n">
        <f aca="false">M660+K660+I660+G660+O660</f>
        <v>0</v>
      </c>
      <c r="R660" s="1"/>
      <c r="S660" s="1"/>
      <c r="T660" s="1"/>
      <c r="U660" s="1"/>
      <c r="V660" s="1"/>
      <c r="W660" s="1"/>
      <c r="X660" s="1"/>
      <c r="Y660" s="1"/>
      <c r="Z660" s="1"/>
      <c r="AA660" s="1"/>
      <c r="AB660" s="1"/>
      <c r="AC660" s="1"/>
      <c r="AD660" s="1"/>
      <c r="AE660" s="1"/>
      <c r="AF660" s="1"/>
    </row>
    <row r="661" customFormat="false" ht="15" hidden="true" customHeight="false" outlineLevel="2" collapsed="false">
      <c r="A661" s="1"/>
      <c r="B661" s="70" t="n">
        <f aca="false">B540</f>
        <v>0</v>
      </c>
      <c r="C661" s="71"/>
      <c r="D661" s="72"/>
      <c r="E661" s="73"/>
      <c r="F661" s="74"/>
      <c r="G661" s="75" t="n">
        <f aca="false">SUMIFS([0]!t1istw12,[0]!t1paketw12,B661)</f>
        <v>0</v>
      </c>
      <c r="H661" s="74"/>
      <c r="I661" s="75" t="n">
        <f aca="false">SUMIFS(zeit2!t2istw12,zeit2!t2paketw12,B661)</f>
        <v>0</v>
      </c>
      <c r="J661" s="74"/>
      <c r="K661" s="75" t="n">
        <f aca="false">SUMIFS(zeit3!t3istw12,zeit3!t3paketw12,B661)</f>
        <v>0</v>
      </c>
      <c r="L661" s="74"/>
      <c r="M661" s="75" t="n">
        <f aca="false">SUMIFS(zeit4!t4istw12,zeit4!t4paketw12,B661)</f>
        <v>0</v>
      </c>
      <c r="N661" s="74"/>
      <c r="O661" s="75" t="n">
        <f aca="false">SUMIFS(zeit5!t5istw12,zeit5!t5paketw12,B661)</f>
        <v>0</v>
      </c>
      <c r="P661" s="76" t="n">
        <f aca="false">L661+J661+H661+F661+N661</f>
        <v>0</v>
      </c>
      <c r="Q661" s="98" t="n">
        <f aca="false">M661+K661+I661+G661+O661</f>
        <v>0</v>
      </c>
      <c r="R661" s="1"/>
      <c r="S661" s="1"/>
      <c r="T661" s="1"/>
      <c r="U661" s="1"/>
      <c r="V661" s="1"/>
      <c r="W661" s="1"/>
      <c r="X661" s="1"/>
      <c r="Y661" s="1"/>
      <c r="Z661" s="1"/>
      <c r="AA661" s="1"/>
      <c r="AB661" s="1"/>
      <c r="AC661" s="1"/>
      <c r="AD661" s="1"/>
      <c r="AE661" s="1"/>
      <c r="AF661" s="1"/>
    </row>
    <row r="662" customFormat="false" ht="15" hidden="true" customHeight="false" outlineLevel="2" collapsed="false">
      <c r="A662" s="1"/>
      <c r="B662" s="70" t="n">
        <f aca="false">B541</f>
        <v>0</v>
      </c>
      <c r="C662" s="71"/>
      <c r="D662" s="72"/>
      <c r="E662" s="73"/>
      <c r="F662" s="74"/>
      <c r="G662" s="75" t="n">
        <f aca="false">SUMIFS([0]!t1istw12,[0]!t1paketw12,B662)</f>
        <v>0</v>
      </c>
      <c r="H662" s="74"/>
      <c r="I662" s="75" t="n">
        <f aca="false">SUMIFS(zeit2!t2istw12,zeit2!t2paketw12,B662)</f>
        <v>0</v>
      </c>
      <c r="J662" s="74"/>
      <c r="K662" s="75" t="n">
        <f aca="false">SUMIFS(zeit3!t3istw12,zeit3!t3paketw12,B662)</f>
        <v>0</v>
      </c>
      <c r="L662" s="74"/>
      <c r="M662" s="75" t="n">
        <f aca="false">SUMIFS(zeit4!t4istw12,zeit4!t4paketw12,B662)</f>
        <v>0</v>
      </c>
      <c r="N662" s="74"/>
      <c r="O662" s="75" t="n">
        <f aca="false">SUMIFS(zeit5!t5istw12,zeit5!t5paketw12,B662)</f>
        <v>0</v>
      </c>
      <c r="P662" s="76" t="n">
        <f aca="false">L662+J662+H662+F662+N662</f>
        <v>0</v>
      </c>
      <c r="Q662" s="98" t="n">
        <f aca="false">M662+K662+I662+G662+O662</f>
        <v>0</v>
      </c>
      <c r="R662" s="1"/>
      <c r="S662" s="1"/>
      <c r="T662" s="1"/>
      <c r="U662" s="1"/>
      <c r="V662" s="1"/>
      <c r="W662" s="1"/>
      <c r="X662" s="1"/>
      <c r="Y662" s="1"/>
      <c r="Z662" s="1"/>
      <c r="AA662" s="1"/>
      <c r="AB662" s="1"/>
      <c r="AC662" s="1"/>
      <c r="AD662" s="1"/>
      <c r="AE662" s="1"/>
      <c r="AF662" s="1"/>
    </row>
    <row r="663" customFormat="false" ht="15" hidden="true" customHeight="false" outlineLevel="2" collapsed="false">
      <c r="A663" s="1"/>
      <c r="B663" s="70" t="n">
        <f aca="false">B542</f>
        <v>0</v>
      </c>
      <c r="C663" s="71"/>
      <c r="D663" s="72"/>
      <c r="E663" s="73"/>
      <c r="F663" s="74"/>
      <c r="G663" s="75" t="n">
        <f aca="false">SUMIFS([0]!t1istw12,[0]!t1paketw12,B663)</f>
        <v>0</v>
      </c>
      <c r="H663" s="74"/>
      <c r="I663" s="75" t="n">
        <f aca="false">SUMIFS(zeit2!t2istw12,zeit2!t2paketw12,B663)</f>
        <v>0</v>
      </c>
      <c r="J663" s="74"/>
      <c r="K663" s="75" t="n">
        <f aca="false">SUMIFS(zeit3!t3istw12,zeit3!t3paketw12,B663)</f>
        <v>0</v>
      </c>
      <c r="L663" s="74"/>
      <c r="M663" s="75" t="n">
        <f aca="false">SUMIFS(zeit4!t4istw12,zeit4!t4paketw12,B663)</f>
        <v>0</v>
      </c>
      <c r="N663" s="74"/>
      <c r="O663" s="75" t="n">
        <f aca="false">SUMIFS(zeit5!t5istw12,zeit5!t5paketw12,B663)</f>
        <v>0</v>
      </c>
      <c r="P663" s="76" t="n">
        <f aca="false">L663+J663+H663+F663+N663</f>
        <v>0</v>
      </c>
      <c r="Q663" s="98" t="n">
        <f aca="false">M663+K663+I663+G663+O663</f>
        <v>0</v>
      </c>
      <c r="R663" s="1"/>
      <c r="S663" s="1"/>
      <c r="T663" s="1"/>
      <c r="U663" s="1"/>
      <c r="V663" s="1"/>
      <c r="W663" s="1"/>
      <c r="X663" s="1"/>
      <c r="Y663" s="1"/>
      <c r="Z663" s="1"/>
      <c r="AA663" s="1"/>
      <c r="AB663" s="1"/>
      <c r="AC663" s="1"/>
      <c r="AD663" s="1"/>
      <c r="AE663" s="1"/>
      <c r="AF663" s="1"/>
    </row>
    <row r="664" customFormat="false" ht="15" hidden="true" customHeight="false" outlineLevel="2" collapsed="false">
      <c r="A664" s="1"/>
      <c r="B664" s="70" t="n">
        <f aca="false">B543</f>
        <v>0</v>
      </c>
      <c r="C664" s="71"/>
      <c r="D664" s="72"/>
      <c r="E664" s="73"/>
      <c r="F664" s="74"/>
      <c r="G664" s="75" t="n">
        <f aca="false">SUMIFS([0]!t1istw12,[0]!t1paketw12,B664)</f>
        <v>0</v>
      </c>
      <c r="H664" s="74"/>
      <c r="I664" s="75" t="n">
        <f aca="false">SUMIFS(zeit2!t2istw12,zeit2!t2paketw12,B664)</f>
        <v>0</v>
      </c>
      <c r="J664" s="74"/>
      <c r="K664" s="75" t="n">
        <f aca="false">SUMIFS(zeit3!t3istw12,zeit3!t3paketw12,B664)</f>
        <v>0</v>
      </c>
      <c r="L664" s="74"/>
      <c r="M664" s="75" t="n">
        <f aca="false">SUMIFS(zeit4!t4istw12,zeit4!t4paketw12,B664)</f>
        <v>0</v>
      </c>
      <c r="N664" s="74"/>
      <c r="O664" s="75" t="n">
        <f aca="false">SUMIFS(zeit5!t5istw12,zeit5!t5paketw12,B664)</f>
        <v>0</v>
      </c>
      <c r="P664" s="76" t="n">
        <f aca="false">L664+J664+H664+F664+N664</f>
        <v>0</v>
      </c>
      <c r="Q664" s="98" t="n">
        <f aca="false">M664+K664+I664+G664+O664</f>
        <v>0</v>
      </c>
      <c r="R664" s="1"/>
      <c r="S664" s="1"/>
      <c r="T664" s="1"/>
      <c r="U664" s="1"/>
      <c r="V664" s="1"/>
      <c r="W664" s="1"/>
      <c r="X664" s="1"/>
      <c r="Y664" s="1"/>
      <c r="Z664" s="1"/>
      <c r="AA664" s="1"/>
      <c r="AB664" s="1"/>
      <c r="AC664" s="1"/>
      <c r="AD664" s="1"/>
      <c r="AE664" s="1"/>
      <c r="AF664" s="1"/>
    </row>
    <row r="665" customFormat="false" ht="15" hidden="true" customHeight="false" outlineLevel="2" collapsed="false">
      <c r="A665" s="1"/>
      <c r="B665" s="70" t="n">
        <f aca="false">B544</f>
        <v>0</v>
      </c>
      <c r="C665" s="71"/>
      <c r="D665" s="72"/>
      <c r="E665" s="73"/>
      <c r="F665" s="74"/>
      <c r="G665" s="75" t="n">
        <f aca="false">SUMIFS([0]!t1istw12,[0]!t1paketw12,B665)</f>
        <v>0</v>
      </c>
      <c r="H665" s="74"/>
      <c r="I665" s="75" t="n">
        <f aca="false">SUMIFS(zeit2!t2istw12,zeit2!t2paketw12,B665)</f>
        <v>0</v>
      </c>
      <c r="J665" s="74"/>
      <c r="K665" s="75" t="n">
        <f aca="false">SUMIFS(zeit3!t3istw12,zeit3!t3paketw12,B665)</f>
        <v>0</v>
      </c>
      <c r="L665" s="74"/>
      <c r="M665" s="75" t="n">
        <f aca="false">SUMIFS(zeit4!t4istw12,zeit4!t4paketw12,B665)</f>
        <v>0</v>
      </c>
      <c r="N665" s="74"/>
      <c r="O665" s="75" t="n">
        <f aca="false">SUMIFS(zeit5!t5istw12,zeit5!t5paketw12,B665)</f>
        <v>0</v>
      </c>
      <c r="P665" s="76" t="n">
        <f aca="false">L665+J665+H665+F665+N665</f>
        <v>0</v>
      </c>
      <c r="Q665" s="98" t="n">
        <f aca="false">M665+K665+I665+G665+O665</f>
        <v>0</v>
      </c>
      <c r="R665" s="1"/>
      <c r="S665" s="1"/>
      <c r="T665" s="1"/>
      <c r="U665" s="1"/>
      <c r="V665" s="1"/>
      <c r="W665" s="1"/>
      <c r="X665" s="1"/>
      <c r="Y665" s="1"/>
      <c r="Z665" s="1"/>
      <c r="AA665" s="1"/>
      <c r="AB665" s="1"/>
      <c r="AC665" s="1"/>
      <c r="AD665" s="1"/>
      <c r="AE665" s="1"/>
      <c r="AF665" s="1"/>
    </row>
    <row r="666" customFormat="false" ht="15" hidden="false" customHeight="false" outlineLevel="1" collapsed="true">
      <c r="A666" s="1"/>
      <c r="B666" s="84" t="s">
        <v>57</v>
      </c>
      <c r="C666" s="78"/>
      <c r="D666" s="79" t="n">
        <v>8</v>
      </c>
      <c r="E666" s="80" t="n">
        <f aca="false">D666-F666-H666-J666-L666-N666</f>
        <v>0</v>
      </c>
      <c r="F666" s="81" t="n">
        <f aca="false">SUM(F667:F676)</f>
        <v>2</v>
      </c>
      <c r="G666" s="82" t="n">
        <f aca="false">SUM(G667:G676)</f>
        <v>0</v>
      </c>
      <c r="H666" s="81" t="n">
        <f aca="false">SUM(H667:H676)</f>
        <v>2</v>
      </c>
      <c r="I666" s="82" t="n">
        <f aca="false">SUM(I667:I676)</f>
        <v>0</v>
      </c>
      <c r="J666" s="81" t="n">
        <f aca="false">SUM(J667:J676)</f>
        <v>2</v>
      </c>
      <c r="K666" s="82" t="n">
        <f aca="false">SUM(K667:K676)</f>
        <v>0</v>
      </c>
      <c r="L666" s="81" t="n">
        <f aca="false">SUM(L667:L676)</f>
        <v>2</v>
      </c>
      <c r="M666" s="82" t="n">
        <f aca="false">SUM(M667:M676)</f>
        <v>0</v>
      </c>
      <c r="N666" s="81" t="n">
        <f aca="false">SUM(N667:N676)</f>
        <v>0</v>
      </c>
      <c r="O666" s="82" t="n">
        <f aca="false">SUM(O667:O676)</f>
        <v>0</v>
      </c>
      <c r="P666" s="68" t="n">
        <f aca="false">L666+J666+H666+F666+N666</f>
        <v>8</v>
      </c>
      <c r="Q666" s="67" t="n">
        <f aca="false">M666+K666+I666+G666+O666</f>
        <v>0</v>
      </c>
      <c r="R666" s="1"/>
      <c r="S666" s="1"/>
      <c r="T666" s="1"/>
      <c r="U666" s="1"/>
      <c r="V666" s="1"/>
      <c r="W666" s="1"/>
      <c r="X666" s="1"/>
      <c r="Y666" s="1"/>
      <c r="Z666" s="1"/>
      <c r="AA666" s="1"/>
      <c r="AB666" s="1"/>
      <c r="AC666" s="1"/>
      <c r="AD666" s="1"/>
      <c r="AE666" s="1"/>
      <c r="AF666" s="1"/>
    </row>
    <row r="667" customFormat="false" ht="15" hidden="true" customHeight="false" outlineLevel="2" collapsed="false">
      <c r="A667" s="1"/>
      <c r="B667" s="70" t="str">
        <f aca="false">B546</f>
        <v>Testprotokoll</v>
      </c>
      <c r="C667" s="71"/>
      <c r="D667" s="72"/>
      <c r="E667" s="73"/>
      <c r="F667" s="74" t="n">
        <v>1</v>
      </c>
      <c r="G667" s="75" t="n">
        <f aca="false">SUMIFS([0]!t1istw12,[0]!t1paketw12,B667)</f>
        <v>0</v>
      </c>
      <c r="H667" s="74" t="n">
        <v>1</v>
      </c>
      <c r="I667" s="75" t="n">
        <f aca="false">SUMIFS(zeit2!t2istw12,zeit2!t2paketw12,B667)</f>
        <v>0</v>
      </c>
      <c r="J667" s="74" t="n">
        <v>1</v>
      </c>
      <c r="K667" s="75" t="n">
        <f aca="false">SUMIFS(zeit3!t3istw12,zeit3!t3paketw12,B667)</f>
        <v>0</v>
      </c>
      <c r="L667" s="74" t="n">
        <v>1</v>
      </c>
      <c r="M667" s="75" t="n">
        <f aca="false">SUMIFS(zeit4!t4istw12,zeit4!t4paketw12,B667)</f>
        <v>0</v>
      </c>
      <c r="N667" s="74"/>
      <c r="O667" s="75" t="n">
        <f aca="false">SUMIFS(zeit5!t5istw12,zeit5!t5paketw12,B667)</f>
        <v>0</v>
      </c>
      <c r="P667" s="76" t="n">
        <f aca="false">L667+J667+H667+F667+N667</f>
        <v>4</v>
      </c>
      <c r="Q667" s="98" t="n">
        <f aca="false">M667+K667+I667+G667+O667</f>
        <v>0</v>
      </c>
      <c r="R667" s="1"/>
      <c r="S667" s="1"/>
      <c r="T667" s="1"/>
      <c r="U667" s="1"/>
      <c r="V667" s="1"/>
      <c r="W667" s="1"/>
      <c r="X667" s="1"/>
      <c r="Y667" s="1"/>
      <c r="Z667" s="1"/>
      <c r="AA667" s="1"/>
      <c r="AB667" s="1"/>
      <c r="AC667" s="1"/>
      <c r="AD667" s="1"/>
      <c r="AE667" s="1"/>
      <c r="AF667" s="1"/>
    </row>
    <row r="668" customFormat="false" ht="15" hidden="true" customHeight="false" outlineLevel="2" collapsed="false">
      <c r="A668" s="1"/>
      <c r="B668" s="70" t="str">
        <f aca="false">B547</f>
        <v>Codedokumentation</v>
      </c>
      <c r="C668" s="71"/>
      <c r="D668" s="72"/>
      <c r="E668" s="73"/>
      <c r="F668" s="74" t="n">
        <v>1</v>
      </c>
      <c r="G668" s="75" t="n">
        <f aca="false">SUMIFS([0]!t1istw12,[0]!t1paketw12,B668)</f>
        <v>0</v>
      </c>
      <c r="H668" s="74" t="n">
        <v>1</v>
      </c>
      <c r="I668" s="75" t="n">
        <f aca="false">SUMIFS(zeit2!t2istw12,zeit2!t2paketw12,B668)</f>
        <v>0</v>
      </c>
      <c r="J668" s="74" t="n">
        <v>1</v>
      </c>
      <c r="K668" s="75" t="n">
        <f aca="false">SUMIFS(zeit3!t3istw12,zeit3!t3paketw12,B668)</f>
        <v>0</v>
      </c>
      <c r="L668" s="74" t="n">
        <v>1</v>
      </c>
      <c r="M668" s="75" t="n">
        <f aca="false">SUMIFS(zeit4!t4istw12,zeit4!t4paketw12,B668)</f>
        <v>0</v>
      </c>
      <c r="N668" s="74"/>
      <c r="O668" s="75" t="n">
        <f aca="false">SUMIFS(zeit5!t5istw12,zeit5!t5paketw12,B668)</f>
        <v>0</v>
      </c>
      <c r="P668" s="76" t="n">
        <f aca="false">L668+J668+H668+F668+N668</f>
        <v>4</v>
      </c>
      <c r="Q668" s="98" t="n">
        <f aca="false">M668+K668+I668+G668+O668</f>
        <v>0</v>
      </c>
      <c r="R668" s="1"/>
      <c r="S668" s="1"/>
      <c r="T668" s="1"/>
      <c r="U668" s="1"/>
      <c r="V668" s="1"/>
      <c r="W668" s="1"/>
      <c r="X668" s="1"/>
      <c r="Y668" s="1"/>
      <c r="Z668" s="1"/>
      <c r="AA668" s="1"/>
      <c r="AB668" s="1"/>
      <c r="AC668" s="1"/>
      <c r="AD668" s="1"/>
      <c r="AE668" s="1"/>
      <c r="AF668" s="1"/>
    </row>
    <row r="669" customFormat="false" ht="15" hidden="true" customHeight="false" outlineLevel="2" collapsed="false">
      <c r="A669" s="1"/>
      <c r="B669" s="70" t="str">
        <f aca="false">B548</f>
        <v>Benutzerdokumentation</v>
      </c>
      <c r="C669" s="71"/>
      <c r="D669" s="72"/>
      <c r="E669" s="73"/>
      <c r="F669" s="74"/>
      <c r="G669" s="75" t="n">
        <f aca="false">SUMIFS([0]!t1istw12,[0]!t1paketw12,B669)</f>
        <v>0</v>
      </c>
      <c r="H669" s="74"/>
      <c r="I669" s="75" t="n">
        <f aca="false">SUMIFS(zeit2!t2istw12,zeit2!t2paketw12,B669)</f>
        <v>0</v>
      </c>
      <c r="J669" s="74"/>
      <c r="K669" s="75" t="n">
        <f aca="false">SUMIFS(zeit3!t3istw12,zeit3!t3paketw12,B669)</f>
        <v>0</v>
      </c>
      <c r="L669" s="74"/>
      <c r="M669" s="75" t="n">
        <f aca="false">SUMIFS(zeit4!t4istw12,zeit4!t4paketw12,B669)</f>
        <v>0</v>
      </c>
      <c r="N669" s="74"/>
      <c r="O669" s="75" t="n">
        <f aca="false">SUMIFS(zeit5!t5istw12,zeit5!t5paketw12,B669)</f>
        <v>0</v>
      </c>
      <c r="P669" s="76" t="n">
        <f aca="false">L669+J669+H669+F669+N669</f>
        <v>0</v>
      </c>
      <c r="Q669" s="98" t="n">
        <f aca="false">M669+K669+I669+G669+O669</f>
        <v>0</v>
      </c>
      <c r="R669" s="1"/>
      <c r="S669" s="1"/>
      <c r="T669" s="1"/>
      <c r="U669" s="1"/>
      <c r="V669" s="1"/>
      <c r="W669" s="1"/>
      <c r="X669" s="1"/>
      <c r="Y669" s="1"/>
      <c r="Z669" s="1"/>
      <c r="AA669" s="1"/>
      <c r="AB669" s="1"/>
      <c r="AC669" s="1"/>
      <c r="AD669" s="1"/>
      <c r="AE669" s="1"/>
      <c r="AF669" s="1"/>
    </row>
    <row r="670" customFormat="false" ht="15" hidden="true" customHeight="false" outlineLevel="2" collapsed="false">
      <c r="A670" s="1"/>
      <c r="B670" s="70" t="str">
        <f aca="false">B549</f>
        <v>Protokoll - Review</v>
      </c>
      <c r="C670" s="71"/>
      <c r="D670" s="72"/>
      <c r="E670" s="73"/>
      <c r="F670" s="74"/>
      <c r="G670" s="75" t="n">
        <f aca="false">SUMIFS([0]!t1istw12,[0]!t1paketw12,B670)</f>
        <v>0</v>
      </c>
      <c r="H670" s="74"/>
      <c r="I670" s="75" t="n">
        <f aca="false">SUMIFS(zeit2!t2istw12,zeit2!t2paketw12,B670)</f>
        <v>0</v>
      </c>
      <c r="J670" s="74"/>
      <c r="K670" s="75" t="n">
        <f aca="false">SUMIFS(zeit3!t3istw12,zeit3!t3paketw12,B670)</f>
        <v>0</v>
      </c>
      <c r="L670" s="74"/>
      <c r="M670" s="75" t="n">
        <f aca="false">SUMIFS(zeit4!t4istw12,zeit4!t4paketw12,B670)</f>
        <v>0</v>
      </c>
      <c r="N670" s="74"/>
      <c r="O670" s="75" t="n">
        <f aca="false">SUMIFS(zeit5!t5istw12,zeit5!t5paketw12,B670)</f>
        <v>0</v>
      </c>
      <c r="P670" s="76" t="n">
        <f aca="false">L670+J670+H670+F670+N670</f>
        <v>0</v>
      </c>
      <c r="Q670" s="98" t="n">
        <f aca="false">M670+K670+I670+G670+O670</f>
        <v>0</v>
      </c>
      <c r="R670" s="1"/>
      <c r="S670" s="1"/>
      <c r="T670" s="1"/>
      <c r="U670" s="1"/>
      <c r="V670" s="1"/>
      <c r="W670" s="1"/>
      <c r="X670" s="1"/>
      <c r="Y670" s="1"/>
      <c r="Z670" s="1"/>
      <c r="AA670" s="1"/>
      <c r="AB670" s="1"/>
      <c r="AC670" s="1"/>
      <c r="AD670" s="1"/>
      <c r="AE670" s="1"/>
      <c r="AF670" s="1"/>
    </row>
    <row r="671" customFormat="false" ht="15" hidden="true" customHeight="false" outlineLevel="2" collapsed="false">
      <c r="A671" s="1"/>
      <c r="B671" s="70" t="n">
        <f aca="false">B550</f>
        <v>0</v>
      </c>
      <c r="C671" s="71"/>
      <c r="D671" s="72"/>
      <c r="E671" s="73"/>
      <c r="F671" s="74"/>
      <c r="G671" s="75" t="n">
        <f aca="false">SUMIFS([0]!t1istw12,[0]!t1paketw12,B671)</f>
        <v>0</v>
      </c>
      <c r="H671" s="74"/>
      <c r="I671" s="75" t="n">
        <f aca="false">SUMIFS(zeit2!t2istw12,zeit2!t2paketw12,B671)</f>
        <v>0</v>
      </c>
      <c r="J671" s="74"/>
      <c r="K671" s="75" t="n">
        <f aca="false">SUMIFS(zeit3!t3istw12,zeit3!t3paketw12,B671)</f>
        <v>0</v>
      </c>
      <c r="L671" s="74"/>
      <c r="M671" s="75" t="n">
        <f aca="false">SUMIFS(zeit4!t4istw12,zeit4!t4paketw12,B671)</f>
        <v>0</v>
      </c>
      <c r="N671" s="74"/>
      <c r="O671" s="75" t="n">
        <f aca="false">SUMIFS(zeit5!t5istw12,zeit5!t5paketw12,B671)</f>
        <v>0</v>
      </c>
      <c r="P671" s="76" t="n">
        <f aca="false">L671+J671+H671+F671+N671</f>
        <v>0</v>
      </c>
      <c r="Q671" s="98" t="n">
        <f aca="false">M671+K671+I671+G671+O671</f>
        <v>0</v>
      </c>
      <c r="R671" s="1"/>
      <c r="S671" s="1"/>
      <c r="T671" s="1"/>
      <c r="U671" s="1"/>
      <c r="V671" s="1"/>
      <c r="W671" s="1"/>
      <c r="X671" s="1"/>
      <c r="Y671" s="1"/>
      <c r="Z671" s="1"/>
      <c r="AA671" s="1"/>
      <c r="AB671" s="1"/>
      <c r="AC671" s="1"/>
      <c r="AD671" s="1"/>
      <c r="AE671" s="1"/>
      <c r="AF671" s="1"/>
    </row>
    <row r="672" customFormat="false" ht="15" hidden="true" customHeight="false" outlineLevel="2" collapsed="false">
      <c r="A672" s="1"/>
      <c r="B672" s="70" t="n">
        <f aca="false">B551</f>
        <v>0</v>
      </c>
      <c r="C672" s="71"/>
      <c r="D672" s="72"/>
      <c r="E672" s="73"/>
      <c r="F672" s="74"/>
      <c r="G672" s="75" t="n">
        <f aca="false">SUMIFS([0]!t1istw12,[0]!t1paketw12,B672)</f>
        <v>0</v>
      </c>
      <c r="H672" s="74"/>
      <c r="I672" s="75" t="n">
        <f aca="false">SUMIFS(zeit2!t2istw12,zeit2!t2paketw12,B672)</f>
        <v>0</v>
      </c>
      <c r="J672" s="74"/>
      <c r="K672" s="75" t="n">
        <f aca="false">SUMIFS(zeit3!t3istw12,zeit3!t3paketw12,B672)</f>
        <v>0</v>
      </c>
      <c r="L672" s="74"/>
      <c r="M672" s="75" t="n">
        <f aca="false">SUMIFS(zeit4!t4istw12,zeit4!t4paketw12,B672)</f>
        <v>0</v>
      </c>
      <c r="N672" s="74"/>
      <c r="O672" s="75" t="n">
        <f aca="false">SUMIFS(zeit5!t5istw12,zeit5!t5paketw12,B672)</f>
        <v>0</v>
      </c>
      <c r="P672" s="76" t="n">
        <f aca="false">L672+J672+H672+F672+N672</f>
        <v>0</v>
      </c>
      <c r="Q672" s="98" t="n">
        <f aca="false">M672+K672+I672+G672+O672</f>
        <v>0</v>
      </c>
      <c r="R672" s="1"/>
      <c r="S672" s="1"/>
      <c r="T672" s="1"/>
      <c r="U672" s="1"/>
      <c r="V672" s="1"/>
      <c r="W672" s="1"/>
      <c r="X672" s="1"/>
      <c r="Y672" s="1"/>
      <c r="Z672" s="1"/>
      <c r="AA672" s="1"/>
      <c r="AB672" s="1"/>
      <c r="AC672" s="1"/>
      <c r="AD672" s="1"/>
      <c r="AE672" s="1"/>
      <c r="AF672" s="1"/>
    </row>
    <row r="673" customFormat="false" ht="15" hidden="true" customHeight="false" outlineLevel="2" collapsed="false">
      <c r="A673" s="1"/>
      <c r="B673" s="70" t="n">
        <f aca="false">B552</f>
        <v>0</v>
      </c>
      <c r="C673" s="71"/>
      <c r="D673" s="72"/>
      <c r="E673" s="73"/>
      <c r="F673" s="74"/>
      <c r="G673" s="75" t="n">
        <f aca="false">SUMIFS([0]!t1istw12,[0]!t1paketw12,B673)</f>
        <v>0</v>
      </c>
      <c r="H673" s="74"/>
      <c r="I673" s="75" t="n">
        <f aca="false">SUMIFS(zeit2!t2istw12,zeit2!t2paketw12,B673)</f>
        <v>0</v>
      </c>
      <c r="J673" s="74"/>
      <c r="K673" s="75" t="n">
        <f aca="false">SUMIFS(zeit3!t3istw12,zeit3!t3paketw12,B673)</f>
        <v>0</v>
      </c>
      <c r="L673" s="74"/>
      <c r="M673" s="75" t="n">
        <f aca="false">SUMIFS(zeit4!t4istw12,zeit4!t4paketw12,B673)</f>
        <v>0</v>
      </c>
      <c r="N673" s="74"/>
      <c r="O673" s="75" t="n">
        <f aca="false">SUMIFS(zeit5!t5istw12,zeit5!t5paketw12,B673)</f>
        <v>0</v>
      </c>
      <c r="P673" s="76" t="n">
        <f aca="false">L673+J673+H673+F673+N673</f>
        <v>0</v>
      </c>
      <c r="Q673" s="98" t="n">
        <f aca="false">M673+K673+I673+G673+O673</f>
        <v>0</v>
      </c>
      <c r="R673" s="1"/>
      <c r="S673" s="1"/>
      <c r="T673" s="1"/>
      <c r="U673" s="1"/>
      <c r="V673" s="1"/>
      <c r="W673" s="1"/>
      <c r="X673" s="1"/>
      <c r="Y673" s="1"/>
      <c r="Z673" s="1"/>
      <c r="AA673" s="1"/>
      <c r="AB673" s="1"/>
      <c r="AC673" s="1"/>
      <c r="AD673" s="1"/>
      <c r="AE673" s="1"/>
      <c r="AF673" s="1"/>
    </row>
    <row r="674" customFormat="false" ht="15" hidden="true" customHeight="false" outlineLevel="2" collapsed="false">
      <c r="A674" s="1"/>
      <c r="B674" s="70" t="n">
        <f aca="false">B553</f>
        <v>0</v>
      </c>
      <c r="C674" s="71"/>
      <c r="D674" s="72"/>
      <c r="E674" s="73"/>
      <c r="F674" s="74"/>
      <c r="G674" s="75" t="n">
        <f aca="false">SUMIFS([0]!t1istw12,[0]!t1paketw12,B674)</f>
        <v>0</v>
      </c>
      <c r="H674" s="74"/>
      <c r="I674" s="75" t="n">
        <f aca="false">SUMIFS(zeit2!t2istw12,zeit2!t2paketw12,B674)</f>
        <v>0</v>
      </c>
      <c r="J674" s="74"/>
      <c r="K674" s="75" t="n">
        <f aca="false">SUMIFS(zeit3!t3istw12,zeit3!t3paketw12,B674)</f>
        <v>0</v>
      </c>
      <c r="L674" s="74"/>
      <c r="M674" s="75" t="n">
        <f aca="false">SUMIFS(zeit4!t4istw12,zeit4!t4paketw12,B674)</f>
        <v>0</v>
      </c>
      <c r="N674" s="74"/>
      <c r="O674" s="75" t="n">
        <f aca="false">SUMIFS(zeit5!t5istw12,zeit5!t5paketw12,B674)</f>
        <v>0</v>
      </c>
      <c r="P674" s="76" t="n">
        <f aca="false">L674+J674+H674+F674+N674</f>
        <v>0</v>
      </c>
      <c r="Q674" s="98" t="n">
        <f aca="false">M674+K674+I674+G674+O674</f>
        <v>0</v>
      </c>
      <c r="R674" s="1"/>
      <c r="S674" s="1"/>
      <c r="T674" s="1"/>
      <c r="U674" s="1"/>
      <c r="V674" s="1"/>
      <c r="W674" s="1"/>
      <c r="X674" s="1"/>
      <c r="Y674" s="1"/>
      <c r="Z674" s="1"/>
      <c r="AA674" s="1"/>
      <c r="AB674" s="1"/>
      <c r="AC674" s="1"/>
      <c r="AD674" s="1"/>
      <c r="AE674" s="1"/>
      <c r="AF674" s="1"/>
    </row>
    <row r="675" customFormat="false" ht="15" hidden="true" customHeight="false" outlineLevel="2" collapsed="false">
      <c r="A675" s="1"/>
      <c r="B675" s="70" t="n">
        <f aca="false">B554</f>
        <v>0</v>
      </c>
      <c r="C675" s="71"/>
      <c r="D675" s="72"/>
      <c r="E675" s="73"/>
      <c r="F675" s="74"/>
      <c r="G675" s="75" t="n">
        <f aca="false">SUMIFS([0]!t1istw12,[0]!t1paketw12,B675)</f>
        <v>0</v>
      </c>
      <c r="H675" s="74"/>
      <c r="I675" s="75" t="n">
        <f aca="false">SUMIFS(zeit2!t2istw12,zeit2!t2paketw12,B675)</f>
        <v>0</v>
      </c>
      <c r="J675" s="74"/>
      <c r="K675" s="75" t="n">
        <f aca="false">SUMIFS(zeit3!t3istw12,zeit3!t3paketw12,B675)</f>
        <v>0</v>
      </c>
      <c r="L675" s="74"/>
      <c r="M675" s="75" t="n">
        <f aca="false">SUMIFS(zeit4!t4istw12,zeit4!t4paketw12,B675)</f>
        <v>0</v>
      </c>
      <c r="N675" s="74"/>
      <c r="O675" s="75" t="n">
        <f aca="false">SUMIFS(zeit5!t5istw12,zeit5!t5paketw12,B675)</f>
        <v>0</v>
      </c>
      <c r="P675" s="76" t="n">
        <f aca="false">L675+J675+H675+F675+N675</f>
        <v>0</v>
      </c>
      <c r="Q675" s="98" t="n">
        <f aca="false">M675+K675+I675+G675+O675</f>
        <v>0</v>
      </c>
      <c r="R675" s="1"/>
      <c r="S675" s="1"/>
      <c r="T675" s="1"/>
      <c r="U675" s="1"/>
      <c r="V675" s="1"/>
      <c r="W675" s="1"/>
      <c r="X675" s="1"/>
      <c r="Y675" s="1"/>
      <c r="Z675" s="1"/>
      <c r="AA675" s="1"/>
      <c r="AB675" s="1"/>
      <c r="AC675" s="1"/>
      <c r="AD675" s="1"/>
      <c r="AE675" s="1"/>
      <c r="AF675" s="1"/>
    </row>
    <row r="676" customFormat="false" ht="15" hidden="true" customHeight="false" outlineLevel="2" collapsed="false">
      <c r="A676" s="1"/>
      <c r="B676" s="70" t="n">
        <f aca="false">B555</f>
        <v>0</v>
      </c>
      <c r="C676" s="71"/>
      <c r="D676" s="72"/>
      <c r="E676" s="73"/>
      <c r="F676" s="74"/>
      <c r="G676" s="75" t="n">
        <f aca="false">SUMIFS([0]!t1istw12,[0]!t1paketw12,B676)</f>
        <v>0</v>
      </c>
      <c r="H676" s="74"/>
      <c r="I676" s="75" t="n">
        <f aca="false">SUMIFS(zeit2!t2istw12,zeit2!t2paketw12,B676)</f>
        <v>0</v>
      </c>
      <c r="J676" s="74"/>
      <c r="K676" s="75" t="n">
        <f aca="false">SUMIFS(zeit3!t3istw12,zeit3!t3paketw12,B676)</f>
        <v>0</v>
      </c>
      <c r="L676" s="74"/>
      <c r="M676" s="75" t="n">
        <f aca="false">SUMIFS(zeit4!t4istw12,zeit4!t4paketw12,B676)</f>
        <v>0</v>
      </c>
      <c r="N676" s="74"/>
      <c r="O676" s="75" t="n">
        <f aca="false">SUMIFS(zeit5!t5istw12,zeit5!t5paketw12,B676)</f>
        <v>0</v>
      </c>
      <c r="P676" s="76" t="n">
        <f aca="false">L676+J676+H676+F676+N676</f>
        <v>0</v>
      </c>
      <c r="Q676" s="98" t="n">
        <f aca="false">M676+K676+I676+G676+O676</f>
        <v>0</v>
      </c>
      <c r="R676" s="1"/>
      <c r="S676" s="1"/>
      <c r="T676" s="1"/>
      <c r="U676" s="1"/>
      <c r="V676" s="1"/>
      <c r="W676" s="1"/>
      <c r="X676" s="1"/>
      <c r="Y676" s="1"/>
      <c r="Z676" s="1"/>
      <c r="AA676" s="1"/>
      <c r="AB676" s="1"/>
      <c r="AC676" s="1"/>
      <c r="AD676" s="1"/>
      <c r="AE676" s="1"/>
      <c r="AF676" s="1"/>
    </row>
    <row r="677" customFormat="false" ht="15" hidden="false" customHeight="false" outlineLevel="1" collapsed="true">
      <c r="A677" s="1"/>
      <c r="B677" s="84" t="s">
        <v>58</v>
      </c>
      <c r="C677" s="78"/>
      <c r="D677" s="79"/>
      <c r="E677" s="80" t="n">
        <f aca="false">D677-F677-H677-J677-L677-N677</f>
        <v>0</v>
      </c>
      <c r="F677" s="81" t="n">
        <f aca="false">SUM(F678:F687)</f>
        <v>0</v>
      </c>
      <c r="G677" s="82" t="n">
        <f aca="false">SUM(G678:G687)</f>
        <v>0</v>
      </c>
      <c r="H677" s="81" t="n">
        <f aca="false">SUM(H678:H687)</f>
        <v>0</v>
      </c>
      <c r="I677" s="82" t="n">
        <f aca="false">SUM(I678:I687)</f>
        <v>0</v>
      </c>
      <c r="J677" s="81" t="n">
        <f aca="false">SUM(J678:J687)</f>
        <v>0</v>
      </c>
      <c r="K677" s="82" t="n">
        <f aca="false">SUM(K678:K687)</f>
        <v>0</v>
      </c>
      <c r="L677" s="81" t="n">
        <f aca="false">SUM(L678:L687)</f>
        <v>0</v>
      </c>
      <c r="M677" s="82" t="n">
        <f aca="false">SUM(M678:M687)</f>
        <v>0</v>
      </c>
      <c r="N677" s="81" t="n">
        <f aca="false">SUM(N678:N687)</f>
        <v>0</v>
      </c>
      <c r="O677" s="82" t="n">
        <f aca="false">SUM(O678:O687)</f>
        <v>0</v>
      </c>
      <c r="P677" s="68" t="n">
        <f aca="false">L677+J677+H677+F677+N677</f>
        <v>0</v>
      </c>
      <c r="Q677" s="67" t="n">
        <f aca="false">M677+K677+I677+G677+O677</f>
        <v>0</v>
      </c>
      <c r="R677" s="1"/>
      <c r="S677" s="1"/>
      <c r="T677" s="1"/>
      <c r="U677" s="1"/>
      <c r="V677" s="1"/>
      <c r="W677" s="1"/>
      <c r="X677" s="1"/>
      <c r="Y677" s="1"/>
      <c r="Z677" s="1"/>
      <c r="AA677" s="1"/>
      <c r="AB677" s="1"/>
      <c r="AC677" s="1"/>
      <c r="AD677" s="1"/>
      <c r="AE677" s="1"/>
      <c r="AF677" s="1"/>
    </row>
    <row r="678" customFormat="false" ht="15" hidden="true" customHeight="false" outlineLevel="2" collapsed="false">
      <c r="A678" s="1"/>
      <c r="B678" s="70" t="str">
        <f aca="false">B557</f>
        <v>Projektinfrastruktur</v>
      </c>
      <c r="C678" s="71"/>
      <c r="D678" s="72"/>
      <c r="E678" s="73"/>
      <c r="F678" s="74"/>
      <c r="G678" s="75" t="n">
        <f aca="false">SUMIFS([0]!t1istw12,[0]!t1paketw12,B678)</f>
        <v>0</v>
      </c>
      <c r="H678" s="74"/>
      <c r="I678" s="75" t="n">
        <f aca="false">SUMIFS(zeit2!t2istw12,zeit2!t2paketw12,B678)</f>
        <v>0</v>
      </c>
      <c r="J678" s="74"/>
      <c r="K678" s="75" t="n">
        <f aca="false">SUMIFS(zeit3!t3istw12,zeit3!t3paketw12,B678)</f>
        <v>0</v>
      </c>
      <c r="L678" s="74"/>
      <c r="M678" s="75" t="n">
        <f aca="false">SUMIFS(zeit4!t4istw12,zeit4!t4paketw12,B678)</f>
        <v>0</v>
      </c>
      <c r="N678" s="74"/>
      <c r="O678" s="75" t="n">
        <f aca="false">SUMIFS(zeit5!t5istw12,zeit5!t5paketw12,B678)</f>
        <v>0</v>
      </c>
      <c r="P678" s="76" t="n">
        <f aca="false">L678+J678+H678+F678+N678</f>
        <v>0</v>
      </c>
      <c r="Q678" s="98" t="n">
        <f aca="false">M678+K678+I678+G678+O678</f>
        <v>0</v>
      </c>
      <c r="R678" s="1"/>
      <c r="S678" s="1"/>
      <c r="T678" s="1"/>
      <c r="U678" s="1"/>
      <c r="V678" s="1"/>
      <c r="W678" s="1"/>
      <c r="X678" s="1"/>
      <c r="Y678" s="1"/>
      <c r="Z678" s="1"/>
      <c r="AA678" s="1"/>
      <c r="AB678" s="1"/>
      <c r="AC678" s="1"/>
      <c r="AD678" s="1"/>
      <c r="AE678" s="1"/>
      <c r="AF678" s="1"/>
    </row>
    <row r="679" customFormat="false" ht="15" hidden="true" customHeight="false" outlineLevel="2" collapsed="false">
      <c r="A679" s="1"/>
      <c r="B679" s="70" t="str">
        <f aca="false">B558</f>
        <v>Zeitplan</v>
      </c>
      <c r="C679" s="71"/>
      <c r="D679" s="72"/>
      <c r="E679" s="73"/>
      <c r="F679" s="74"/>
      <c r="G679" s="75" t="n">
        <f aca="false">SUMIFS([0]!t1istw12,[0]!t1paketw12,B679)</f>
        <v>0</v>
      </c>
      <c r="H679" s="74"/>
      <c r="I679" s="75" t="n">
        <f aca="false">SUMIFS(zeit2!t2istw12,zeit2!t2paketw12,B679)</f>
        <v>0</v>
      </c>
      <c r="J679" s="74"/>
      <c r="K679" s="75" t="n">
        <f aca="false">SUMIFS(zeit3!t3istw12,zeit3!t3paketw12,B679)</f>
        <v>0</v>
      </c>
      <c r="L679" s="74"/>
      <c r="M679" s="75" t="n">
        <f aca="false">SUMIFS(zeit4!t4istw12,zeit4!t4paketw12,B679)</f>
        <v>0</v>
      </c>
      <c r="N679" s="74"/>
      <c r="O679" s="75" t="n">
        <f aca="false">SUMIFS(zeit5!t5istw12,zeit5!t5paketw12,B679)</f>
        <v>0</v>
      </c>
      <c r="P679" s="76" t="n">
        <f aca="false">L679+J679+H679+F679+N679</f>
        <v>0</v>
      </c>
      <c r="Q679" s="98" t="n">
        <f aca="false">M679+K679+I679+G679+O679</f>
        <v>0</v>
      </c>
      <c r="R679" s="1"/>
      <c r="S679" s="1"/>
      <c r="T679" s="1"/>
      <c r="U679" s="1"/>
      <c r="V679" s="1"/>
      <c r="W679" s="1"/>
      <c r="X679" s="1"/>
      <c r="Y679" s="1"/>
      <c r="Z679" s="1"/>
      <c r="AA679" s="1"/>
      <c r="AB679" s="1"/>
      <c r="AC679" s="1"/>
      <c r="AD679" s="1"/>
      <c r="AE679" s="1"/>
      <c r="AF679" s="1"/>
    </row>
    <row r="680" customFormat="false" ht="15" hidden="true" customHeight="false" outlineLevel="2" collapsed="false">
      <c r="A680" s="1"/>
      <c r="B680" s="70" t="str">
        <f aca="false">B559</f>
        <v>Projekt Website </v>
      </c>
      <c r="C680" s="71"/>
      <c r="D680" s="72"/>
      <c r="E680" s="73"/>
      <c r="F680" s="74"/>
      <c r="G680" s="75" t="n">
        <f aca="false">SUMIFS([0]!t1istw12,[0]!t1paketw12,B680)</f>
        <v>0</v>
      </c>
      <c r="H680" s="74"/>
      <c r="I680" s="75" t="n">
        <f aca="false">SUMIFS(zeit2!t2istw12,zeit2!t2paketw12,B680)</f>
        <v>0</v>
      </c>
      <c r="J680" s="74"/>
      <c r="K680" s="75" t="n">
        <f aca="false">SUMIFS(zeit3!t3istw12,zeit3!t3paketw12,B680)</f>
        <v>0</v>
      </c>
      <c r="L680" s="74"/>
      <c r="M680" s="75" t="n">
        <f aca="false">SUMIFS(zeit4!t4istw12,zeit4!t4paketw12,B680)</f>
        <v>0</v>
      </c>
      <c r="N680" s="74"/>
      <c r="O680" s="75" t="n">
        <f aca="false">SUMIFS(zeit5!t5istw12,zeit5!t5paketw12,B680)</f>
        <v>0</v>
      </c>
      <c r="P680" s="76" t="n">
        <f aca="false">L680+J680+H680+F680+N680</f>
        <v>0</v>
      </c>
      <c r="Q680" s="98" t="n">
        <f aca="false">M680+K680+I680+G680+O680</f>
        <v>0</v>
      </c>
      <c r="R680" s="1"/>
      <c r="S680" s="1"/>
      <c r="T680" s="1"/>
      <c r="U680" s="1"/>
      <c r="V680" s="1"/>
      <c r="W680" s="1"/>
      <c r="X680" s="1"/>
      <c r="Y680" s="1"/>
      <c r="Z680" s="1"/>
      <c r="AA680" s="1"/>
      <c r="AB680" s="1"/>
      <c r="AC680" s="1"/>
      <c r="AD680" s="1"/>
      <c r="AE680" s="1"/>
      <c r="AF680" s="1"/>
    </row>
    <row r="681" customFormat="false" ht="15" hidden="true" customHeight="false" outlineLevel="2" collapsed="false">
      <c r="A681" s="1"/>
      <c r="B681" s="70" t="str">
        <f aca="false">B560</f>
        <v>Projektplanung</v>
      </c>
      <c r="C681" s="71"/>
      <c r="D681" s="72"/>
      <c r="E681" s="73"/>
      <c r="F681" s="74"/>
      <c r="G681" s="75" t="n">
        <f aca="false">SUMIFS([0]!t1istw12,[0]!t1paketw12,B681)</f>
        <v>0</v>
      </c>
      <c r="H681" s="74"/>
      <c r="I681" s="75" t="n">
        <f aca="false">SUMIFS(zeit2!t2istw12,zeit2!t2paketw12,B681)</f>
        <v>0</v>
      </c>
      <c r="J681" s="74"/>
      <c r="K681" s="75" t="n">
        <f aca="false">SUMIFS(zeit3!t3istw12,zeit3!t3paketw12,B681)</f>
        <v>0</v>
      </c>
      <c r="L681" s="74"/>
      <c r="M681" s="75" t="n">
        <f aca="false">SUMIFS(zeit4!t4istw12,zeit4!t4paketw12,B681)</f>
        <v>0</v>
      </c>
      <c r="N681" s="74"/>
      <c r="O681" s="75" t="n">
        <f aca="false">SUMIFS(zeit5!t5istw12,zeit5!t5paketw12,B681)</f>
        <v>0</v>
      </c>
      <c r="P681" s="76" t="n">
        <f aca="false">L681+J681+H681+F681+N681</f>
        <v>0</v>
      </c>
      <c r="Q681" s="98" t="n">
        <f aca="false">M681+K681+I681+G681+O681</f>
        <v>0</v>
      </c>
      <c r="R681" s="1"/>
      <c r="S681" s="1"/>
      <c r="T681" s="1"/>
      <c r="U681" s="1"/>
      <c r="V681" s="1"/>
      <c r="W681" s="1"/>
      <c r="X681" s="1"/>
      <c r="Y681" s="1"/>
      <c r="Z681" s="1"/>
      <c r="AA681" s="1"/>
      <c r="AB681" s="1"/>
      <c r="AC681" s="1"/>
      <c r="AD681" s="1"/>
      <c r="AE681" s="1"/>
      <c r="AF681" s="1"/>
    </row>
    <row r="682" customFormat="false" ht="15" hidden="true" customHeight="false" outlineLevel="2" collapsed="false">
      <c r="A682" s="1"/>
      <c r="B682" s="70" t="str">
        <f aca="false">B561</f>
        <v>Arbeitspaket 5</v>
      </c>
      <c r="C682" s="71"/>
      <c r="D682" s="72"/>
      <c r="E682" s="73"/>
      <c r="F682" s="74"/>
      <c r="G682" s="75" t="n">
        <f aca="false">SUMIFS([0]!t1istw12,[0]!t1paketw12,B682)</f>
        <v>0</v>
      </c>
      <c r="H682" s="74"/>
      <c r="I682" s="75" t="n">
        <f aca="false">SUMIFS(zeit2!t2istw12,zeit2!t2paketw12,B682)</f>
        <v>0</v>
      </c>
      <c r="J682" s="74"/>
      <c r="K682" s="75" t="n">
        <f aca="false">SUMIFS(zeit3!t3istw12,zeit3!t3paketw12,B682)</f>
        <v>0</v>
      </c>
      <c r="L682" s="74"/>
      <c r="M682" s="75" t="n">
        <f aca="false">SUMIFS(zeit4!t4istw12,zeit4!t4paketw12,B682)</f>
        <v>0</v>
      </c>
      <c r="N682" s="74"/>
      <c r="O682" s="75" t="n">
        <f aca="false">SUMIFS(zeit5!t5istw12,zeit5!t5paketw12,B682)</f>
        <v>0</v>
      </c>
      <c r="P682" s="76" t="n">
        <f aca="false">L682+J682+H682+F682+N682</f>
        <v>0</v>
      </c>
      <c r="Q682" s="98" t="n">
        <f aca="false">M682+K682+I682+G682+O682</f>
        <v>0</v>
      </c>
      <c r="R682" s="1"/>
      <c r="S682" s="1"/>
      <c r="T682" s="1"/>
      <c r="U682" s="1"/>
      <c r="V682" s="1"/>
      <c r="W682" s="1"/>
      <c r="X682" s="1"/>
      <c r="Y682" s="1"/>
      <c r="Z682" s="1"/>
      <c r="AA682" s="1"/>
      <c r="AB682" s="1"/>
      <c r="AC682" s="1"/>
      <c r="AD682" s="1"/>
      <c r="AE682" s="1"/>
      <c r="AF682" s="1"/>
    </row>
    <row r="683" customFormat="false" ht="15" hidden="true" customHeight="false" outlineLevel="2" collapsed="false">
      <c r="A683" s="1"/>
      <c r="B683" s="70" t="n">
        <f aca="false">B562</f>
        <v>0</v>
      </c>
      <c r="C683" s="71"/>
      <c r="D683" s="72"/>
      <c r="E683" s="73"/>
      <c r="F683" s="74"/>
      <c r="G683" s="75" t="n">
        <f aca="false">SUMIFS([0]!t1istw12,[0]!t1paketw12,B683)</f>
        <v>0</v>
      </c>
      <c r="H683" s="74"/>
      <c r="I683" s="75" t="n">
        <f aca="false">SUMIFS(zeit2!t2istw12,zeit2!t2paketw12,B683)</f>
        <v>0</v>
      </c>
      <c r="J683" s="74"/>
      <c r="K683" s="75" t="n">
        <f aca="false">SUMIFS(zeit3!t3istw12,zeit3!t3paketw12,B683)</f>
        <v>0</v>
      </c>
      <c r="L683" s="74"/>
      <c r="M683" s="75" t="n">
        <f aca="false">SUMIFS(zeit4!t4istw12,zeit4!t4paketw12,B683)</f>
        <v>0</v>
      </c>
      <c r="N683" s="74"/>
      <c r="O683" s="75" t="n">
        <f aca="false">SUMIFS(zeit5!t5istw12,zeit5!t5paketw12,B683)</f>
        <v>0</v>
      </c>
      <c r="P683" s="76" t="n">
        <f aca="false">L683+J683+H683+F683+N683</f>
        <v>0</v>
      </c>
      <c r="Q683" s="98" t="n">
        <f aca="false">M683+K683+I683+G683+O683</f>
        <v>0</v>
      </c>
      <c r="R683" s="1"/>
      <c r="S683" s="1"/>
      <c r="T683" s="1"/>
      <c r="U683" s="1"/>
      <c r="V683" s="1"/>
      <c r="W683" s="1"/>
      <c r="X683" s="1"/>
      <c r="Y683" s="1"/>
      <c r="Z683" s="1"/>
      <c r="AA683" s="1"/>
      <c r="AB683" s="1"/>
      <c r="AC683" s="1"/>
      <c r="AD683" s="1"/>
      <c r="AE683" s="1"/>
      <c r="AF683" s="1"/>
    </row>
    <row r="684" customFormat="false" ht="15" hidden="true" customHeight="false" outlineLevel="2" collapsed="false">
      <c r="A684" s="1"/>
      <c r="B684" s="70" t="n">
        <f aca="false">B563</f>
        <v>0</v>
      </c>
      <c r="C684" s="71"/>
      <c r="D684" s="72"/>
      <c r="E684" s="73"/>
      <c r="F684" s="74"/>
      <c r="G684" s="75" t="n">
        <f aca="false">SUMIFS([0]!t1istw12,[0]!t1paketw12,B684)</f>
        <v>0</v>
      </c>
      <c r="H684" s="74"/>
      <c r="I684" s="75" t="n">
        <f aca="false">SUMIFS(zeit2!t2istw12,zeit2!t2paketw12,B684)</f>
        <v>0</v>
      </c>
      <c r="J684" s="74"/>
      <c r="K684" s="75" t="n">
        <f aca="false">SUMIFS(zeit3!t3istw12,zeit3!t3paketw12,B684)</f>
        <v>0</v>
      </c>
      <c r="L684" s="74"/>
      <c r="M684" s="75" t="n">
        <f aca="false">SUMIFS(zeit4!t4istw12,zeit4!t4paketw12,B684)</f>
        <v>0</v>
      </c>
      <c r="N684" s="74"/>
      <c r="O684" s="75" t="n">
        <f aca="false">SUMIFS(zeit5!t5istw12,zeit5!t5paketw12,B684)</f>
        <v>0</v>
      </c>
      <c r="P684" s="76" t="n">
        <f aca="false">L684+J684+H684+F684+N684</f>
        <v>0</v>
      </c>
      <c r="Q684" s="98" t="n">
        <f aca="false">M684+K684+I684+G684+O684</f>
        <v>0</v>
      </c>
      <c r="R684" s="1"/>
      <c r="S684" s="1"/>
      <c r="T684" s="1"/>
      <c r="U684" s="1"/>
      <c r="V684" s="1"/>
      <c r="W684" s="1"/>
      <c r="X684" s="1"/>
      <c r="Y684" s="1"/>
      <c r="Z684" s="1"/>
      <c r="AA684" s="1"/>
      <c r="AB684" s="1"/>
      <c r="AC684" s="1"/>
      <c r="AD684" s="1"/>
      <c r="AE684" s="1"/>
      <c r="AF684" s="1"/>
    </row>
    <row r="685" customFormat="false" ht="15" hidden="true" customHeight="false" outlineLevel="2" collapsed="false">
      <c r="A685" s="1"/>
      <c r="B685" s="70" t="n">
        <f aca="false">B564</f>
        <v>0</v>
      </c>
      <c r="C685" s="71"/>
      <c r="D685" s="72"/>
      <c r="E685" s="73"/>
      <c r="F685" s="74"/>
      <c r="G685" s="75" t="n">
        <f aca="false">SUMIFS([0]!t1istw12,[0]!t1paketw12,B685)</f>
        <v>0</v>
      </c>
      <c r="H685" s="74"/>
      <c r="I685" s="75" t="n">
        <f aca="false">SUMIFS(zeit2!t2istw12,zeit2!t2paketw12,B685)</f>
        <v>0</v>
      </c>
      <c r="J685" s="74"/>
      <c r="K685" s="75" t="n">
        <f aca="false">SUMIFS(zeit3!t3istw12,zeit3!t3paketw12,B685)</f>
        <v>0</v>
      </c>
      <c r="L685" s="74"/>
      <c r="M685" s="75" t="n">
        <f aca="false">SUMIFS(zeit4!t4istw12,zeit4!t4paketw12,B685)</f>
        <v>0</v>
      </c>
      <c r="N685" s="74"/>
      <c r="O685" s="75" t="n">
        <f aca="false">SUMIFS(zeit5!t5istw12,zeit5!t5paketw12,B685)</f>
        <v>0</v>
      </c>
      <c r="P685" s="76" t="n">
        <f aca="false">L685+J685+H685+F685+N685</f>
        <v>0</v>
      </c>
      <c r="Q685" s="98" t="n">
        <f aca="false">M685+K685+I685+G685+O685</f>
        <v>0</v>
      </c>
      <c r="R685" s="1"/>
      <c r="S685" s="1"/>
      <c r="T685" s="1"/>
      <c r="U685" s="1"/>
      <c r="V685" s="1"/>
      <c r="W685" s="1"/>
      <c r="X685" s="1"/>
      <c r="Y685" s="1"/>
      <c r="Z685" s="1"/>
      <c r="AA685" s="1"/>
      <c r="AB685" s="1"/>
      <c r="AC685" s="1"/>
      <c r="AD685" s="1"/>
      <c r="AE685" s="1"/>
      <c r="AF685" s="1"/>
    </row>
    <row r="686" customFormat="false" ht="15" hidden="true" customHeight="false" outlineLevel="2" collapsed="false">
      <c r="A686" s="1"/>
      <c r="B686" s="70" t="n">
        <f aca="false">B565</f>
        <v>0</v>
      </c>
      <c r="C686" s="71"/>
      <c r="D686" s="72"/>
      <c r="E686" s="73"/>
      <c r="F686" s="74"/>
      <c r="G686" s="75" t="n">
        <f aca="false">SUMIFS([0]!t1istw12,[0]!t1paketw12,B686)</f>
        <v>0</v>
      </c>
      <c r="H686" s="74"/>
      <c r="I686" s="75" t="n">
        <f aca="false">SUMIFS(zeit2!t2istw12,zeit2!t2paketw12,B686)</f>
        <v>0</v>
      </c>
      <c r="J686" s="74"/>
      <c r="K686" s="75" t="n">
        <f aca="false">SUMIFS(zeit3!t3istw12,zeit3!t3paketw12,B686)</f>
        <v>0</v>
      </c>
      <c r="L686" s="74"/>
      <c r="M686" s="75" t="n">
        <f aca="false">SUMIFS(zeit4!t4istw12,zeit4!t4paketw12,B686)</f>
        <v>0</v>
      </c>
      <c r="N686" s="74"/>
      <c r="O686" s="75" t="n">
        <f aca="false">SUMIFS(zeit5!t5istw12,zeit5!t5paketw12,B686)</f>
        <v>0</v>
      </c>
      <c r="P686" s="76" t="n">
        <f aca="false">L686+J686+H686+F686+N686</f>
        <v>0</v>
      </c>
      <c r="Q686" s="98" t="n">
        <f aca="false">M686+K686+I686+G686+O686</f>
        <v>0</v>
      </c>
      <c r="R686" s="1"/>
      <c r="S686" s="1"/>
      <c r="T686" s="1"/>
      <c r="U686" s="1"/>
      <c r="V686" s="1"/>
      <c r="W686" s="1"/>
      <c r="X686" s="1"/>
      <c r="Y686" s="1"/>
      <c r="Z686" s="1"/>
      <c r="AA686" s="1"/>
      <c r="AB686" s="1"/>
      <c r="AC686" s="1"/>
      <c r="AD686" s="1"/>
      <c r="AE686" s="1"/>
      <c r="AF686" s="1"/>
    </row>
    <row r="687" customFormat="false" ht="15" hidden="true" customHeight="false" outlineLevel="2" collapsed="false">
      <c r="A687" s="1"/>
      <c r="B687" s="70" t="n">
        <f aca="false">B566</f>
        <v>0</v>
      </c>
      <c r="C687" s="71"/>
      <c r="D687" s="72"/>
      <c r="E687" s="73"/>
      <c r="F687" s="74"/>
      <c r="G687" s="75" t="n">
        <f aca="false">SUMIFS([0]!t1istw12,[0]!t1paketw12,B687)</f>
        <v>0</v>
      </c>
      <c r="H687" s="74"/>
      <c r="I687" s="75" t="n">
        <f aca="false">SUMIFS(zeit2!t2istw12,zeit2!t2paketw12,B687)</f>
        <v>0</v>
      </c>
      <c r="J687" s="74"/>
      <c r="K687" s="75" t="n">
        <f aca="false">SUMIFS(zeit3!t3istw12,zeit3!t3paketw12,B687)</f>
        <v>0</v>
      </c>
      <c r="L687" s="74"/>
      <c r="M687" s="75" t="n">
        <f aca="false">SUMIFS(zeit4!t4istw12,zeit4!t4paketw12,B687)</f>
        <v>0</v>
      </c>
      <c r="N687" s="74"/>
      <c r="O687" s="75" t="n">
        <f aca="false">SUMIFS(zeit5!t5istw12,zeit5!t5paketw12,B687)</f>
        <v>0</v>
      </c>
      <c r="P687" s="76" t="n">
        <f aca="false">L687+J687+H687+F687+N687</f>
        <v>0</v>
      </c>
      <c r="Q687" s="98" t="n">
        <f aca="false">M687+K687+I687+G687+O687</f>
        <v>0</v>
      </c>
      <c r="R687" s="1"/>
      <c r="S687" s="1"/>
      <c r="T687" s="1"/>
      <c r="U687" s="1"/>
      <c r="V687" s="1"/>
      <c r="W687" s="1"/>
      <c r="X687" s="1"/>
      <c r="Y687" s="1"/>
      <c r="Z687" s="1"/>
      <c r="AA687" s="1"/>
      <c r="AB687" s="1"/>
      <c r="AC687" s="1"/>
      <c r="AD687" s="1"/>
      <c r="AE687" s="1"/>
      <c r="AF687" s="1"/>
    </row>
    <row r="688" customFormat="false" ht="15" hidden="false" customHeight="false" outlineLevel="1" collapsed="true">
      <c r="A688" s="1"/>
      <c r="B688" s="84" t="s">
        <v>72</v>
      </c>
      <c r="C688" s="78"/>
      <c r="D688" s="79"/>
      <c r="E688" s="80" t="n">
        <f aca="false">D688-F688-H688-J688-L688-N688</f>
        <v>0</v>
      </c>
      <c r="F688" s="81" t="n">
        <f aca="false">SUM(F689:F698)</f>
        <v>0</v>
      </c>
      <c r="G688" s="82" t="n">
        <f aca="false">SUM(G689:G698)</f>
        <v>0</v>
      </c>
      <c r="H688" s="81" t="n">
        <f aca="false">SUM(H689:H698)</f>
        <v>0</v>
      </c>
      <c r="I688" s="82" t="n">
        <f aca="false">SUM(I689:I698)</f>
        <v>0</v>
      </c>
      <c r="J688" s="81" t="n">
        <f aca="false">SUM(J689:J698)</f>
        <v>0</v>
      </c>
      <c r="K688" s="82" t="n">
        <f aca="false">SUM(K689:K698)</f>
        <v>0</v>
      </c>
      <c r="L688" s="81" t="n">
        <f aca="false">SUM(L689:L698)</f>
        <v>0</v>
      </c>
      <c r="M688" s="82" t="n">
        <f aca="false">SUM(M689:M698)</f>
        <v>0</v>
      </c>
      <c r="N688" s="81" t="n">
        <f aca="false">SUM(N689:N698)</f>
        <v>0</v>
      </c>
      <c r="O688" s="82" t="n">
        <f aca="false">SUM(O689:O698)</f>
        <v>0</v>
      </c>
      <c r="P688" s="68" t="n">
        <f aca="false">L688+J688+H688+F688+N688</f>
        <v>0</v>
      </c>
      <c r="Q688" s="67" t="n">
        <f aca="false">M688+K688+I688+G688+O688</f>
        <v>0</v>
      </c>
      <c r="R688" s="1"/>
      <c r="S688" s="1"/>
      <c r="T688" s="1"/>
      <c r="U688" s="1"/>
      <c r="V688" s="1"/>
      <c r="W688" s="1"/>
      <c r="X688" s="1"/>
      <c r="Y688" s="1"/>
      <c r="Z688" s="1"/>
      <c r="AA688" s="1"/>
      <c r="AB688" s="1"/>
      <c r="AC688" s="1"/>
      <c r="AD688" s="1"/>
      <c r="AE688" s="1"/>
      <c r="AF688" s="1"/>
    </row>
    <row r="689" customFormat="false" ht="15" hidden="true" customHeight="false" outlineLevel="2" collapsed="false">
      <c r="A689" s="1"/>
      <c r="B689" s="70" t="str">
        <f aca="false">B568</f>
        <v>Projektwissen</v>
      </c>
      <c r="C689" s="71"/>
      <c r="D689" s="72"/>
      <c r="E689" s="73"/>
      <c r="F689" s="74"/>
      <c r="G689" s="75" t="n">
        <f aca="false">SUMIFS([0]!t1istw12,[0]!t1paketw12,B689)</f>
        <v>0</v>
      </c>
      <c r="H689" s="74"/>
      <c r="I689" s="75" t="n">
        <f aca="false">SUMIFS(zeit2!t2istw12,zeit2!t2paketw12,B689)</f>
        <v>0</v>
      </c>
      <c r="J689" s="74"/>
      <c r="K689" s="75" t="n">
        <f aca="false">SUMIFS(zeit3!t3istw12,zeit3!t3paketw12,B689)</f>
        <v>0</v>
      </c>
      <c r="L689" s="74"/>
      <c r="M689" s="75" t="n">
        <f aca="false">SUMIFS(zeit4!t4istw12,zeit4!t4paketw12,B689)</f>
        <v>0</v>
      </c>
      <c r="N689" s="74"/>
      <c r="O689" s="75" t="n">
        <f aca="false">SUMIFS(zeit5!t5istw12,zeit5!t5paketw12,B689)</f>
        <v>0</v>
      </c>
      <c r="P689" s="76" t="n">
        <f aca="false">L689+J689+H689+F689+N689</f>
        <v>0</v>
      </c>
      <c r="Q689" s="98" t="n">
        <f aca="false">M689+K689+I689+G689+O689</f>
        <v>0</v>
      </c>
      <c r="R689" s="1"/>
      <c r="S689" s="1"/>
      <c r="T689" s="1"/>
      <c r="U689" s="1"/>
      <c r="V689" s="1"/>
      <c r="W689" s="1"/>
      <c r="X689" s="1"/>
      <c r="Y689" s="1"/>
      <c r="Z689" s="1"/>
      <c r="AA689" s="1"/>
      <c r="AB689" s="1"/>
      <c r="AC689" s="1"/>
      <c r="AD689" s="1"/>
      <c r="AE689" s="1"/>
      <c r="AF689" s="1"/>
    </row>
    <row r="690" customFormat="false" ht="15" hidden="true" customHeight="false" outlineLevel="2" collapsed="false">
      <c r="A690" s="1"/>
      <c r="B690" s="70" t="n">
        <f aca="false">B569</f>
        <v>0</v>
      </c>
      <c r="C690" s="71"/>
      <c r="D690" s="72"/>
      <c r="E690" s="73"/>
      <c r="F690" s="74"/>
      <c r="G690" s="75" t="n">
        <f aca="false">SUMIFS([0]!t1istw12,[0]!t1paketw12,B690)</f>
        <v>0</v>
      </c>
      <c r="H690" s="74"/>
      <c r="I690" s="75" t="n">
        <f aca="false">SUMIFS(zeit2!t2istw12,zeit2!t2paketw12,B690)</f>
        <v>0</v>
      </c>
      <c r="J690" s="74"/>
      <c r="K690" s="75" t="n">
        <f aca="false">SUMIFS(zeit3!t3istw12,zeit3!t3paketw12,B690)</f>
        <v>0</v>
      </c>
      <c r="L690" s="74"/>
      <c r="M690" s="75" t="n">
        <f aca="false">SUMIFS(zeit4!t4istw12,zeit4!t4paketw12,B690)</f>
        <v>0</v>
      </c>
      <c r="N690" s="74"/>
      <c r="O690" s="75" t="n">
        <f aca="false">SUMIFS(zeit5!t5istw12,zeit5!t5paketw12,B690)</f>
        <v>0</v>
      </c>
      <c r="P690" s="76" t="n">
        <f aca="false">L690+J690+H690+F690+N690</f>
        <v>0</v>
      </c>
      <c r="Q690" s="98" t="n">
        <f aca="false">M690+K690+I690+G690+O690</f>
        <v>0</v>
      </c>
      <c r="R690" s="1"/>
      <c r="S690" s="1"/>
      <c r="T690" s="1"/>
      <c r="U690" s="1"/>
      <c r="V690" s="1"/>
      <c r="W690" s="1"/>
      <c r="X690" s="1"/>
      <c r="Y690" s="1"/>
      <c r="Z690" s="1"/>
      <c r="AA690" s="1"/>
      <c r="AB690" s="1"/>
      <c r="AC690" s="1"/>
      <c r="AD690" s="1"/>
      <c r="AE690" s="1"/>
      <c r="AF690" s="1"/>
    </row>
    <row r="691" customFormat="false" ht="15" hidden="true" customHeight="false" outlineLevel="2" collapsed="false">
      <c r="A691" s="1"/>
      <c r="B691" s="70" t="n">
        <f aca="false">B570</f>
        <v>0</v>
      </c>
      <c r="C691" s="71"/>
      <c r="D691" s="72"/>
      <c r="E691" s="73"/>
      <c r="F691" s="74"/>
      <c r="G691" s="75" t="n">
        <f aca="false">SUMIFS([0]!t1istw12,[0]!t1paketw12,B691)</f>
        <v>0</v>
      </c>
      <c r="H691" s="74"/>
      <c r="I691" s="75" t="n">
        <f aca="false">SUMIFS(zeit2!t2istw12,zeit2!t2paketw12,B691)</f>
        <v>0</v>
      </c>
      <c r="J691" s="74"/>
      <c r="K691" s="75" t="n">
        <f aca="false">SUMIFS(zeit3!t3istw12,zeit3!t3paketw12,B691)</f>
        <v>0</v>
      </c>
      <c r="L691" s="74"/>
      <c r="M691" s="75" t="n">
        <f aca="false">SUMIFS(zeit4!t4istw12,zeit4!t4paketw12,B691)</f>
        <v>0</v>
      </c>
      <c r="N691" s="74"/>
      <c r="O691" s="75" t="n">
        <f aca="false">SUMIFS(zeit5!t5istw12,zeit5!t5paketw12,B691)</f>
        <v>0</v>
      </c>
      <c r="P691" s="76" t="n">
        <f aca="false">L691+J691+H691+F691+N691</f>
        <v>0</v>
      </c>
      <c r="Q691" s="98" t="n">
        <f aca="false">M691+K691+I691+G691+O691</f>
        <v>0</v>
      </c>
      <c r="R691" s="1"/>
      <c r="S691" s="1"/>
      <c r="T691" s="1"/>
      <c r="U691" s="1"/>
      <c r="V691" s="1"/>
      <c r="W691" s="1"/>
      <c r="X691" s="1"/>
      <c r="Y691" s="1"/>
      <c r="Z691" s="1"/>
      <c r="AA691" s="1"/>
      <c r="AB691" s="1"/>
      <c r="AC691" s="1"/>
      <c r="AD691" s="1"/>
      <c r="AE691" s="1"/>
      <c r="AF691" s="1"/>
    </row>
    <row r="692" customFormat="false" ht="15" hidden="true" customHeight="false" outlineLevel="2" collapsed="false">
      <c r="A692" s="1"/>
      <c r="B692" s="70" t="n">
        <f aca="false">B571</f>
        <v>0</v>
      </c>
      <c r="C692" s="71"/>
      <c r="D692" s="72"/>
      <c r="E692" s="73"/>
      <c r="F692" s="74"/>
      <c r="G692" s="75" t="n">
        <f aca="false">SUMIFS([0]!t1istw12,[0]!t1paketw12,B692)</f>
        <v>0</v>
      </c>
      <c r="H692" s="74"/>
      <c r="I692" s="75" t="n">
        <f aca="false">SUMIFS(zeit2!t2istw12,zeit2!t2paketw12,B692)</f>
        <v>0</v>
      </c>
      <c r="J692" s="74"/>
      <c r="K692" s="75" t="n">
        <f aca="false">SUMIFS(zeit3!t3istw12,zeit3!t3paketw12,B692)</f>
        <v>0</v>
      </c>
      <c r="L692" s="74"/>
      <c r="M692" s="75" t="n">
        <f aca="false">SUMIFS(zeit4!t4istw12,zeit4!t4paketw12,B692)</f>
        <v>0</v>
      </c>
      <c r="N692" s="74"/>
      <c r="O692" s="75" t="n">
        <f aca="false">SUMIFS(zeit5!t5istw12,zeit5!t5paketw12,B692)</f>
        <v>0</v>
      </c>
      <c r="P692" s="76" t="n">
        <f aca="false">L692+J692+H692+F692+N692</f>
        <v>0</v>
      </c>
      <c r="Q692" s="98" t="n">
        <f aca="false">M692+K692+I692+G692+O692</f>
        <v>0</v>
      </c>
      <c r="R692" s="1"/>
      <c r="S692" s="1"/>
      <c r="T692" s="1"/>
      <c r="U692" s="1"/>
      <c r="V692" s="1"/>
      <c r="W692" s="1"/>
      <c r="X692" s="1"/>
      <c r="Y692" s="1"/>
      <c r="Z692" s="1"/>
      <c r="AA692" s="1"/>
      <c r="AB692" s="1"/>
      <c r="AC692" s="1"/>
      <c r="AD692" s="1"/>
      <c r="AE692" s="1"/>
      <c r="AF692" s="1"/>
    </row>
    <row r="693" customFormat="false" ht="15" hidden="true" customHeight="false" outlineLevel="2" collapsed="false">
      <c r="A693" s="1"/>
      <c r="B693" s="70" t="n">
        <f aca="false">B572</f>
        <v>0</v>
      </c>
      <c r="C693" s="71"/>
      <c r="D693" s="72"/>
      <c r="E693" s="73"/>
      <c r="F693" s="74"/>
      <c r="G693" s="75" t="n">
        <f aca="false">SUMIFS([0]!t1istw12,[0]!t1paketw12,B693)</f>
        <v>0</v>
      </c>
      <c r="H693" s="74"/>
      <c r="I693" s="75" t="n">
        <f aca="false">SUMIFS(zeit2!t2istw12,zeit2!t2paketw12,B693)</f>
        <v>0</v>
      </c>
      <c r="J693" s="74"/>
      <c r="K693" s="75" t="n">
        <f aca="false">SUMIFS(zeit3!t3istw12,zeit3!t3paketw12,B693)</f>
        <v>0</v>
      </c>
      <c r="L693" s="74"/>
      <c r="M693" s="75" t="n">
        <f aca="false">SUMIFS(zeit4!t4istw12,zeit4!t4paketw12,B693)</f>
        <v>0</v>
      </c>
      <c r="N693" s="74"/>
      <c r="O693" s="75" t="n">
        <f aca="false">SUMIFS(zeit5!t5istw12,zeit5!t5paketw12,B693)</f>
        <v>0</v>
      </c>
      <c r="P693" s="76" t="n">
        <f aca="false">L693+J693+H693+F693+N693</f>
        <v>0</v>
      </c>
      <c r="Q693" s="98" t="n">
        <f aca="false">M693+K693+I693+G693+O693</f>
        <v>0</v>
      </c>
      <c r="R693" s="1"/>
      <c r="S693" s="1"/>
      <c r="T693" s="1"/>
      <c r="U693" s="1"/>
      <c r="V693" s="1"/>
      <c r="W693" s="1"/>
      <c r="X693" s="1"/>
      <c r="Y693" s="1"/>
      <c r="Z693" s="1"/>
      <c r="AA693" s="1"/>
      <c r="AB693" s="1"/>
      <c r="AC693" s="1"/>
      <c r="AD693" s="1"/>
      <c r="AE693" s="1"/>
      <c r="AF693" s="1"/>
    </row>
    <row r="694" customFormat="false" ht="15" hidden="true" customHeight="false" outlineLevel="2" collapsed="false">
      <c r="A694" s="1"/>
      <c r="B694" s="70" t="n">
        <f aca="false">B573</f>
        <v>0</v>
      </c>
      <c r="C694" s="71"/>
      <c r="D694" s="72"/>
      <c r="E694" s="73"/>
      <c r="F694" s="74"/>
      <c r="G694" s="75" t="n">
        <f aca="false">SUMIFS([0]!t1istw12,[0]!t1paketw12,B694)</f>
        <v>0</v>
      </c>
      <c r="H694" s="74"/>
      <c r="I694" s="75" t="n">
        <f aca="false">SUMIFS(zeit2!t2istw12,zeit2!t2paketw12,B694)</f>
        <v>0</v>
      </c>
      <c r="J694" s="74"/>
      <c r="K694" s="75" t="n">
        <f aca="false">SUMIFS(zeit3!t3istw12,zeit3!t3paketw12,B694)</f>
        <v>0</v>
      </c>
      <c r="L694" s="74"/>
      <c r="M694" s="75" t="n">
        <f aca="false">SUMIFS(zeit4!t4istw12,zeit4!t4paketw12,B694)</f>
        <v>0</v>
      </c>
      <c r="N694" s="74"/>
      <c r="O694" s="75" t="n">
        <f aca="false">SUMIFS(zeit5!t5istw12,zeit5!t5paketw12,B694)</f>
        <v>0</v>
      </c>
      <c r="P694" s="76" t="n">
        <f aca="false">L694+J694+H694+F694+N694</f>
        <v>0</v>
      </c>
      <c r="Q694" s="98" t="n">
        <f aca="false">M694+K694+I694+G694+O694</f>
        <v>0</v>
      </c>
      <c r="R694" s="1"/>
      <c r="S694" s="1"/>
      <c r="T694" s="1"/>
      <c r="U694" s="1"/>
      <c r="V694" s="1"/>
      <c r="W694" s="1"/>
      <c r="X694" s="1"/>
      <c r="Y694" s="1"/>
      <c r="Z694" s="1"/>
      <c r="AA694" s="1"/>
      <c r="AB694" s="1"/>
      <c r="AC694" s="1"/>
      <c r="AD694" s="1"/>
      <c r="AE694" s="1"/>
      <c r="AF694" s="1"/>
    </row>
    <row r="695" customFormat="false" ht="15" hidden="true" customHeight="false" outlineLevel="2" collapsed="false">
      <c r="A695" s="1"/>
      <c r="B695" s="70" t="n">
        <f aca="false">B574</f>
        <v>0</v>
      </c>
      <c r="C695" s="71"/>
      <c r="D695" s="72"/>
      <c r="E695" s="73"/>
      <c r="F695" s="74"/>
      <c r="G695" s="75" t="n">
        <f aca="false">SUMIFS([0]!t1istw12,[0]!t1paketw12,B695)</f>
        <v>0</v>
      </c>
      <c r="H695" s="74"/>
      <c r="I695" s="75" t="n">
        <f aca="false">SUMIFS(zeit2!t2istw12,zeit2!t2paketw12,B695)</f>
        <v>0</v>
      </c>
      <c r="J695" s="74"/>
      <c r="K695" s="75" t="n">
        <f aca="false">SUMIFS(zeit3!t3istw12,zeit3!t3paketw12,B695)</f>
        <v>0</v>
      </c>
      <c r="L695" s="74"/>
      <c r="M695" s="75" t="n">
        <f aca="false">SUMIFS(zeit4!t4istw12,zeit4!t4paketw12,B695)</f>
        <v>0</v>
      </c>
      <c r="N695" s="74"/>
      <c r="O695" s="75" t="n">
        <f aca="false">SUMIFS(zeit5!t5istw12,zeit5!t5paketw12,B695)</f>
        <v>0</v>
      </c>
      <c r="P695" s="76" t="n">
        <f aca="false">L695+J695+H695+F695+N695</f>
        <v>0</v>
      </c>
      <c r="Q695" s="98" t="n">
        <f aca="false">M695+K695+I695+G695+O695</f>
        <v>0</v>
      </c>
      <c r="R695" s="1"/>
      <c r="S695" s="1"/>
      <c r="T695" s="1"/>
      <c r="U695" s="1"/>
      <c r="V695" s="1"/>
      <c r="W695" s="1"/>
      <c r="X695" s="1"/>
      <c r="Y695" s="1"/>
      <c r="Z695" s="1"/>
      <c r="AA695" s="1"/>
      <c r="AB695" s="1"/>
      <c r="AC695" s="1"/>
      <c r="AD695" s="1"/>
      <c r="AE695" s="1"/>
      <c r="AF695" s="1"/>
    </row>
    <row r="696" customFormat="false" ht="15" hidden="true" customHeight="false" outlineLevel="2" collapsed="false">
      <c r="A696" s="1"/>
      <c r="B696" s="70" t="n">
        <f aca="false">B575</f>
        <v>0</v>
      </c>
      <c r="C696" s="71"/>
      <c r="D696" s="72"/>
      <c r="E696" s="73"/>
      <c r="F696" s="74"/>
      <c r="G696" s="75" t="n">
        <f aca="false">SUMIFS([0]!t1istw12,[0]!t1paketw12,B696)</f>
        <v>0</v>
      </c>
      <c r="H696" s="74"/>
      <c r="I696" s="75" t="n">
        <f aca="false">SUMIFS(zeit2!t2istw12,zeit2!t2paketw12,B696)</f>
        <v>0</v>
      </c>
      <c r="J696" s="74"/>
      <c r="K696" s="75" t="n">
        <f aca="false">SUMIFS(zeit3!t3istw12,zeit3!t3paketw12,B696)</f>
        <v>0</v>
      </c>
      <c r="L696" s="74"/>
      <c r="M696" s="75" t="n">
        <f aca="false">SUMIFS(zeit4!t4istw12,zeit4!t4paketw12,B696)</f>
        <v>0</v>
      </c>
      <c r="N696" s="74"/>
      <c r="O696" s="75" t="n">
        <f aca="false">SUMIFS(zeit5!t5istw12,zeit5!t5paketw12,B696)</f>
        <v>0</v>
      </c>
      <c r="P696" s="76" t="n">
        <f aca="false">L696+J696+H696+F696+N696</f>
        <v>0</v>
      </c>
      <c r="Q696" s="98" t="n">
        <f aca="false">M696+K696+I696+G696+O696</f>
        <v>0</v>
      </c>
      <c r="R696" s="1"/>
      <c r="S696" s="1"/>
      <c r="T696" s="1"/>
      <c r="U696" s="1"/>
      <c r="V696" s="1"/>
      <c r="W696" s="1"/>
      <c r="X696" s="1"/>
      <c r="Y696" s="1"/>
      <c r="Z696" s="1"/>
      <c r="AA696" s="1"/>
      <c r="AB696" s="1"/>
      <c r="AC696" s="1"/>
      <c r="AD696" s="1"/>
      <c r="AE696" s="1"/>
      <c r="AF696" s="1"/>
    </row>
    <row r="697" customFormat="false" ht="15" hidden="true" customHeight="false" outlineLevel="2" collapsed="false">
      <c r="A697" s="1"/>
      <c r="B697" s="70" t="n">
        <f aca="false">B576</f>
        <v>0</v>
      </c>
      <c r="C697" s="71"/>
      <c r="D697" s="72"/>
      <c r="E697" s="73"/>
      <c r="F697" s="74"/>
      <c r="G697" s="75" t="n">
        <f aca="false">SUMIFS([0]!t1istw12,[0]!t1paketw12,B697)</f>
        <v>0</v>
      </c>
      <c r="H697" s="74"/>
      <c r="I697" s="75" t="n">
        <f aca="false">SUMIFS(zeit2!t2istw12,zeit2!t2paketw12,B697)</f>
        <v>0</v>
      </c>
      <c r="J697" s="74"/>
      <c r="K697" s="75" t="n">
        <f aca="false">SUMIFS(zeit3!t3istw12,zeit3!t3paketw12,B697)</f>
        <v>0</v>
      </c>
      <c r="L697" s="74"/>
      <c r="M697" s="75" t="n">
        <f aca="false">SUMIFS(zeit4!t4istw12,zeit4!t4paketw12,B697)</f>
        <v>0</v>
      </c>
      <c r="N697" s="74"/>
      <c r="O697" s="75" t="n">
        <f aca="false">SUMIFS(zeit5!t5istw12,zeit5!t5paketw12,B697)</f>
        <v>0</v>
      </c>
      <c r="P697" s="76" t="n">
        <f aca="false">L697+J697+H697+F697+N697</f>
        <v>0</v>
      </c>
      <c r="Q697" s="98" t="n">
        <f aca="false">M697+K697+I697+G697+O697</f>
        <v>0</v>
      </c>
      <c r="R697" s="1"/>
      <c r="S697" s="1"/>
      <c r="T697" s="1"/>
      <c r="U697" s="1"/>
      <c r="V697" s="1"/>
      <c r="W697" s="1"/>
      <c r="X697" s="1"/>
      <c r="Y697" s="1"/>
      <c r="Z697" s="1"/>
      <c r="AA697" s="1"/>
      <c r="AB697" s="1"/>
      <c r="AC697" s="1"/>
      <c r="AD697" s="1"/>
      <c r="AE697" s="1"/>
      <c r="AF697" s="1"/>
    </row>
    <row r="698" customFormat="false" ht="15" hidden="true" customHeight="false" outlineLevel="2" collapsed="false">
      <c r="A698" s="1"/>
      <c r="B698" s="70" t="n">
        <f aca="false">B577</f>
        <v>0</v>
      </c>
      <c r="C698" s="71"/>
      <c r="D698" s="72"/>
      <c r="E698" s="73"/>
      <c r="F698" s="74"/>
      <c r="G698" s="75" t="n">
        <f aca="false">SUMIFS([0]!t1istw12,[0]!t1paketw12,B698)</f>
        <v>0</v>
      </c>
      <c r="H698" s="74"/>
      <c r="I698" s="75" t="n">
        <f aca="false">SUMIFS(zeit2!t2istw12,zeit2!t2paketw12,B698)</f>
        <v>0</v>
      </c>
      <c r="J698" s="74"/>
      <c r="K698" s="75" t="n">
        <f aca="false">SUMIFS(zeit3!t3istw12,zeit3!t3paketw12,B698)</f>
        <v>0</v>
      </c>
      <c r="L698" s="74"/>
      <c r="M698" s="75" t="n">
        <f aca="false">SUMIFS(zeit4!t4istw12,zeit4!t4paketw12,B698)</f>
        <v>0</v>
      </c>
      <c r="N698" s="74"/>
      <c r="O698" s="75" t="n">
        <f aca="false">SUMIFS(zeit5!t5istw12,zeit5!t5paketw12,B698)</f>
        <v>0</v>
      </c>
      <c r="P698" s="76" t="n">
        <f aca="false">L698+J698+H698+F698+N698</f>
        <v>0</v>
      </c>
      <c r="Q698" s="98" t="n">
        <f aca="false">M698+K698+I698+G698+O698</f>
        <v>0</v>
      </c>
      <c r="R698" s="1"/>
      <c r="S698" s="1"/>
      <c r="T698" s="1"/>
      <c r="U698" s="1"/>
      <c r="V698" s="1"/>
      <c r="W698" s="1"/>
      <c r="X698" s="1"/>
      <c r="Y698" s="1"/>
      <c r="Z698" s="1"/>
      <c r="AA698" s="1"/>
      <c r="AB698" s="1"/>
      <c r="AC698" s="1"/>
      <c r="AD698" s="1"/>
      <c r="AE698" s="1"/>
      <c r="AF698" s="1"/>
    </row>
    <row r="699" customFormat="false" ht="15" hidden="false" customHeight="false" outlineLevel="1" collapsed="true">
      <c r="A699" s="1"/>
      <c r="B699" s="84" t="s">
        <v>60</v>
      </c>
      <c r="C699" s="78"/>
      <c r="D699" s="79" t="n">
        <v>12</v>
      </c>
      <c r="E699" s="80" t="n">
        <f aca="false">D699-F699-H699-J699-L699-N699</f>
        <v>0</v>
      </c>
      <c r="F699" s="81" t="n">
        <f aca="false">SUM(F700:F709)</f>
        <v>3</v>
      </c>
      <c r="G699" s="82" t="n">
        <f aca="false">SUM(G700:G709)</f>
        <v>0</v>
      </c>
      <c r="H699" s="81" t="n">
        <f aca="false">SUM(H700:H709)</f>
        <v>3</v>
      </c>
      <c r="I699" s="82" t="n">
        <f aca="false">SUM(I700:I709)</f>
        <v>0</v>
      </c>
      <c r="J699" s="81" t="n">
        <f aca="false">SUM(J700:J709)</f>
        <v>3</v>
      </c>
      <c r="K699" s="82" t="n">
        <f aca="false">SUM(K700:K709)</f>
        <v>0</v>
      </c>
      <c r="L699" s="81" t="n">
        <f aca="false">SUM(L700:L709)</f>
        <v>3</v>
      </c>
      <c r="M699" s="82" t="n">
        <f aca="false">SUM(M700:M709)</f>
        <v>0</v>
      </c>
      <c r="N699" s="81" t="n">
        <f aca="false">SUM(N700:N709)</f>
        <v>0</v>
      </c>
      <c r="O699" s="82" t="n">
        <f aca="false">SUM(O700:O709)</f>
        <v>0</v>
      </c>
      <c r="P699" s="68" t="n">
        <f aca="false">L699+J699+H699+F699+N699</f>
        <v>12</v>
      </c>
      <c r="Q699" s="67" t="n">
        <f aca="false">M699+K699+I699+G699+O699</f>
        <v>0</v>
      </c>
      <c r="R699" s="1"/>
      <c r="S699" s="1"/>
      <c r="T699" s="1"/>
      <c r="U699" s="1"/>
      <c r="V699" s="1"/>
      <c r="W699" s="1"/>
      <c r="X699" s="1"/>
      <c r="Y699" s="1"/>
      <c r="Z699" s="1"/>
      <c r="AA699" s="1"/>
      <c r="AB699" s="1"/>
      <c r="AC699" s="1"/>
      <c r="AD699" s="1"/>
      <c r="AE699" s="1"/>
      <c r="AF699" s="1"/>
    </row>
    <row r="700" customFormat="false" ht="15" hidden="true" customHeight="false" outlineLevel="2" collapsed="false">
      <c r="A700" s="1"/>
      <c r="B700" s="70" t="str">
        <f aca="false">B579</f>
        <v>Ergebnisse zusammentragen</v>
      </c>
      <c r="C700" s="71"/>
      <c r="D700" s="72"/>
      <c r="E700" s="73"/>
      <c r="F700" s="74" t="n">
        <v>3</v>
      </c>
      <c r="G700" s="75" t="n">
        <f aca="false">SUMIFS([0]!t1istw12,[0]!t1paketw12,B700)</f>
        <v>0</v>
      </c>
      <c r="H700" s="74" t="n">
        <v>3</v>
      </c>
      <c r="I700" s="75" t="n">
        <f aca="false">SUMIFS(zeit2!t2istw12,zeit2!t2paketw12,B700)</f>
        <v>0</v>
      </c>
      <c r="J700" s="74" t="n">
        <v>3</v>
      </c>
      <c r="K700" s="75" t="n">
        <f aca="false">SUMIFS(zeit3!t3istw12,zeit3!t3paketw12,B700)</f>
        <v>0</v>
      </c>
      <c r="L700" s="74" t="n">
        <v>3</v>
      </c>
      <c r="M700" s="75" t="n">
        <f aca="false">SUMIFS(zeit4!t4istw12,zeit4!t4paketw12,B700)</f>
        <v>0</v>
      </c>
      <c r="N700" s="74"/>
      <c r="O700" s="75" t="n">
        <f aca="false">SUMIFS(zeit5!t5istw12,zeit5!t5paketw12,B700)</f>
        <v>0</v>
      </c>
      <c r="P700" s="76" t="n">
        <f aca="false">L700+J700+H700+F700+N700</f>
        <v>12</v>
      </c>
      <c r="Q700" s="98" t="n">
        <f aca="false">M700+K700+I700+G700+O700</f>
        <v>0</v>
      </c>
      <c r="R700" s="1"/>
      <c r="S700" s="1"/>
      <c r="T700" s="1"/>
      <c r="U700" s="1"/>
      <c r="V700" s="1"/>
      <c r="W700" s="1"/>
      <c r="X700" s="1"/>
      <c r="Y700" s="1"/>
      <c r="Z700" s="1"/>
      <c r="AA700" s="1"/>
      <c r="AB700" s="1"/>
      <c r="AC700" s="1"/>
      <c r="AD700" s="1"/>
      <c r="AE700" s="1"/>
      <c r="AF700" s="1"/>
    </row>
    <row r="701" customFormat="false" ht="15" hidden="true" customHeight="false" outlineLevel="2" collapsed="false">
      <c r="A701" s="1"/>
      <c r="B701" s="70" t="str">
        <f aca="false">B580</f>
        <v>Brainstorming</v>
      </c>
      <c r="C701" s="71"/>
      <c r="D701" s="72"/>
      <c r="E701" s="73"/>
      <c r="F701" s="74"/>
      <c r="G701" s="75" t="n">
        <f aca="false">SUMIFS([0]!t1istw12,[0]!t1paketw12,B701)</f>
        <v>0</v>
      </c>
      <c r="H701" s="74"/>
      <c r="I701" s="75" t="n">
        <f aca="false">SUMIFS(zeit2!t2istw12,zeit2!t2paketw12,B701)</f>
        <v>0</v>
      </c>
      <c r="J701" s="74"/>
      <c r="K701" s="75" t="n">
        <f aca="false">SUMIFS(zeit3!t3istw12,zeit3!t3paketw12,B701)</f>
        <v>0</v>
      </c>
      <c r="L701" s="74"/>
      <c r="M701" s="75" t="n">
        <f aca="false">SUMIFS(zeit4!t4istw12,zeit4!t4paketw12,B701)</f>
        <v>0</v>
      </c>
      <c r="N701" s="74"/>
      <c r="O701" s="75" t="n">
        <f aca="false">SUMIFS(zeit5!t5istw12,zeit5!t5paketw12,B701)</f>
        <v>0</v>
      </c>
      <c r="P701" s="76" t="n">
        <f aca="false">L701+J701+H701+F701+N701</f>
        <v>0</v>
      </c>
      <c r="Q701" s="98" t="n">
        <f aca="false">M701+K701+I701+G701+O701</f>
        <v>0</v>
      </c>
      <c r="R701" s="1"/>
      <c r="S701" s="1"/>
      <c r="T701" s="1"/>
      <c r="U701" s="1"/>
      <c r="V701" s="1"/>
      <c r="W701" s="1"/>
      <c r="X701" s="1"/>
      <c r="Y701" s="1"/>
      <c r="Z701" s="1"/>
      <c r="AA701" s="1"/>
      <c r="AB701" s="1"/>
      <c r="AC701" s="1"/>
      <c r="AD701" s="1"/>
      <c r="AE701" s="1"/>
      <c r="AF701" s="1"/>
    </row>
    <row r="702" customFormat="false" ht="15" hidden="true" customHeight="false" outlineLevel="2" collapsed="false">
      <c r="A702" s="1"/>
      <c r="B702" s="70" t="str">
        <f aca="false">B581</f>
        <v>Arbeitspaket 3</v>
      </c>
      <c r="C702" s="71"/>
      <c r="D702" s="72"/>
      <c r="E702" s="73"/>
      <c r="F702" s="74"/>
      <c r="G702" s="75" t="n">
        <f aca="false">SUMIFS([0]!t1istw12,[0]!t1paketw12,B702)</f>
        <v>0</v>
      </c>
      <c r="H702" s="74"/>
      <c r="I702" s="75" t="n">
        <f aca="false">SUMIFS(zeit2!t2istw12,zeit2!t2paketw12,B702)</f>
        <v>0</v>
      </c>
      <c r="J702" s="74"/>
      <c r="K702" s="75" t="n">
        <f aca="false">SUMIFS(zeit3!t3istw12,zeit3!t3paketw12,B702)</f>
        <v>0</v>
      </c>
      <c r="L702" s="74"/>
      <c r="M702" s="75" t="n">
        <f aca="false">SUMIFS(zeit4!t4istw12,zeit4!t4paketw12,B702)</f>
        <v>0</v>
      </c>
      <c r="N702" s="74"/>
      <c r="O702" s="75" t="n">
        <f aca="false">SUMIFS(zeit5!t5istw12,zeit5!t5paketw12,B702)</f>
        <v>0</v>
      </c>
      <c r="P702" s="76" t="n">
        <f aca="false">L702+J702+H702+F702+N702</f>
        <v>0</v>
      </c>
      <c r="Q702" s="98" t="n">
        <f aca="false">M702+K702+I702+G702+O702</f>
        <v>0</v>
      </c>
      <c r="R702" s="1"/>
      <c r="S702" s="1"/>
      <c r="T702" s="1"/>
      <c r="U702" s="1"/>
      <c r="V702" s="1"/>
      <c r="W702" s="1"/>
      <c r="X702" s="1"/>
      <c r="Y702" s="1"/>
      <c r="Z702" s="1"/>
      <c r="AA702" s="1"/>
      <c r="AB702" s="1"/>
      <c r="AC702" s="1"/>
      <c r="AD702" s="1"/>
      <c r="AE702" s="1"/>
      <c r="AF702" s="1"/>
    </row>
    <row r="703" customFormat="false" ht="15" hidden="true" customHeight="false" outlineLevel="2" collapsed="false">
      <c r="A703" s="1"/>
      <c r="B703" s="70" t="str">
        <f aca="false">B582</f>
        <v>Arbeitspaket 4</v>
      </c>
      <c r="C703" s="71"/>
      <c r="D703" s="72"/>
      <c r="E703" s="73"/>
      <c r="F703" s="74"/>
      <c r="G703" s="75" t="n">
        <f aca="false">SUMIFS([0]!t1istw12,[0]!t1paketw12,B703)</f>
        <v>0</v>
      </c>
      <c r="H703" s="74"/>
      <c r="I703" s="75" t="n">
        <f aca="false">SUMIFS(zeit2!t2istw12,zeit2!t2paketw12,B703)</f>
        <v>0</v>
      </c>
      <c r="J703" s="74"/>
      <c r="K703" s="75" t="n">
        <f aca="false">SUMIFS(zeit3!t3istw12,zeit3!t3paketw12,B703)</f>
        <v>0</v>
      </c>
      <c r="L703" s="74"/>
      <c r="M703" s="75" t="n">
        <f aca="false">SUMIFS(zeit4!t4istw12,zeit4!t4paketw12,B703)</f>
        <v>0</v>
      </c>
      <c r="N703" s="74"/>
      <c r="O703" s="75" t="n">
        <f aca="false">SUMIFS(zeit5!t5istw12,zeit5!t5paketw12,B703)</f>
        <v>0</v>
      </c>
      <c r="P703" s="76" t="n">
        <f aca="false">L703+J703+H703+F703+N703</f>
        <v>0</v>
      </c>
      <c r="Q703" s="98" t="n">
        <f aca="false">M703+K703+I703+G703+O703</f>
        <v>0</v>
      </c>
      <c r="R703" s="1"/>
      <c r="S703" s="1"/>
      <c r="T703" s="1"/>
      <c r="U703" s="1"/>
      <c r="V703" s="1"/>
      <c r="W703" s="1"/>
      <c r="X703" s="1"/>
      <c r="Y703" s="1"/>
      <c r="Z703" s="1"/>
      <c r="AA703" s="1"/>
      <c r="AB703" s="1"/>
      <c r="AC703" s="1"/>
      <c r="AD703" s="1"/>
      <c r="AE703" s="1"/>
      <c r="AF703" s="1"/>
    </row>
    <row r="704" customFormat="false" ht="15" hidden="true" customHeight="false" outlineLevel="2" collapsed="false">
      <c r="A704" s="1"/>
      <c r="B704" s="70" t="str">
        <f aca="false">B583</f>
        <v>Arbeitspaket 5</v>
      </c>
      <c r="C704" s="71"/>
      <c r="D704" s="72"/>
      <c r="E704" s="73"/>
      <c r="F704" s="74"/>
      <c r="G704" s="75" t="n">
        <f aca="false">SUMIFS([0]!t1istw12,[0]!t1paketw12,B704)</f>
        <v>0</v>
      </c>
      <c r="H704" s="74"/>
      <c r="I704" s="75" t="n">
        <f aca="false">SUMIFS(zeit2!t2istw12,zeit2!t2paketw12,B704)</f>
        <v>0</v>
      </c>
      <c r="J704" s="74"/>
      <c r="K704" s="75" t="n">
        <f aca="false">SUMIFS(zeit3!t3istw12,zeit3!t3paketw12,B704)</f>
        <v>0</v>
      </c>
      <c r="L704" s="74"/>
      <c r="M704" s="75" t="n">
        <f aca="false">SUMIFS(zeit4!t4istw12,zeit4!t4paketw12,B704)</f>
        <v>0</v>
      </c>
      <c r="N704" s="74"/>
      <c r="O704" s="75" t="n">
        <f aca="false">SUMIFS(zeit5!t5istw12,zeit5!t5paketw12,B704)</f>
        <v>0</v>
      </c>
      <c r="P704" s="76" t="n">
        <f aca="false">L704+J704+H704+F704+N704</f>
        <v>0</v>
      </c>
      <c r="Q704" s="98" t="n">
        <f aca="false">M704+K704+I704+G704+O704</f>
        <v>0</v>
      </c>
      <c r="R704" s="1"/>
      <c r="S704" s="1"/>
      <c r="T704" s="1"/>
      <c r="U704" s="1"/>
      <c r="V704" s="1"/>
      <c r="W704" s="1"/>
      <c r="X704" s="1"/>
      <c r="Y704" s="1"/>
      <c r="Z704" s="1"/>
      <c r="AA704" s="1"/>
      <c r="AB704" s="1"/>
      <c r="AC704" s="1"/>
      <c r="AD704" s="1"/>
      <c r="AE704" s="1"/>
      <c r="AF704" s="1"/>
    </row>
    <row r="705" customFormat="false" ht="15" hidden="true" customHeight="false" outlineLevel="2" collapsed="false">
      <c r="A705" s="1"/>
      <c r="B705" s="70" t="n">
        <f aca="false">B584</f>
        <v>0</v>
      </c>
      <c r="C705" s="71"/>
      <c r="D705" s="72"/>
      <c r="E705" s="73"/>
      <c r="F705" s="74"/>
      <c r="G705" s="75" t="n">
        <f aca="false">SUMIFS([0]!t1istw12,[0]!t1paketw12,B705)</f>
        <v>0</v>
      </c>
      <c r="H705" s="74"/>
      <c r="I705" s="75" t="n">
        <f aca="false">SUMIFS(zeit2!t2istw12,zeit2!t2paketw12,B705)</f>
        <v>0</v>
      </c>
      <c r="J705" s="74"/>
      <c r="K705" s="75" t="n">
        <f aca="false">SUMIFS(zeit3!t3istw12,zeit3!t3paketw12,B705)</f>
        <v>0</v>
      </c>
      <c r="L705" s="74"/>
      <c r="M705" s="75" t="n">
        <f aca="false">SUMIFS(zeit4!t4istw12,zeit4!t4paketw12,B705)</f>
        <v>0</v>
      </c>
      <c r="N705" s="74"/>
      <c r="O705" s="75" t="n">
        <f aca="false">SUMIFS(zeit5!t5istw12,zeit5!t5paketw12,B705)</f>
        <v>0</v>
      </c>
      <c r="P705" s="76" t="n">
        <f aca="false">L705+J705+H705+F705+N705</f>
        <v>0</v>
      </c>
      <c r="Q705" s="98" t="n">
        <f aca="false">M705+K705+I705+G705+O705</f>
        <v>0</v>
      </c>
      <c r="R705" s="1"/>
      <c r="S705" s="1"/>
      <c r="T705" s="1"/>
      <c r="U705" s="1"/>
      <c r="V705" s="1"/>
      <c r="W705" s="1"/>
      <c r="X705" s="1"/>
      <c r="Y705" s="1"/>
      <c r="Z705" s="1"/>
      <c r="AA705" s="1"/>
      <c r="AB705" s="1"/>
      <c r="AC705" s="1"/>
      <c r="AD705" s="1"/>
      <c r="AE705" s="1"/>
      <c r="AF705" s="1"/>
    </row>
    <row r="706" customFormat="false" ht="15" hidden="true" customHeight="false" outlineLevel="2" collapsed="false">
      <c r="A706" s="1"/>
      <c r="B706" s="70" t="n">
        <f aca="false">B585</f>
        <v>0</v>
      </c>
      <c r="C706" s="71"/>
      <c r="D706" s="72"/>
      <c r="E706" s="73"/>
      <c r="F706" s="74"/>
      <c r="G706" s="75" t="n">
        <f aca="false">SUMIFS([0]!t1istw12,[0]!t1paketw12,B706)</f>
        <v>0</v>
      </c>
      <c r="H706" s="74"/>
      <c r="I706" s="75" t="n">
        <f aca="false">SUMIFS(zeit2!t2istw12,zeit2!t2paketw12,B706)</f>
        <v>0</v>
      </c>
      <c r="J706" s="74"/>
      <c r="K706" s="75" t="n">
        <f aca="false">SUMIFS(zeit3!t3istw12,zeit3!t3paketw12,B706)</f>
        <v>0</v>
      </c>
      <c r="L706" s="74"/>
      <c r="M706" s="75" t="n">
        <f aca="false">SUMIFS(zeit4!t4istw12,zeit4!t4paketw12,B706)</f>
        <v>0</v>
      </c>
      <c r="N706" s="74"/>
      <c r="O706" s="75" t="n">
        <f aca="false">SUMIFS(zeit5!t5istw12,zeit5!t5paketw12,B706)</f>
        <v>0</v>
      </c>
      <c r="P706" s="76" t="n">
        <f aca="false">L706+J706+H706+F706+N706</f>
        <v>0</v>
      </c>
      <c r="Q706" s="98" t="n">
        <f aca="false">M706+K706+I706+G706+O706</f>
        <v>0</v>
      </c>
      <c r="R706" s="1"/>
      <c r="S706" s="1"/>
      <c r="T706" s="1"/>
      <c r="U706" s="1"/>
      <c r="V706" s="1"/>
      <c r="W706" s="1"/>
      <c r="X706" s="1"/>
      <c r="Y706" s="1"/>
      <c r="Z706" s="1"/>
      <c r="AA706" s="1"/>
      <c r="AB706" s="1"/>
      <c r="AC706" s="1"/>
      <c r="AD706" s="1"/>
      <c r="AE706" s="1"/>
      <c r="AF706" s="1"/>
    </row>
    <row r="707" customFormat="false" ht="15" hidden="true" customHeight="false" outlineLevel="2" collapsed="false">
      <c r="A707" s="1"/>
      <c r="B707" s="70" t="n">
        <f aca="false">B586</f>
        <v>0</v>
      </c>
      <c r="C707" s="71"/>
      <c r="D707" s="72"/>
      <c r="E707" s="73"/>
      <c r="F707" s="74"/>
      <c r="G707" s="75" t="n">
        <f aca="false">SUMIFS([0]!t1istw12,[0]!t1paketw12,B707)</f>
        <v>0</v>
      </c>
      <c r="H707" s="74"/>
      <c r="I707" s="75" t="n">
        <f aca="false">SUMIFS(zeit2!t2istw12,zeit2!t2paketw12,B707)</f>
        <v>0</v>
      </c>
      <c r="J707" s="74"/>
      <c r="K707" s="75" t="n">
        <f aca="false">SUMIFS(zeit3!t3istw12,zeit3!t3paketw12,B707)</f>
        <v>0</v>
      </c>
      <c r="L707" s="74"/>
      <c r="M707" s="75" t="n">
        <f aca="false">SUMIFS(zeit4!t4istw12,zeit4!t4paketw12,B707)</f>
        <v>0</v>
      </c>
      <c r="N707" s="74"/>
      <c r="O707" s="75" t="n">
        <f aca="false">SUMIFS(zeit5!t5istw12,zeit5!t5paketw12,B707)</f>
        <v>0</v>
      </c>
      <c r="P707" s="76" t="n">
        <f aca="false">L707+J707+H707+F707+N707</f>
        <v>0</v>
      </c>
      <c r="Q707" s="98" t="n">
        <f aca="false">M707+K707+I707+G707+O707</f>
        <v>0</v>
      </c>
      <c r="R707" s="1"/>
      <c r="S707" s="1"/>
      <c r="T707" s="1"/>
      <c r="U707" s="1"/>
      <c r="V707" s="1"/>
      <c r="W707" s="1"/>
      <c r="X707" s="1"/>
      <c r="Y707" s="1"/>
      <c r="Z707" s="1"/>
      <c r="AA707" s="1"/>
      <c r="AB707" s="1"/>
      <c r="AC707" s="1"/>
      <c r="AD707" s="1"/>
      <c r="AE707" s="1"/>
      <c r="AF707" s="1"/>
    </row>
    <row r="708" customFormat="false" ht="15" hidden="true" customHeight="false" outlineLevel="2" collapsed="false">
      <c r="A708" s="1"/>
      <c r="B708" s="70" t="n">
        <f aca="false">B587</f>
        <v>0</v>
      </c>
      <c r="C708" s="71"/>
      <c r="D708" s="72"/>
      <c r="E708" s="73"/>
      <c r="F708" s="74"/>
      <c r="G708" s="75" t="n">
        <f aca="false">SUMIFS([0]!t1istw12,[0]!t1paketw12,B708)</f>
        <v>0</v>
      </c>
      <c r="H708" s="74"/>
      <c r="I708" s="75" t="n">
        <f aca="false">SUMIFS(zeit2!t2istw12,zeit2!t2paketw12,B708)</f>
        <v>0</v>
      </c>
      <c r="J708" s="74"/>
      <c r="K708" s="75" t="n">
        <f aca="false">SUMIFS(zeit3!t3istw12,zeit3!t3paketw12,B708)</f>
        <v>0</v>
      </c>
      <c r="L708" s="74"/>
      <c r="M708" s="75" t="n">
        <f aca="false">SUMIFS(zeit4!t4istw12,zeit4!t4paketw12,B708)</f>
        <v>0</v>
      </c>
      <c r="N708" s="74"/>
      <c r="O708" s="75" t="n">
        <f aca="false">SUMIFS(zeit5!t5istw12,zeit5!t5paketw12,B708)</f>
        <v>0</v>
      </c>
      <c r="P708" s="76" t="n">
        <f aca="false">L708+J708+H708+F708+N708</f>
        <v>0</v>
      </c>
      <c r="Q708" s="98" t="n">
        <f aca="false">M708+K708+I708+G708+O708</f>
        <v>0</v>
      </c>
      <c r="R708" s="1"/>
      <c r="S708" s="1"/>
      <c r="T708" s="1"/>
      <c r="U708" s="1"/>
      <c r="V708" s="1"/>
      <c r="W708" s="1"/>
      <c r="X708" s="1"/>
      <c r="Y708" s="1"/>
      <c r="Z708" s="1"/>
      <c r="AA708" s="1"/>
      <c r="AB708" s="1"/>
      <c r="AC708" s="1"/>
      <c r="AD708" s="1"/>
      <c r="AE708" s="1"/>
      <c r="AF708" s="1"/>
    </row>
    <row r="709" customFormat="false" ht="15" hidden="true" customHeight="false" outlineLevel="2" collapsed="false">
      <c r="A709" s="1"/>
      <c r="B709" s="70" t="n">
        <f aca="false">B588</f>
        <v>0</v>
      </c>
      <c r="C709" s="71"/>
      <c r="D709" s="72"/>
      <c r="E709" s="73"/>
      <c r="F709" s="74"/>
      <c r="G709" s="75" t="n">
        <f aca="false">SUMIFS([0]!t1istw12,[0]!t1paketw12,B709)</f>
        <v>0</v>
      </c>
      <c r="H709" s="74"/>
      <c r="I709" s="75" t="n">
        <f aca="false">SUMIFS(zeit2!t2istw12,zeit2!t2paketw12,B709)</f>
        <v>0</v>
      </c>
      <c r="J709" s="74"/>
      <c r="K709" s="75" t="n">
        <f aca="false">SUMIFS(zeit3!t3istw12,zeit3!t3paketw12,B709)</f>
        <v>0</v>
      </c>
      <c r="L709" s="74"/>
      <c r="M709" s="75" t="n">
        <f aca="false">SUMIFS(zeit4!t4istw12,zeit4!t4paketw12,B709)</f>
        <v>0</v>
      </c>
      <c r="N709" s="74"/>
      <c r="O709" s="75" t="n">
        <f aca="false">SUMIFS(zeit5!t5istw12,zeit5!t5paketw12,B709)</f>
        <v>0</v>
      </c>
      <c r="P709" s="76" t="n">
        <f aca="false">L709+J709+H709+F709+N709</f>
        <v>0</v>
      </c>
      <c r="Q709" s="98" t="n">
        <f aca="false">M709+K709+I709+G709+O709</f>
        <v>0</v>
      </c>
      <c r="R709" s="1"/>
      <c r="S709" s="1"/>
      <c r="T709" s="1"/>
      <c r="U709" s="1"/>
      <c r="V709" s="1"/>
      <c r="W709" s="1"/>
      <c r="X709" s="1"/>
      <c r="Y709" s="1"/>
      <c r="Z709" s="1"/>
      <c r="AA709" s="1"/>
      <c r="AB709" s="1"/>
      <c r="AC709" s="1"/>
      <c r="AD709" s="1"/>
      <c r="AE709" s="1"/>
      <c r="AF709" s="1"/>
    </row>
    <row r="710" customFormat="false" ht="15" hidden="false" customHeight="false" outlineLevel="1" collapsed="true">
      <c r="A710" s="1"/>
      <c r="B710" s="84" t="s">
        <v>61</v>
      </c>
      <c r="C710" s="78"/>
      <c r="D710" s="79"/>
      <c r="E710" s="80" t="n">
        <f aca="false">D710-F710-H710-J710-L710-N710</f>
        <v>0</v>
      </c>
      <c r="F710" s="81" t="n">
        <f aca="false">SUM(F711:F720)</f>
        <v>0</v>
      </c>
      <c r="G710" s="82" t="n">
        <f aca="false">SUM(G711:G720)</f>
        <v>0</v>
      </c>
      <c r="H710" s="81" t="n">
        <f aca="false">SUM(H711:H720)</f>
        <v>0</v>
      </c>
      <c r="I710" s="82" t="n">
        <f aca="false">SUM(I711:I720)</f>
        <v>0</v>
      </c>
      <c r="J710" s="80" t="n">
        <f aca="false">SUM(J711:J720)</f>
        <v>0</v>
      </c>
      <c r="K710" s="87" t="n">
        <f aca="false">SUM(K711:K720)</f>
        <v>0</v>
      </c>
      <c r="L710" s="81" t="n">
        <f aca="false">SUM(L711:L720)</f>
        <v>0</v>
      </c>
      <c r="M710" s="82" t="n">
        <f aca="false">SUM(M711:M720)</f>
        <v>0</v>
      </c>
      <c r="N710" s="81" t="n">
        <f aca="false">SUM(N711:N720)</f>
        <v>0</v>
      </c>
      <c r="O710" s="82" t="n">
        <f aca="false">SUM(O711:O720)</f>
        <v>0</v>
      </c>
      <c r="P710" s="68" t="n">
        <f aca="false">L710+J710+H710+F710+N710</f>
        <v>0</v>
      </c>
      <c r="Q710" s="67" t="n">
        <f aca="false">M710+K710+I710+G710+O710</f>
        <v>0</v>
      </c>
      <c r="R710" s="1"/>
      <c r="S710" s="1"/>
      <c r="T710" s="1"/>
      <c r="U710" s="1"/>
      <c r="V710" s="1"/>
      <c r="W710" s="1"/>
      <c r="X710" s="1"/>
      <c r="Y710" s="1"/>
      <c r="Z710" s="1"/>
      <c r="AA710" s="1"/>
      <c r="AB710" s="1"/>
      <c r="AC710" s="1"/>
      <c r="AD710" s="1"/>
      <c r="AE710" s="1"/>
      <c r="AF710" s="1"/>
    </row>
    <row r="711" customFormat="false" ht="15" hidden="true" customHeight="false" outlineLevel="2" collapsed="false">
      <c r="A711" s="1"/>
      <c r="B711" s="70" t="str">
        <f aca="false">B590</f>
        <v>Arbeitspaket 1</v>
      </c>
      <c r="C711" s="71"/>
      <c r="D711" s="72"/>
      <c r="E711" s="73"/>
      <c r="F711" s="74"/>
      <c r="G711" s="75" t="n">
        <f aca="false">SUMIFS([0]!t1istw12,[0]!t1paketw12,B711)</f>
        <v>0</v>
      </c>
      <c r="H711" s="74"/>
      <c r="I711" s="75" t="n">
        <f aca="false">SUMIFS(zeit2!t2istw12,zeit2!t2paketw12,B711)</f>
        <v>0</v>
      </c>
      <c r="J711" s="74"/>
      <c r="K711" s="75" t="n">
        <f aca="false">SUMIFS(zeit3!t3istw12,zeit3!t3paketw12,B711)</f>
        <v>0</v>
      </c>
      <c r="L711" s="74"/>
      <c r="M711" s="75" t="n">
        <f aca="false">SUMIFS(zeit4!t4istw12,zeit4!t4paketw12,B711)</f>
        <v>0</v>
      </c>
      <c r="N711" s="74"/>
      <c r="O711" s="75" t="n">
        <f aca="false">SUMIFS(zeit5!t5istw12,zeit5!t5paketw12,B711)</f>
        <v>0</v>
      </c>
      <c r="P711" s="76" t="n">
        <f aca="false">L711+J711+H711+F711+N711</f>
        <v>0</v>
      </c>
      <c r="Q711" s="98" t="n">
        <f aca="false">M711+K711+I711+G711+O711</f>
        <v>0</v>
      </c>
      <c r="R711" s="1"/>
      <c r="S711" s="1"/>
      <c r="T711" s="1"/>
      <c r="U711" s="1"/>
      <c r="V711" s="1"/>
      <c r="W711" s="1"/>
      <c r="X711" s="1"/>
      <c r="Y711" s="1"/>
      <c r="Z711" s="1"/>
      <c r="AA711" s="1"/>
      <c r="AB711" s="1"/>
      <c r="AC711" s="1"/>
      <c r="AD711" s="1"/>
      <c r="AE711" s="1"/>
      <c r="AF711" s="1"/>
    </row>
    <row r="712" customFormat="false" ht="15" hidden="true" customHeight="false" outlineLevel="2" collapsed="false">
      <c r="A712" s="1"/>
      <c r="B712" s="70" t="str">
        <f aca="false">B591</f>
        <v>Arbeitspaket 2</v>
      </c>
      <c r="C712" s="71"/>
      <c r="D712" s="72"/>
      <c r="E712" s="73"/>
      <c r="F712" s="74"/>
      <c r="G712" s="75" t="n">
        <f aca="false">SUMIFS([0]!t1istw12,[0]!t1paketw12,B712)</f>
        <v>0</v>
      </c>
      <c r="H712" s="74"/>
      <c r="I712" s="75" t="n">
        <f aca="false">SUMIFS(zeit2!t2istw12,zeit2!t2paketw12,B712)</f>
        <v>0</v>
      </c>
      <c r="J712" s="74"/>
      <c r="K712" s="75" t="n">
        <f aca="false">SUMIFS(zeit3!t3istw12,zeit3!t3paketw12,B712)</f>
        <v>0</v>
      </c>
      <c r="L712" s="74"/>
      <c r="M712" s="75" t="n">
        <f aca="false">SUMIFS(zeit4!t4istw12,zeit4!t4paketw12,B712)</f>
        <v>0</v>
      </c>
      <c r="N712" s="74"/>
      <c r="O712" s="75" t="n">
        <f aca="false">SUMIFS(zeit5!t5istw12,zeit5!t5paketw12,B712)</f>
        <v>0</v>
      </c>
      <c r="P712" s="76" t="n">
        <f aca="false">L712+J712+H712+F712+N712</f>
        <v>0</v>
      </c>
      <c r="Q712" s="98" t="n">
        <f aca="false">M712+K712+I712+G712+O712</f>
        <v>0</v>
      </c>
      <c r="R712" s="1"/>
      <c r="S712" s="1"/>
      <c r="T712" s="1"/>
      <c r="U712" s="1"/>
      <c r="V712" s="1"/>
      <c r="W712" s="1"/>
      <c r="X712" s="1"/>
      <c r="Y712" s="1"/>
      <c r="Z712" s="1"/>
      <c r="AA712" s="1"/>
      <c r="AB712" s="1"/>
      <c r="AC712" s="1"/>
      <c r="AD712" s="1"/>
      <c r="AE712" s="1"/>
      <c r="AF712" s="1"/>
    </row>
    <row r="713" customFormat="false" ht="15" hidden="true" customHeight="false" outlineLevel="2" collapsed="false">
      <c r="A713" s="1"/>
      <c r="B713" s="70" t="str">
        <f aca="false">B592</f>
        <v>Arbeitspaket 3</v>
      </c>
      <c r="C713" s="71"/>
      <c r="D713" s="72"/>
      <c r="E713" s="73"/>
      <c r="F713" s="74"/>
      <c r="G713" s="75" t="n">
        <f aca="false">SUMIFS([0]!t1istw12,[0]!t1paketw12,B713)</f>
        <v>0</v>
      </c>
      <c r="H713" s="74"/>
      <c r="I713" s="75" t="n">
        <f aca="false">SUMIFS(zeit2!t2istw12,zeit2!t2paketw12,B713)</f>
        <v>0</v>
      </c>
      <c r="J713" s="74"/>
      <c r="K713" s="75" t="n">
        <f aca="false">SUMIFS(zeit3!t3istw12,zeit3!t3paketw12,B713)</f>
        <v>0</v>
      </c>
      <c r="L713" s="74"/>
      <c r="M713" s="75" t="n">
        <f aca="false">SUMIFS(zeit4!t4istw12,zeit4!t4paketw12,B713)</f>
        <v>0</v>
      </c>
      <c r="N713" s="74"/>
      <c r="O713" s="75" t="n">
        <f aca="false">SUMIFS(zeit5!t5istw12,zeit5!t5paketw12,B713)</f>
        <v>0</v>
      </c>
      <c r="P713" s="76" t="n">
        <f aca="false">L713+J713+H713+F713+N713</f>
        <v>0</v>
      </c>
      <c r="Q713" s="98" t="n">
        <f aca="false">M713+K713+I713+G713+O713</f>
        <v>0</v>
      </c>
      <c r="R713" s="1"/>
      <c r="S713" s="1"/>
      <c r="T713" s="1"/>
      <c r="U713" s="1"/>
      <c r="V713" s="1"/>
      <c r="W713" s="1"/>
      <c r="X713" s="1"/>
      <c r="Y713" s="1"/>
      <c r="Z713" s="1"/>
      <c r="AA713" s="1"/>
      <c r="AB713" s="1"/>
      <c r="AC713" s="1"/>
      <c r="AD713" s="1"/>
      <c r="AE713" s="1"/>
      <c r="AF713" s="1"/>
    </row>
    <row r="714" customFormat="false" ht="15" hidden="true" customHeight="false" outlineLevel="2" collapsed="false">
      <c r="A714" s="1"/>
      <c r="B714" s="70" t="str">
        <f aca="false">B593</f>
        <v>Arbeitspaket 4</v>
      </c>
      <c r="C714" s="71"/>
      <c r="D714" s="72"/>
      <c r="E714" s="73"/>
      <c r="F714" s="74"/>
      <c r="G714" s="75" t="n">
        <f aca="false">SUMIFS([0]!t1istw12,[0]!t1paketw12,B714)</f>
        <v>0</v>
      </c>
      <c r="H714" s="74"/>
      <c r="I714" s="75" t="n">
        <f aca="false">SUMIFS(zeit2!t2istw12,zeit2!t2paketw12,B714)</f>
        <v>0</v>
      </c>
      <c r="J714" s="74"/>
      <c r="K714" s="75" t="n">
        <f aca="false">SUMIFS(zeit3!t3istw12,zeit3!t3paketw12,B714)</f>
        <v>0</v>
      </c>
      <c r="L714" s="74"/>
      <c r="M714" s="75" t="n">
        <f aca="false">SUMIFS(zeit4!t4istw12,zeit4!t4paketw12,B714)</f>
        <v>0</v>
      </c>
      <c r="N714" s="74"/>
      <c r="O714" s="75" t="n">
        <f aca="false">SUMIFS(zeit5!t5istw12,zeit5!t5paketw12,B714)</f>
        <v>0</v>
      </c>
      <c r="P714" s="76" t="n">
        <f aca="false">L714+J714+H714+F714+N714</f>
        <v>0</v>
      </c>
      <c r="Q714" s="98" t="n">
        <f aca="false">M714+K714+I714+G714+O714</f>
        <v>0</v>
      </c>
      <c r="R714" s="1"/>
      <c r="S714" s="1"/>
      <c r="T714" s="1"/>
      <c r="U714" s="1"/>
      <c r="V714" s="1"/>
      <c r="W714" s="1"/>
      <c r="X714" s="1"/>
      <c r="Y714" s="1"/>
      <c r="Z714" s="1"/>
      <c r="AA714" s="1"/>
      <c r="AB714" s="1"/>
      <c r="AC714" s="1"/>
      <c r="AD714" s="1"/>
      <c r="AE714" s="1"/>
      <c r="AF714" s="1"/>
    </row>
    <row r="715" customFormat="false" ht="15" hidden="true" customHeight="false" outlineLevel="2" collapsed="false">
      <c r="A715" s="1"/>
      <c r="B715" s="70" t="str">
        <f aca="false">B594</f>
        <v>Arbeitspaket 5</v>
      </c>
      <c r="C715" s="71"/>
      <c r="D715" s="72"/>
      <c r="E715" s="73"/>
      <c r="F715" s="74"/>
      <c r="G715" s="75" t="n">
        <f aca="false">SUMIFS([0]!t1istw12,[0]!t1paketw12,B715)</f>
        <v>0</v>
      </c>
      <c r="H715" s="74"/>
      <c r="I715" s="75" t="n">
        <f aca="false">SUMIFS(zeit2!t2istw12,zeit2!t2paketw12,B715)</f>
        <v>0</v>
      </c>
      <c r="J715" s="74"/>
      <c r="K715" s="75" t="n">
        <f aca="false">SUMIFS(zeit3!t3istw12,zeit3!t3paketw12,B715)</f>
        <v>0</v>
      </c>
      <c r="L715" s="74"/>
      <c r="M715" s="75" t="n">
        <f aca="false">SUMIFS(zeit4!t4istw12,zeit4!t4paketw12,B715)</f>
        <v>0</v>
      </c>
      <c r="N715" s="74"/>
      <c r="O715" s="75" t="n">
        <f aca="false">SUMIFS(zeit5!t5istw12,zeit5!t5paketw12,B715)</f>
        <v>0</v>
      </c>
      <c r="P715" s="76" t="n">
        <f aca="false">L715+J715+H715+F715+N715</f>
        <v>0</v>
      </c>
      <c r="Q715" s="98" t="n">
        <f aca="false">M715+K715+I715+G715+O715</f>
        <v>0</v>
      </c>
      <c r="R715" s="1"/>
      <c r="S715" s="1"/>
      <c r="T715" s="1"/>
      <c r="U715" s="1"/>
      <c r="V715" s="1"/>
      <c r="W715" s="1"/>
      <c r="X715" s="1"/>
      <c r="Y715" s="1"/>
      <c r="Z715" s="1"/>
      <c r="AA715" s="1"/>
      <c r="AB715" s="1"/>
      <c r="AC715" s="1"/>
      <c r="AD715" s="1"/>
      <c r="AE715" s="1"/>
      <c r="AF715" s="1"/>
    </row>
    <row r="716" customFormat="false" ht="15" hidden="true" customHeight="false" outlineLevel="2" collapsed="false">
      <c r="A716" s="1"/>
      <c r="B716" s="70" t="n">
        <f aca="false">B595</f>
        <v>0</v>
      </c>
      <c r="C716" s="71"/>
      <c r="D716" s="72"/>
      <c r="E716" s="73"/>
      <c r="F716" s="74"/>
      <c r="G716" s="75" t="n">
        <f aca="false">SUMIFS([0]!t1istw12,[0]!t1paketw12,B716)</f>
        <v>0</v>
      </c>
      <c r="H716" s="74"/>
      <c r="I716" s="75" t="n">
        <f aca="false">SUMIFS(zeit2!t2istw12,zeit2!t2paketw12,B716)</f>
        <v>0</v>
      </c>
      <c r="J716" s="74"/>
      <c r="K716" s="75" t="n">
        <f aca="false">SUMIFS(zeit3!t3istw12,zeit3!t3paketw12,B716)</f>
        <v>0</v>
      </c>
      <c r="L716" s="74"/>
      <c r="M716" s="75" t="n">
        <f aca="false">SUMIFS(zeit4!t4istw12,zeit4!t4paketw12,B716)</f>
        <v>0</v>
      </c>
      <c r="N716" s="74"/>
      <c r="O716" s="75" t="n">
        <f aca="false">SUMIFS(zeit5!t5istw12,zeit5!t5paketw12,B716)</f>
        <v>0</v>
      </c>
      <c r="P716" s="76" t="n">
        <f aca="false">L716+J716+H716+F716+N716</f>
        <v>0</v>
      </c>
      <c r="Q716" s="98" t="n">
        <f aca="false">M716+K716+I716+G716+O716</f>
        <v>0</v>
      </c>
      <c r="R716" s="1"/>
      <c r="S716" s="1"/>
      <c r="T716" s="1"/>
      <c r="U716" s="1"/>
      <c r="V716" s="1"/>
      <c r="W716" s="1"/>
      <c r="X716" s="1"/>
      <c r="Y716" s="1"/>
      <c r="Z716" s="1"/>
      <c r="AA716" s="1"/>
      <c r="AB716" s="1"/>
      <c r="AC716" s="1"/>
      <c r="AD716" s="1"/>
      <c r="AE716" s="1"/>
      <c r="AF716" s="1"/>
    </row>
    <row r="717" customFormat="false" ht="15" hidden="true" customHeight="false" outlineLevel="2" collapsed="false">
      <c r="A717" s="1"/>
      <c r="B717" s="70" t="n">
        <f aca="false">B596</f>
        <v>0</v>
      </c>
      <c r="C717" s="71"/>
      <c r="D717" s="72"/>
      <c r="E717" s="73"/>
      <c r="F717" s="74"/>
      <c r="G717" s="75" t="n">
        <f aca="false">SUMIFS([0]!t1istw12,[0]!t1paketw12,B717)</f>
        <v>0</v>
      </c>
      <c r="H717" s="74"/>
      <c r="I717" s="75" t="n">
        <f aca="false">SUMIFS(zeit2!t2istw12,zeit2!t2paketw12,B717)</f>
        <v>0</v>
      </c>
      <c r="J717" s="74"/>
      <c r="K717" s="75" t="n">
        <f aca="false">SUMIFS(zeit3!t3istw12,zeit3!t3paketw12,B717)</f>
        <v>0</v>
      </c>
      <c r="L717" s="74"/>
      <c r="M717" s="75" t="n">
        <f aca="false">SUMIFS(zeit4!t4istw12,zeit4!t4paketw12,B717)</f>
        <v>0</v>
      </c>
      <c r="N717" s="74"/>
      <c r="O717" s="75" t="n">
        <f aca="false">SUMIFS(zeit5!t5istw12,zeit5!t5paketw12,B717)</f>
        <v>0</v>
      </c>
      <c r="P717" s="76" t="n">
        <f aca="false">L717+J717+H717+F717+N717</f>
        <v>0</v>
      </c>
      <c r="Q717" s="98" t="n">
        <f aca="false">M717+K717+I717+G717+O717</f>
        <v>0</v>
      </c>
      <c r="R717" s="1"/>
      <c r="S717" s="1"/>
      <c r="T717" s="1"/>
      <c r="U717" s="1"/>
      <c r="V717" s="1"/>
      <c r="W717" s="1"/>
      <c r="X717" s="1"/>
      <c r="Y717" s="1"/>
      <c r="Z717" s="1"/>
      <c r="AA717" s="1"/>
      <c r="AB717" s="1"/>
      <c r="AC717" s="1"/>
      <c r="AD717" s="1"/>
      <c r="AE717" s="1"/>
      <c r="AF717" s="1"/>
    </row>
    <row r="718" customFormat="false" ht="15" hidden="true" customHeight="false" outlineLevel="2" collapsed="false">
      <c r="A718" s="1"/>
      <c r="B718" s="70" t="n">
        <f aca="false">B597</f>
        <v>0</v>
      </c>
      <c r="C718" s="71"/>
      <c r="D718" s="72"/>
      <c r="E718" s="73"/>
      <c r="F718" s="74"/>
      <c r="G718" s="75" t="n">
        <f aca="false">SUMIFS([0]!t1istw12,[0]!t1paketw12,B718)</f>
        <v>0</v>
      </c>
      <c r="H718" s="74"/>
      <c r="I718" s="75" t="n">
        <f aca="false">SUMIFS(zeit2!t2istw12,zeit2!t2paketw12,B718)</f>
        <v>0</v>
      </c>
      <c r="J718" s="74"/>
      <c r="K718" s="75" t="n">
        <f aca="false">SUMIFS(zeit3!t3istw12,zeit3!t3paketw12,B718)</f>
        <v>0</v>
      </c>
      <c r="L718" s="74"/>
      <c r="M718" s="75" t="n">
        <f aca="false">SUMIFS(zeit4!t4istw12,zeit4!t4paketw12,B718)</f>
        <v>0</v>
      </c>
      <c r="N718" s="74"/>
      <c r="O718" s="75" t="n">
        <f aca="false">SUMIFS(zeit5!t5istw12,zeit5!t5paketw12,B718)</f>
        <v>0</v>
      </c>
      <c r="P718" s="76" t="n">
        <f aca="false">L718+J718+H718+F718+N718</f>
        <v>0</v>
      </c>
      <c r="Q718" s="98" t="n">
        <f aca="false">M718+K718+I718+G718+O718</f>
        <v>0</v>
      </c>
      <c r="R718" s="1"/>
      <c r="S718" s="1"/>
      <c r="T718" s="1"/>
      <c r="U718" s="1"/>
      <c r="V718" s="1"/>
      <c r="W718" s="1"/>
      <c r="X718" s="1"/>
      <c r="Y718" s="1"/>
      <c r="Z718" s="1"/>
      <c r="AA718" s="1"/>
      <c r="AB718" s="1"/>
      <c r="AC718" s="1"/>
      <c r="AD718" s="1"/>
      <c r="AE718" s="1"/>
      <c r="AF718" s="1"/>
    </row>
    <row r="719" customFormat="false" ht="15" hidden="true" customHeight="false" outlineLevel="2" collapsed="false">
      <c r="A719" s="1"/>
      <c r="B719" s="70" t="n">
        <f aca="false">B598</f>
        <v>0</v>
      </c>
      <c r="C719" s="71"/>
      <c r="D719" s="72"/>
      <c r="E719" s="73"/>
      <c r="F719" s="74"/>
      <c r="G719" s="75" t="n">
        <f aca="false">SUMIFS([0]!t1istw12,[0]!t1paketw12,B719)</f>
        <v>0</v>
      </c>
      <c r="H719" s="74"/>
      <c r="I719" s="75" t="n">
        <f aca="false">SUMIFS(zeit2!t2istw12,zeit2!t2paketw12,B719)</f>
        <v>0</v>
      </c>
      <c r="J719" s="74"/>
      <c r="K719" s="75" t="n">
        <f aca="false">SUMIFS(zeit3!t3istw12,zeit3!t3paketw12,B719)</f>
        <v>0</v>
      </c>
      <c r="L719" s="74"/>
      <c r="M719" s="75" t="n">
        <f aca="false">SUMIFS(zeit4!t4istw12,zeit4!t4paketw12,B719)</f>
        <v>0</v>
      </c>
      <c r="N719" s="74"/>
      <c r="O719" s="75" t="n">
        <f aca="false">SUMIFS(zeit5!t5istw12,zeit5!t5paketw12,B719)</f>
        <v>0</v>
      </c>
      <c r="P719" s="76" t="n">
        <f aca="false">L719+J719+H719+F719+N719</f>
        <v>0</v>
      </c>
      <c r="Q719" s="98" t="n">
        <f aca="false">M719+K719+I719+G719+O719</f>
        <v>0</v>
      </c>
      <c r="R719" s="1"/>
      <c r="S719" s="1"/>
      <c r="T719" s="1"/>
      <c r="U719" s="1"/>
      <c r="V719" s="1"/>
      <c r="W719" s="1"/>
      <c r="X719" s="1"/>
      <c r="Y719" s="1"/>
      <c r="Z719" s="1"/>
      <c r="AA719" s="1"/>
      <c r="AB719" s="1"/>
      <c r="AC719" s="1"/>
      <c r="AD719" s="1"/>
      <c r="AE719" s="1"/>
      <c r="AF719" s="1"/>
    </row>
    <row r="720" customFormat="false" ht="15" hidden="true" customHeight="false" outlineLevel="2" collapsed="false">
      <c r="A720" s="1"/>
      <c r="B720" s="70" t="n">
        <f aca="false">B599</f>
        <v>0</v>
      </c>
      <c r="C720" s="71"/>
      <c r="D720" s="72"/>
      <c r="E720" s="73"/>
      <c r="F720" s="74"/>
      <c r="G720" s="75" t="n">
        <f aca="false">SUMIFS([0]!t1istw12,[0]!t1paketw12,B720)</f>
        <v>0</v>
      </c>
      <c r="H720" s="74"/>
      <c r="I720" s="75" t="n">
        <f aca="false">SUMIFS(zeit2!t2istw12,zeit2!t2paketw12,B720)</f>
        <v>0</v>
      </c>
      <c r="J720" s="74"/>
      <c r="K720" s="75" t="n">
        <f aca="false">SUMIFS(zeit3!t3istw12,zeit3!t3paketw12,B720)</f>
        <v>0</v>
      </c>
      <c r="L720" s="74"/>
      <c r="M720" s="75" t="n">
        <f aca="false">SUMIFS(zeit4!t4istw12,zeit4!t4paketw12,B720)</f>
        <v>0</v>
      </c>
      <c r="N720" s="74"/>
      <c r="O720" s="75" t="n">
        <f aca="false">SUMIFS(zeit5!t5istw12,zeit5!t5paketw12,B720)</f>
        <v>0</v>
      </c>
      <c r="P720" s="76" t="n">
        <f aca="false">L720+J720+H720+F720+N720</f>
        <v>0</v>
      </c>
      <c r="Q720" s="98" t="n">
        <f aca="false">M720+K720+I720+G720+O720</f>
        <v>0</v>
      </c>
      <c r="R720" s="1"/>
      <c r="S720" s="1"/>
      <c r="T720" s="1"/>
      <c r="U720" s="1"/>
      <c r="V720" s="1"/>
      <c r="W720" s="1"/>
      <c r="X720" s="1"/>
      <c r="Y720" s="1"/>
      <c r="Z720" s="1"/>
      <c r="AA720" s="1"/>
      <c r="AB720" s="1"/>
      <c r="AC720" s="1"/>
      <c r="AD720" s="1"/>
      <c r="AE720" s="1"/>
      <c r="AF720" s="1"/>
    </row>
    <row r="721" customFormat="false" ht="15" hidden="false" customHeight="false" outlineLevel="1" collapsed="true">
      <c r="A721" s="1"/>
      <c r="B721" s="54"/>
      <c r="C721" s="54"/>
      <c r="D721" s="88"/>
      <c r="E721" s="88"/>
      <c r="F721" s="88"/>
      <c r="G721" s="89"/>
      <c r="H721" s="88"/>
      <c r="I721" s="89"/>
      <c r="J721" s="88"/>
      <c r="K721" s="89"/>
      <c r="L721" s="88"/>
      <c r="M721" s="89"/>
      <c r="N721" s="88"/>
      <c r="O721" s="89"/>
      <c r="P721" s="89"/>
      <c r="Q721" s="89"/>
      <c r="R721" s="1"/>
      <c r="S721" s="1"/>
      <c r="T721" s="1"/>
      <c r="U721" s="1"/>
      <c r="V721" s="1"/>
      <c r="W721" s="1"/>
      <c r="X721" s="1"/>
      <c r="Y721" s="1"/>
      <c r="Z721" s="1"/>
      <c r="AA721" s="1"/>
      <c r="AB721" s="1"/>
      <c r="AC721" s="1"/>
      <c r="AD721" s="1"/>
      <c r="AE721" s="1"/>
      <c r="AF721" s="1"/>
    </row>
    <row r="722" customFormat="false" ht="15" hidden="false" customHeight="false" outlineLevel="1" collapsed="false">
      <c r="A722" s="1"/>
      <c r="B722" s="84" t="s">
        <v>73</v>
      </c>
      <c r="C722" s="78"/>
      <c r="D722" s="90" t="n">
        <f aca="false">SUM(D622:D710)</f>
        <v>51</v>
      </c>
      <c r="E722" s="90" t="n">
        <f aca="false">SUM(E622:E710)</f>
        <v>8</v>
      </c>
      <c r="F722" s="91" t="n">
        <f aca="false">F710+F699+F688+F677+F666+F655+F644+F633+F622</f>
        <v>9</v>
      </c>
      <c r="G722" s="99" t="n">
        <f aca="false">G710+G699+G688+G677+G666+G655+G644+G633+G622</f>
        <v>0</v>
      </c>
      <c r="H722" s="91" t="n">
        <f aca="false">H710+H699+H688+H677+H666+H655+H644+H633+H622</f>
        <v>12</v>
      </c>
      <c r="I722" s="99" t="n">
        <f aca="false">I710+I699+I688+I677+I666+I655+I644+I633+I622</f>
        <v>0</v>
      </c>
      <c r="J722" s="91" t="n">
        <f aca="false">J710+J699+J688+J677+J666+J655+J644+J633+J622</f>
        <v>11</v>
      </c>
      <c r="K722" s="99" t="n">
        <f aca="false">K710+K699+K688+K677+K666+K655+K644+K633+K622</f>
        <v>0</v>
      </c>
      <c r="L722" s="91" t="n">
        <f aca="false">L710+L699+L688+L677+L666+L655+L644+L633+L622</f>
        <v>11</v>
      </c>
      <c r="M722" s="99" t="n">
        <f aca="false">M710+M699+M688+M677+M666+M655+M644+M633+M622</f>
        <v>0</v>
      </c>
      <c r="N722" s="91" t="n">
        <f aca="false">N710+N699+N688+N677+N666+N655+N644+N633+N622</f>
        <v>0</v>
      </c>
      <c r="O722" s="99" t="n">
        <f aca="false">O710+O699+O688+O677+O666+O655+O644+O633+O622</f>
        <v>0</v>
      </c>
      <c r="P722" s="91" t="n">
        <f aca="false">P710+P699+P688+P677+P666+P655+P644+P633+P622</f>
        <v>43</v>
      </c>
      <c r="Q722" s="92" t="n">
        <f aca="false">Q710+Q699+Q688+Q677+Q666+Q655+Q644+Q633+Q622</f>
        <v>0</v>
      </c>
      <c r="R722" s="1"/>
      <c r="S722" s="1"/>
      <c r="T722" s="1"/>
      <c r="U722" s="1"/>
      <c r="V722" s="1"/>
      <c r="W722" s="1"/>
      <c r="X722" s="1"/>
      <c r="Y722" s="1"/>
      <c r="Z722" s="1"/>
      <c r="AA722" s="1"/>
      <c r="AB722" s="1"/>
      <c r="AC722" s="1"/>
      <c r="AD722" s="1"/>
      <c r="AE722" s="1"/>
      <c r="AF722" s="1"/>
    </row>
    <row r="723" customFormat="false" ht="15" hidden="false" customHeight="false" outlineLevel="1" collapsed="false">
      <c r="A723" s="1"/>
      <c r="B723" s="1"/>
      <c r="C723" s="1"/>
      <c r="D723" s="1"/>
      <c r="E723" s="1"/>
      <c r="F723" s="1"/>
      <c r="G723" s="34"/>
      <c r="H723" s="1"/>
      <c r="I723" s="34"/>
      <c r="J723" s="1"/>
      <c r="K723" s="34"/>
      <c r="L723" s="1"/>
      <c r="M723" s="34"/>
      <c r="N723" s="1"/>
      <c r="O723" s="34"/>
      <c r="P723" s="34"/>
      <c r="Q723" s="34"/>
      <c r="R723" s="1"/>
      <c r="S723" s="1"/>
      <c r="T723" s="1"/>
      <c r="U723" s="1"/>
      <c r="V723" s="1"/>
      <c r="W723" s="1"/>
      <c r="X723" s="1"/>
      <c r="Y723" s="1"/>
      <c r="Z723" s="1"/>
      <c r="AA723" s="1"/>
      <c r="AB723" s="1"/>
      <c r="AC723" s="1"/>
      <c r="AD723" s="1"/>
      <c r="AE723" s="1"/>
      <c r="AF723" s="1"/>
    </row>
    <row r="724" customFormat="false" ht="15" hidden="false" customHeight="false" outlineLevel="1" collapsed="false">
      <c r="A724" s="1"/>
      <c r="B724" s="93" t="s">
        <v>74</v>
      </c>
      <c r="C724" s="93"/>
      <c r="D724" s="93"/>
      <c r="E724" s="93"/>
      <c r="F724" s="93"/>
      <c r="G724" s="93"/>
      <c r="H724" s="93"/>
      <c r="I724" s="93"/>
      <c r="J724" s="93"/>
      <c r="K724" s="93"/>
      <c r="L724" s="93"/>
      <c r="M724" s="93"/>
      <c r="N724" s="93"/>
      <c r="O724" s="93"/>
      <c r="P724" s="93"/>
      <c r="Q724" s="93"/>
      <c r="R724" s="1"/>
      <c r="S724" s="1"/>
      <c r="T724" s="1"/>
      <c r="U724" s="1"/>
      <c r="V724" s="1"/>
      <c r="W724" s="1"/>
      <c r="X724" s="1"/>
      <c r="Y724" s="1"/>
      <c r="Z724" s="1"/>
      <c r="AA724" s="1"/>
      <c r="AB724" s="1"/>
      <c r="AC724" s="1"/>
      <c r="AD724" s="1"/>
      <c r="AE724" s="1"/>
      <c r="AF724" s="1"/>
    </row>
    <row r="725" customFormat="false" ht="15" hidden="false" customHeight="false" outlineLevel="1" collapsed="false">
      <c r="A725" s="1"/>
      <c r="B725" s="103" t="s">
        <v>107</v>
      </c>
      <c r="C725" s="103"/>
      <c r="D725" s="103"/>
      <c r="E725" s="103"/>
      <c r="F725" s="103"/>
      <c r="G725" s="103"/>
      <c r="H725" s="103"/>
      <c r="I725" s="103"/>
      <c r="J725" s="103"/>
      <c r="K725" s="103"/>
      <c r="L725" s="103"/>
      <c r="M725" s="103"/>
      <c r="N725" s="103"/>
      <c r="O725" s="103"/>
      <c r="P725" s="103"/>
      <c r="Q725" s="103"/>
      <c r="R725" s="1"/>
      <c r="S725" s="1"/>
      <c r="T725" s="1"/>
      <c r="U725" s="1"/>
      <c r="V725" s="1"/>
      <c r="W725" s="1"/>
      <c r="X725" s="1"/>
      <c r="Y725" s="1"/>
      <c r="Z725" s="1"/>
      <c r="AA725" s="1"/>
      <c r="AB725" s="1"/>
      <c r="AC725" s="1"/>
      <c r="AD725" s="1"/>
      <c r="AE725" s="1"/>
      <c r="AF725" s="1"/>
    </row>
    <row r="726" customFormat="false" ht="15" hidden="false" customHeight="false" outlineLevel="1" collapsed="false">
      <c r="A726" s="1"/>
      <c r="B726" s="101" t="s">
        <v>108</v>
      </c>
      <c r="C726" s="101"/>
      <c r="D726" s="101"/>
      <c r="E726" s="101"/>
      <c r="F726" s="101"/>
      <c r="G726" s="101"/>
      <c r="H726" s="101"/>
      <c r="I726" s="101"/>
      <c r="J726" s="101"/>
      <c r="K726" s="101"/>
      <c r="L726" s="101"/>
      <c r="M726" s="101"/>
      <c r="N726" s="101"/>
      <c r="O726" s="101"/>
      <c r="P726" s="101"/>
      <c r="Q726" s="101"/>
      <c r="R726" s="1"/>
      <c r="S726" s="1"/>
      <c r="T726" s="1"/>
      <c r="U726" s="1"/>
      <c r="V726" s="1"/>
      <c r="W726" s="1"/>
      <c r="X726" s="1"/>
      <c r="Y726" s="1"/>
      <c r="Z726" s="1"/>
      <c r="AA726" s="1"/>
      <c r="AB726" s="1"/>
      <c r="AC726" s="1"/>
      <c r="AD726" s="1"/>
      <c r="AE726" s="1"/>
      <c r="AF726" s="1"/>
    </row>
    <row r="727" customFormat="false" ht="15" hidden="false" customHeight="false" outlineLevel="1" collapsed="false">
      <c r="A727" s="1"/>
      <c r="B727" s="101"/>
      <c r="C727" s="101"/>
      <c r="D727" s="101"/>
      <c r="E727" s="101"/>
      <c r="F727" s="101"/>
      <c r="G727" s="101"/>
      <c r="H727" s="101"/>
      <c r="I727" s="101"/>
      <c r="J727" s="101"/>
      <c r="K727" s="101"/>
      <c r="L727" s="101"/>
      <c r="M727" s="101"/>
      <c r="N727" s="101"/>
      <c r="O727" s="101"/>
      <c r="P727" s="101"/>
      <c r="Q727" s="101"/>
      <c r="R727" s="1"/>
      <c r="S727" s="1"/>
      <c r="T727" s="1"/>
      <c r="U727" s="1"/>
      <c r="V727" s="1"/>
      <c r="W727" s="1"/>
      <c r="X727" s="1"/>
      <c r="Y727" s="1"/>
      <c r="Z727" s="1"/>
      <c r="AA727" s="1"/>
      <c r="AB727" s="1"/>
      <c r="AC727" s="1"/>
      <c r="AD727" s="1"/>
      <c r="AE727" s="1"/>
      <c r="AF727" s="1"/>
    </row>
    <row r="728" customFormat="false" ht="15" hidden="false" customHeight="false" outlineLevel="1" collapsed="false">
      <c r="A728" s="1"/>
      <c r="B728" s="101"/>
      <c r="C728" s="101"/>
      <c r="D728" s="101"/>
      <c r="E728" s="101"/>
      <c r="F728" s="101"/>
      <c r="G728" s="101"/>
      <c r="H728" s="101"/>
      <c r="I728" s="101"/>
      <c r="J728" s="101"/>
      <c r="K728" s="101"/>
      <c r="L728" s="101"/>
      <c r="M728" s="101"/>
      <c r="N728" s="101"/>
      <c r="O728" s="101"/>
      <c r="P728" s="101"/>
      <c r="Q728" s="101"/>
      <c r="R728" s="1"/>
      <c r="S728" s="1"/>
      <c r="T728" s="1"/>
      <c r="U728" s="1"/>
      <c r="V728" s="1"/>
      <c r="W728" s="1"/>
      <c r="X728" s="1"/>
      <c r="Y728" s="1"/>
      <c r="Z728" s="1"/>
      <c r="AA728" s="1"/>
      <c r="AB728" s="1"/>
      <c r="AC728" s="1"/>
      <c r="AD728" s="1"/>
      <c r="AE728" s="1"/>
      <c r="AF728" s="1"/>
    </row>
    <row r="729" customFormat="false" ht="15" hidden="false" customHeight="false" outlineLevel="1" collapsed="false">
      <c r="A729" s="1"/>
      <c r="B729" s="101"/>
      <c r="C729" s="101"/>
      <c r="D729" s="101"/>
      <c r="E729" s="101"/>
      <c r="F729" s="101"/>
      <c r="G729" s="101"/>
      <c r="H729" s="101"/>
      <c r="I729" s="101"/>
      <c r="J729" s="101"/>
      <c r="K729" s="101"/>
      <c r="L729" s="101"/>
      <c r="M729" s="101"/>
      <c r="N729" s="101"/>
      <c r="O729" s="101"/>
      <c r="P729" s="101"/>
      <c r="Q729" s="101"/>
      <c r="R729" s="1"/>
      <c r="S729" s="1"/>
      <c r="T729" s="1"/>
      <c r="U729" s="1"/>
      <c r="V729" s="1"/>
      <c r="W729" s="1"/>
      <c r="X729" s="1"/>
      <c r="Y729" s="1"/>
      <c r="Z729" s="1"/>
      <c r="AA729" s="1"/>
      <c r="AB729" s="1"/>
      <c r="AC729" s="1"/>
      <c r="AD729" s="1"/>
      <c r="AE729" s="1"/>
      <c r="AF729" s="1"/>
    </row>
    <row r="730" customFormat="false" ht="15" hidden="false" customHeight="false" outlineLevel="1" collapsed="false">
      <c r="A730" s="1"/>
      <c r="B730" s="101"/>
      <c r="C730" s="101"/>
      <c r="D730" s="101"/>
      <c r="E730" s="101"/>
      <c r="F730" s="101"/>
      <c r="G730" s="101"/>
      <c r="H730" s="101"/>
      <c r="I730" s="101"/>
      <c r="J730" s="101"/>
      <c r="K730" s="101"/>
      <c r="L730" s="101"/>
      <c r="M730" s="101"/>
      <c r="N730" s="101"/>
      <c r="O730" s="101"/>
      <c r="P730" s="101"/>
      <c r="Q730" s="101"/>
      <c r="R730" s="1"/>
      <c r="S730" s="1"/>
      <c r="T730" s="1"/>
      <c r="U730" s="1"/>
      <c r="V730" s="1"/>
      <c r="W730" s="1"/>
      <c r="X730" s="1"/>
      <c r="Y730" s="1"/>
      <c r="Z730" s="1"/>
      <c r="AA730" s="1"/>
      <c r="AB730" s="1"/>
      <c r="AC730" s="1"/>
      <c r="AD730" s="1"/>
      <c r="AE730" s="1"/>
      <c r="AF730" s="1"/>
    </row>
    <row r="731" customFormat="false" ht="15" hidden="false" customHeight="false" outlineLevel="1" collapsed="false">
      <c r="A731" s="1"/>
      <c r="B731" s="102"/>
      <c r="C731" s="102"/>
      <c r="D731" s="102"/>
      <c r="E731" s="102"/>
      <c r="F731" s="102"/>
      <c r="G731" s="102"/>
      <c r="H731" s="102"/>
      <c r="I731" s="102"/>
      <c r="J731" s="102"/>
      <c r="K731" s="102"/>
      <c r="L731" s="102"/>
      <c r="M731" s="102"/>
      <c r="N731" s="102"/>
      <c r="O731" s="102"/>
      <c r="P731" s="102"/>
      <c r="Q731" s="102"/>
      <c r="R731" s="1"/>
      <c r="S731" s="1"/>
      <c r="T731" s="1"/>
      <c r="U731" s="1"/>
      <c r="V731" s="1"/>
      <c r="W731" s="1"/>
      <c r="X731" s="1"/>
      <c r="Y731" s="1"/>
      <c r="Z731" s="1"/>
      <c r="AA731" s="1"/>
      <c r="AB731" s="1"/>
      <c r="AC731" s="1"/>
      <c r="AD731" s="1"/>
      <c r="AE731" s="1"/>
      <c r="AF731" s="1"/>
    </row>
    <row r="732" customFormat="false" ht="15" hidden="false" customHeight="false" outlineLevel="1" collapsed="false">
      <c r="A732" s="1"/>
      <c r="B732" s="101"/>
      <c r="C732" s="101"/>
      <c r="D732" s="101"/>
      <c r="E732" s="101"/>
      <c r="F732" s="101"/>
      <c r="G732" s="101"/>
      <c r="H732" s="101"/>
      <c r="I732" s="101"/>
      <c r="J732" s="101"/>
      <c r="K732" s="101"/>
      <c r="L732" s="101"/>
      <c r="M732" s="101"/>
      <c r="N732" s="101"/>
      <c r="O732" s="101"/>
      <c r="P732" s="101"/>
      <c r="Q732" s="101"/>
      <c r="R732" s="1"/>
      <c r="S732" s="1"/>
      <c r="T732" s="1"/>
      <c r="U732" s="1"/>
      <c r="V732" s="1"/>
      <c r="W732" s="1"/>
      <c r="X732" s="1"/>
      <c r="Y732" s="1"/>
      <c r="Z732" s="1"/>
      <c r="AA732" s="1"/>
      <c r="AB732" s="1"/>
      <c r="AC732" s="1"/>
      <c r="AD732" s="1"/>
      <c r="AE732" s="1"/>
      <c r="AF732" s="1"/>
    </row>
    <row r="733" customFormat="false" ht="15" hidden="false" customHeight="false" outlineLevel="1" collapsed="false">
      <c r="A733" s="1"/>
      <c r="B733" s="101"/>
      <c r="C733" s="101"/>
      <c r="D733" s="101"/>
      <c r="E733" s="101"/>
      <c r="F733" s="101"/>
      <c r="G733" s="101"/>
      <c r="H733" s="101"/>
      <c r="I733" s="101"/>
      <c r="J733" s="101"/>
      <c r="K733" s="101"/>
      <c r="L733" s="101"/>
      <c r="M733" s="101"/>
      <c r="N733" s="101"/>
      <c r="O733" s="101"/>
      <c r="P733" s="101"/>
      <c r="Q733" s="101"/>
      <c r="R733" s="1"/>
      <c r="S733" s="1"/>
      <c r="T733" s="1"/>
      <c r="U733" s="1"/>
      <c r="V733" s="1"/>
      <c r="W733" s="1"/>
      <c r="X733" s="1"/>
      <c r="Y733" s="1"/>
      <c r="Z733" s="1"/>
      <c r="AA733" s="1"/>
      <c r="AB733" s="1"/>
      <c r="AC733" s="1"/>
      <c r="AD733" s="1"/>
      <c r="AE733" s="1"/>
      <c r="AF733" s="1"/>
    </row>
    <row r="734" customFormat="false" ht="15" hidden="false" customHeight="false" outlineLevel="1" collapsed="false">
      <c r="A734" s="1"/>
      <c r="B734" s="102"/>
      <c r="C734" s="102"/>
      <c r="D734" s="102"/>
      <c r="E734" s="102"/>
      <c r="F734" s="102"/>
      <c r="G734" s="102"/>
      <c r="H734" s="102"/>
      <c r="I734" s="102"/>
      <c r="J734" s="102"/>
      <c r="K734" s="102"/>
      <c r="L734" s="102"/>
      <c r="M734" s="102"/>
      <c r="N734" s="102"/>
      <c r="O734" s="102"/>
      <c r="P734" s="102"/>
      <c r="Q734" s="102"/>
      <c r="R734" s="1"/>
      <c r="S734" s="1"/>
      <c r="T734" s="1"/>
      <c r="U734" s="1"/>
      <c r="V734" s="1"/>
      <c r="W734" s="1"/>
      <c r="X734" s="1"/>
      <c r="Y734" s="1"/>
      <c r="Z734" s="1"/>
      <c r="AA734" s="1"/>
      <c r="AB734" s="1"/>
      <c r="AC734" s="1"/>
      <c r="AD734" s="1"/>
      <c r="AE734" s="1"/>
      <c r="AF734" s="1"/>
    </row>
    <row r="735" customFormat="false" ht="15" hidden="false" customHeight="false" outlineLevel="1" collapsed="false">
      <c r="A735" s="1"/>
      <c r="B735" s="97"/>
      <c r="C735" s="97"/>
      <c r="D735" s="97"/>
      <c r="E735" s="97"/>
      <c r="F735" s="97"/>
      <c r="G735" s="97"/>
      <c r="H735" s="97"/>
      <c r="I735" s="97"/>
      <c r="J735" s="97"/>
      <c r="K735" s="97"/>
      <c r="L735" s="97"/>
      <c r="M735" s="97"/>
      <c r="N735" s="97"/>
      <c r="O735" s="97"/>
      <c r="P735" s="97"/>
      <c r="Q735" s="97"/>
      <c r="R735" s="1"/>
      <c r="S735" s="1"/>
      <c r="T735" s="1"/>
      <c r="U735" s="1"/>
      <c r="V735" s="1"/>
      <c r="W735" s="1"/>
      <c r="X735" s="1"/>
      <c r="Y735" s="1"/>
      <c r="Z735" s="1"/>
      <c r="AA735" s="1"/>
      <c r="AB735" s="1"/>
      <c r="AC735" s="1"/>
      <c r="AD735" s="1"/>
      <c r="AE735" s="1"/>
      <c r="AF735" s="1"/>
    </row>
    <row r="736" customFormat="false" ht="15" hidden="false" customHeight="false" outlineLevel="0" collapsed="false">
      <c r="A736" s="1"/>
      <c r="B736" s="1"/>
      <c r="C736" s="1"/>
      <c r="D736" s="1"/>
      <c r="E736" s="1"/>
      <c r="F736" s="1"/>
      <c r="G736" s="34"/>
      <c r="H736" s="1"/>
      <c r="I736" s="34"/>
      <c r="J736" s="1"/>
      <c r="K736" s="34"/>
      <c r="L736" s="1"/>
      <c r="M736" s="34"/>
      <c r="N736" s="1"/>
      <c r="O736" s="34"/>
      <c r="P736" s="34"/>
      <c r="Q736" s="34"/>
      <c r="R736" s="1"/>
      <c r="S736" s="1"/>
      <c r="T736" s="1"/>
      <c r="U736" s="1"/>
      <c r="V736" s="1"/>
      <c r="W736" s="1"/>
      <c r="X736" s="1"/>
      <c r="Y736" s="1"/>
      <c r="Z736" s="1"/>
      <c r="AA736" s="1"/>
      <c r="AB736" s="1"/>
      <c r="AC736" s="1"/>
      <c r="AD736" s="1"/>
      <c r="AE736" s="1"/>
      <c r="AF736" s="1"/>
    </row>
    <row r="737" customFormat="false" ht="15" hidden="false" customHeight="false" outlineLevel="0" collapsed="false">
      <c r="A737" s="1"/>
      <c r="B737" s="1"/>
      <c r="C737" s="1"/>
      <c r="D737" s="1"/>
      <c r="E737" s="1"/>
      <c r="F737" s="1"/>
      <c r="G737" s="34"/>
      <c r="H737" s="1"/>
      <c r="I737" s="34"/>
      <c r="J737" s="1"/>
      <c r="K737" s="34"/>
      <c r="L737" s="1"/>
      <c r="M737" s="34"/>
      <c r="N737" s="1"/>
      <c r="O737" s="34"/>
      <c r="P737" s="34"/>
      <c r="Q737" s="34"/>
      <c r="R737" s="1"/>
      <c r="S737" s="1"/>
      <c r="T737" s="1"/>
      <c r="U737" s="1"/>
      <c r="V737" s="1"/>
      <c r="W737" s="1"/>
      <c r="X737" s="1"/>
      <c r="Y737" s="1"/>
      <c r="Z737" s="1"/>
      <c r="AA737" s="1"/>
      <c r="AB737" s="1"/>
      <c r="AC737" s="1"/>
      <c r="AD737" s="1"/>
      <c r="AE737" s="1"/>
      <c r="AF737" s="1"/>
    </row>
    <row r="738" customFormat="false" ht="15" hidden="false" customHeight="false" outlineLevel="0" collapsed="false">
      <c r="A738" s="1"/>
      <c r="B738" s="1"/>
      <c r="C738" s="1"/>
      <c r="D738" s="1"/>
      <c r="E738" s="1"/>
      <c r="F738" s="1"/>
      <c r="G738" s="34"/>
      <c r="H738" s="1"/>
      <c r="I738" s="34"/>
      <c r="J738" s="1"/>
      <c r="K738" s="34"/>
      <c r="L738" s="1"/>
      <c r="M738" s="34"/>
      <c r="N738" s="1"/>
      <c r="O738" s="34"/>
      <c r="P738" s="34"/>
      <c r="Q738" s="34"/>
      <c r="R738" s="1"/>
      <c r="S738" s="1"/>
      <c r="T738" s="1"/>
      <c r="U738" s="1"/>
      <c r="V738" s="1"/>
      <c r="W738" s="1"/>
      <c r="X738" s="1"/>
      <c r="Y738" s="1"/>
      <c r="Z738" s="1"/>
      <c r="AA738" s="1"/>
      <c r="AB738" s="1"/>
      <c r="AC738" s="1"/>
      <c r="AD738" s="1"/>
      <c r="AE738" s="1"/>
      <c r="AF738" s="1"/>
    </row>
    <row r="739" customFormat="false" ht="15" hidden="false" customHeight="false" outlineLevel="0" collapsed="false">
      <c r="A739" s="1"/>
      <c r="B739" s="1"/>
      <c r="C739" s="1"/>
      <c r="D739" s="1"/>
      <c r="E739" s="1"/>
      <c r="F739" s="1"/>
      <c r="G739" s="34"/>
      <c r="H739" s="1"/>
      <c r="I739" s="34"/>
      <c r="J739" s="1"/>
      <c r="K739" s="34"/>
      <c r="L739" s="1"/>
      <c r="M739" s="34"/>
      <c r="N739" s="1"/>
      <c r="O739" s="34"/>
      <c r="P739" s="34"/>
      <c r="Q739" s="34"/>
      <c r="R739" s="1"/>
      <c r="S739" s="1"/>
      <c r="T739" s="1"/>
      <c r="U739" s="1"/>
      <c r="V739" s="1"/>
      <c r="W739" s="1"/>
      <c r="X739" s="1"/>
      <c r="Y739" s="1"/>
      <c r="Z739" s="1"/>
      <c r="AA739" s="1"/>
      <c r="AB739" s="1"/>
      <c r="AC739" s="1"/>
      <c r="AD739" s="1"/>
      <c r="AE739" s="1"/>
      <c r="AF739" s="1"/>
    </row>
    <row r="740" customFormat="false" ht="15" hidden="false" customHeight="false" outlineLevel="0" collapsed="false">
      <c r="A740" s="1"/>
      <c r="B740" s="1"/>
      <c r="C740" s="1"/>
      <c r="D740" s="1"/>
      <c r="E740" s="1"/>
      <c r="F740" s="1"/>
      <c r="G740" s="34"/>
      <c r="H740" s="1"/>
      <c r="I740" s="34"/>
      <c r="J740" s="1"/>
      <c r="K740" s="34"/>
      <c r="L740" s="1"/>
      <c r="M740" s="34"/>
      <c r="N740" s="1"/>
      <c r="O740" s="34"/>
      <c r="P740" s="34"/>
      <c r="Q740" s="34"/>
      <c r="R740" s="1"/>
      <c r="S740" s="1"/>
      <c r="T740" s="1"/>
      <c r="U740" s="1"/>
      <c r="V740" s="1"/>
      <c r="W740" s="1"/>
      <c r="X740" s="1"/>
      <c r="Y740" s="1"/>
      <c r="Z740" s="1"/>
      <c r="AA740" s="1"/>
      <c r="AB740" s="1"/>
      <c r="AC740" s="1"/>
      <c r="AD740" s="1"/>
      <c r="AE740" s="1"/>
      <c r="AF740" s="1"/>
    </row>
    <row r="741" customFormat="false" ht="15" hidden="false" customHeight="false" outlineLevel="0" collapsed="false">
      <c r="A741" s="1"/>
      <c r="B741" s="1"/>
      <c r="C741" s="1"/>
      <c r="D741" s="1"/>
      <c r="E741" s="1"/>
      <c r="F741" s="1"/>
      <c r="G741" s="34"/>
      <c r="H741" s="1"/>
      <c r="I741" s="34"/>
      <c r="J741" s="1"/>
      <c r="K741" s="34"/>
      <c r="L741" s="1"/>
      <c r="M741" s="34"/>
      <c r="N741" s="1"/>
      <c r="O741" s="34"/>
      <c r="P741" s="34"/>
      <c r="Q741" s="34"/>
      <c r="R741" s="1"/>
      <c r="S741" s="1"/>
      <c r="T741" s="1"/>
      <c r="U741" s="1"/>
      <c r="V741" s="1"/>
      <c r="W741" s="1"/>
      <c r="X741" s="1"/>
      <c r="Y741" s="1"/>
      <c r="Z741" s="1"/>
      <c r="AA741" s="1"/>
      <c r="AB741" s="1"/>
      <c r="AC741" s="1"/>
      <c r="AD741" s="1"/>
      <c r="AE741" s="1"/>
      <c r="AF741" s="1"/>
    </row>
    <row r="742" customFormat="false" ht="15" hidden="false" customHeight="false" outlineLevel="0" collapsed="false">
      <c r="A742" s="1"/>
      <c r="B742" s="1"/>
      <c r="C742" s="1"/>
      <c r="D742" s="1"/>
      <c r="E742" s="1"/>
      <c r="F742" s="1"/>
      <c r="G742" s="34"/>
      <c r="H742" s="1"/>
      <c r="I742" s="34"/>
      <c r="J742" s="1"/>
      <c r="K742" s="34"/>
      <c r="L742" s="1"/>
      <c r="M742" s="34"/>
      <c r="N742" s="1"/>
      <c r="O742" s="34"/>
      <c r="P742" s="34"/>
      <c r="Q742" s="34"/>
      <c r="R742" s="1"/>
      <c r="S742" s="1"/>
      <c r="T742" s="1"/>
      <c r="U742" s="1"/>
      <c r="V742" s="1"/>
      <c r="W742" s="1"/>
      <c r="X742" s="1"/>
      <c r="Y742" s="1"/>
      <c r="Z742" s="1"/>
      <c r="AA742" s="1"/>
      <c r="AB742" s="1"/>
      <c r="AC742" s="1"/>
      <c r="AD742" s="1"/>
      <c r="AE742" s="1"/>
      <c r="AF742" s="1"/>
    </row>
    <row r="743" customFormat="false" ht="15" hidden="false" customHeight="false" outlineLevel="0" collapsed="false">
      <c r="A743" s="1"/>
      <c r="B743" s="1"/>
      <c r="C743" s="1"/>
      <c r="D743" s="1"/>
      <c r="E743" s="1"/>
      <c r="F743" s="1"/>
      <c r="G743" s="34"/>
      <c r="H743" s="1"/>
      <c r="I743" s="34"/>
      <c r="J743" s="1"/>
      <c r="K743" s="34"/>
      <c r="L743" s="1"/>
      <c r="M743" s="34"/>
      <c r="N743" s="1"/>
      <c r="O743" s="34"/>
      <c r="P743" s="34"/>
      <c r="Q743" s="34"/>
      <c r="R743" s="1"/>
      <c r="S743" s="1"/>
      <c r="T743" s="1"/>
      <c r="U743" s="1"/>
      <c r="V743" s="1"/>
      <c r="W743" s="1"/>
      <c r="X743" s="1"/>
      <c r="Y743" s="1"/>
      <c r="Z743" s="1"/>
      <c r="AA743" s="1"/>
      <c r="AB743" s="1"/>
      <c r="AC743" s="1"/>
      <c r="AD743" s="1"/>
      <c r="AE743" s="1"/>
      <c r="AF743" s="1"/>
    </row>
    <row r="744" customFormat="false" ht="15" hidden="false" customHeight="false" outlineLevel="0" collapsed="false">
      <c r="A744" s="1"/>
      <c r="B744" s="1"/>
      <c r="C744" s="1"/>
      <c r="D744" s="1"/>
      <c r="E744" s="1"/>
      <c r="F744" s="1"/>
      <c r="G744" s="34"/>
      <c r="H744" s="1"/>
      <c r="I744" s="34"/>
      <c r="J744" s="1"/>
      <c r="K744" s="34"/>
      <c r="L744" s="1"/>
      <c r="M744" s="34"/>
      <c r="N744" s="1"/>
      <c r="O744" s="34"/>
      <c r="P744" s="34"/>
      <c r="Q744" s="34"/>
      <c r="R744" s="1"/>
      <c r="S744" s="1"/>
      <c r="T744" s="1"/>
      <c r="U744" s="1"/>
      <c r="V744" s="1"/>
      <c r="W744" s="1"/>
      <c r="X744" s="1"/>
      <c r="Y744" s="1"/>
      <c r="Z744" s="1"/>
      <c r="AA744" s="1"/>
      <c r="AB744" s="1"/>
      <c r="AC744" s="1"/>
      <c r="AD744" s="1"/>
      <c r="AE744" s="1"/>
      <c r="AF744" s="1"/>
    </row>
    <row r="745" customFormat="false" ht="15" hidden="false" customHeight="false" outlineLevel="0" collapsed="false">
      <c r="A745" s="1"/>
      <c r="B745" s="1"/>
      <c r="C745" s="1"/>
      <c r="D745" s="1"/>
      <c r="E745" s="1"/>
      <c r="F745" s="1"/>
      <c r="G745" s="34"/>
      <c r="H745" s="1"/>
      <c r="I745" s="34"/>
      <c r="J745" s="1"/>
      <c r="K745" s="34"/>
      <c r="L745" s="1"/>
      <c r="M745" s="34"/>
      <c r="N745" s="1"/>
      <c r="O745" s="34"/>
      <c r="P745" s="34"/>
      <c r="Q745" s="34"/>
      <c r="R745" s="1"/>
      <c r="S745" s="1"/>
      <c r="T745" s="1"/>
      <c r="U745" s="1"/>
      <c r="V745" s="1"/>
      <c r="W745" s="1"/>
      <c r="X745" s="1"/>
      <c r="Y745" s="1"/>
      <c r="Z745" s="1"/>
      <c r="AA745" s="1"/>
      <c r="AB745" s="1"/>
      <c r="AC745" s="1"/>
      <c r="AD745" s="1"/>
      <c r="AE745" s="1"/>
      <c r="AF745" s="1"/>
    </row>
    <row r="746" customFormat="false" ht="15" hidden="false" customHeight="false" outlineLevel="0" collapsed="false">
      <c r="A746" s="1"/>
      <c r="B746" s="1"/>
      <c r="C746" s="1"/>
      <c r="D746" s="1"/>
      <c r="E746" s="1"/>
      <c r="F746" s="1"/>
      <c r="G746" s="34"/>
      <c r="H746" s="1"/>
      <c r="I746" s="34"/>
      <c r="J746" s="1"/>
      <c r="K746" s="34"/>
      <c r="L746" s="1"/>
      <c r="M746" s="34"/>
      <c r="N746" s="1"/>
      <c r="O746" s="34"/>
      <c r="P746" s="34"/>
      <c r="Q746" s="34"/>
      <c r="R746" s="1"/>
      <c r="S746" s="1"/>
      <c r="T746" s="1"/>
      <c r="U746" s="1"/>
      <c r="V746" s="1"/>
      <c r="W746" s="1"/>
      <c r="X746" s="1"/>
      <c r="Y746" s="1"/>
      <c r="Z746" s="1"/>
      <c r="AA746" s="1"/>
      <c r="AB746" s="1"/>
      <c r="AC746" s="1"/>
      <c r="AD746" s="1"/>
      <c r="AE746" s="1"/>
      <c r="AF746" s="1"/>
    </row>
    <row r="747" customFormat="false" ht="15" hidden="false" customHeight="false" outlineLevel="0" collapsed="false">
      <c r="A747" s="1"/>
      <c r="B747" s="1"/>
      <c r="C747" s="1"/>
      <c r="D747" s="1"/>
      <c r="E747" s="1"/>
      <c r="F747" s="1"/>
      <c r="G747" s="34"/>
      <c r="H747" s="1"/>
      <c r="I747" s="34"/>
      <c r="J747" s="1"/>
      <c r="K747" s="34"/>
      <c r="L747" s="1"/>
      <c r="M747" s="34"/>
      <c r="N747" s="1"/>
      <c r="O747" s="34"/>
      <c r="P747" s="34"/>
      <c r="Q747" s="34"/>
      <c r="R747" s="1"/>
      <c r="S747" s="1"/>
      <c r="T747" s="1"/>
      <c r="U747" s="1"/>
      <c r="V747" s="1"/>
      <c r="W747" s="1"/>
      <c r="X747" s="1"/>
      <c r="Y747" s="1"/>
      <c r="Z747" s="1"/>
      <c r="AA747" s="1"/>
      <c r="AB747" s="1"/>
      <c r="AC747" s="1"/>
      <c r="AD747" s="1"/>
      <c r="AE747" s="1"/>
      <c r="AF747" s="1"/>
    </row>
    <row r="748" customFormat="false" ht="15" hidden="false" customHeight="false" outlineLevel="0" collapsed="false">
      <c r="A748" s="1"/>
      <c r="B748" s="1"/>
      <c r="C748" s="1"/>
      <c r="D748" s="1"/>
      <c r="E748" s="1"/>
      <c r="F748" s="1"/>
      <c r="G748" s="34"/>
      <c r="H748" s="1"/>
      <c r="I748" s="34"/>
      <c r="J748" s="1"/>
      <c r="K748" s="34"/>
      <c r="L748" s="1"/>
      <c r="M748" s="34"/>
      <c r="N748" s="1"/>
      <c r="O748" s="34"/>
      <c r="P748" s="34"/>
      <c r="Q748" s="34"/>
      <c r="R748" s="1"/>
      <c r="S748" s="1"/>
      <c r="T748" s="1"/>
      <c r="U748" s="1"/>
      <c r="V748" s="1"/>
      <c r="W748" s="1"/>
      <c r="X748" s="1"/>
      <c r="Y748" s="1"/>
      <c r="Z748" s="1"/>
      <c r="AA748" s="1"/>
      <c r="AB748" s="1"/>
      <c r="AC748" s="1"/>
      <c r="AD748" s="1"/>
      <c r="AE748" s="1"/>
      <c r="AF748" s="1"/>
    </row>
    <row r="749" customFormat="false" ht="15" hidden="false" customHeight="false" outlineLevel="0" collapsed="false">
      <c r="A749" s="1"/>
      <c r="B749" s="1"/>
      <c r="C749" s="1"/>
      <c r="D749" s="1"/>
      <c r="E749" s="1"/>
      <c r="F749" s="1"/>
      <c r="G749" s="34"/>
      <c r="H749" s="1"/>
      <c r="I749" s="34"/>
      <c r="J749" s="1"/>
      <c r="K749" s="34"/>
      <c r="L749" s="1"/>
      <c r="M749" s="34"/>
      <c r="N749" s="1"/>
      <c r="O749" s="34"/>
      <c r="P749" s="34"/>
      <c r="Q749" s="34"/>
      <c r="R749" s="1"/>
      <c r="S749" s="1"/>
      <c r="T749" s="1"/>
      <c r="U749" s="1"/>
      <c r="V749" s="1"/>
      <c r="W749" s="1"/>
      <c r="X749" s="1"/>
      <c r="Y749" s="1"/>
      <c r="Z749" s="1"/>
      <c r="AA749" s="1"/>
      <c r="AB749" s="1"/>
      <c r="AC749" s="1"/>
      <c r="AD749" s="1"/>
      <c r="AE749" s="1"/>
      <c r="AF749" s="1"/>
    </row>
    <row r="750" customFormat="false" ht="15" hidden="false" customHeight="false" outlineLevel="0" collapsed="false">
      <c r="A750" s="1"/>
      <c r="B750" s="1"/>
      <c r="C750" s="1"/>
      <c r="D750" s="1"/>
      <c r="E750" s="1"/>
      <c r="F750" s="1"/>
      <c r="G750" s="34"/>
      <c r="H750" s="1"/>
      <c r="I750" s="34"/>
      <c r="J750" s="1"/>
      <c r="K750" s="34"/>
      <c r="L750" s="1"/>
      <c r="M750" s="34"/>
      <c r="N750" s="1"/>
      <c r="O750" s="34"/>
      <c r="P750" s="34"/>
      <c r="Q750" s="34"/>
      <c r="R750" s="1"/>
      <c r="S750" s="1"/>
      <c r="T750" s="1"/>
      <c r="U750" s="1"/>
      <c r="V750" s="1"/>
      <c r="W750" s="1"/>
      <c r="X750" s="1"/>
      <c r="Y750" s="1"/>
      <c r="Z750" s="1"/>
      <c r="AA750" s="1"/>
      <c r="AB750" s="1"/>
      <c r="AC750" s="1"/>
      <c r="AD750" s="1"/>
      <c r="AE750" s="1"/>
      <c r="AF750" s="1"/>
    </row>
    <row r="751" customFormat="false" ht="15" hidden="false" customHeight="false" outlineLevel="0" collapsed="false">
      <c r="A751" s="1"/>
      <c r="B751" s="1"/>
      <c r="C751" s="1"/>
      <c r="D751" s="1"/>
      <c r="E751" s="1"/>
      <c r="F751" s="1"/>
      <c r="G751" s="34"/>
      <c r="H751" s="1"/>
      <c r="I751" s="34"/>
      <c r="J751" s="1"/>
      <c r="K751" s="34"/>
      <c r="L751" s="1"/>
      <c r="M751" s="34"/>
      <c r="N751" s="1"/>
      <c r="O751" s="34"/>
      <c r="P751" s="34"/>
      <c r="Q751" s="34"/>
      <c r="R751" s="1"/>
      <c r="S751" s="1"/>
      <c r="T751" s="1"/>
      <c r="U751" s="1"/>
      <c r="V751" s="1"/>
      <c r="W751" s="1"/>
      <c r="X751" s="1"/>
      <c r="Y751" s="1"/>
      <c r="Z751" s="1"/>
      <c r="AA751" s="1"/>
      <c r="AB751" s="1"/>
      <c r="AC751" s="1"/>
      <c r="AD751" s="1"/>
      <c r="AE751" s="1"/>
      <c r="AF751" s="1"/>
    </row>
    <row r="752" customFormat="false" ht="15" hidden="false" customHeight="false" outlineLevel="0" collapsed="false">
      <c r="A752" s="1"/>
      <c r="B752" s="1"/>
      <c r="C752" s="1"/>
      <c r="D752" s="1"/>
      <c r="E752" s="1"/>
      <c r="F752" s="1"/>
      <c r="G752" s="34"/>
      <c r="H752" s="1"/>
      <c r="I752" s="34"/>
      <c r="J752" s="1"/>
      <c r="K752" s="34"/>
      <c r="L752" s="1"/>
      <c r="M752" s="34"/>
      <c r="N752" s="1"/>
      <c r="O752" s="34"/>
      <c r="P752" s="34"/>
      <c r="Q752" s="34"/>
      <c r="R752" s="1"/>
      <c r="S752" s="1"/>
      <c r="T752" s="1"/>
      <c r="U752" s="1"/>
      <c r="V752" s="1"/>
      <c r="W752" s="1"/>
      <c r="X752" s="1"/>
      <c r="Y752" s="1"/>
      <c r="Z752" s="1"/>
      <c r="AA752" s="1"/>
      <c r="AB752" s="1"/>
      <c r="AC752" s="1"/>
      <c r="AD752" s="1"/>
      <c r="AE752" s="1"/>
      <c r="AF752" s="1"/>
    </row>
    <row r="753" customFormat="false" ht="15" hidden="false" customHeight="false" outlineLevel="0" collapsed="false">
      <c r="A753" s="1"/>
      <c r="B753" s="1"/>
      <c r="C753" s="1"/>
      <c r="D753" s="1"/>
      <c r="E753" s="1"/>
      <c r="F753" s="1"/>
      <c r="G753" s="34"/>
      <c r="H753" s="1"/>
      <c r="I753" s="34"/>
      <c r="J753" s="1"/>
      <c r="K753" s="34"/>
      <c r="L753" s="1"/>
      <c r="M753" s="34"/>
      <c r="N753" s="1"/>
      <c r="O753" s="34"/>
      <c r="P753" s="34"/>
      <c r="Q753" s="34"/>
      <c r="R753" s="1"/>
      <c r="S753" s="1"/>
      <c r="T753" s="1"/>
      <c r="U753" s="1"/>
      <c r="V753" s="1"/>
      <c r="W753" s="1"/>
      <c r="X753" s="1"/>
      <c r="Y753" s="1"/>
      <c r="Z753" s="1"/>
      <c r="AA753" s="1"/>
      <c r="AB753" s="1"/>
      <c r="AC753" s="1"/>
      <c r="AD753" s="1"/>
      <c r="AE753" s="1"/>
      <c r="AF753" s="1"/>
    </row>
  </sheetData>
  <mergeCells count="114">
    <mergeCell ref="F3:G3"/>
    <mergeCell ref="H3:I3"/>
    <mergeCell ref="J3:K3"/>
    <mergeCell ref="L3:M3"/>
    <mergeCell ref="N3:O3"/>
    <mergeCell ref="P3:Q3"/>
    <mergeCell ref="F11:G11"/>
    <mergeCell ref="H11:I11"/>
    <mergeCell ref="J11:K11"/>
    <mergeCell ref="L11:M11"/>
    <mergeCell ref="N11:O11"/>
    <mergeCell ref="P11:Q11"/>
    <mergeCell ref="B115:Q115"/>
    <mergeCell ref="B116:Q116"/>
    <mergeCell ref="B117:Q117"/>
    <mergeCell ref="B118:Q118"/>
    <mergeCell ref="B119:Q119"/>
    <mergeCell ref="B120:Q120"/>
    <mergeCell ref="B121:Q121"/>
    <mergeCell ref="B122:Q122"/>
    <mergeCell ref="B123:Q123"/>
    <mergeCell ref="B124:Q124"/>
    <mergeCell ref="B125:Q125"/>
    <mergeCell ref="B126:Q126"/>
    <mergeCell ref="F132:G132"/>
    <mergeCell ref="H132:I132"/>
    <mergeCell ref="J132:K132"/>
    <mergeCell ref="L132:M132"/>
    <mergeCell ref="N132:O132"/>
    <mergeCell ref="P132:Q132"/>
    <mergeCell ref="B236:Q236"/>
    <mergeCell ref="B237:Q237"/>
    <mergeCell ref="B238:Q238"/>
    <mergeCell ref="B239:Q239"/>
    <mergeCell ref="B240:Q240"/>
    <mergeCell ref="B241:Q241"/>
    <mergeCell ref="B242:Q242"/>
    <mergeCell ref="B243:Q243"/>
    <mergeCell ref="B244:Q244"/>
    <mergeCell ref="B245:Q245"/>
    <mergeCell ref="B246:Q246"/>
    <mergeCell ref="B247:Q247"/>
    <mergeCell ref="F255:G255"/>
    <mergeCell ref="H255:I255"/>
    <mergeCell ref="J255:K255"/>
    <mergeCell ref="L255:M255"/>
    <mergeCell ref="N255:O255"/>
    <mergeCell ref="P255:Q255"/>
    <mergeCell ref="B359:Q359"/>
    <mergeCell ref="B360:Q360"/>
    <mergeCell ref="B361:Q361"/>
    <mergeCell ref="B362:Q362"/>
    <mergeCell ref="B363:Q363"/>
    <mergeCell ref="B364:Q364"/>
    <mergeCell ref="B365:Q365"/>
    <mergeCell ref="B366:Q366"/>
    <mergeCell ref="B367:Q367"/>
    <mergeCell ref="B368:Q368"/>
    <mergeCell ref="B369:Q369"/>
    <mergeCell ref="B370:Q370"/>
    <mergeCell ref="F376:G376"/>
    <mergeCell ref="H376:I376"/>
    <mergeCell ref="J376:K376"/>
    <mergeCell ref="L376:M376"/>
    <mergeCell ref="N376:O376"/>
    <mergeCell ref="P376:Q376"/>
    <mergeCell ref="B480:Q480"/>
    <mergeCell ref="B481:Q481"/>
    <mergeCell ref="B482:Q482"/>
    <mergeCell ref="B483:Q483"/>
    <mergeCell ref="B484:Q484"/>
    <mergeCell ref="B485:Q485"/>
    <mergeCell ref="B486:Q486"/>
    <mergeCell ref="B487:Q487"/>
    <mergeCell ref="B488:Q488"/>
    <mergeCell ref="B489:Q489"/>
    <mergeCell ref="B490:Q490"/>
    <mergeCell ref="B491:Q491"/>
    <mergeCell ref="F499:G499"/>
    <mergeCell ref="H499:I499"/>
    <mergeCell ref="J499:K499"/>
    <mergeCell ref="L499:M499"/>
    <mergeCell ref="N499:O499"/>
    <mergeCell ref="P499:Q499"/>
    <mergeCell ref="B603:Q603"/>
    <mergeCell ref="B604:Q604"/>
    <mergeCell ref="B605:Q605"/>
    <mergeCell ref="B606:Q606"/>
    <mergeCell ref="B607:Q607"/>
    <mergeCell ref="B608:Q608"/>
    <mergeCell ref="B609:Q609"/>
    <mergeCell ref="B610:Q610"/>
    <mergeCell ref="B611:Q611"/>
    <mergeCell ref="B612:Q612"/>
    <mergeCell ref="B613:Q613"/>
    <mergeCell ref="B614:Q614"/>
    <mergeCell ref="F620:G620"/>
    <mergeCell ref="H620:I620"/>
    <mergeCell ref="J620:K620"/>
    <mergeCell ref="L620:M620"/>
    <mergeCell ref="N620:O620"/>
    <mergeCell ref="P620:Q620"/>
    <mergeCell ref="B724:Q724"/>
    <mergeCell ref="B725:Q725"/>
    <mergeCell ref="B726:Q726"/>
    <mergeCell ref="B727:Q727"/>
    <mergeCell ref="B728:Q728"/>
    <mergeCell ref="B729:Q729"/>
    <mergeCell ref="B730:Q730"/>
    <mergeCell ref="B731:Q731"/>
    <mergeCell ref="B732:Q732"/>
    <mergeCell ref="B733:Q733"/>
    <mergeCell ref="B734:Q734"/>
    <mergeCell ref="B735:Q735"/>
  </mergeCells>
  <conditionalFormatting sqref="E13;E24;E35;E46;E57;E68;E79;E90;E101;E113;E134;E145;E167;E156;E178;E189;E200;E211;E222;E234;E257;E268;E279;E290;E301;E312;E323;E334;E345;E357;E378;E400;E389;E411;E422;E433;E444;E455;E466;E478;E501;E512;E523;E534;E556;E567;E545;E578;E589;E601;E622;E633;E644;E655;E677;E666;E688;E699;E710;E722">
    <cfRule type="cellIs" priority="2" operator="equal" aboveAverage="0" equalAverage="0" bottom="0" percent="0" rank="0" text="" dxfId="0">
      <formula>0</formula>
    </cfRule>
  </conditionalFormatting>
  <conditionalFormatting sqref="E13;E24;E35;E46;E57;E68;E79;E90;E101;E113;E134;E145;E167;E156;E178;E189;E200;E211;E222;E234;E257;E268;E279;E290;E301;E312;E323;E334;E345;E357;E378;E400;E389;E411;E422;E433;E444;E455;E466;E478;E501;E512;E523;E534;E556;E567;E545;E578;E589;E601;E622;E633;E644;E655;E677;E666;E688;E699;E710;E722">
    <cfRule type="cellIs" priority="3" operator="lessThan" aboveAverage="0" equalAverage="0" bottom="0" percent="0" rank="0" text="" dxfId="1">
      <formula>0</formula>
    </cfRule>
  </conditionalFormatting>
  <conditionalFormatting sqref="B14:B23;B25:B34;G14:G23;I14:I23;K14:K23;M14:M23;O14:Q23;G25:G34;I25:I34;K25:K34;M25:M34;O25:Q34;B36:B45;G36:G45;I36:I45;K36:K45;M36:M45;O36:Q45;B47:B56;G47:G56;I47:I56;K47:K56;M47:M56;O47:Q56;B58:B67;G58:G67;I58:I67;K58:K67;M58:M67;O58:Q67;B69:B78;G69:G78;I69:I78;K69:K78;M69:M78;O69:Q78;B80:B89;G80:G89;I80:I89;K80:K89;M80:M89;O80:Q89;B91:B100;B102:B111;G91:G100;G102:G111;I91:I100;I102:I111;K91:K100;M102:M111;O91:Q100;O102:Q111;M91:M100;K102:K111">
    <cfRule type="cellIs" priority="4" operator="equal" aboveAverage="0" equalAverage="0" bottom="0" percent="0" rank="0" text="" dxfId="2">
      <formula>0</formula>
    </cfRule>
  </conditionalFormatting>
  <conditionalFormatting sqref="B135:B144;G135:G144;I135:I144;K135:K144;M135:M144;O135:Q144;B146:B155;B157:B166;G146:G155;G157:G166;I146:I155;I157:I166;K146:K155;K157:K166;M146:M155;M157:M166;O146:Q155;O157:Q166;B168:B177;G168:G177;I168:I177;K168:K177;M168:M177;O168:Q177;B179:B188;G179:G188;I179:I188;K179:K188;M179:M188;O179:Q188;B190:B199;B201:B210;G190:G199;I190:I199;K190:K199;M190:M199;O190:Q199;G201:G210;I201:I210;K201:K210;M201:M210;O201:Q210;B212:B221;B223:B232;G212:G221;G223:G232;I212:I221;I223:I232;K212:K221;K223:K232;M212:M221;O212:Q221;M223:M232;O223:Q232">
    <cfRule type="cellIs" priority="5" operator="equal" aboveAverage="0" equalAverage="0" bottom="0" percent="0" rank="0" text="" dxfId="3">
      <formula>0</formula>
    </cfRule>
  </conditionalFormatting>
  <conditionalFormatting sqref="B346:B355;B335:B344;B324:B333;B313:B322;B302:B311;B291:B300;B280:B289;B269:B278;B258:B267;G258:G267;I269:I278;K269:K278;M258:M267;O259:Q267;O269:Q278;M269:M278;K258:K267;I258:I267;G269:G278;G280:G289;I280:I289;K280:K289;M280:M289;O280:Q289;G291:G300;I291:I300;K291:K300;M291:M300;O291:Q300;G302:G311;I302:I311;K302:K311;M302:M311;O302:Q311;G313:G322;I313:I322;K313:K322;M313:M322;O313:Q322;G324:G333;I324:I333;K324:K333;M324:M333;O324:Q333;G335:G344;I335:I344;K335:K344;M335:M344;O335:Q344;G346:G355;I346:I355;K346:K355;M346:M355;O346:Q355">
    <cfRule type="cellIs" priority="6" operator="equal" aboveAverage="0" equalAverage="0" bottom="0" percent="0" rank="0" text="" dxfId="4">
      <formula>0</formula>
    </cfRule>
  </conditionalFormatting>
  <conditionalFormatting sqref="T474;B467:B476;B456:B465;B445:B454;B434:B443;B423:B432;B412:B421;B401:B410;B390:B399;B379:B388;G379:G388;I379:I388;K379:K388;M379:M388;O379:Q388;G390:G399;I390:I399;K390:K399;M390:M399;O390:Q399;G401:G410;I401:I410;K401:K410;M401:M410;O401:Q410;G412:G421;I412:I421;K412:K421;M412:M421;O412:Q421;G423:G432;I423:I432;K423:K432;M423:M432;O423:Q432;G434:G443;I434:I443;K434:K443;M434:M443;O434:Q443;G445:G454;I445:I454;K445:K454;M445:M454;O445:Q454;G456:G465;I456:I465;K456:K465;M456:M465;O456:Q465;G467:G476;I467:I476;K467:K476;M467:M476;O467:Q476">
    <cfRule type="cellIs" priority="7" operator="equal" aboveAverage="0" equalAverage="0" bottom="0" percent="0" rank="0" text="" dxfId="5">
      <formula>0</formula>
    </cfRule>
  </conditionalFormatting>
  <conditionalFormatting sqref="O258:Q258">
    <cfRule type="cellIs" priority="8" operator="equal" aboveAverage="0" equalAverage="0" bottom="0" percent="0" rank="0" text="" dxfId="6">
      <formula>0</formula>
    </cfRule>
  </conditionalFormatting>
  <conditionalFormatting sqref="B502:B511;B513:B522;B524:B533;B535:B544;B546:B555;B557:B566;B568:B577;B579:B588;B590:B599;G502:G511;I502:I511;K502:K511;M502:M511;O502:Q511;G513:G522;I513:I522;K513:K522;M513:M522;O513:Q522;G524:G533;I524:I533;K524:K533;M524:M533;O524:Q533;G535:G544;I535:I544;K535:K544;M535:M544;O535:Q544;G546:G555;I546:I555;K546:K555;M546:M555;O546:Q555;G557:G566;I557:I566;K557:K566;M557:M566;O557:Q566;G568:G577;I568:I577;K568:K577;M568:M577;O568:Q577;G579:G588;I579:I588;K579:K588;M579:M588;O579:Q588;G590:G599;I590:I599;K590:K599;M590:M599;O590:Q599">
    <cfRule type="cellIs" priority="9" operator="equal" aboveAverage="0" equalAverage="0" bottom="0" percent="0" rank="0" text="" dxfId="7">
      <formula>0</formula>
    </cfRule>
  </conditionalFormatting>
  <conditionalFormatting sqref="B623:B632;B634:B643;B645:B654;B656:B665;B667:B676;B678:B687;B689:B698;B700:B709;B711:B720;G623:G632;I623:I632;K623:K632;M623:M632;O623:Q632;G634:G643;I634:I643;K634:K643;M634:M643;O634:Q643;G645:G654;I645:I654;K645:K654;M645:M654;O645:Q654;G656:G665;I656:I665;K656:K665;M656:M665;O656:Q665;G667:G676;I667:I676;K667:K676;M667:M676;O667:Q676;G678:G687;I678:I687;K678:K687;M678:M687;O678:Q687;G689:G698;I689:I698;K689:K698;M689:M698;O689:Q698;F700:G709;I700:I709;K700:K709;M700:M709;O700:Q709;O711:Q720;M711:M720;K711:K720;I711:I720;G711:G720">
    <cfRule type="cellIs" priority="10" operator="equal" aboveAverage="0" equalAverage="0" bottom="0" percent="0" rank="0" text="" dxfId="8">
      <formula>0</formula>
    </cfRule>
  </conditionalFormatting>
  <hyperlinks>
    <hyperlink ref="T3" location="Übersicht!A1" display="Übersicht"/>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FFDE2E2E"/>
    <pageSetUpPr fitToPage="false"/>
  </sheetPr>
  <dimension ref="A1:AF30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L91" activeCellId="0" sqref="L91"/>
    </sheetView>
  </sheetViews>
  <sheetFormatPr defaultRowHeight="15"/>
  <cols>
    <col collapsed="false" hidden="false" max="1" min="1" style="0" width="9.10526315789474"/>
    <col collapsed="false" hidden="false" max="2" min="2" style="0" width="24.6356275303644"/>
    <col collapsed="false" hidden="false" max="3" min="3" style="0" width="9.10526315789474"/>
    <col collapsed="false" hidden="false" max="4" min="4" style="0" width="12.5344129554656"/>
    <col collapsed="false" hidden="false" max="5" min="5" style="0" width="11.4615384615385"/>
    <col collapsed="false" hidden="false" max="6" min="6" style="0" width="8.46153846153846"/>
    <col collapsed="false" hidden="false" max="7" min="7" style="32" width="8.46153846153846"/>
    <col collapsed="false" hidden="false" max="8" min="8" style="0" width="8.46153846153846"/>
    <col collapsed="false" hidden="false" max="9" min="9" style="32" width="8.46153846153846"/>
    <col collapsed="false" hidden="false" max="10" min="10" style="0" width="8.46153846153846"/>
    <col collapsed="false" hidden="false" max="11" min="11" style="32" width="8.46153846153846"/>
    <col collapsed="false" hidden="false" max="12" min="12" style="0" width="8.46153846153846"/>
    <col collapsed="false" hidden="false" max="13" min="13" style="32" width="8.46153846153846"/>
    <col collapsed="false" hidden="false" max="14" min="14" style="0" width="8.46153846153846"/>
    <col collapsed="false" hidden="false" max="17" min="15" style="32" width="8.46153846153846"/>
    <col collapsed="false" hidden="false" max="18" min="18" style="0" width="9.10526315789474"/>
    <col collapsed="false" hidden="false" max="19" min="19" style="0" width="10.497975708502"/>
    <col collapsed="false" hidden="false" max="1025" min="20" style="0" width="9.10526315789474"/>
  </cols>
  <sheetData>
    <row r="1" customFormat="false" ht="24" hidden="false" customHeight="false" outlineLevel="0" collapsed="false">
      <c r="A1" s="1"/>
      <c r="B1" s="33" t="s">
        <v>109</v>
      </c>
      <c r="C1" s="1"/>
      <c r="D1" s="1"/>
      <c r="E1" s="1"/>
      <c r="F1" s="1"/>
      <c r="G1" s="34"/>
      <c r="H1" s="1"/>
      <c r="I1" s="34"/>
      <c r="J1" s="1"/>
      <c r="K1" s="34"/>
      <c r="L1" s="1"/>
      <c r="M1" s="34"/>
      <c r="N1" s="1"/>
      <c r="O1" s="34"/>
      <c r="P1" s="34"/>
      <c r="Q1" s="34"/>
      <c r="R1" s="1"/>
      <c r="S1" s="1"/>
      <c r="T1" s="1"/>
      <c r="U1" s="1"/>
      <c r="V1" s="1"/>
      <c r="W1" s="1"/>
      <c r="X1" s="1"/>
      <c r="Y1" s="1"/>
      <c r="Z1" s="1"/>
      <c r="AA1" s="1"/>
      <c r="AB1" s="1"/>
      <c r="AC1" s="1"/>
      <c r="AD1" s="1"/>
      <c r="AE1" s="1"/>
      <c r="AF1" s="1"/>
    </row>
    <row r="2" customFormat="false" ht="3.75" hidden="false" customHeight="true" outlineLevel="0" collapsed="false">
      <c r="A2" s="1"/>
      <c r="B2" s="35"/>
      <c r="C2" s="1"/>
      <c r="D2" s="1"/>
      <c r="E2" s="1"/>
      <c r="F2" s="1"/>
      <c r="G2" s="34"/>
      <c r="H2" s="1"/>
      <c r="I2" s="34"/>
      <c r="J2" s="1"/>
      <c r="K2" s="34"/>
      <c r="L2" s="1"/>
      <c r="M2" s="34"/>
      <c r="N2" s="1"/>
      <c r="O2" s="34"/>
      <c r="P2" s="34"/>
      <c r="Q2" s="34"/>
      <c r="R2" s="1"/>
      <c r="S2" s="1"/>
      <c r="T2" s="1"/>
      <c r="U2" s="1"/>
      <c r="V2" s="1"/>
      <c r="W2" s="1"/>
      <c r="X2" s="1"/>
      <c r="Y2" s="1"/>
      <c r="Z2" s="1"/>
      <c r="AA2" s="1"/>
      <c r="AB2" s="1"/>
      <c r="AC2" s="1"/>
      <c r="AD2" s="1"/>
      <c r="AE2" s="1"/>
      <c r="AF2" s="1"/>
    </row>
    <row r="3" customFormat="false" ht="15" hidden="false" customHeight="false" outlineLevel="0" collapsed="false">
      <c r="A3" s="1"/>
      <c r="B3" s="36" t="s">
        <v>62</v>
      </c>
      <c r="C3" s="36"/>
      <c r="D3" s="37" t="s">
        <v>63</v>
      </c>
      <c r="E3" s="37" t="s">
        <v>64</v>
      </c>
      <c r="F3" s="38" t="str">
        <f aca="false">Übersicht!D7</f>
        <v>MZ</v>
      </c>
      <c r="G3" s="38"/>
      <c r="H3" s="38" t="str">
        <f aca="false">Übersicht!D8</f>
        <v>SM</v>
      </c>
      <c r="I3" s="38"/>
      <c r="J3" s="38" t="str">
        <f aca="false">Übersicht!D9</f>
        <v>BB</v>
      </c>
      <c r="K3" s="38"/>
      <c r="L3" s="38" t="str">
        <f aca="false">Übersicht!D10</f>
        <v>NA</v>
      </c>
      <c r="M3" s="38"/>
      <c r="N3" s="38" t="str">
        <f aca="false">Übersicht!D11</f>
        <v>T5</v>
      </c>
      <c r="O3" s="38"/>
      <c r="P3" s="39" t="s">
        <v>51</v>
      </c>
      <c r="Q3" s="39"/>
      <c r="R3" s="1"/>
      <c r="S3" s="1"/>
      <c r="T3" s="11" t="s">
        <v>50</v>
      </c>
      <c r="U3" s="1"/>
      <c r="V3" s="1"/>
      <c r="W3" s="1"/>
      <c r="X3" s="1"/>
      <c r="Y3" s="1"/>
      <c r="Z3" s="1"/>
      <c r="AA3" s="1"/>
      <c r="AB3" s="1"/>
      <c r="AC3" s="1"/>
      <c r="AD3" s="1"/>
      <c r="AE3" s="1"/>
      <c r="AF3" s="1"/>
    </row>
    <row r="4" customFormat="false" ht="15" hidden="false" customHeight="false" outlineLevel="0" collapsed="false">
      <c r="A4" s="1"/>
      <c r="B4" s="36"/>
      <c r="C4" s="36"/>
      <c r="D4" s="37"/>
      <c r="E4" s="37"/>
      <c r="F4" s="40" t="s">
        <v>65</v>
      </c>
      <c r="G4" s="41" t="s">
        <v>66</v>
      </c>
      <c r="H4" s="40" t="s">
        <v>65</v>
      </c>
      <c r="I4" s="41" t="s">
        <v>66</v>
      </c>
      <c r="J4" s="40" t="s">
        <v>65</v>
      </c>
      <c r="K4" s="41" t="s">
        <v>66</v>
      </c>
      <c r="L4" s="40" t="s">
        <v>65</v>
      </c>
      <c r="M4" s="41" t="s">
        <v>66</v>
      </c>
      <c r="N4" s="40" t="s">
        <v>65</v>
      </c>
      <c r="O4" s="41" t="s">
        <v>66</v>
      </c>
      <c r="P4" s="40" t="s">
        <v>65</v>
      </c>
      <c r="Q4" s="41" t="s">
        <v>66</v>
      </c>
      <c r="R4" s="1"/>
      <c r="S4" s="1"/>
      <c r="T4" s="1"/>
      <c r="U4" s="1"/>
      <c r="V4" s="1"/>
      <c r="W4" s="1"/>
      <c r="X4" s="1"/>
      <c r="Y4" s="1"/>
      <c r="Z4" s="1"/>
      <c r="AA4" s="1"/>
      <c r="AB4" s="1"/>
      <c r="AC4" s="1"/>
      <c r="AD4" s="1"/>
      <c r="AE4" s="1"/>
      <c r="AF4" s="1"/>
    </row>
    <row r="5" customFormat="false" ht="15" hidden="false" customHeight="false" outlineLevel="0" collapsed="false">
      <c r="A5" s="1"/>
      <c r="B5" s="42" t="s">
        <v>67</v>
      </c>
      <c r="C5" s="36"/>
      <c r="D5" s="43" t="n">
        <f aca="false">D113+D234</f>
        <v>45</v>
      </c>
      <c r="E5" s="43" t="n">
        <f aca="false">E113+E234</f>
        <v>0</v>
      </c>
      <c r="F5" s="44" t="n">
        <f aca="false">F113+F234</f>
        <v>12</v>
      </c>
      <c r="G5" s="45" t="n">
        <f aca="false">G113+G234</f>
        <v>0</v>
      </c>
      <c r="H5" s="44" t="n">
        <f aca="false">H113+H234</f>
        <v>12</v>
      </c>
      <c r="I5" s="45" t="n">
        <f aca="false">I113+I234</f>
        <v>0</v>
      </c>
      <c r="J5" s="44" t="n">
        <f aca="false">J113+J234</f>
        <v>10</v>
      </c>
      <c r="K5" s="45" t="n">
        <f aca="false">K113+K234</f>
        <v>0</v>
      </c>
      <c r="L5" s="44" t="n">
        <f aca="false">L113+L234</f>
        <v>11</v>
      </c>
      <c r="M5" s="45" t="n">
        <f aca="false">M113+M234</f>
        <v>0</v>
      </c>
      <c r="N5" s="44" t="n">
        <f aca="false">N113+N234</f>
        <v>0</v>
      </c>
      <c r="O5" s="45" t="n">
        <f aca="false">O113+O234</f>
        <v>0</v>
      </c>
      <c r="P5" s="44" t="n">
        <f aca="false">L5+J5+H5+F5+N5</f>
        <v>45</v>
      </c>
      <c r="Q5" s="45" t="n">
        <f aca="false">M5+K5+I5+G5+O5</f>
        <v>0</v>
      </c>
      <c r="R5" s="1"/>
      <c r="S5" s="46"/>
      <c r="T5" s="1"/>
      <c r="U5" s="1"/>
      <c r="V5" s="1"/>
      <c r="W5" s="1"/>
      <c r="X5" s="1"/>
      <c r="Y5" s="1"/>
      <c r="Z5" s="1"/>
      <c r="AA5" s="1"/>
      <c r="AB5" s="1"/>
      <c r="AC5" s="1"/>
      <c r="AD5" s="1"/>
      <c r="AE5" s="1"/>
      <c r="AF5" s="1"/>
    </row>
    <row r="6" customFormat="false" ht="15" hidden="false" customHeight="false" outlineLevel="0" collapsed="false">
      <c r="A6" s="1"/>
      <c r="B6" s="4"/>
      <c r="C6" s="1"/>
      <c r="D6" s="6"/>
      <c r="E6" s="6"/>
      <c r="F6" s="6"/>
      <c r="G6" s="47"/>
      <c r="H6" s="6"/>
      <c r="I6" s="47"/>
      <c r="J6" s="6"/>
      <c r="K6" s="47"/>
      <c r="L6" s="6"/>
      <c r="M6" s="47"/>
      <c r="N6" s="6"/>
      <c r="O6" s="47"/>
      <c r="P6" s="47"/>
      <c r="Q6" s="47"/>
      <c r="R6" s="1"/>
      <c r="S6" s="46"/>
      <c r="T6" s="1"/>
      <c r="U6" s="1"/>
      <c r="V6" s="1"/>
      <c r="W6" s="1"/>
      <c r="X6" s="1"/>
      <c r="Y6" s="1"/>
      <c r="Z6" s="1"/>
      <c r="AA6" s="1"/>
      <c r="AB6" s="1"/>
      <c r="AC6" s="1"/>
      <c r="AD6" s="1"/>
      <c r="AE6" s="1"/>
      <c r="AF6" s="1"/>
    </row>
    <row r="7" customFormat="false" ht="21" hidden="false" customHeight="false" outlineLevel="0" collapsed="false">
      <c r="A7" s="1"/>
      <c r="B7" s="29"/>
      <c r="C7" s="1"/>
      <c r="D7" s="1"/>
      <c r="E7" s="1"/>
      <c r="F7" s="1"/>
      <c r="G7" s="34"/>
      <c r="H7" s="1"/>
      <c r="I7" s="34"/>
      <c r="J7" s="1"/>
      <c r="K7" s="34"/>
      <c r="L7" s="1"/>
      <c r="M7" s="34"/>
      <c r="N7" s="1"/>
      <c r="O7" s="34"/>
      <c r="P7" s="34"/>
      <c r="Q7" s="34"/>
      <c r="R7" s="1"/>
      <c r="S7" s="46"/>
      <c r="T7" s="1"/>
      <c r="U7" s="1"/>
      <c r="V7" s="1"/>
      <c r="W7" s="1"/>
      <c r="X7" s="1"/>
      <c r="Y7" s="1"/>
      <c r="Z7" s="1"/>
      <c r="AA7" s="1"/>
      <c r="AB7" s="1"/>
      <c r="AC7" s="1"/>
      <c r="AD7" s="1"/>
      <c r="AE7" s="1"/>
      <c r="AF7" s="1"/>
    </row>
    <row r="8" customFormat="false" ht="15" hidden="false" customHeight="false" outlineLevel="0" collapsed="false">
      <c r="A8" s="1"/>
      <c r="B8" s="48" t="s">
        <v>78</v>
      </c>
      <c r="C8" s="49"/>
      <c r="D8" s="49"/>
      <c r="E8" s="49"/>
      <c r="F8" s="49"/>
      <c r="G8" s="50"/>
      <c r="H8" s="49"/>
      <c r="I8" s="50"/>
      <c r="J8" s="49"/>
      <c r="K8" s="50"/>
      <c r="L8" s="49"/>
      <c r="M8" s="50"/>
      <c r="N8" s="49"/>
      <c r="O8" s="50"/>
      <c r="P8" s="50"/>
      <c r="Q8" s="50"/>
      <c r="R8" s="1"/>
      <c r="S8" s="46"/>
      <c r="T8" s="1"/>
      <c r="U8" s="1"/>
      <c r="V8" s="1"/>
      <c r="W8" s="1"/>
      <c r="X8" s="1"/>
      <c r="Y8" s="1"/>
      <c r="Z8" s="1"/>
      <c r="AA8" s="1"/>
      <c r="AB8" s="1"/>
      <c r="AC8" s="1"/>
      <c r="AD8" s="1"/>
      <c r="AE8" s="1"/>
      <c r="AF8" s="1"/>
    </row>
    <row r="9" customFormat="false" ht="15" hidden="false" customHeight="false" outlineLevel="0" collapsed="false">
      <c r="A9" s="1"/>
      <c r="B9" s="51" t="s">
        <v>46</v>
      </c>
      <c r="C9" s="52"/>
      <c r="D9" s="52"/>
      <c r="E9" s="52"/>
      <c r="F9" s="52"/>
      <c r="G9" s="53"/>
      <c r="H9" s="52"/>
      <c r="I9" s="53"/>
      <c r="J9" s="52"/>
      <c r="K9" s="53"/>
      <c r="L9" s="52"/>
      <c r="M9" s="53"/>
      <c r="N9" s="52"/>
      <c r="O9" s="53"/>
      <c r="P9" s="53"/>
      <c r="Q9" s="53"/>
      <c r="R9" s="1"/>
      <c r="S9" s="46"/>
      <c r="T9" s="1"/>
      <c r="U9" s="1"/>
      <c r="V9" s="1"/>
      <c r="W9" s="1"/>
      <c r="X9" s="1"/>
      <c r="Y9" s="1"/>
      <c r="Z9" s="1"/>
      <c r="AA9" s="1"/>
      <c r="AB9" s="1"/>
      <c r="AC9" s="1"/>
      <c r="AD9" s="1"/>
      <c r="AE9" s="1"/>
      <c r="AF9" s="1"/>
    </row>
    <row r="10" customFormat="false" ht="15" hidden="false" customHeight="false" outlineLevel="0" collapsed="false">
      <c r="A10" s="1"/>
      <c r="B10" s="51" t="str">
        <f aca="false">Übersicht!C27</f>
        <v>18.6 - 24.6</v>
      </c>
      <c r="C10" s="54"/>
      <c r="D10" s="54"/>
      <c r="E10" s="54"/>
      <c r="F10" s="54"/>
      <c r="G10" s="55"/>
      <c r="H10" s="54"/>
      <c r="I10" s="55"/>
      <c r="J10" s="54"/>
      <c r="K10" s="55"/>
      <c r="L10" s="54"/>
      <c r="M10" s="55"/>
      <c r="N10" s="54"/>
      <c r="O10" s="55"/>
      <c r="P10" s="55"/>
      <c r="Q10" s="55"/>
      <c r="R10" s="1"/>
      <c r="S10" s="46"/>
      <c r="T10" s="1"/>
      <c r="U10" s="1"/>
      <c r="V10" s="1"/>
      <c r="W10" s="1"/>
      <c r="X10" s="1"/>
      <c r="Y10" s="1"/>
      <c r="Z10" s="1"/>
      <c r="AA10" s="1"/>
      <c r="AB10" s="1"/>
      <c r="AC10" s="1"/>
      <c r="AD10" s="1"/>
      <c r="AE10" s="1"/>
      <c r="AF10" s="1"/>
    </row>
    <row r="11" customFormat="false" ht="15" hidden="false" customHeight="false" outlineLevel="1" collapsed="false">
      <c r="A11" s="1"/>
      <c r="B11" s="56"/>
      <c r="C11" s="54"/>
      <c r="D11" s="54"/>
      <c r="E11" s="54"/>
      <c r="F11" s="57" t="str">
        <f aca="false">F3</f>
        <v>MZ</v>
      </c>
      <c r="G11" s="57"/>
      <c r="H11" s="57" t="str">
        <f aca="false">H3</f>
        <v>SM</v>
      </c>
      <c r="I11" s="57"/>
      <c r="J11" s="57" t="str">
        <f aca="false">J3</f>
        <v>BB</v>
      </c>
      <c r="K11" s="57"/>
      <c r="L11" s="57" t="str">
        <f aca="false">L3</f>
        <v>NA</v>
      </c>
      <c r="M11" s="57"/>
      <c r="N11" s="57" t="str">
        <f aca="false">N3</f>
        <v>T5</v>
      </c>
      <c r="O11" s="57"/>
      <c r="P11" s="57" t="s">
        <v>69</v>
      </c>
      <c r="Q11" s="57"/>
      <c r="R11" s="1"/>
      <c r="S11" s="46"/>
      <c r="T11" s="1"/>
      <c r="U11" s="1"/>
      <c r="V11" s="1"/>
      <c r="W11" s="1"/>
      <c r="X11" s="1"/>
      <c r="Y11" s="1"/>
      <c r="Z11" s="1"/>
      <c r="AA11" s="1"/>
      <c r="AB11" s="1"/>
      <c r="AC11" s="1"/>
      <c r="AD11" s="1"/>
      <c r="AE11" s="1"/>
      <c r="AF11" s="1"/>
    </row>
    <row r="12" customFormat="false" ht="15" hidden="false" customHeight="false" outlineLevel="1" collapsed="false">
      <c r="A12" s="1"/>
      <c r="B12" s="54"/>
      <c r="C12" s="54"/>
      <c r="D12" s="58" t="s">
        <v>63</v>
      </c>
      <c r="E12" s="58" t="s">
        <v>64</v>
      </c>
      <c r="F12" s="59" t="s">
        <v>65</v>
      </c>
      <c r="G12" s="60" t="s">
        <v>66</v>
      </c>
      <c r="H12" s="59" t="s">
        <v>65</v>
      </c>
      <c r="I12" s="60" t="s">
        <v>66</v>
      </c>
      <c r="J12" s="59" t="s">
        <v>65</v>
      </c>
      <c r="K12" s="60" t="s">
        <v>66</v>
      </c>
      <c r="L12" s="59" t="s">
        <v>65</v>
      </c>
      <c r="M12" s="60" t="s">
        <v>66</v>
      </c>
      <c r="N12" s="59" t="s">
        <v>65</v>
      </c>
      <c r="O12" s="60" t="s">
        <v>66</v>
      </c>
      <c r="P12" s="59" t="s">
        <v>65</v>
      </c>
      <c r="Q12" s="60" t="s">
        <v>66</v>
      </c>
      <c r="R12" s="1"/>
      <c r="S12" s="46"/>
      <c r="T12" s="1"/>
      <c r="U12" s="1"/>
      <c r="V12" s="1"/>
      <c r="W12" s="1"/>
      <c r="X12" s="1"/>
      <c r="Y12" s="1"/>
      <c r="Z12" s="1"/>
      <c r="AA12" s="1"/>
      <c r="AB12" s="1"/>
      <c r="AC12" s="1"/>
      <c r="AD12" s="1"/>
      <c r="AE12" s="1"/>
      <c r="AF12" s="1"/>
    </row>
    <row r="13" s="69" customFormat="true" ht="15" hidden="false" customHeight="false" outlineLevel="1" collapsed="false">
      <c r="A13" s="61"/>
      <c r="B13" s="62" t="s">
        <v>53</v>
      </c>
      <c r="C13" s="63"/>
      <c r="D13" s="64"/>
      <c r="E13" s="65" t="n">
        <f aca="false">D13-F13-H13-J13-L13-N13</f>
        <v>0</v>
      </c>
      <c r="F13" s="66" t="n">
        <f aca="false">SUM(F14:F23)</f>
        <v>0</v>
      </c>
      <c r="G13" s="67" t="n">
        <f aca="false">SUM(G14:G23)</f>
        <v>0</v>
      </c>
      <c r="H13" s="66" t="n">
        <f aca="false">SUM(H14:H23)</f>
        <v>0</v>
      </c>
      <c r="I13" s="67" t="n">
        <f aca="false">SUM(I14:I23)</f>
        <v>0</v>
      </c>
      <c r="J13" s="66" t="n">
        <f aca="false">SUM(J14:J23)</f>
        <v>0</v>
      </c>
      <c r="K13" s="67" t="n">
        <f aca="false">SUM(K14:K23)</f>
        <v>0</v>
      </c>
      <c r="L13" s="66" t="n">
        <f aca="false">SUM(L14:L23)</f>
        <v>0</v>
      </c>
      <c r="M13" s="67" t="n">
        <f aca="false">SUM(M14:M23)</f>
        <v>0</v>
      </c>
      <c r="N13" s="66" t="n">
        <f aca="false">SUM(N14:N23)</f>
        <v>0</v>
      </c>
      <c r="O13" s="67" t="n">
        <f aca="false">SUM(O14:O23)</f>
        <v>0</v>
      </c>
      <c r="P13" s="68" t="n">
        <f aca="false">L13+J13+H13+F13+N13</f>
        <v>0</v>
      </c>
      <c r="Q13" s="67" t="n">
        <f aca="false">M13+K13+I13+G13+O13</f>
        <v>0</v>
      </c>
      <c r="R13" s="61"/>
      <c r="S13" s="46"/>
      <c r="T13" s="61"/>
      <c r="U13" s="61"/>
      <c r="V13" s="61"/>
      <c r="W13" s="61"/>
      <c r="X13" s="61"/>
      <c r="Y13" s="61"/>
      <c r="Z13" s="61"/>
      <c r="AA13" s="61"/>
      <c r="AB13" s="61"/>
      <c r="AC13" s="61"/>
      <c r="AD13" s="61"/>
      <c r="AE13" s="61"/>
      <c r="AF13" s="61"/>
    </row>
    <row r="14" customFormat="false" ht="15" hidden="true" customHeight="false" outlineLevel="2" collapsed="false">
      <c r="A14" s="61"/>
      <c r="B14" s="70" t="str">
        <f aca="false">Arbeitspakete!B4</f>
        <v>Use Cases - brief</v>
      </c>
      <c r="C14" s="71"/>
      <c r="D14" s="72"/>
      <c r="E14" s="73"/>
      <c r="F14" s="74"/>
      <c r="G14" s="75" t="n">
        <f aca="false">SUMIFS([0]!t1istw13,[0]!t1paketw13,B14)</f>
        <v>0</v>
      </c>
      <c r="H14" s="74"/>
      <c r="I14" s="75" t="n">
        <f aca="false">SUMIFS(zeit2!t2istw13,zeit2!t2paketw13,B14)</f>
        <v>0</v>
      </c>
      <c r="J14" s="74"/>
      <c r="K14" s="75" t="n">
        <f aca="false">SUMIFS(zeit3!t3istw13,zeit3!t3paketw13,B14)</f>
        <v>0</v>
      </c>
      <c r="L14" s="74"/>
      <c r="M14" s="75" t="n">
        <f aca="false">SUMIFS(zeit4!t4istw13,zeit4!t4paketw13,B14)</f>
        <v>0</v>
      </c>
      <c r="N14" s="74"/>
      <c r="O14" s="75" t="n">
        <f aca="false">SUMIFS(zeit5!t5istw13,zeit5!t5paketw13,B14)</f>
        <v>0</v>
      </c>
      <c r="P14" s="76" t="n">
        <f aca="false">L14+J14+H14+F14+N14</f>
        <v>0</v>
      </c>
      <c r="Q14" s="98" t="n">
        <f aca="false">M14+K14+I14+G14+O14</f>
        <v>0</v>
      </c>
      <c r="R14" s="61"/>
      <c r="S14" s="46"/>
      <c r="T14" s="61"/>
      <c r="U14" s="61"/>
      <c r="V14" s="61"/>
      <c r="W14" s="61"/>
      <c r="X14" s="61"/>
      <c r="Y14" s="61"/>
      <c r="Z14" s="61"/>
      <c r="AA14" s="61"/>
      <c r="AB14" s="61"/>
      <c r="AC14" s="61"/>
      <c r="AD14" s="61"/>
      <c r="AE14" s="61"/>
      <c r="AF14" s="61"/>
    </row>
    <row r="15" customFormat="false" ht="15" hidden="true" customHeight="false" outlineLevel="2" collapsed="false">
      <c r="A15" s="61"/>
      <c r="B15" s="70" t="str">
        <f aca="false">Arbeitspakete!B5</f>
        <v>Use Cases - fully dressed</v>
      </c>
      <c r="C15" s="71"/>
      <c r="D15" s="72"/>
      <c r="E15" s="73"/>
      <c r="F15" s="74"/>
      <c r="G15" s="75" t="n">
        <f aca="false">SUMIFS([0]!t1istw13,[0]!t1paketw13,B15)</f>
        <v>0</v>
      </c>
      <c r="H15" s="74"/>
      <c r="I15" s="75" t="n">
        <f aca="false">SUMIFS(zeit2!t2istw13,zeit2!t2paketw13,B15)</f>
        <v>0</v>
      </c>
      <c r="J15" s="74"/>
      <c r="K15" s="75" t="n">
        <f aca="false">SUMIFS(zeit3!t3istw13,zeit3!t3paketw13,B15)</f>
        <v>0</v>
      </c>
      <c r="L15" s="74"/>
      <c r="M15" s="75" t="n">
        <f aca="false">SUMIFS(zeit4!t4istw13,zeit4!t4paketw13,B15)</f>
        <v>0</v>
      </c>
      <c r="N15" s="74"/>
      <c r="O15" s="75" t="n">
        <f aca="false">SUMIFS(zeit5!t5istw13,zeit5!t5paketw13,B15)</f>
        <v>0</v>
      </c>
      <c r="P15" s="76" t="n">
        <f aca="false">L15+J15+H15+F15+N15</f>
        <v>0</v>
      </c>
      <c r="Q15" s="98" t="n">
        <f aca="false">M15+K15+I15+G15+O15</f>
        <v>0</v>
      </c>
      <c r="R15" s="61"/>
      <c r="S15" s="46"/>
      <c r="T15" s="61"/>
      <c r="U15" s="61"/>
      <c r="V15" s="61"/>
      <c r="W15" s="61"/>
      <c r="X15" s="61"/>
      <c r="Y15" s="61"/>
      <c r="Z15" s="61"/>
      <c r="AA15" s="61"/>
      <c r="AB15" s="61"/>
      <c r="AC15" s="61"/>
      <c r="AD15" s="61"/>
      <c r="AE15" s="61"/>
      <c r="AF15" s="61"/>
    </row>
    <row r="16" customFormat="false" ht="15" hidden="true" customHeight="false" outlineLevel="2" collapsed="false">
      <c r="A16" s="61"/>
      <c r="B16" s="70" t="str">
        <f aca="false">Arbeitspakete!B6</f>
        <v>Vision</v>
      </c>
      <c r="C16" s="71"/>
      <c r="D16" s="72"/>
      <c r="E16" s="73"/>
      <c r="F16" s="74"/>
      <c r="G16" s="75" t="n">
        <f aca="false">SUMIFS([0]!t1istw13,[0]!t1paketw13,B16)</f>
        <v>0</v>
      </c>
      <c r="H16" s="74"/>
      <c r="I16" s="75" t="n">
        <f aca="false">SUMIFS(zeit2!t2istw13,zeit2!t2paketw13,B16)</f>
        <v>0</v>
      </c>
      <c r="J16" s="74"/>
      <c r="K16" s="75" t="n">
        <f aca="false">SUMIFS(zeit3!t3istw13,zeit3!t3paketw13,B16)</f>
        <v>0</v>
      </c>
      <c r="L16" s="74"/>
      <c r="M16" s="75" t="n">
        <f aca="false">SUMIFS(zeit4!t4istw13,zeit4!t4paketw13,B16)</f>
        <v>0</v>
      </c>
      <c r="N16" s="74"/>
      <c r="O16" s="75" t="n">
        <f aca="false">SUMIFS(zeit5!t5istw13,zeit5!t5paketw13,B16)</f>
        <v>0</v>
      </c>
      <c r="P16" s="76" t="n">
        <f aca="false">L16+J16+H16+F16+N16</f>
        <v>0</v>
      </c>
      <c r="Q16" s="98" t="n">
        <f aca="false">M16+K16+I16+G16+O16</f>
        <v>0</v>
      </c>
      <c r="R16" s="61"/>
      <c r="S16" s="46"/>
      <c r="T16" s="61"/>
      <c r="U16" s="61"/>
      <c r="V16" s="61"/>
      <c r="W16" s="61"/>
      <c r="X16" s="61"/>
      <c r="Y16" s="61"/>
      <c r="Z16" s="61"/>
      <c r="AA16" s="61"/>
      <c r="AB16" s="61"/>
      <c r="AC16" s="61"/>
      <c r="AD16" s="61"/>
      <c r="AE16" s="61"/>
      <c r="AF16" s="61"/>
    </row>
    <row r="17" customFormat="false" ht="15" hidden="true" customHeight="false" outlineLevel="2" collapsed="false">
      <c r="A17" s="61"/>
      <c r="B17" s="70" t="str">
        <f aca="false">Arbeitspakete!B7</f>
        <v>Software Requirements Specifications</v>
      </c>
      <c r="C17" s="71"/>
      <c r="D17" s="72"/>
      <c r="E17" s="73"/>
      <c r="F17" s="74"/>
      <c r="G17" s="75" t="n">
        <f aca="false">SUMIFS([0]!t1istw13,[0]!t1paketw13,B17)</f>
        <v>0</v>
      </c>
      <c r="H17" s="74"/>
      <c r="I17" s="75" t="n">
        <f aca="false">SUMIFS(zeit2!t2istw13,zeit2!t2paketw13,B17)</f>
        <v>0</v>
      </c>
      <c r="J17" s="74"/>
      <c r="K17" s="75" t="n">
        <f aca="false">SUMIFS(zeit3!t3istw13,zeit3!t3paketw13,B17)</f>
        <v>0</v>
      </c>
      <c r="L17" s="74"/>
      <c r="M17" s="75" t="n">
        <f aca="false">SUMIFS(zeit4!t4istw13,zeit4!t4paketw13,B17)</f>
        <v>0</v>
      </c>
      <c r="N17" s="74"/>
      <c r="O17" s="75" t="n">
        <f aca="false">SUMIFS(zeit5!t5istw13,zeit5!t5paketw13,B17)</f>
        <v>0</v>
      </c>
      <c r="P17" s="76" t="n">
        <f aca="false">L17+J17+H17+F17+N17</f>
        <v>0</v>
      </c>
      <c r="Q17" s="98" t="n">
        <f aca="false">M17+K17+I17+G17+O17</f>
        <v>0</v>
      </c>
      <c r="R17" s="61"/>
      <c r="S17" s="46"/>
      <c r="T17" s="61"/>
      <c r="U17" s="61"/>
      <c r="V17" s="61"/>
      <c r="W17" s="61"/>
      <c r="X17" s="61"/>
      <c r="Y17" s="61"/>
      <c r="Z17" s="61"/>
      <c r="AA17" s="61"/>
      <c r="AB17" s="61"/>
      <c r="AC17" s="61"/>
      <c r="AD17" s="61"/>
      <c r="AE17" s="61"/>
      <c r="AF17" s="61"/>
    </row>
    <row r="18" customFormat="false" ht="15" hidden="true" customHeight="false" outlineLevel="2" collapsed="false">
      <c r="A18" s="61"/>
      <c r="B18" s="70" t="str">
        <f aca="false">Arbeitspakete!B8</f>
        <v>Glossary</v>
      </c>
      <c r="C18" s="71"/>
      <c r="D18" s="72"/>
      <c r="E18" s="73"/>
      <c r="F18" s="74"/>
      <c r="G18" s="75" t="n">
        <f aca="false">SUMIFS([0]!t1istw13,[0]!t1paketw13,B18)</f>
        <v>0</v>
      </c>
      <c r="H18" s="74"/>
      <c r="I18" s="75" t="n">
        <f aca="false">SUMIFS(zeit2!t2istw13,zeit2!t2paketw13,B18)</f>
        <v>0</v>
      </c>
      <c r="J18" s="74"/>
      <c r="K18" s="75" t="n">
        <f aca="false">SUMIFS(zeit3!t3istw13,zeit3!t3paketw13,B18)</f>
        <v>0</v>
      </c>
      <c r="L18" s="74"/>
      <c r="M18" s="75" t="n">
        <f aca="false">SUMIFS(zeit4!t4istw13,zeit4!t4paketw13,B18)</f>
        <v>0</v>
      </c>
      <c r="N18" s="74"/>
      <c r="O18" s="75" t="n">
        <f aca="false">SUMIFS(zeit5!t5istw13,zeit5!t5paketw13,B18)</f>
        <v>0</v>
      </c>
      <c r="P18" s="76" t="n">
        <f aca="false">L18+J18+H18+F18+N18</f>
        <v>0</v>
      </c>
      <c r="Q18" s="98" t="n">
        <f aca="false">M18+K18+I18+G18+O18</f>
        <v>0</v>
      </c>
      <c r="R18" s="61"/>
      <c r="S18" s="46"/>
      <c r="T18" s="61"/>
      <c r="U18" s="61"/>
      <c r="V18" s="61"/>
      <c r="W18" s="61"/>
      <c r="X18" s="61"/>
      <c r="Y18" s="61"/>
      <c r="Z18" s="61"/>
      <c r="AA18" s="61"/>
      <c r="AB18" s="61"/>
      <c r="AC18" s="61"/>
      <c r="AD18" s="61"/>
      <c r="AE18" s="61"/>
      <c r="AF18" s="61"/>
    </row>
    <row r="19" customFormat="false" ht="15" hidden="true" customHeight="false" outlineLevel="2" collapsed="false">
      <c r="A19" s="61"/>
      <c r="B19" s="70" t="n">
        <f aca="false">Arbeitspakete!B9</f>
        <v>0</v>
      </c>
      <c r="C19" s="71"/>
      <c r="D19" s="72"/>
      <c r="E19" s="73"/>
      <c r="F19" s="74"/>
      <c r="G19" s="75" t="n">
        <f aca="false">SUMIFS([0]!t1istw13,[0]!t1paketw13,B19)</f>
        <v>0</v>
      </c>
      <c r="H19" s="74"/>
      <c r="I19" s="75" t="n">
        <f aca="false">SUMIFS(zeit2!t2istw13,zeit2!t2paketw13,B19)</f>
        <v>0</v>
      </c>
      <c r="J19" s="74"/>
      <c r="K19" s="75" t="n">
        <f aca="false">SUMIFS(zeit3!t3istw13,zeit3!t3paketw13,B19)</f>
        <v>0</v>
      </c>
      <c r="L19" s="74"/>
      <c r="M19" s="75" t="n">
        <f aca="false">SUMIFS(zeit4!t4istw13,zeit4!t4paketw13,B19)</f>
        <v>0</v>
      </c>
      <c r="N19" s="74"/>
      <c r="O19" s="75" t="n">
        <f aca="false">SUMIFS(zeit5!t5istw13,zeit5!t5paketw13,B19)</f>
        <v>0</v>
      </c>
      <c r="P19" s="76" t="n">
        <f aca="false">L19+J19+H19+F19+N19</f>
        <v>0</v>
      </c>
      <c r="Q19" s="98" t="n">
        <f aca="false">M19+K19+I19+G19+O19</f>
        <v>0</v>
      </c>
      <c r="R19" s="61"/>
      <c r="S19" s="46"/>
      <c r="T19" s="61"/>
      <c r="U19" s="61"/>
      <c r="V19" s="61"/>
      <c r="W19" s="61"/>
      <c r="X19" s="61"/>
      <c r="Y19" s="61"/>
      <c r="Z19" s="61"/>
      <c r="AA19" s="61"/>
      <c r="AB19" s="61"/>
      <c r="AC19" s="61"/>
      <c r="AD19" s="61"/>
      <c r="AE19" s="61"/>
      <c r="AF19" s="61"/>
    </row>
    <row r="20" customFormat="false" ht="15" hidden="true" customHeight="false" outlineLevel="2" collapsed="false">
      <c r="A20" s="61"/>
      <c r="B20" s="70" t="n">
        <f aca="false">Arbeitspakete!B10</f>
        <v>0</v>
      </c>
      <c r="C20" s="71"/>
      <c r="D20" s="72"/>
      <c r="E20" s="73"/>
      <c r="F20" s="74"/>
      <c r="G20" s="75" t="n">
        <f aca="false">SUMIFS([0]!t1istw13,[0]!t1paketw13,B20)</f>
        <v>0</v>
      </c>
      <c r="H20" s="74"/>
      <c r="I20" s="75" t="n">
        <f aca="false">SUMIFS(zeit2!t2istw13,zeit2!t2paketw13,B20)</f>
        <v>0</v>
      </c>
      <c r="J20" s="74"/>
      <c r="K20" s="75" t="n">
        <f aca="false">SUMIFS(zeit3!t3istw13,zeit3!t3paketw13,B20)</f>
        <v>0</v>
      </c>
      <c r="L20" s="74"/>
      <c r="M20" s="75" t="n">
        <f aca="false">SUMIFS(zeit4!t4istw13,zeit4!t4paketw13,B20)</f>
        <v>0</v>
      </c>
      <c r="N20" s="74"/>
      <c r="O20" s="75" t="n">
        <f aca="false">SUMIFS(zeit5!t5istw13,zeit5!t5paketw13,B20)</f>
        <v>0</v>
      </c>
      <c r="P20" s="76" t="n">
        <f aca="false">L20+J20+H20+F20+N20</f>
        <v>0</v>
      </c>
      <c r="Q20" s="98" t="n">
        <f aca="false">M20+K20+I20+G20+O20</f>
        <v>0</v>
      </c>
      <c r="R20" s="61"/>
      <c r="S20" s="46"/>
      <c r="T20" s="61"/>
      <c r="U20" s="61"/>
      <c r="V20" s="61"/>
      <c r="W20" s="61"/>
      <c r="X20" s="61"/>
      <c r="Y20" s="61"/>
      <c r="Z20" s="61"/>
      <c r="AA20" s="61"/>
      <c r="AB20" s="61"/>
      <c r="AC20" s="61"/>
      <c r="AD20" s="61"/>
      <c r="AE20" s="61"/>
      <c r="AF20" s="61"/>
    </row>
    <row r="21" customFormat="false" ht="15" hidden="true" customHeight="false" outlineLevel="2" collapsed="false">
      <c r="A21" s="61"/>
      <c r="B21" s="70" t="n">
        <f aca="false">Arbeitspakete!B11</f>
        <v>0</v>
      </c>
      <c r="C21" s="71"/>
      <c r="D21" s="72"/>
      <c r="E21" s="73"/>
      <c r="F21" s="74"/>
      <c r="G21" s="75" t="n">
        <f aca="false">SUMIFS([0]!t1istw13,[0]!t1paketw13,B21)</f>
        <v>0</v>
      </c>
      <c r="H21" s="74"/>
      <c r="I21" s="75" t="n">
        <f aca="false">SUMIFS(zeit2!t2istw13,zeit2!t2paketw13,B21)</f>
        <v>0</v>
      </c>
      <c r="J21" s="74"/>
      <c r="K21" s="75" t="n">
        <f aca="false">SUMIFS(zeit3!t3istw13,zeit3!t3paketw13,B21)</f>
        <v>0</v>
      </c>
      <c r="L21" s="74"/>
      <c r="M21" s="75" t="n">
        <f aca="false">SUMIFS(zeit4!t4istw13,zeit4!t4paketw13,B21)</f>
        <v>0</v>
      </c>
      <c r="N21" s="74"/>
      <c r="O21" s="75" t="n">
        <f aca="false">SUMIFS(zeit5!t5istw13,zeit5!t5paketw13,B21)</f>
        <v>0</v>
      </c>
      <c r="P21" s="76" t="n">
        <f aca="false">L21+J21+H21+F21+N21</f>
        <v>0</v>
      </c>
      <c r="Q21" s="98" t="n">
        <f aca="false">M21+K21+I21+G21+O21</f>
        <v>0</v>
      </c>
      <c r="R21" s="61"/>
      <c r="S21" s="46"/>
      <c r="T21" s="61"/>
      <c r="U21" s="61"/>
      <c r="V21" s="61"/>
      <c r="W21" s="61"/>
      <c r="X21" s="61"/>
      <c r="Y21" s="61"/>
      <c r="Z21" s="61"/>
      <c r="AA21" s="61"/>
      <c r="AB21" s="61"/>
      <c r="AC21" s="61"/>
      <c r="AD21" s="61"/>
      <c r="AE21" s="61"/>
      <c r="AF21" s="61"/>
    </row>
    <row r="22" customFormat="false" ht="15" hidden="true" customHeight="false" outlineLevel="2" collapsed="false">
      <c r="A22" s="61"/>
      <c r="B22" s="70" t="n">
        <f aca="false">Arbeitspakete!B12</f>
        <v>0</v>
      </c>
      <c r="C22" s="71"/>
      <c r="D22" s="72"/>
      <c r="E22" s="73"/>
      <c r="F22" s="74"/>
      <c r="G22" s="75" t="n">
        <f aca="false">SUMIFS([0]!t1istw13,[0]!t1paketw13,B22)</f>
        <v>0</v>
      </c>
      <c r="H22" s="74"/>
      <c r="I22" s="75" t="n">
        <f aca="false">SUMIFS(zeit2!t2istw13,zeit2!t2paketw13,B22)</f>
        <v>0</v>
      </c>
      <c r="J22" s="74"/>
      <c r="K22" s="75" t="n">
        <f aca="false">SUMIFS(zeit3!t3istw13,zeit3!t3paketw13,B22)</f>
        <v>0</v>
      </c>
      <c r="L22" s="74"/>
      <c r="M22" s="75" t="n">
        <f aca="false">SUMIFS(zeit4!t4istw13,zeit4!t4paketw13,B22)</f>
        <v>0</v>
      </c>
      <c r="N22" s="74"/>
      <c r="O22" s="75" t="n">
        <f aca="false">SUMIFS(zeit5!t5istw13,zeit5!t5paketw13,B22)</f>
        <v>0</v>
      </c>
      <c r="P22" s="76" t="n">
        <f aca="false">L22+J22+H22+F22+N22</f>
        <v>0</v>
      </c>
      <c r="Q22" s="98" t="n">
        <f aca="false">M22+K22+I22+G22+O22</f>
        <v>0</v>
      </c>
      <c r="R22" s="61"/>
      <c r="S22" s="46"/>
      <c r="T22" s="61"/>
      <c r="U22" s="61"/>
      <c r="V22" s="61"/>
      <c r="W22" s="61"/>
      <c r="X22" s="61"/>
      <c r="Y22" s="61"/>
      <c r="Z22" s="61"/>
      <c r="AA22" s="61"/>
      <c r="AB22" s="61"/>
      <c r="AC22" s="61"/>
      <c r="AD22" s="61"/>
      <c r="AE22" s="61"/>
      <c r="AF22" s="61"/>
    </row>
    <row r="23" customFormat="false" ht="15" hidden="true" customHeight="false" outlineLevel="2" collapsed="false">
      <c r="A23" s="61"/>
      <c r="B23" s="70" t="n">
        <f aca="false">Arbeitspakete!B13</f>
        <v>0</v>
      </c>
      <c r="C23" s="71"/>
      <c r="D23" s="72"/>
      <c r="E23" s="73"/>
      <c r="F23" s="74"/>
      <c r="G23" s="75" t="n">
        <f aca="false">SUMIFS([0]!t1istw13,[0]!t1paketw13,B23)</f>
        <v>0</v>
      </c>
      <c r="H23" s="74"/>
      <c r="I23" s="75" t="n">
        <f aca="false">SUMIFS(zeit2!t2istw13,zeit2!t2paketw13,B23)</f>
        <v>0</v>
      </c>
      <c r="J23" s="74"/>
      <c r="K23" s="75" t="n">
        <f aca="false">SUMIFS(zeit3!t3istw13,zeit3!t3paketw13,B23)</f>
        <v>0</v>
      </c>
      <c r="L23" s="74"/>
      <c r="M23" s="75" t="n">
        <f aca="false">SUMIFS(zeit4!t4istw13,zeit4!t4paketw13,B23)</f>
        <v>0</v>
      </c>
      <c r="N23" s="74"/>
      <c r="O23" s="75" t="n">
        <f aca="false">SUMIFS(zeit5!t5istw13,zeit5!t5paketw13,B23)</f>
        <v>0</v>
      </c>
      <c r="P23" s="76" t="n">
        <f aca="false">L23+J23+H23+F23+N23</f>
        <v>0</v>
      </c>
      <c r="Q23" s="98" t="n">
        <f aca="false">M23+K23+I23+G23+O23</f>
        <v>0</v>
      </c>
      <c r="R23" s="61"/>
      <c r="S23" s="46"/>
      <c r="T23" s="61"/>
      <c r="U23" s="61"/>
      <c r="V23" s="61"/>
      <c r="W23" s="61"/>
      <c r="X23" s="61"/>
      <c r="Y23" s="61"/>
      <c r="Z23" s="61"/>
      <c r="AA23" s="61"/>
      <c r="AB23" s="61"/>
      <c r="AC23" s="61"/>
      <c r="AD23" s="61"/>
      <c r="AE23" s="61"/>
      <c r="AF23" s="61"/>
    </row>
    <row r="24" customFormat="false" ht="15" hidden="false" customHeight="false" outlineLevel="1" collapsed="true">
      <c r="A24" s="1"/>
      <c r="B24" s="62" t="s">
        <v>70</v>
      </c>
      <c r="C24" s="78"/>
      <c r="D24" s="79"/>
      <c r="E24" s="80" t="n">
        <f aca="false">D24-F24-H24-J24-L24-N24</f>
        <v>0</v>
      </c>
      <c r="F24" s="81" t="n">
        <f aca="false">SUM(F25:F34)</f>
        <v>0</v>
      </c>
      <c r="G24" s="82" t="n">
        <f aca="false">SUM(G25:G34)</f>
        <v>0</v>
      </c>
      <c r="H24" s="81" t="n">
        <f aca="false">SUM(H25:H34)</f>
        <v>0</v>
      </c>
      <c r="I24" s="82" t="n">
        <f aca="false">SUM(I25:I34)</f>
        <v>0</v>
      </c>
      <c r="J24" s="81" t="n">
        <f aca="false">SUM(J25:J34)</f>
        <v>0</v>
      </c>
      <c r="K24" s="82" t="n">
        <f aca="false">SUM(K25:K34)</f>
        <v>0</v>
      </c>
      <c r="L24" s="81" t="n">
        <f aca="false">SUM(L25:L34)</f>
        <v>0</v>
      </c>
      <c r="M24" s="82" t="n">
        <f aca="false">SUM(M25:M34)</f>
        <v>0</v>
      </c>
      <c r="N24" s="81" t="n">
        <f aca="false">SUM(N25:N34)</f>
        <v>0</v>
      </c>
      <c r="O24" s="82" t="n">
        <f aca="false">SUM(O25:O34)</f>
        <v>0</v>
      </c>
      <c r="P24" s="68" t="n">
        <f aca="false">L24+J24+H24+F24+N24</f>
        <v>0</v>
      </c>
      <c r="Q24" s="67" t="n">
        <f aca="false">M24+K24+I24+G24+O24</f>
        <v>0</v>
      </c>
      <c r="R24" s="1"/>
      <c r="S24" s="46"/>
      <c r="T24" s="1"/>
      <c r="U24" s="1"/>
      <c r="V24" s="1"/>
      <c r="W24" s="1"/>
      <c r="X24" s="1"/>
      <c r="Y24" s="1"/>
      <c r="Z24" s="1"/>
      <c r="AA24" s="1"/>
      <c r="AB24" s="1"/>
      <c r="AC24" s="1"/>
      <c r="AD24" s="1"/>
      <c r="AE24" s="1"/>
      <c r="AF24" s="1"/>
    </row>
    <row r="25" s="69" customFormat="true" ht="15" hidden="true" customHeight="false" outlineLevel="2" collapsed="false">
      <c r="A25" s="61"/>
      <c r="B25" s="70" t="str">
        <f aca="false">Arbeitspakete!C4</f>
        <v>Domänenmodell</v>
      </c>
      <c r="C25" s="71"/>
      <c r="D25" s="72"/>
      <c r="E25" s="73"/>
      <c r="F25" s="74"/>
      <c r="G25" s="75" t="n">
        <f aca="false">SUMIFS([0]!t1istw13,[0]!t1paketw13,B25)</f>
        <v>0</v>
      </c>
      <c r="H25" s="74"/>
      <c r="I25" s="75" t="n">
        <f aca="false">SUMIFS(zeit2!t2istw13,zeit2!t2paketw13,B25)</f>
        <v>0</v>
      </c>
      <c r="J25" s="74"/>
      <c r="K25" s="75" t="n">
        <f aca="false">SUMIFS(zeit3!t3istw13,zeit3!t3paketw13,B25)</f>
        <v>0</v>
      </c>
      <c r="L25" s="74"/>
      <c r="M25" s="75" t="n">
        <f aca="false">SUMIFS(zeit4!t4istw13,zeit4!t4paketw13,B25)</f>
        <v>0</v>
      </c>
      <c r="N25" s="74"/>
      <c r="O25" s="75" t="n">
        <f aca="false">SUMIFS(zeit5!t5istw13,zeit5!t5paketw13,B25)</f>
        <v>0</v>
      </c>
      <c r="P25" s="76" t="n">
        <f aca="false">L25+J25+H25+F25+N25</f>
        <v>0</v>
      </c>
      <c r="Q25" s="98" t="n">
        <f aca="false">M25+K25+I25+G25+O25</f>
        <v>0</v>
      </c>
      <c r="R25" s="61"/>
      <c r="S25" s="46"/>
      <c r="T25" s="61"/>
      <c r="U25" s="61"/>
      <c r="V25" s="61"/>
      <c r="W25" s="61"/>
      <c r="X25" s="61"/>
      <c r="Y25" s="61"/>
      <c r="Z25" s="61"/>
      <c r="AA25" s="61"/>
      <c r="AB25" s="61"/>
      <c r="AC25" s="61"/>
      <c r="AD25" s="61"/>
      <c r="AE25" s="61"/>
      <c r="AF25" s="61"/>
    </row>
    <row r="26" s="69" customFormat="true" ht="15" hidden="true" customHeight="false" outlineLevel="2" collapsed="false">
      <c r="A26" s="61"/>
      <c r="B26" s="70" t="str">
        <f aca="false">Arbeitspakete!C5</f>
        <v>SSD</v>
      </c>
      <c r="C26" s="71"/>
      <c r="D26" s="72"/>
      <c r="E26" s="73"/>
      <c r="F26" s="74"/>
      <c r="G26" s="75" t="n">
        <f aca="false">SUMIFS([0]!t1istw13,[0]!t1paketw13,B26)</f>
        <v>0</v>
      </c>
      <c r="H26" s="74"/>
      <c r="I26" s="75" t="n">
        <f aca="false">SUMIFS(zeit2!t2istw13,zeit2!t2paketw13,B26)</f>
        <v>0</v>
      </c>
      <c r="J26" s="74"/>
      <c r="K26" s="75" t="n">
        <f aca="false">SUMIFS(zeit3!t3istw13,zeit3!t3paketw13,B26)</f>
        <v>0</v>
      </c>
      <c r="L26" s="74"/>
      <c r="M26" s="75" t="n">
        <f aca="false">SUMIFS(zeit4!t4istw13,zeit4!t4paketw13,B26)</f>
        <v>0</v>
      </c>
      <c r="N26" s="74"/>
      <c r="O26" s="75" t="n">
        <f aca="false">SUMIFS(zeit5!t5istw13,zeit5!t5paketw13,B26)</f>
        <v>0</v>
      </c>
      <c r="P26" s="76" t="n">
        <f aca="false">L26+J26+H26+F26+N26</f>
        <v>0</v>
      </c>
      <c r="Q26" s="98" t="n">
        <f aca="false">M26+K26+I26+G26+O26</f>
        <v>0</v>
      </c>
      <c r="R26" s="61"/>
      <c r="S26" s="46"/>
      <c r="T26" s="61"/>
      <c r="U26" s="61"/>
      <c r="V26" s="61"/>
      <c r="W26" s="61"/>
      <c r="X26" s="61"/>
      <c r="Y26" s="61"/>
      <c r="Z26" s="61"/>
      <c r="AA26" s="61"/>
      <c r="AB26" s="61"/>
      <c r="AC26" s="61"/>
      <c r="AD26" s="61"/>
      <c r="AE26" s="61"/>
      <c r="AF26" s="61"/>
    </row>
    <row r="27" s="69" customFormat="true" ht="15" hidden="true" customHeight="false" outlineLevel="2" collapsed="false">
      <c r="A27" s="61"/>
      <c r="B27" s="70" t="str">
        <f aca="false">Arbeitspakete!C6</f>
        <v>Contract</v>
      </c>
      <c r="C27" s="71"/>
      <c r="D27" s="72"/>
      <c r="E27" s="73"/>
      <c r="F27" s="74"/>
      <c r="G27" s="75" t="n">
        <f aca="false">SUMIFS([0]!t1istw13,[0]!t1paketw13,B27)</f>
        <v>0</v>
      </c>
      <c r="H27" s="74"/>
      <c r="I27" s="75" t="n">
        <f aca="false">SUMIFS(zeit2!t2istw13,zeit2!t2paketw13,B27)</f>
        <v>0</v>
      </c>
      <c r="J27" s="74"/>
      <c r="K27" s="75" t="n">
        <f aca="false">SUMIFS(zeit3!t3istw13,zeit3!t3paketw13,B27)</f>
        <v>0</v>
      </c>
      <c r="L27" s="74"/>
      <c r="M27" s="75" t="n">
        <f aca="false">SUMIFS(zeit4!t4istw13,zeit4!t4paketw13,B27)</f>
        <v>0</v>
      </c>
      <c r="N27" s="74"/>
      <c r="O27" s="75" t="n">
        <f aca="false">SUMIFS(zeit5!t5istw13,zeit5!t5paketw13,B27)</f>
        <v>0</v>
      </c>
      <c r="P27" s="76" t="n">
        <f aca="false">L27+J27+H27+F27+N27</f>
        <v>0</v>
      </c>
      <c r="Q27" s="98" t="n">
        <f aca="false">M27+K27+I27+G27+O27</f>
        <v>0</v>
      </c>
      <c r="R27" s="61"/>
      <c r="S27" s="46"/>
      <c r="T27" s="61"/>
      <c r="U27" s="61"/>
      <c r="V27" s="61"/>
      <c r="W27" s="61"/>
      <c r="X27" s="61"/>
      <c r="Y27" s="61"/>
      <c r="Z27" s="61"/>
      <c r="AA27" s="61"/>
      <c r="AB27" s="61"/>
      <c r="AC27" s="61"/>
      <c r="AD27" s="61"/>
      <c r="AE27" s="61"/>
      <c r="AF27" s="61"/>
    </row>
    <row r="28" s="69" customFormat="true" ht="15" hidden="true" customHeight="false" outlineLevel="2" collapsed="false">
      <c r="A28" s="61"/>
      <c r="B28" s="70" t="str">
        <f aca="false">Arbeitspakete!C7</f>
        <v>Klassendiagramm</v>
      </c>
      <c r="C28" s="71"/>
      <c r="D28" s="72"/>
      <c r="E28" s="73"/>
      <c r="F28" s="74"/>
      <c r="G28" s="75" t="n">
        <f aca="false">SUMIFS([0]!t1istw13,[0]!t1paketw13,B28)</f>
        <v>0</v>
      </c>
      <c r="H28" s="74"/>
      <c r="I28" s="75" t="n">
        <f aca="false">SUMIFS(zeit2!t2istw13,zeit2!t2paketw13,B28)</f>
        <v>0</v>
      </c>
      <c r="J28" s="74"/>
      <c r="K28" s="75" t="n">
        <f aca="false">SUMIFS(zeit3!t3istw13,zeit3!t3paketw13,B28)</f>
        <v>0</v>
      </c>
      <c r="L28" s="74"/>
      <c r="M28" s="75" t="n">
        <f aca="false">SUMIFS(zeit4!t4istw13,zeit4!t4paketw13,B28)</f>
        <v>0</v>
      </c>
      <c r="N28" s="74"/>
      <c r="O28" s="75" t="n">
        <f aca="false">SUMIFS(zeit5!t5istw13,zeit5!t5paketw13,B28)</f>
        <v>0</v>
      </c>
      <c r="P28" s="76" t="n">
        <f aca="false">L28+J28+H28+F28+N28</f>
        <v>0</v>
      </c>
      <c r="Q28" s="98" t="n">
        <f aca="false">M28+K28+I28+G28+O28</f>
        <v>0</v>
      </c>
      <c r="R28" s="61"/>
      <c r="S28" s="46"/>
      <c r="T28" s="61"/>
      <c r="U28" s="61"/>
      <c r="V28" s="61"/>
      <c r="W28" s="61"/>
      <c r="X28" s="61"/>
      <c r="Y28" s="61"/>
      <c r="Z28" s="61"/>
      <c r="AA28" s="61"/>
      <c r="AB28" s="61"/>
      <c r="AC28" s="61"/>
      <c r="AD28" s="61"/>
      <c r="AE28" s="61"/>
      <c r="AF28" s="61"/>
    </row>
    <row r="29" s="69" customFormat="true" ht="15" hidden="true" customHeight="false" outlineLevel="2" collapsed="false">
      <c r="A29" s="61"/>
      <c r="B29" s="70" t="str">
        <f aca="false">Arbeitspakete!C8</f>
        <v>Zustandsdiagramme</v>
      </c>
      <c r="C29" s="71"/>
      <c r="D29" s="72"/>
      <c r="E29" s="73"/>
      <c r="F29" s="74"/>
      <c r="G29" s="75" t="n">
        <f aca="false">SUMIFS([0]!t1istw13,[0]!t1paketw13,B29)</f>
        <v>0</v>
      </c>
      <c r="H29" s="74"/>
      <c r="I29" s="75" t="n">
        <f aca="false">SUMIFS(zeit2!t2istw13,zeit2!t2paketw13,B29)</f>
        <v>0</v>
      </c>
      <c r="J29" s="74"/>
      <c r="K29" s="75" t="n">
        <f aca="false">SUMIFS(zeit3!t3istw13,zeit3!t3paketw13,B29)</f>
        <v>0</v>
      </c>
      <c r="L29" s="74"/>
      <c r="M29" s="75" t="n">
        <f aca="false">SUMIFS(zeit4!t4istw13,zeit4!t4paketw13,B29)</f>
        <v>0</v>
      </c>
      <c r="N29" s="74"/>
      <c r="O29" s="75" t="n">
        <f aca="false">SUMIFS(zeit5!t5istw13,zeit5!t5paketw13,B29)</f>
        <v>0</v>
      </c>
      <c r="P29" s="76" t="n">
        <f aca="false">L29+J29+H29+F29+N29</f>
        <v>0</v>
      </c>
      <c r="Q29" s="98" t="n">
        <f aca="false">M29+K29+I29+G29+O29</f>
        <v>0</v>
      </c>
      <c r="R29" s="61"/>
      <c r="S29" s="46"/>
      <c r="T29" s="61"/>
      <c r="U29" s="61"/>
      <c r="V29" s="61"/>
      <c r="W29" s="61"/>
      <c r="X29" s="61"/>
      <c r="Y29" s="61"/>
      <c r="Z29" s="61"/>
      <c r="AA29" s="61"/>
      <c r="AB29" s="61"/>
      <c r="AC29" s="61"/>
      <c r="AD29" s="61"/>
      <c r="AE29" s="61"/>
      <c r="AF29" s="61"/>
    </row>
    <row r="30" s="69" customFormat="true" ht="15" hidden="true" customHeight="false" outlineLevel="2" collapsed="false">
      <c r="A30" s="61"/>
      <c r="B30" s="70" t="str">
        <f aca="false">Arbeitspakete!C9</f>
        <v>Architektur</v>
      </c>
      <c r="C30" s="71"/>
      <c r="D30" s="72"/>
      <c r="E30" s="73"/>
      <c r="F30" s="74"/>
      <c r="G30" s="75" t="n">
        <f aca="false">SUMIFS([0]!t1istw13,[0]!t1paketw13,B30)</f>
        <v>0</v>
      </c>
      <c r="H30" s="74"/>
      <c r="I30" s="75" t="n">
        <f aca="false">SUMIFS(zeit2!t2istw13,zeit2!t2paketw13,B30)</f>
        <v>0</v>
      </c>
      <c r="J30" s="74"/>
      <c r="K30" s="75" t="n">
        <f aca="false">SUMIFS(zeit3!t3istw13,zeit3!t3paketw13,B30)</f>
        <v>0</v>
      </c>
      <c r="L30" s="74"/>
      <c r="M30" s="75" t="n">
        <f aca="false">SUMIFS(zeit4!t4istw13,zeit4!t4paketw13,B30)</f>
        <v>0</v>
      </c>
      <c r="N30" s="74"/>
      <c r="O30" s="75" t="n">
        <f aca="false">SUMIFS(zeit5!t5istw13,zeit5!t5paketw13,B30)</f>
        <v>0</v>
      </c>
      <c r="P30" s="76" t="n">
        <f aca="false">L30+J30+H30+F30+N30</f>
        <v>0</v>
      </c>
      <c r="Q30" s="98" t="n">
        <f aca="false">M30+K30+I30+G30+O30</f>
        <v>0</v>
      </c>
      <c r="R30" s="61"/>
      <c r="S30" s="46"/>
      <c r="T30" s="61"/>
      <c r="U30" s="61"/>
      <c r="V30" s="61"/>
      <c r="W30" s="61"/>
      <c r="X30" s="61"/>
      <c r="Y30" s="61"/>
      <c r="Z30" s="61"/>
      <c r="AA30" s="61"/>
      <c r="AB30" s="61"/>
      <c r="AC30" s="61"/>
      <c r="AD30" s="61"/>
      <c r="AE30" s="61"/>
      <c r="AF30" s="61"/>
    </row>
    <row r="31" s="69" customFormat="true" ht="15" hidden="true" customHeight="false" outlineLevel="2" collapsed="false">
      <c r="A31" s="61"/>
      <c r="B31" s="70" t="str">
        <f aca="false">Arbeitspakete!C10</f>
        <v>Objektorientierter Entwurf</v>
      </c>
      <c r="C31" s="71"/>
      <c r="D31" s="72"/>
      <c r="E31" s="73"/>
      <c r="F31" s="74"/>
      <c r="G31" s="75" t="n">
        <f aca="false">SUMIFS([0]!t1istw13,[0]!t1paketw13,B31)</f>
        <v>0</v>
      </c>
      <c r="H31" s="74"/>
      <c r="I31" s="75" t="n">
        <f aca="false">SUMIFS(zeit2!t2istw13,zeit2!t2paketw13,B31)</f>
        <v>0</v>
      </c>
      <c r="J31" s="74"/>
      <c r="K31" s="75" t="n">
        <f aca="false">SUMIFS(zeit3!t3istw13,zeit3!t3paketw13,B31)</f>
        <v>0</v>
      </c>
      <c r="L31" s="74"/>
      <c r="M31" s="75" t="n">
        <f aca="false">SUMIFS(zeit4!t4istw13,zeit4!t4paketw13,B31)</f>
        <v>0</v>
      </c>
      <c r="N31" s="74"/>
      <c r="O31" s="75" t="n">
        <f aca="false">SUMIFS(zeit5!t5istw13,zeit5!t5paketw13,B31)</f>
        <v>0</v>
      </c>
      <c r="P31" s="76" t="n">
        <f aca="false">L31+J31+H31+F31+N31</f>
        <v>0</v>
      </c>
      <c r="Q31" s="98" t="n">
        <f aca="false">M31+K31+I31+G31+O31</f>
        <v>0</v>
      </c>
      <c r="R31" s="61"/>
      <c r="S31" s="46"/>
      <c r="T31" s="61"/>
      <c r="U31" s="61"/>
      <c r="V31" s="61"/>
      <c r="W31" s="61"/>
      <c r="X31" s="61"/>
      <c r="Y31" s="61"/>
      <c r="Z31" s="61"/>
      <c r="AA31" s="61"/>
      <c r="AB31" s="61"/>
      <c r="AC31" s="61"/>
      <c r="AD31" s="61"/>
      <c r="AE31" s="61"/>
      <c r="AF31" s="61"/>
    </row>
    <row r="32" s="69" customFormat="true" ht="15" hidden="true" customHeight="false" outlineLevel="2" collapsed="false">
      <c r="A32" s="61"/>
      <c r="B32" s="70" t="n">
        <f aca="false">Arbeitspakete!C11</f>
        <v>0</v>
      </c>
      <c r="C32" s="71"/>
      <c r="D32" s="72"/>
      <c r="E32" s="73"/>
      <c r="F32" s="74"/>
      <c r="G32" s="75" t="n">
        <f aca="false">SUMIFS([0]!t1istw13,[0]!t1paketw13,B32)</f>
        <v>0</v>
      </c>
      <c r="H32" s="74"/>
      <c r="I32" s="75" t="n">
        <f aca="false">SUMIFS(zeit2!t2istw13,zeit2!t2paketw13,B32)</f>
        <v>0</v>
      </c>
      <c r="J32" s="74"/>
      <c r="K32" s="75" t="n">
        <f aca="false">SUMIFS(zeit3!t3istw13,zeit3!t3paketw13,B32)</f>
        <v>0</v>
      </c>
      <c r="L32" s="74"/>
      <c r="M32" s="75" t="n">
        <f aca="false">SUMIFS(zeit4!t4istw13,zeit4!t4paketw13,B32)</f>
        <v>0</v>
      </c>
      <c r="N32" s="74"/>
      <c r="O32" s="75" t="n">
        <f aca="false">SUMIFS(zeit5!t5istw13,zeit5!t5paketw13,B32)</f>
        <v>0</v>
      </c>
      <c r="P32" s="76" t="n">
        <f aca="false">L32+J32+H32+F32+N32</f>
        <v>0</v>
      </c>
      <c r="Q32" s="98" t="n">
        <f aca="false">M32+K32+I32+G32+O32</f>
        <v>0</v>
      </c>
      <c r="R32" s="61"/>
      <c r="S32" s="46"/>
      <c r="T32" s="61"/>
      <c r="U32" s="61"/>
      <c r="V32" s="61"/>
      <c r="W32" s="61"/>
      <c r="X32" s="61"/>
      <c r="Y32" s="61"/>
      <c r="Z32" s="61"/>
      <c r="AA32" s="61"/>
      <c r="AB32" s="61"/>
      <c r="AC32" s="61"/>
      <c r="AD32" s="61"/>
      <c r="AE32" s="61"/>
      <c r="AF32" s="61"/>
    </row>
    <row r="33" s="69" customFormat="true" ht="15" hidden="true" customHeight="false" outlineLevel="2" collapsed="false">
      <c r="A33" s="61"/>
      <c r="B33" s="70" t="n">
        <f aca="false">Arbeitspakete!C12</f>
        <v>0</v>
      </c>
      <c r="C33" s="71"/>
      <c r="D33" s="72"/>
      <c r="E33" s="73"/>
      <c r="F33" s="74"/>
      <c r="G33" s="75" t="n">
        <f aca="false">SUMIFS([0]!t1istw13,[0]!t1paketw13,B33)</f>
        <v>0</v>
      </c>
      <c r="H33" s="74"/>
      <c r="I33" s="75" t="n">
        <f aca="false">SUMIFS(zeit2!t2istw13,zeit2!t2paketw13,B33)</f>
        <v>0</v>
      </c>
      <c r="J33" s="74"/>
      <c r="K33" s="75" t="n">
        <f aca="false">SUMIFS(zeit3!t3istw13,zeit3!t3paketw13,B33)</f>
        <v>0</v>
      </c>
      <c r="L33" s="74"/>
      <c r="M33" s="75" t="n">
        <f aca="false">SUMIFS(zeit4!t4istw13,zeit4!t4paketw13,B33)</f>
        <v>0</v>
      </c>
      <c r="N33" s="74"/>
      <c r="O33" s="75" t="n">
        <f aca="false">SUMIFS(zeit5!t5istw13,zeit5!t5paketw13,B33)</f>
        <v>0</v>
      </c>
      <c r="P33" s="76" t="n">
        <f aca="false">L33+J33+H33+F33+N33</f>
        <v>0</v>
      </c>
      <c r="Q33" s="98" t="n">
        <f aca="false">M33+K33+I33+G33+O33</f>
        <v>0</v>
      </c>
      <c r="R33" s="61"/>
      <c r="S33" s="46"/>
      <c r="T33" s="61"/>
      <c r="U33" s="61"/>
      <c r="V33" s="61"/>
      <c r="W33" s="61"/>
      <c r="X33" s="61"/>
      <c r="Y33" s="61"/>
      <c r="Z33" s="61"/>
      <c r="AA33" s="61"/>
      <c r="AB33" s="61"/>
      <c r="AC33" s="61"/>
      <c r="AD33" s="61"/>
      <c r="AE33" s="61"/>
      <c r="AF33" s="61"/>
    </row>
    <row r="34" s="69" customFormat="true" ht="15" hidden="true" customHeight="false" outlineLevel="2" collapsed="false">
      <c r="A34" s="61"/>
      <c r="B34" s="70" t="n">
        <f aca="false">Arbeitspakete!C13</f>
        <v>0</v>
      </c>
      <c r="C34" s="71"/>
      <c r="D34" s="72"/>
      <c r="E34" s="73"/>
      <c r="F34" s="74"/>
      <c r="G34" s="75" t="n">
        <f aca="false">SUMIFS([0]!t1istw13,[0]!t1paketw13,B34)</f>
        <v>0</v>
      </c>
      <c r="H34" s="74"/>
      <c r="I34" s="75" t="n">
        <f aca="false">SUMIFS(zeit2!t2istw13,zeit2!t2paketw13,B34)</f>
        <v>0</v>
      </c>
      <c r="J34" s="74"/>
      <c r="K34" s="75" t="n">
        <f aca="false">SUMIFS(zeit3!t3istw13,zeit3!t3paketw13,B34)</f>
        <v>0</v>
      </c>
      <c r="L34" s="74"/>
      <c r="M34" s="75" t="n">
        <f aca="false">SUMIFS(zeit4!t4istw13,zeit4!t4paketw13,B34)</f>
        <v>0</v>
      </c>
      <c r="N34" s="74"/>
      <c r="O34" s="75" t="n">
        <f aca="false">SUMIFS(zeit5!t5istw13,zeit5!t5paketw13,B34)</f>
        <v>0</v>
      </c>
      <c r="P34" s="76" t="n">
        <f aca="false">L34+J34+H34+F34+N34</f>
        <v>0</v>
      </c>
      <c r="Q34" s="98" t="n">
        <f aca="false">M34+K34+I34+G34+O34</f>
        <v>0</v>
      </c>
      <c r="R34" s="61"/>
      <c r="S34" s="46"/>
      <c r="T34" s="61"/>
      <c r="U34" s="61"/>
      <c r="V34" s="61"/>
      <c r="W34" s="61"/>
      <c r="X34" s="61"/>
      <c r="Y34" s="61"/>
      <c r="Z34" s="61"/>
      <c r="AA34" s="61"/>
      <c r="AB34" s="61"/>
      <c r="AC34" s="61"/>
      <c r="AD34" s="61"/>
      <c r="AE34" s="61"/>
      <c r="AF34" s="61"/>
    </row>
    <row r="35" customFormat="false" ht="15" hidden="false" customHeight="false" outlineLevel="1" collapsed="true">
      <c r="A35" s="1"/>
      <c r="B35" s="84" t="s">
        <v>55</v>
      </c>
      <c r="C35" s="78"/>
      <c r="D35" s="79"/>
      <c r="E35" s="80" t="n">
        <f aca="false">D35-F35-H35-J35-L35-N35</f>
        <v>0</v>
      </c>
      <c r="F35" s="81" t="n">
        <f aca="false">SUM(F36:F45)</f>
        <v>0</v>
      </c>
      <c r="G35" s="82" t="n">
        <f aca="false">SUM(G36:G45)</f>
        <v>0</v>
      </c>
      <c r="H35" s="81" t="n">
        <f aca="false">SUM(H36:H45)</f>
        <v>0</v>
      </c>
      <c r="I35" s="82" t="n">
        <f aca="false">SUM(I36:I45)</f>
        <v>0</v>
      </c>
      <c r="J35" s="81" t="n">
        <f aca="false">SUM(J36:J45)</f>
        <v>0</v>
      </c>
      <c r="K35" s="82" t="n">
        <f aca="false">SUM(K36:K45)</f>
        <v>0</v>
      </c>
      <c r="L35" s="81" t="n">
        <f aca="false">SUM(L36:L45)</f>
        <v>0</v>
      </c>
      <c r="M35" s="82" t="n">
        <f aca="false">SUM(M36:M45)</f>
        <v>0</v>
      </c>
      <c r="N35" s="81" t="n">
        <f aca="false">SUM(N36:N45)</f>
        <v>0</v>
      </c>
      <c r="O35" s="82" t="n">
        <f aca="false">SUM(O36:O45)</f>
        <v>0</v>
      </c>
      <c r="P35" s="68" t="n">
        <f aca="false">L35+J35+H35+F35+N35</f>
        <v>0</v>
      </c>
      <c r="Q35" s="67" t="n">
        <f aca="false">M35+K35+I35+G35+O35</f>
        <v>0</v>
      </c>
      <c r="R35" s="1"/>
      <c r="S35" s="46"/>
      <c r="T35" s="1"/>
      <c r="U35" s="1"/>
      <c r="V35" s="1"/>
      <c r="W35" s="1"/>
      <c r="X35" s="1"/>
      <c r="Y35" s="1"/>
      <c r="Z35" s="1"/>
      <c r="AA35" s="1"/>
      <c r="AB35" s="1"/>
      <c r="AC35" s="1"/>
      <c r="AD35" s="1"/>
      <c r="AE35" s="1"/>
      <c r="AF35" s="1"/>
    </row>
    <row r="36" customFormat="false" ht="15" hidden="true" customHeight="false" outlineLevel="2" collapsed="false">
      <c r="A36" s="1"/>
      <c r="B36" s="70" t="str">
        <f aca="false">Arbeitspakete!D4</f>
        <v>Modul 1 - GUI</v>
      </c>
      <c r="C36" s="71"/>
      <c r="D36" s="72"/>
      <c r="E36" s="73"/>
      <c r="F36" s="74"/>
      <c r="G36" s="75" t="n">
        <f aca="false">SUMIFS([0]!t1istw13,[0]!t1paketw13,B36)</f>
        <v>0</v>
      </c>
      <c r="H36" s="74"/>
      <c r="I36" s="75" t="n">
        <f aca="false">SUMIFS(zeit2!t2istw13,zeit2!t2paketw13,B36)</f>
        <v>0</v>
      </c>
      <c r="J36" s="74"/>
      <c r="K36" s="75" t="n">
        <f aca="false">SUMIFS(zeit3!t3istw13,zeit3!t3paketw13,B36)</f>
        <v>0</v>
      </c>
      <c r="L36" s="74"/>
      <c r="M36" s="75" t="n">
        <f aca="false">SUMIFS(zeit4!t4istw13,zeit4!t4paketw13,B36)</f>
        <v>0</v>
      </c>
      <c r="N36" s="74"/>
      <c r="O36" s="75" t="n">
        <f aca="false">SUMIFS(zeit5!t5istw13,zeit5!t5paketw13,B36)</f>
        <v>0</v>
      </c>
      <c r="P36" s="76" t="n">
        <f aca="false">L36+J36+H36+F36+N36</f>
        <v>0</v>
      </c>
      <c r="Q36" s="98" t="n">
        <f aca="false">M36+K36+I36+G36+O36</f>
        <v>0</v>
      </c>
      <c r="R36" s="1"/>
      <c r="S36" s="46"/>
      <c r="T36" s="1"/>
      <c r="U36" s="1"/>
      <c r="V36" s="1"/>
      <c r="W36" s="1"/>
      <c r="X36" s="1"/>
      <c r="Y36" s="1"/>
      <c r="Z36" s="1"/>
      <c r="AA36" s="1"/>
      <c r="AB36" s="1"/>
      <c r="AC36" s="1"/>
      <c r="AD36" s="1"/>
      <c r="AE36" s="1"/>
      <c r="AF36" s="1"/>
    </row>
    <row r="37" customFormat="false" ht="15" hidden="true" customHeight="false" outlineLevel="2" collapsed="false">
      <c r="A37" s="1"/>
      <c r="B37" s="70" t="str">
        <f aca="false">Arbeitspakete!D5</f>
        <v>Modul 2 - WG erstellen</v>
      </c>
      <c r="C37" s="71"/>
      <c r="D37" s="72"/>
      <c r="E37" s="73"/>
      <c r="F37" s="74"/>
      <c r="G37" s="75" t="n">
        <f aca="false">SUMIFS([0]!t1istw13,[0]!t1paketw13,B37)</f>
        <v>0</v>
      </c>
      <c r="H37" s="74"/>
      <c r="I37" s="75" t="n">
        <f aca="false">SUMIFS(zeit2!t2istw13,zeit2!t2paketw13,B37)</f>
        <v>0</v>
      </c>
      <c r="J37" s="74"/>
      <c r="K37" s="75" t="n">
        <f aca="false">SUMIFS(zeit3!t3istw13,zeit3!t3paketw13,B37)</f>
        <v>0</v>
      </c>
      <c r="L37" s="74"/>
      <c r="M37" s="75" t="n">
        <f aca="false">SUMIFS(zeit4!t4istw13,zeit4!t4paketw13,B37)</f>
        <v>0</v>
      </c>
      <c r="N37" s="74"/>
      <c r="O37" s="75" t="n">
        <f aca="false">SUMIFS(zeit5!t5istw13,zeit5!t5paketw13,B37)</f>
        <v>0</v>
      </c>
      <c r="P37" s="76" t="n">
        <f aca="false">L37+J37+H37+F37+N37</f>
        <v>0</v>
      </c>
      <c r="Q37" s="98" t="n">
        <f aca="false">M37+K37+I37+G37+O37</f>
        <v>0</v>
      </c>
      <c r="R37" s="1"/>
      <c r="S37" s="46"/>
      <c r="T37" s="1"/>
      <c r="U37" s="1"/>
      <c r="V37" s="1"/>
      <c r="W37" s="1"/>
      <c r="X37" s="1"/>
      <c r="Y37" s="1"/>
      <c r="Z37" s="1"/>
      <c r="AA37" s="1"/>
      <c r="AB37" s="1"/>
      <c r="AC37" s="1"/>
      <c r="AD37" s="1"/>
      <c r="AE37" s="1"/>
      <c r="AF37" s="1"/>
    </row>
    <row r="38" customFormat="false" ht="15" hidden="true" customHeight="false" outlineLevel="2" collapsed="false">
      <c r="A38" s="1"/>
      <c r="B38" s="70" t="str">
        <f aca="false">Arbeitspakete!D6</f>
        <v>Modul 3 - WG konfigurieren</v>
      </c>
      <c r="C38" s="71"/>
      <c r="D38" s="72"/>
      <c r="E38" s="73"/>
      <c r="F38" s="74"/>
      <c r="G38" s="75" t="n">
        <f aca="false">SUMIFS([0]!t1istw13,[0]!t1paketw13,B38)</f>
        <v>0</v>
      </c>
      <c r="H38" s="74"/>
      <c r="I38" s="75" t="n">
        <f aca="false">SUMIFS(zeit2!t2istw13,zeit2!t2paketw13,B38)</f>
        <v>0</v>
      </c>
      <c r="J38" s="74"/>
      <c r="K38" s="75" t="n">
        <f aca="false">SUMIFS(zeit3!t3istw13,zeit3!t3paketw13,B38)</f>
        <v>0</v>
      </c>
      <c r="L38" s="74"/>
      <c r="M38" s="75" t="n">
        <f aca="false">SUMIFS(zeit4!t4istw13,zeit4!t4paketw13,B38)</f>
        <v>0</v>
      </c>
      <c r="N38" s="74"/>
      <c r="O38" s="75" t="n">
        <f aca="false">SUMIFS(zeit5!t5istw13,zeit5!t5paketw13,B38)</f>
        <v>0</v>
      </c>
      <c r="P38" s="76" t="n">
        <f aca="false">L38+J38+H38+F38+N38</f>
        <v>0</v>
      </c>
      <c r="Q38" s="98" t="n">
        <f aca="false">M38+K38+I38+G38+O38</f>
        <v>0</v>
      </c>
      <c r="R38" s="1"/>
      <c r="S38" s="46"/>
      <c r="T38" s="1"/>
      <c r="U38" s="1"/>
      <c r="V38" s="1"/>
      <c r="W38" s="1"/>
      <c r="X38" s="1"/>
      <c r="Y38" s="1"/>
      <c r="Z38" s="1"/>
      <c r="AA38" s="1"/>
      <c r="AB38" s="1"/>
      <c r="AC38" s="1"/>
      <c r="AD38" s="1"/>
      <c r="AE38" s="1"/>
      <c r="AF38" s="1"/>
    </row>
    <row r="39" customFormat="false" ht="15" hidden="true" customHeight="false" outlineLevel="2" collapsed="false">
      <c r="A39" s="1"/>
      <c r="B39" s="70" t="str">
        <f aca="false">Arbeitspakete!D7</f>
        <v>Modul 4 - Termine</v>
      </c>
      <c r="C39" s="71"/>
      <c r="D39" s="72"/>
      <c r="E39" s="73"/>
      <c r="F39" s="74"/>
      <c r="G39" s="75" t="n">
        <f aca="false">SUMIFS([0]!t1istw13,[0]!t1paketw13,B39)</f>
        <v>0</v>
      </c>
      <c r="H39" s="74"/>
      <c r="I39" s="75" t="n">
        <f aca="false">SUMIFS(zeit2!t2istw13,zeit2!t2paketw13,B39)</f>
        <v>0</v>
      </c>
      <c r="J39" s="74"/>
      <c r="K39" s="75" t="n">
        <f aca="false">SUMIFS(zeit3!t3istw13,zeit3!t3paketw13,B39)</f>
        <v>0</v>
      </c>
      <c r="L39" s="74"/>
      <c r="M39" s="75" t="n">
        <f aca="false">SUMIFS(zeit4!t4istw13,zeit4!t4paketw13,B39)</f>
        <v>0</v>
      </c>
      <c r="N39" s="74"/>
      <c r="O39" s="75" t="n">
        <f aca="false">SUMIFS(zeit5!t5istw13,zeit5!t5paketw13,B39)</f>
        <v>0</v>
      </c>
      <c r="P39" s="76" t="n">
        <f aca="false">L39+J39+H39+F39+N39</f>
        <v>0</v>
      </c>
      <c r="Q39" s="98" t="n">
        <f aca="false">M39+K39+I39+G39+O39</f>
        <v>0</v>
      </c>
      <c r="R39" s="1"/>
      <c r="S39" s="46"/>
      <c r="T39" s="1"/>
      <c r="U39" s="1"/>
      <c r="V39" s="1"/>
      <c r="W39" s="1"/>
      <c r="X39" s="1"/>
      <c r="Y39" s="1"/>
      <c r="Z39" s="1"/>
      <c r="AA39" s="1"/>
      <c r="AB39" s="1"/>
      <c r="AC39" s="1"/>
      <c r="AD39" s="1"/>
      <c r="AE39" s="1"/>
      <c r="AF39" s="1"/>
    </row>
    <row r="40" customFormat="false" ht="15" hidden="true" customHeight="false" outlineLevel="2" collapsed="false">
      <c r="A40" s="1"/>
      <c r="B40" s="70" t="str">
        <f aca="false">Arbeitspakete!D8</f>
        <v>Modul 5 - Putzplan</v>
      </c>
      <c r="C40" s="71"/>
      <c r="D40" s="72"/>
      <c r="E40" s="73"/>
      <c r="F40" s="74"/>
      <c r="G40" s="75" t="n">
        <f aca="false">SUMIFS([0]!t1istw13,[0]!t1paketw13,B40)</f>
        <v>0</v>
      </c>
      <c r="H40" s="74"/>
      <c r="I40" s="75" t="n">
        <f aca="false">SUMIFS(zeit2!t2istw13,zeit2!t2paketw13,B40)</f>
        <v>0</v>
      </c>
      <c r="J40" s="74"/>
      <c r="K40" s="75" t="n">
        <f aca="false">SUMIFS(zeit3!t3istw13,zeit3!t3paketw13,B40)</f>
        <v>0</v>
      </c>
      <c r="L40" s="74"/>
      <c r="M40" s="75" t="n">
        <f aca="false">SUMIFS(zeit4!t4istw13,zeit4!t4paketw13,B40)</f>
        <v>0</v>
      </c>
      <c r="N40" s="74"/>
      <c r="O40" s="75" t="n">
        <f aca="false">SUMIFS(zeit5!t5istw13,zeit5!t5paketw13,B40)</f>
        <v>0</v>
      </c>
      <c r="P40" s="76" t="n">
        <f aca="false">L40+J40+H40+F40+N40</f>
        <v>0</v>
      </c>
      <c r="Q40" s="98" t="n">
        <f aca="false">M40+K40+I40+G40+O40</f>
        <v>0</v>
      </c>
      <c r="R40" s="1"/>
      <c r="S40" s="46"/>
      <c r="T40" s="1"/>
      <c r="U40" s="1"/>
      <c r="V40" s="1"/>
      <c r="W40" s="1"/>
      <c r="X40" s="1"/>
      <c r="Y40" s="1"/>
      <c r="Z40" s="1"/>
      <c r="AA40" s="1"/>
      <c r="AB40" s="1"/>
      <c r="AC40" s="1"/>
      <c r="AD40" s="1"/>
      <c r="AE40" s="1"/>
      <c r="AF40" s="1"/>
    </row>
    <row r="41" customFormat="false" ht="15" hidden="true" customHeight="false" outlineLevel="2" collapsed="false">
      <c r="A41" s="1"/>
      <c r="B41" s="70" t="str">
        <f aca="false">Arbeitspakete!D9</f>
        <v>Modul 6 - Einkaufsliste</v>
      </c>
      <c r="C41" s="71"/>
      <c r="D41" s="72"/>
      <c r="E41" s="73"/>
      <c r="F41" s="74"/>
      <c r="G41" s="75" t="n">
        <f aca="false">SUMIFS([0]!t1istw13,[0]!t1paketw13,B41)</f>
        <v>0</v>
      </c>
      <c r="H41" s="74"/>
      <c r="I41" s="75" t="n">
        <f aca="false">SUMIFS(zeit2!t2istw13,zeit2!t2paketw13,B41)</f>
        <v>0</v>
      </c>
      <c r="J41" s="74"/>
      <c r="K41" s="75" t="n">
        <f aca="false">SUMIFS(zeit3!t3istw13,zeit3!t3paketw13,B41)</f>
        <v>0</v>
      </c>
      <c r="L41" s="74"/>
      <c r="M41" s="75" t="n">
        <f aca="false">SUMIFS(zeit4!t4istw13,zeit4!t4paketw13,B41)</f>
        <v>0</v>
      </c>
      <c r="N41" s="74"/>
      <c r="O41" s="75" t="n">
        <f aca="false">SUMIFS(zeit5!t5istw13,zeit5!t5paketw13,B41)</f>
        <v>0</v>
      </c>
      <c r="P41" s="76" t="n">
        <f aca="false">L41+J41+H41+F41+N41</f>
        <v>0</v>
      </c>
      <c r="Q41" s="98" t="n">
        <f aca="false">M41+K41+I41+G41+O41</f>
        <v>0</v>
      </c>
      <c r="R41" s="1"/>
      <c r="S41" s="46"/>
      <c r="T41" s="1"/>
      <c r="U41" s="1"/>
      <c r="V41" s="1"/>
      <c r="W41" s="1"/>
      <c r="X41" s="1"/>
      <c r="Y41" s="1"/>
      <c r="Z41" s="1"/>
      <c r="AA41" s="1"/>
      <c r="AB41" s="1"/>
      <c r="AC41" s="1"/>
      <c r="AD41" s="1"/>
      <c r="AE41" s="1"/>
      <c r="AF41" s="1"/>
    </row>
    <row r="42" customFormat="false" ht="15" hidden="true" customHeight="false" outlineLevel="2" collapsed="false">
      <c r="A42" s="1"/>
      <c r="B42" s="70" t="str">
        <f aca="false">Arbeitspakete!D10</f>
        <v>Modul 7 - Anmelden</v>
      </c>
      <c r="C42" s="71"/>
      <c r="D42" s="72"/>
      <c r="E42" s="73"/>
      <c r="F42" s="74"/>
      <c r="G42" s="75" t="n">
        <f aca="false">SUMIFS([0]!t1istw13,[0]!t1paketw13,B42)</f>
        <v>0</v>
      </c>
      <c r="H42" s="74"/>
      <c r="I42" s="75" t="n">
        <f aca="false">SUMIFS(zeit2!t2istw13,zeit2!t2paketw13,B42)</f>
        <v>0</v>
      </c>
      <c r="J42" s="74"/>
      <c r="K42" s="75" t="n">
        <f aca="false">SUMIFS(zeit3!t3istw13,zeit3!t3paketw13,B42)</f>
        <v>0</v>
      </c>
      <c r="L42" s="74"/>
      <c r="M42" s="75" t="n">
        <f aca="false">SUMIFS(zeit4!t4istw13,zeit4!t4paketw13,B42)</f>
        <v>0</v>
      </c>
      <c r="N42" s="74"/>
      <c r="O42" s="75" t="n">
        <f aca="false">SUMIFS(zeit5!t5istw13,zeit5!t5paketw13,B42)</f>
        <v>0</v>
      </c>
      <c r="P42" s="76" t="n">
        <f aca="false">L42+J42+H42+F42+N42</f>
        <v>0</v>
      </c>
      <c r="Q42" s="98" t="n">
        <f aca="false">M42+K42+I42+G42+O42</f>
        <v>0</v>
      </c>
      <c r="R42" s="1"/>
      <c r="S42" s="46"/>
      <c r="T42" s="1"/>
      <c r="U42" s="1"/>
      <c r="V42" s="1"/>
      <c r="W42" s="1"/>
      <c r="X42" s="1"/>
      <c r="Y42" s="1"/>
      <c r="Z42" s="1"/>
      <c r="AA42" s="1"/>
      <c r="AB42" s="1"/>
      <c r="AC42" s="1"/>
      <c r="AD42" s="1"/>
      <c r="AE42" s="1"/>
      <c r="AF42" s="1"/>
    </row>
    <row r="43" customFormat="false" ht="15" hidden="true" customHeight="false" outlineLevel="2" collapsed="false">
      <c r="A43" s="1"/>
      <c r="B43" s="70" t="str">
        <f aca="false">Arbeitspakete!D11</f>
        <v>Modul 8 - Status setzen</v>
      </c>
      <c r="C43" s="71"/>
      <c r="D43" s="72"/>
      <c r="E43" s="73"/>
      <c r="F43" s="74"/>
      <c r="G43" s="75" t="n">
        <f aca="false">SUMIFS([0]!t1istw13,[0]!t1paketw13,B43)</f>
        <v>0</v>
      </c>
      <c r="H43" s="74"/>
      <c r="I43" s="75" t="n">
        <f aca="false">SUMIFS(zeit2!t2istw13,zeit2!t2paketw13,B43)</f>
        <v>0</v>
      </c>
      <c r="J43" s="74"/>
      <c r="K43" s="75" t="n">
        <f aca="false">SUMIFS(zeit3!t3istw13,zeit3!t3paketw13,B43)</f>
        <v>0</v>
      </c>
      <c r="L43" s="74"/>
      <c r="M43" s="75" t="n">
        <f aca="false">SUMIFS(zeit4!t4istw13,zeit4!t4paketw13,B43)</f>
        <v>0</v>
      </c>
      <c r="N43" s="74"/>
      <c r="O43" s="75" t="n">
        <f aca="false">SUMIFS(zeit5!t5istw13,zeit5!t5paketw13,B43)</f>
        <v>0</v>
      </c>
      <c r="P43" s="76" t="n">
        <f aca="false">L43+J43+H43+F43+N43</f>
        <v>0</v>
      </c>
      <c r="Q43" s="98" t="n">
        <f aca="false">M43+K43+I43+G43+O43</f>
        <v>0</v>
      </c>
      <c r="R43" s="1"/>
      <c r="S43" s="46"/>
      <c r="T43" s="1"/>
      <c r="U43" s="1"/>
      <c r="V43" s="1"/>
      <c r="W43" s="1"/>
      <c r="X43" s="1"/>
      <c r="Y43" s="1"/>
      <c r="Z43" s="1"/>
      <c r="AA43" s="1"/>
      <c r="AB43" s="1"/>
      <c r="AC43" s="1"/>
      <c r="AD43" s="1"/>
      <c r="AE43" s="1"/>
      <c r="AF43" s="1"/>
    </row>
    <row r="44" customFormat="false" ht="15" hidden="true" customHeight="false" outlineLevel="2" collapsed="false">
      <c r="A44" s="1"/>
      <c r="B44" s="70" t="n">
        <f aca="false">Arbeitspakete!D12</f>
        <v>0</v>
      </c>
      <c r="C44" s="71"/>
      <c r="D44" s="72"/>
      <c r="E44" s="73"/>
      <c r="F44" s="74"/>
      <c r="G44" s="75" t="n">
        <f aca="false">SUMIFS([0]!t1istw13,[0]!t1paketw13,B44)</f>
        <v>0</v>
      </c>
      <c r="H44" s="74"/>
      <c r="I44" s="75" t="n">
        <f aca="false">SUMIFS(zeit2!t2istw13,zeit2!t2paketw13,B44)</f>
        <v>0</v>
      </c>
      <c r="J44" s="74"/>
      <c r="K44" s="75" t="n">
        <f aca="false">SUMIFS(zeit3!t3istw13,zeit3!t3paketw13,B44)</f>
        <v>0</v>
      </c>
      <c r="L44" s="74"/>
      <c r="M44" s="75" t="n">
        <f aca="false">SUMIFS(zeit4!t4istw13,zeit4!t4paketw13,B44)</f>
        <v>0</v>
      </c>
      <c r="N44" s="74"/>
      <c r="O44" s="75" t="n">
        <f aca="false">SUMIFS(zeit5!t5istw13,zeit5!t5paketw13,B44)</f>
        <v>0</v>
      </c>
      <c r="P44" s="76" t="n">
        <f aca="false">L44+J44+H44+F44+N44</f>
        <v>0</v>
      </c>
      <c r="Q44" s="98" t="n">
        <f aca="false">M44+K44+I44+G44+O44</f>
        <v>0</v>
      </c>
      <c r="R44" s="1"/>
      <c r="S44" s="46"/>
      <c r="T44" s="1"/>
      <c r="U44" s="1"/>
      <c r="V44" s="1"/>
      <c r="W44" s="1"/>
      <c r="X44" s="1"/>
      <c r="Y44" s="1"/>
      <c r="Z44" s="1"/>
      <c r="AA44" s="1"/>
      <c r="AB44" s="1"/>
      <c r="AC44" s="1"/>
      <c r="AD44" s="1"/>
      <c r="AE44" s="1"/>
      <c r="AF44" s="1"/>
    </row>
    <row r="45" customFormat="false" ht="15" hidden="true" customHeight="false" outlineLevel="2" collapsed="false">
      <c r="A45" s="1"/>
      <c r="B45" s="70" t="n">
        <f aca="false">Arbeitspakete!D13</f>
        <v>0</v>
      </c>
      <c r="C45" s="71"/>
      <c r="D45" s="72"/>
      <c r="E45" s="73"/>
      <c r="F45" s="74"/>
      <c r="G45" s="75" t="n">
        <f aca="false">SUMIFS([0]!t1istw13,[0]!t1paketw13,B45)</f>
        <v>0</v>
      </c>
      <c r="H45" s="74"/>
      <c r="I45" s="75" t="n">
        <f aca="false">SUMIFS(zeit2!t2istw13,zeit2!t2paketw13,B45)</f>
        <v>0</v>
      </c>
      <c r="J45" s="74"/>
      <c r="K45" s="75" t="n">
        <f aca="false">SUMIFS(zeit3!t3istw13,zeit3!t3paketw13,B45)</f>
        <v>0</v>
      </c>
      <c r="L45" s="74"/>
      <c r="M45" s="75" t="n">
        <f aca="false">SUMIFS(zeit4!t4istw13,zeit4!t4paketw13,B45)</f>
        <v>0</v>
      </c>
      <c r="N45" s="74"/>
      <c r="O45" s="75" t="n">
        <f aca="false">SUMIFS(zeit5!t5istw13,zeit5!t5paketw13,B45)</f>
        <v>0</v>
      </c>
      <c r="P45" s="76" t="n">
        <f aca="false">L45+J45+H45+F45+N45</f>
        <v>0</v>
      </c>
      <c r="Q45" s="98" t="n">
        <f aca="false">M45+K45+I45+G45+O45</f>
        <v>0</v>
      </c>
      <c r="R45" s="46"/>
      <c r="S45" s="46"/>
      <c r="T45" s="1"/>
      <c r="U45" s="1"/>
      <c r="V45" s="1"/>
      <c r="W45" s="1"/>
      <c r="X45" s="1"/>
      <c r="Y45" s="1"/>
      <c r="Z45" s="1"/>
      <c r="AA45" s="1"/>
      <c r="AB45" s="1"/>
      <c r="AC45" s="1"/>
      <c r="AD45" s="1"/>
      <c r="AE45" s="1"/>
      <c r="AF45" s="1"/>
    </row>
    <row r="46" customFormat="false" ht="15" hidden="false" customHeight="false" outlineLevel="1" collapsed="true">
      <c r="A46" s="1"/>
      <c r="B46" s="84" t="s">
        <v>71</v>
      </c>
      <c r="C46" s="78"/>
      <c r="D46" s="79" t="n">
        <v>15</v>
      </c>
      <c r="E46" s="80" t="n">
        <f aca="false">D46-F46-H46-J46-L46-N46</f>
        <v>0</v>
      </c>
      <c r="F46" s="81" t="n">
        <f aca="false">SUM(F47:F56)</f>
        <v>4</v>
      </c>
      <c r="G46" s="82" t="n">
        <f aca="false">SUM(G47:G56)</f>
        <v>0</v>
      </c>
      <c r="H46" s="81" t="n">
        <f aca="false">SUM(H47:H56)</f>
        <v>4</v>
      </c>
      <c r="I46" s="82" t="n">
        <f aca="false">SUM(I47:I56)</f>
        <v>0</v>
      </c>
      <c r="J46" s="81" t="n">
        <f aca="false">SUM(J47:J56)</f>
        <v>3</v>
      </c>
      <c r="K46" s="82" t="n">
        <f aca="false">SUM(K47:K56)</f>
        <v>0</v>
      </c>
      <c r="L46" s="81" t="n">
        <f aca="false">SUM(L47:L56)</f>
        <v>4</v>
      </c>
      <c r="M46" s="82" t="n">
        <f aca="false">SUM(M47:M56)</f>
        <v>0</v>
      </c>
      <c r="N46" s="81" t="n">
        <f aca="false">SUM(N47:N56)</f>
        <v>0</v>
      </c>
      <c r="O46" s="82" t="n">
        <f aca="false">SUM(O47:O56)</f>
        <v>0</v>
      </c>
      <c r="P46" s="68" t="n">
        <f aca="false">L46+J46+H46+F46+N46</f>
        <v>15</v>
      </c>
      <c r="Q46" s="67" t="n">
        <f aca="false">M46+K46+I46+G46+O46</f>
        <v>0</v>
      </c>
      <c r="R46" s="85"/>
      <c r="S46" s="46"/>
      <c r="T46" s="1"/>
      <c r="U46" s="1"/>
      <c r="V46" s="1"/>
      <c r="W46" s="1"/>
      <c r="X46" s="1"/>
      <c r="Y46" s="1"/>
      <c r="Z46" s="1"/>
      <c r="AA46" s="1"/>
      <c r="AB46" s="1"/>
      <c r="AC46" s="1"/>
      <c r="AD46" s="1"/>
      <c r="AE46" s="1"/>
      <c r="AF46" s="1"/>
    </row>
    <row r="47" customFormat="false" ht="15" hidden="true" customHeight="false" outlineLevel="2" collapsed="false">
      <c r="A47" s="1"/>
      <c r="B47" s="70" t="str">
        <f aca="false">Arbeitspakete!E4</f>
        <v>Unit Tests</v>
      </c>
      <c r="C47" s="71"/>
      <c r="D47" s="72"/>
      <c r="E47" s="73"/>
      <c r="F47" s="74"/>
      <c r="G47" s="75" t="n">
        <f aca="false">SUMIFS([0]!t1istw13,[0]!t1paketw13,B47)</f>
        <v>0</v>
      </c>
      <c r="H47" s="74"/>
      <c r="I47" s="75" t="n">
        <f aca="false">SUMIFS(zeit2!t2istw13,zeit2!t2paketw13,B47)</f>
        <v>0</v>
      </c>
      <c r="J47" s="74"/>
      <c r="K47" s="75" t="n">
        <f aca="false">SUMIFS(zeit3!t3istw13,zeit3!t3paketw13,B47)</f>
        <v>0</v>
      </c>
      <c r="L47" s="74"/>
      <c r="M47" s="75" t="n">
        <f aca="false">SUMIFS(zeit4!t4istw13,zeit4!t4paketw13,B47)</f>
        <v>0</v>
      </c>
      <c r="N47" s="74"/>
      <c r="O47" s="75" t="n">
        <f aca="false">SUMIFS(zeit5!t5istw13,zeit5!t5paketw13,B47)</f>
        <v>0</v>
      </c>
      <c r="P47" s="76" t="n">
        <f aca="false">L47+J47+H47+F47+N47</f>
        <v>0</v>
      </c>
      <c r="Q47" s="98" t="n">
        <f aca="false">M47+K47+I47+G47+O47</f>
        <v>0</v>
      </c>
      <c r="R47" s="86"/>
      <c r="S47" s="1"/>
      <c r="T47" s="1"/>
      <c r="U47" s="1"/>
      <c r="V47" s="1"/>
      <c r="W47" s="1"/>
      <c r="X47" s="1"/>
      <c r="Y47" s="1"/>
      <c r="Z47" s="1"/>
      <c r="AA47" s="1"/>
      <c r="AB47" s="1"/>
      <c r="AC47" s="1"/>
      <c r="AD47" s="1"/>
      <c r="AE47" s="1"/>
      <c r="AF47" s="1"/>
    </row>
    <row r="48" customFormat="false" ht="15" hidden="true" customHeight="false" outlineLevel="2" collapsed="false">
      <c r="A48" s="1"/>
      <c r="B48" s="70" t="str">
        <f aca="false">Arbeitspakete!E5</f>
        <v>Funktionale Tests</v>
      </c>
      <c r="C48" s="71"/>
      <c r="D48" s="72"/>
      <c r="E48" s="73"/>
      <c r="F48" s="74"/>
      <c r="G48" s="75" t="n">
        <f aca="false">SUMIFS([0]!t1istw13,[0]!t1paketw13,B48)</f>
        <v>0</v>
      </c>
      <c r="H48" s="74"/>
      <c r="I48" s="75" t="n">
        <f aca="false">SUMIFS(zeit2!t2istw13,zeit2!t2paketw13,B48)</f>
        <v>0</v>
      </c>
      <c r="J48" s="74"/>
      <c r="K48" s="75" t="n">
        <f aca="false">SUMIFS(zeit3!t3istw13,zeit3!t3paketw13,B48)</f>
        <v>0</v>
      </c>
      <c r="L48" s="74"/>
      <c r="M48" s="75" t="n">
        <f aca="false">SUMIFS(zeit4!t4istw13,zeit4!t4paketw13,B48)</f>
        <v>0</v>
      </c>
      <c r="N48" s="74"/>
      <c r="O48" s="75" t="n">
        <f aca="false">SUMIFS(zeit5!t5istw13,zeit5!t5paketw13,B48)</f>
        <v>0</v>
      </c>
      <c r="P48" s="76" t="n">
        <f aca="false">L48+J48+H48+F48+N48</f>
        <v>0</v>
      </c>
      <c r="Q48" s="98" t="n">
        <f aca="false">M48+K48+I48+G48+O48</f>
        <v>0</v>
      </c>
      <c r="R48" s="86"/>
      <c r="S48" s="1"/>
      <c r="T48" s="1"/>
      <c r="U48" s="1"/>
      <c r="V48" s="1"/>
      <c r="W48" s="1"/>
      <c r="X48" s="1"/>
      <c r="Y48" s="1"/>
      <c r="Z48" s="1"/>
      <c r="AA48" s="1"/>
      <c r="AB48" s="1"/>
      <c r="AC48" s="1"/>
      <c r="AD48" s="1"/>
      <c r="AE48" s="1"/>
      <c r="AF48" s="1"/>
    </row>
    <row r="49" customFormat="false" ht="15" hidden="true" customHeight="false" outlineLevel="2" collapsed="false">
      <c r="A49" s="1"/>
      <c r="B49" s="70" t="str">
        <f aca="false">Arbeitspakete!E6</f>
        <v>Integrationstest</v>
      </c>
      <c r="C49" s="71"/>
      <c r="D49" s="72"/>
      <c r="E49" s="73"/>
      <c r="F49" s="74"/>
      <c r="G49" s="75" t="n">
        <f aca="false">SUMIFS([0]!t1istw13,[0]!t1paketw13,B49)</f>
        <v>0</v>
      </c>
      <c r="H49" s="74"/>
      <c r="I49" s="75" t="n">
        <f aca="false">SUMIFS(zeit2!t2istw13,zeit2!t2paketw13,B49)</f>
        <v>0</v>
      </c>
      <c r="J49" s="74"/>
      <c r="K49" s="75" t="n">
        <f aca="false">SUMIFS(zeit3!t3istw13,zeit3!t3paketw13,B49)</f>
        <v>0</v>
      </c>
      <c r="L49" s="74"/>
      <c r="M49" s="75" t="n">
        <f aca="false">SUMIFS(zeit4!t4istw13,zeit4!t4paketw13,B49)</f>
        <v>0</v>
      </c>
      <c r="N49" s="74"/>
      <c r="O49" s="75" t="n">
        <f aca="false">SUMIFS(zeit5!t5istw13,zeit5!t5paketw13,B49)</f>
        <v>0</v>
      </c>
      <c r="P49" s="76" t="n">
        <f aca="false">L49+J49+H49+F49+N49</f>
        <v>0</v>
      </c>
      <c r="Q49" s="98" t="n">
        <f aca="false">M49+K49+I49+G49+O49</f>
        <v>0</v>
      </c>
      <c r="R49" s="1"/>
      <c r="S49" s="1"/>
      <c r="T49" s="1"/>
      <c r="U49" s="1"/>
      <c r="V49" s="1"/>
      <c r="W49" s="1"/>
      <c r="X49" s="1"/>
      <c r="Y49" s="1"/>
      <c r="Z49" s="1"/>
      <c r="AA49" s="1"/>
      <c r="AB49" s="1"/>
      <c r="AC49" s="1"/>
      <c r="AD49" s="1"/>
      <c r="AE49" s="1"/>
      <c r="AF49" s="1"/>
    </row>
    <row r="50" customFormat="false" ht="15" hidden="true" customHeight="false" outlineLevel="2" collapsed="false">
      <c r="A50" s="1"/>
      <c r="B50" s="70" t="str">
        <f aca="false">Arbeitspakete!E7</f>
        <v>Systemtest</v>
      </c>
      <c r="C50" s="71"/>
      <c r="D50" s="72"/>
      <c r="E50" s="73"/>
      <c r="F50" s="74" t="n">
        <v>3</v>
      </c>
      <c r="G50" s="75" t="n">
        <f aca="false">SUMIFS([0]!t1istw13,[0]!t1paketw13,B50)</f>
        <v>0</v>
      </c>
      <c r="H50" s="74" t="n">
        <v>3</v>
      </c>
      <c r="I50" s="75" t="n">
        <f aca="false">SUMIFS(zeit2!t2istw13,zeit2!t2paketw13,B50)</f>
        <v>0</v>
      </c>
      <c r="J50" s="74" t="n">
        <v>3</v>
      </c>
      <c r="K50" s="75" t="n">
        <f aca="false">SUMIFS(zeit3!t3istw13,zeit3!t3paketw13,B50)</f>
        <v>0</v>
      </c>
      <c r="L50" s="74" t="n">
        <v>3</v>
      </c>
      <c r="M50" s="75" t="n">
        <f aca="false">SUMIFS(zeit4!t4istw13,zeit4!t4paketw13,B50)</f>
        <v>0</v>
      </c>
      <c r="N50" s="74"/>
      <c r="O50" s="75" t="n">
        <f aca="false">SUMIFS(zeit5!t5istw13,zeit5!t5paketw13,B50)</f>
        <v>0</v>
      </c>
      <c r="P50" s="76" t="n">
        <f aca="false">L50+J50+H50+F50+N50</f>
        <v>12</v>
      </c>
      <c r="Q50" s="98" t="n">
        <f aca="false">M50+K50+I50+G50+O50</f>
        <v>0</v>
      </c>
      <c r="R50" s="1"/>
      <c r="S50" s="1"/>
      <c r="T50" s="1"/>
      <c r="U50" s="1"/>
      <c r="V50" s="1"/>
      <c r="W50" s="1"/>
      <c r="X50" s="1"/>
      <c r="Y50" s="1"/>
      <c r="Z50" s="1"/>
      <c r="AA50" s="1"/>
      <c r="AB50" s="1"/>
      <c r="AC50" s="1"/>
      <c r="AD50" s="1"/>
      <c r="AE50" s="1"/>
      <c r="AF50" s="1"/>
    </row>
    <row r="51" customFormat="false" ht="15" hidden="true" customHeight="false" outlineLevel="2" collapsed="false">
      <c r="A51" s="1"/>
      <c r="B51" s="70" t="str">
        <f aca="false">Arbeitspakete!E8</f>
        <v>Abnahmetest</v>
      </c>
      <c r="C51" s="71"/>
      <c r="D51" s="72"/>
      <c r="E51" s="73"/>
      <c r="F51" s="74" t="n">
        <v>1</v>
      </c>
      <c r="G51" s="75" t="n">
        <f aca="false">SUMIFS([0]!t1istw13,[0]!t1paketw13,B51)</f>
        <v>0</v>
      </c>
      <c r="H51" s="74" t="n">
        <v>1</v>
      </c>
      <c r="I51" s="75" t="n">
        <f aca="false">SUMIFS(zeit2!t2istw13,zeit2!t2paketw13,B51)</f>
        <v>0</v>
      </c>
      <c r="J51" s="74"/>
      <c r="K51" s="75" t="n">
        <f aca="false">SUMIFS(zeit3!t3istw13,zeit3!t3paketw13,B51)</f>
        <v>0</v>
      </c>
      <c r="L51" s="74" t="n">
        <v>1</v>
      </c>
      <c r="M51" s="75" t="n">
        <f aca="false">SUMIFS(zeit4!t4istw13,zeit4!t4paketw13,B51)</f>
        <v>0</v>
      </c>
      <c r="N51" s="74"/>
      <c r="O51" s="75" t="n">
        <f aca="false">SUMIFS(zeit5!t5istw13,zeit5!t5paketw13,B51)</f>
        <v>0</v>
      </c>
      <c r="P51" s="76" t="n">
        <f aca="false">L51+J51+H51+F51+N51</f>
        <v>3</v>
      </c>
      <c r="Q51" s="98" t="n">
        <f aca="false">M51+K51+I51+G51+O51</f>
        <v>0</v>
      </c>
      <c r="R51" s="1"/>
      <c r="S51" s="1"/>
      <c r="T51" s="1"/>
      <c r="U51" s="1"/>
      <c r="V51" s="1"/>
      <c r="W51" s="1"/>
      <c r="X51" s="1"/>
      <c r="Y51" s="1"/>
      <c r="Z51" s="1"/>
      <c r="AA51" s="1"/>
      <c r="AB51" s="1"/>
      <c r="AC51" s="1"/>
      <c r="AD51" s="1"/>
      <c r="AE51" s="1"/>
      <c r="AF51" s="1"/>
    </row>
    <row r="52" customFormat="false" ht="15" hidden="true" customHeight="false" outlineLevel="2" collapsed="false">
      <c r="A52" s="1"/>
      <c r="B52" s="70" t="n">
        <f aca="false">Arbeitspakete!E9</f>
        <v>0</v>
      </c>
      <c r="C52" s="71"/>
      <c r="D52" s="72"/>
      <c r="E52" s="73"/>
      <c r="F52" s="74"/>
      <c r="G52" s="75" t="n">
        <f aca="false">SUMIFS([0]!t1istw13,[0]!t1paketw13,B52)</f>
        <v>0</v>
      </c>
      <c r="H52" s="74"/>
      <c r="I52" s="75" t="n">
        <f aca="false">SUMIFS(zeit2!t2istw13,zeit2!t2paketw13,B52)</f>
        <v>0</v>
      </c>
      <c r="J52" s="74"/>
      <c r="K52" s="75" t="n">
        <f aca="false">SUMIFS(zeit3!t3istw13,zeit3!t3paketw13,B52)</f>
        <v>0</v>
      </c>
      <c r="L52" s="74"/>
      <c r="M52" s="75" t="n">
        <f aca="false">SUMIFS(zeit4!t4istw13,zeit4!t4paketw13,B52)</f>
        <v>0</v>
      </c>
      <c r="N52" s="74"/>
      <c r="O52" s="75" t="n">
        <f aca="false">SUMIFS(zeit5!t5istw13,zeit5!t5paketw13,B52)</f>
        <v>0</v>
      </c>
      <c r="P52" s="76" t="n">
        <f aca="false">L52+J52+H52+F52+N52</f>
        <v>0</v>
      </c>
      <c r="Q52" s="98" t="n">
        <f aca="false">M52+K52+I52+G52+O52</f>
        <v>0</v>
      </c>
      <c r="R52" s="1"/>
      <c r="S52" s="1"/>
      <c r="T52" s="1"/>
      <c r="U52" s="1"/>
      <c r="V52" s="1"/>
      <c r="W52" s="1"/>
      <c r="X52" s="1"/>
      <c r="Y52" s="1"/>
      <c r="Z52" s="1"/>
      <c r="AA52" s="1"/>
      <c r="AB52" s="1"/>
      <c r="AC52" s="1"/>
      <c r="AD52" s="1"/>
      <c r="AE52" s="1"/>
      <c r="AF52" s="1"/>
    </row>
    <row r="53" customFormat="false" ht="15" hidden="true" customHeight="false" outlineLevel="2" collapsed="false">
      <c r="A53" s="1"/>
      <c r="B53" s="70" t="n">
        <f aca="false">Arbeitspakete!E10</f>
        <v>0</v>
      </c>
      <c r="C53" s="71"/>
      <c r="D53" s="72"/>
      <c r="E53" s="73"/>
      <c r="F53" s="74"/>
      <c r="G53" s="75" t="n">
        <f aca="false">SUMIFS([0]!t1istw13,[0]!t1paketw13,B53)</f>
        <v>0</v>
      </c>
      <c r="H53" s="74"/>
      <c r="I53" s="75" t="n">
        <f aca="false">SUMIFS(zeit2!t2istw13,zeit2!t2paketw13,B53)</f>
        <v>0</v>
      </c>
      <c r="J53" s="74"/>
      <c r="K53" s="75" t="n">
        <f aca="false">SUMIFS(zeit3!t3istw13,zeit3!t3paketw13,B53)</f>
        <v>0</v>
      </c>
      <c r="L53" s="74"/>
      <c r="M53" s="75" t="n">
        <f aca="false">SUMIFS(zeit4!t4istw13,zeit4!t4paketw13,B53)</f>
        <v>0</v>
      </c>
      <c r="N53" s="74"/>
      <c r="O53" s="75" t="n">
        <f aca="false">SUMIFS(zeit5!t5istw13,zeit5!t5paketw13,B53)</f>
        <v>0</v>
      </c>
      <c r="P53" s="76" t="n">
        <f aca="false">L53+J53+H53+F53+N53</f>
        <v>0</v>
      </c>
      <c r="Q53" s="98" t="n">
        <f aca="false">M53+K53+I53+G53+O53</f>
        <v>0</v>
      </c>
      <c r="R53" s="1"/>
      <c r="S53" s="1"/>
      <c r="T53" s="1"/>
      <c r="U53" s="1"/>
      <c r="V53" s="1"/>
      <c r="W53" s="1"/>
      <c r="X53" s="1"/>
      <c r="Y53" s="1"/>
      <c r="Z53" s="1"/>
      <c r="AA53" s="1"/>
      <c r="AB53" s="1"/>
      <c r="AC53" s="1"/>
      <c r="AD53" s="1"/>
      <c r="AE53" s="1"/>
      <c r="AF53" s="1"/>
    </row>
    <row r="54" customFormat="false" ht="15" hidden="true" customHeight="false" outlineLevel="2" collapsed="false">
      <c r="A54" s="1"/>
      <c r="B54" s="70" t="n">
        <f aca="false">Arbeitspakete!E11</f>
        <v>0</v>
      </c>
      <c r="C54" s="71"/>
      <c r="D54" s="72"/>
      <c r="E54" s="73"/>
      <c r="F54" s="74"/>
      <c r="G54" s="75" t="n">
        <f aca="false">SUMIFS([0]!t1istw13,[0]!t1paketw13,B54)</f>
        <v>0</v>
      </c>
      <c r="H54" s="74"/>
      <c r="I54" s="75" t="n">
        <f aca="false">SUMIFS(zeit2!t2istw13,zeit2!t2paketw13,B54)</f>
        <v>0</v>
      </c>
      <c r="J54" s="74"/>
      <c r="K54" s="75" t="n">
        <f aca="false">SUMIFS(zeit3!t3istw13,zeit3!t3paketw13,B54)</f>
        <v>0</v>
      </c>
      <c r="L54" s="74"/>
      <c r="M54" s="75" t="n">
        <f aca="false">SUMIFS(zeit4!t4istw13,zeit4!t4paketw13,B54)</f>
        <v>0</v>
      </c>
      <c r="N54" s="74"/>
      <c r="O54" s="75" t="n">
        <f aca="false">SUMIFS(zeit5!t5istw13,zeit5!t5paketw13,B54)</f>
        <v>0</v>
      </c>
      <c r="P54" s="76" t="n">
        <f aca="false">L54+J54+H54+F54+N54</f>
        <v>0</v>
      </c>
      <c r="Q54" s="98" t="n">
        <f aca="false">M54+K54+I54+G54+O54</f>
        <v>0</v>
      </c>
      <c r="R54" s="1"/>
      <c r="S54" s="1"/>
      <c r="T54" s="1"/>
      <c r="U54" s="1"/>
      <c r="V54" s="1"/>
      <c r="W54" s="1"/>
      <c r="X54" s="1"/>
      <c r="Y54" s="1"/>
      <c r="Z54" s="1"/>
      <c r="AA54" s="1"/>
      <c r="AB54" s="1"/>
      <c r="AC54" s="1"/>
      <c r="AD54" s="1"/>
      <c r="AE54" s="1"/>
      <c r="AF54" s="1"/>
    </row>
    <row r="55" customFormat="false" ht="15" hidden="true" customHeight="false" outlineLevel="2" collapsed="false">
      <c r="A55" s="1"/>
      <c r="B55" s="70" t="n">
        <f aca="false">Arbeitspakete!E12</f>
        <v>0</v>
      </c>
      <c r="C55" s="71"/>
      <c r="D55" s="72"/>
      <c r="E55" s="73"/>
      <c r="F55" s="74"/>
      <c r="G55" s="75" t="n">
        <f aca="false">SUMIFS([0]!t1istw13,[0]!t1paketw13,B55)</f>
        <v>0</v>
      </c>
      <c r="H55" s="74"/>
      <c r="I55" s="75" t="n">
        <f aca="false">SUMIFS(zeit2!t2istw13,zeit2!t2paketw13,B55)</f>
        <v>0</v>
      </c>
      <c r="J55" s="74"/>
      <c r="K55" s="75" t="n">
        <f aca="false">SUMIFS(zeit3!t3istw13,zeit3!t3paketw13,B55)</f>
        <v>0</v>
      </c>
      <c r="L55" s="74"/>
      <c r="M55" s="75" t="n">
        <f aca="false">SUMIFS(zeit4!t4istw13,zeit4!t4paketw13,B55)</f>
        <v>0</v>
      </c>
      <c r="N55" s="74"/>
      <c r="O55" s="75" t="n">
        <f aca="false">SUMIFS(zeit5!t5istw13,zeit5!t5paketw13,B55)</f>
        <v>0</v>
      </c>
      <c r="P55" s="76" t="n">
        <f aca="false">L55+J55+H55+F55+N55</f>
        <v>0</v>
      </c>
      <c r="Q55" s="98" t="n">
        <f aca="false">M55+K55+I55+G55+O55</f>
        <v>0</v>
      </c>
      <c r="R55" s="1"/>
      <c r="S55" s="1"/>
      <c r="T55" s="1"/>
      <c r="U55" s="1"/>
      <c r="V55" s="1"/>
      <c r="W55" s="1"/>
      <c r="X55" s="1"/>
      <c r="Y55" s="1"/>
      <c r="Z55" s="1"/>
      <c r="AA55" s="1"/>
      <c r="AB55" s="1"/>
      <c r="AC55" s="1"/>
      <c r="AD55" s="1"/>
      <c r="AE55" s="1"/>
      <c r="AF55" s="1"/>
    </row>
    <row r="56" customFormat="false" ht="15" hidden="true" customHeight="false" outlineLevel="2" collapsed="false">
      <c r="A56" s="1"/>
      <c r="B56" s="70" t="n">
        <f aca="false">Arbeitspakete!E13</f>
        <v>0</v>
      </c>
      <c r="C56" s="71"/>
      <c r="D56" s="72"/>
      <c r="E56" s="73"/>
      <c r="F56" s="74"/>
      <c r="G56" s="75" t="n">
        <f aca="false">SUMIFS([0]!t1istw13,[0]!t1paketw13,B56)</f>
        <v>0</v>
      </c>
      <c r="H56" s="74"/>
      <c r="I56" s="75" t="n">
        <f aca="false">SUMIFS(zeit2!t2istw13,zeit2!t2paketw13,B56)</f>
        <v>0</v>
      </c>
      <c r="J56" s="74"/>
      <c r="K56" s="75" t="n">
        <f aca="false">SUMIFS(zeit3!t3istw13,zeit3!t3paketw13,B56)</f>
        <v>0</v>
      </c>
      <c r="L56" s="74"/>
      <c r="M56" s="75" t="n">
        <f aca="false">SUMIFS(zeit4!t4istw13,zeit4!t4paketw13,B56)</f>
        <v>0</v>
      </c>
      <c r="N56" s="74"/>
      <c r="O56" s="75" t="n">
        <f aca="false">SUMIFS(zeit5!t5istw13,zeit5!t5paketw13,B56)</f>
        <v>0</v>
      </c>
      <c r="P56" s="76" t="n">
        <f aca="false">L56+J56+H56+F56+N56</f>
        <v>0</v>
      </c>
      <c r="Q56" s="98" t="n">
        <f aca="false">M56+K56+I56+G56+O56</f>
        <v>0</v>
      </c>
      <c r="R56" s="1"/>
      <c r="S56" s="1"/>
      <c r="T56" s="1"/>
      <c r="U56" s="1"/>
      <c r="V56" s="1"/>
      <c r="W56" s="1"/>
      <c r="X56" s="1"/>
      <c r="Y56" s="1"/>
      <c r="Z56" s="1"/>
      <c r="AA56" s="1"/>
      <c r="AB56" s="1"/>
      <c r="AC56" s="1"/>
      <c r="AD56" s="1"/>
      <c r="AE56" s="1"/>
      <c r="AF56" s="1"/>
    </row>
    <row r="57" customFormat="false" ht="15" hidden="false" customHeight="false" outlineLevel="1" collapsed="true">
      <c r="A57" s="1"/>
      <c r="B57" s="84" t="s">
        <v>57</v>
      </c>
      <c r="C57" s="78"/>
      <c r="D57" s="79" t="n">
        <v>8</v>
      </c>
      <c r="E57" s="80" t="n">
        <f aca="false">D57-F57-H57-J57-L57-N57</f>
        <v>0</v>
      </c>
      <c r="F57" s="81" t="n">
        <f aca="false">SUM(F58:F67)</f>
        <v>2</v>
      </c>
      <c r="G57" s="82" t="n">
        <f aca="false">SUM(G58:G67)</f>
        <v>0</v>
      </c>
      <c r="H57" s="81" t="n">
        <f aca="false">SUM(H58:H67)</f>
        <v>2</v>
      </c>
      <c r="I57" s="82" t="n">
        <f aca="false">SUM(I58:I67)</f>
        <v>0</v>
      </c>
      <c r="J57" s="81" t="n">
        <f aca="false">SUM(J58:J67)</f>
        <v>2</v>
      </c>
      <c r="K57" s="82" t="n">
        <f aca="false">SUM(K58:K67)</f>
        <v>0</v>
      </c>
      <c r="L57" s="81" t="n">
        <f aca="false">SUM(L58:L67)</f>
        <v>2</v>
      </c>
      <c r="M57" s="82" t="n">
        <f aca="false">SUM(M58:M67)</f>
        <v>0</v>
      </c>
      <c r="N57" s="81" t="n">
        <f aca="false">SUM(N58:N67)</f>
        <v>0</v>
      </c>
      <c r="O57" s="82" t="n">
        <f aca="false">SUM(O58:O67)</f>
        <v>0</v>
      </c>
      <c r="P57" s="68" t="n">
        <f aca="false">L57+J57+H57+F57+N57</f>
        <v>8</v>
      </c>
      <c r="Q57" s="67" t="n">
        <f aca="false">M57+K57+I57+G57+O57</f>
        <v>0</v>
      </c>
      <c r="R57" s="1"/>
      <c r="S57" s="1"/>
      <c r="T57" s="1"/>
      <c r="U57" s="1"/>
      <c r="V57" s="1"/>
      <c r="W57" s="1"/>
      <c r="X57" s="1"/>
      <c r="Y57" s="1"/>
      <c r="Z57" s="1"/>
      <c r="AA57" s="1"/>
      <c r="AB57" s="1"/>
      <c r="AC57" s="1"/>
      <c r="AD57" s="1"/>
      <c r="AE57" s="1"/>
      <c r="AF57" s="1"/>
    </row>
    <row r="58" customFormat="false" ht="15" hidden="true" customHeight="false" outlineLevel="2" collapsed="false">
      <c r="A58" s="1"/>
      <c r="B58" s="70" t="str">
        <f aca="false">Arbeitspakete!F4</f>
        <v>Testprotokoll</v>
      </c>
      <c r="C58" s="71"/>
      <c r="D58" s="72"/>
      <c r="E58" s="73"/>
      <c r="F58" s="74" t="n">
        <v>2</v>
      </c>
      <c r="G58" s="75" t="n">
        <f aca="false">SUMIFS([0]!t1istw13,[0]!t1paketw13,B58)</f>
        <v>0</v>
      </c>
      <c r="H58" s="74" t="n">
        <v>2</v>
      </c>
      <c r="I58" s="75" t="n">
        <f aca="false">SUMIFS(zeit2!t2istw13,zeit2!t2paketw13,B58)</f>
        <v>0</v>
      </c>
      <c r="J58" s="74" t="n">
        <v>1</v>
      </c>
      <c r="K58" s="75" t="n">
        <f aca="false">SUMIFS(zeit3!t3istw13,zeit3!t3paketw13,B58)</f>
        <v>0</v>
      </c>
      <c r="L58" s="74" t="n">
        <v>2</v>
      </c>
      <c r="M58" s="75" t="n">
        <f aca="false">SUMIFS(zeit4!t4istw13,zeit4!t4paketw13,B58)</f>
        <v>0</v>
      </c>
      <c r="N58" s="74"/>
      <c r="O58" s="75" t="n">
        <f aca="false">SUMIFS(zeit5!t5istw13,zeit5!t5paketw13,B58)</f>
        <v>0</v>
      </c>
      <c r="P58" s="76" t="n">
        <f aca="false">L58+J58+H58+F58+N58</f>
        <v>7</v>
      </c>
      <c r="Q58" s="98" t="n">
        <f aca="false">M58+K58+I58+G58+O58</f>
        <v>0</v>
      </c>
      <c r="R58" s="1"/>
      <c r="S58" s="1"/>
      <c r="T58" s="1"/>
      <c r="U58" s="1"/>
      <c r="V58" s="1"/>
      <c r="W58" s="1"/>
      <c r="X58" s="1"/>
      <c r="Y58" s="1"/>
      <c r="Z58" s="1"/>
      <c r="AA58" s="1"/>
      <c r="AB58" s="1"/>
      <c r="AC58" s="1"/>
      <c r="AD58" s="1"/>
      <c r="AE58" s="1"/>
      <c r="AF58" s="1"/>
    </row>
    <row r="59" customFormat="false" ht="15" hidden="true" customHeight="false" outlineLevel="2" collapsed="false">
      <c r="A59" s="1"/>
      <c r="B59" s="70" t="str">
        <f aca="false">Arbeitspakete!F5</f>
        <v>Codedokumentation</v>
      </c>
      <c r="C59" s="71"/>
      <c r="D59" s="72"/>
      <c r="E59" s="73"/>
      <c r="F59" s="74"/>
      <c r="G59" s="75" t="n">
        <f aca="false">SUMIFS([0]!t1istw13,[0]!t1paketw13,B59)</f>
        <v>0</v>
      </c>
      <c r="H59" s="74"/>
      <c r="I59" s="75" t="n">
        <f aca="false">SUMIFS(zeit2!t2istw13,zeit2!t2paketw13,B59)</f>
        <v>0</v>
      </c>
      <c r="J59" s="74"/>
      <c r="K59" s="75" t="n">
        <f aca="false">SUMIFS(zeit3!t3istw13,zeit3!t3paketw13,B59)</f>
        <v>0</v>
      </c>
      <c r="L59" s="74"/>
      <c r="M59" s="75" t="n">
        <f aca="false">SUMIFS(zeit4!t4istw13,zeit4!t4paketw13,B59)</f>
        <v>0</v>
      </c>
      <c r="N59" s="74"/>
      <c r="O59" s="75" t="n">
        <f aca="false">SUMIFS(zeit5!t5istw13,zeit5!t5paketw13,B59)</f>
        <v>0</v>
      </c>
      <c r="P59" s="76" t="n">
        <f aca="false">L59+J59+H59+F59+N59</f>
        <v>0</v>
      </c>
      <c r="Q59" s="98" t="n">
        <f aca="false">M59+K59+I59+G59+O59</f>
        <v>0</v>
      </c>
      <c r="R59" s="1"/>
      <c r="S59" s="1"/>
      <c r="T59" s="1"/>
      <c r="U59" s="1"/>
      <c r="V59" s="1"/>
      <c r="W59" s="1"/>
      <c r="X59" s="1"/>
      <c r="Y59" s="1"/>
      <c r="Z59" s="1"/>
      <c r="AA59" s="1"/>
      <c r="AB59" s="1"/>
      <c r="AC59" s="1"/>
      <c r="AD59" s="1"/>
      <c r="AE59" s="1"/>
      <c r="AF59" s="1"/>
    </row>
    <row r="60" customFormat="false" ht="15" hidden="true" customHeight="false" outlineLevel="2" collapsed="false">
      <c r="A60" s="1"/>
      <c r="B60" s="70" t="str">
        <f aca="false">Arbeitspakete!F6</f>
        <v>Benutzerdokumentation</v>
      </c>
      <c r="C60" s="71"/>
      <c r="D60" s="72"/>
      <c r="E60" s="73"/>
      <c r="F60" s="74"/>
      <c r="G60" s="75" t="n">
        <f aca="false">SUMIFS([0]!t1istw13,[0]!t1paketw13,B60)</f>
        <v>0</v>
      </c>
      <c r="H60" s="74"/>
      <c r="I60" s="75" t="n">
        <f aca="false">SUMIFS(zeit2!t2istw13,zeit2!t2paketw13,B60)</f>
        <v>0</v>
      </c>
      <c r="J60" s="74" t="n">
        <v>1</v>
      </c>
      <c r="K60" s="75" t="n">
        <f aca="false">SUMIFS(zeit3!t3istw13,zeit3!t3paketw13,B60)</f>
        <v>0</v>
      </c>
      <c r="L60" s="74"/>
      <c r="M60" s="75" t="n">
        <f aca="false">SUMIFS(zeit4!t4istw13,zeit4!t4paketw13,B60)</f>
        <v>0</v>
      </c>
      <c r="N60" s="74"/>
      <c r="O60" s="75" t="n">
        <f aca="false">SUMIFS(zeit5!t5istw13,zeit5!t5paketw13,B60)</f>
        <v>0</v>
      </c>
      <c r="P60" s="76" t="n">
        <f aca="false">L60+J60+H60+F60+N60</f>
        <v>1</v>
      </c>
      <c r="Q60" s="98" t="n">
        <f aca="false">M60+K60+I60+G60+O60</f>
        <v>0</v>
      </c>
      <c r="R60" s="1"/>
      <c r="S60" s="1"/>
      <c r="T60" s="1"/>
      <c r="U60" s="1"/>
      <c r="V60" s="1"/>
      <c r="W60" s="1"/>
      <c r="X60" s="1"/>
      <c r="Y60" s="1"/>
      <c r="Z60" s="1"/>
      <c r="AA60" s="1"/>
      <c r="AB60" s="1"/>
      <c r="AC60" s="1"/>
      <c r="AD60" s="1"/>
      <c r="AE60" s="1"/>
      <c r="AF60" s="1"/>
    </row>
    <row r="61" customFormat="false" ht="15" hidden="true" customHeight="false" outlineLevel="2" collapsed="false">
      <c r="A61" s="1"/>
      <c r="B61" s="70" t="str">
        <f aca="false">Arbeitspakete!F7</f>
        <v>Protokoll - Review</v>
      </c>
      <c r="C61" s="71"/>
      <c r="D61" s="72"/>
      <c r="E61" s="73"/>
      <c r="F61" s="74"/>
      <c r="G61" s="75" t="n">
        <f aca="false">SUMIFS([0]!t1istw13,[0]!t1paketw13,B61)</f>
        <v>0</v>
      </c>
      <c r="H61" s="74"/>
      <c r="I61" s="75" t="n">
        <f aca="false">SUMIFS(zeit2!t2istw13,zeit2!t2paketw13,B61)</f>
        <v>0</v>
      </c>
      <c r="J61" s="74"/>
      <c r="K61" s="75" t="n">
        <f aca="false">SUMIFS(zeit3!t3istw13,zeit3!t3paketw13,B61)</f>
        <v>0</v>
      </c>
      <c r="L61" s="74"/>
      <c r="M61" s="75" t="n">
        <f aca="false">SUMIFS(zeit4!t4istw13,zeit4!t4paketw13,B61)</f>
        <v>0</v>
      </c>
      <c r="N61" s="74"/>
      <c r="O61" s="75" t="n">
        <f aca="false">SUMIFS(zeit5!t5istw13,zeit5!t5paketw13,B61)</f>
        <v>0</v>
      </c>
      <c r="P61" s="76" t="n">
        <f aca="false">L61+J61+H61+F61+N61</f>
        <v>0</v>
      </c>
      <c r="Q61" s="98" t="n">
        <f aca="false">M61+K61+I61+G61+O61</f>
        <v>0</v>
      </c>
      <c r="R61" s="1"/>
      <c r="S61" s="1"/>
      <c r="T61" s="1"/>
      <c r="U61" s="1"/>
      <c r="V61" s="1"/>
      <c r="W61" s="1"/>
      <c r="X61" s="1"/>
      <c r="Y61" s="1"/>
      <c r="Z61" s="1"/>
      <c r="AA61" s="1"/>
      <c r="AB61" s="1"/>
      <c r="AC61" s="1"/>
      <c r="AD61" s="1"/>
      <c r="AE61" s="1"/>
      <c r="AF61" s="1"/>
    </row>
    <row r="62" customFormat="false" ht="15" hidden="true" customHeight="false" outlineLevel="2" collapsed="false">
      <c r="A62" s="1"/>
      <c r="B62" s="70" t="n">
        <f aca="false">Arbeitspakete!F8</f>
        <v>0</v>
      </c>
      <c r="C62" s="71"/>
      <c r="D62" s="72"/>
      <c r="E62" s="73"/>
      <c r="F62" s="74"/>
      <c r="G62" s="75" t="n">
        <f aca="false">SUMIFS([0]!t1istw13,[0]!t1paketw13,B62)</f>
        <v>0</v>
      </c>
      <c r="H62" s="74"/>
      <c r="I62" s="75" t="n">
        <f aca="false">SUMIFS(zeit2!t2istw13,zeit2!t2paketw13,B62)</f>
        <v>0</v>
      </c>
      <c r="J62" s="74"/>
      <c r="K62" s="75" t="n">
        <f aca="false">SUMIFS(zeit3!t3istw13,zeit3!t3paketw13,B62)</f>
        <v>0</v>
      </c>
      <c r="L62" s="74"/>
      <c r="M62" s="75" t="n">
        <f aca="false">SUMIFS(zeit4!t4istw13,zeit4!t4paketw13,B62)</f>
        <v>0</v>
      </c>
      <c r="N62" s="74"/>
      <c r="O62" s="75" t="n">
        <f aca="false">SUMIFS(zeit5!t5istw13,zeit5!t5paketw13,B62)</f>
        <v>0</v>
      </c>
      <c r="P62" s="76" t="n">
        <f aca="false">L62+J62+H62+F62+N62</f>
        <v>0</v>
      </c>
      <c r="Q62" s="98" t="n">
        <f aca="false">M62+K62+I62+G62+O62</f>
        <v>0</v>
      </c>
      <c r="R62" s="1"/>
      <c r="S62" s="1"/>
      <c r="T62" s="1"/>
      <c r="U62" s="1"/>
      <c r="V62" s="1"/>
      <c r="W62" s="1"/>
      <c r="X62" s="1"/>
      <c r="Y62" s="1"/>
      <c r="Z62" s="1"/>
      <c r="AA62" s="1"/>
      <c r="AB62" s="1"/>
      <c r="AC62" s="1"/>
      <c r="AD62" s="1"/>
      <c r="AE62" s="1"/>
      <c r="AF62" s="1"/>
    </row>
    <row r="63" customFormat="false" ht="15" hidden="true" customHeight="false" outlineLevel="2" collapsed="false">
      <c r="A63" s="1"/>
      <c r="B63" s="70" t="n">
        <f aca="false">Arbeitspakete!F9</f>
        <v>0</v>
      </c>
      <c r="C63" s="71"/>
      <c r="D63" s="72"/>
      <c r="E63" s="73"/>
      <c r="F63" s="74"/>
      <c r="G63" s="75" t="n">
        <f aca="false">SUMIFS([0]!t1istw13,[0]!t1paketw13,B63)</f>
        <v>0</v>
      </c>
      <c r="H63" s="74"/>
      <c r="I63" s="75" t="n">
        <f aca="false">SUMIFS(zeit2!t2istw13,zeit2!t2paketw13,B63)</f>
        <v>0</v>
      </c>
      <c r="J63" s="74"/>
      <c r="K63" s="75" t="n">
        <f aca="false">SUMIFS(zeit3!t3istw13,zeit3!t3paketw13,B63)</f>
        <v>0</v>
      </c>
      <c r="L63" s="74"/>
      <c r="M63" s="75" t="n">
        <f aca="false">SUMIFS(zeit4!t4istw13,zeit4!t4paketw13,B63)</f>
        <v>0</v>
      </c>
      <c r="N63" s="74"/>
      <c r="O63" s="75" t="n">
        <f aca="false">SUMIFS(zeit5!t5istw13,zeit5!t5paketw13,B63)</f>
        <v>0</v>
      </c>
      <c r="P63" s="76" t="n">
        <f aca="false">L63+J63+H63+F63+N63</f>
        <v>0</v>
      </c>
      <c r="Q63" s="98" t="n">
        <f aca="false">M63+K63+I63+G63+O63</f>
        <v>0</v>
      </c>
      <c r="R63" s="1"/>
      <c r="S63" s="1"/>
      <c r="T63" s="1"/>
      <c r="U63" s="1"/>
      <c r="V63" s="1"/>
      <c r="W63" s="1"/>
      <c r="X63" s="1"/>
      <c r="Y63" s="1"/>
      <c r="Z63" s="1"/>
      <c r="AA63" s="1"/>
      <c r="AB63" s="1"/>
      <c r="AC63" s="1"/>
      <c r="AD63" s="1"/>
      <c r="AE63" s="1"/>
      <c r="AF63" s="1"/>
    </row>
    <row r="64" customFormat="false" ht="15" hidden="true" customHeight="false" outlineLevel="2" collapsed="false">
      <c r="A64" s="1"/>
      <c r="B64" s="70" t="n">
        <f aca="false">Arbeitspakete!F10</f>
        <v>0</v>
      </c>
      <c r="C64" s="71"/>
      <c r="D64" s="72"/>
      <c r="E64" s="73"/>
      <c r="F64" s="74"/>
      <c r="G64" s="75" t="n">
        <f aca="false">SUMIFS([0]!t1istw13,[0]!t1paketw13,B64)</f>
        <v>0</v>
      </c>
      <c r="H64" s="74"/>
      <c r="I64" s="75" t="n">
        <f aca="false">SUMIFS(zeit2!t2istw13,zeit2!t2paketw13,B64)</f>
        <v>0</v>
      </c>
      <c r="J64" s="74"/>
      <c r="K64" s="75" t="n">
        <f aca="false">SUMIFS(zeit3!t3istw13,zeit3!t3paketw13,B64)</f>
        <v>0</v>
      </c>
      <c r="L64" s="74"/>
      <c r="M64" s="75" t="n">
        <f aca="false">SUMIFS(zeit4!t4istw13,zeit4!t4paketw13,B64)</f>
        <v>0</v>
      </c>
      <c r="N64" s="74"/>
      <c r="O64" s="75" t="n">
        <f aca="false">SUMIFS(zeit5!t5istw13,zeit5!t5paketw13,B64)</f>
        <v>0</v>
      </c>
      <c r="P64" s="76" t="n">
        <f aca="false">L64+J64+H64+F64+N64</f>
        <v>0</v>
      </c>
      <c r="Q64" s="98" t="n">
        <f aca="false">M64+K64+I64+G64+O64</f>
        <v>0</v>
      </c>
      <c r="R64" s="1"/>
      <c r="S64" s="1"/>
      <c r="T64" s="1"/>
      <c r="U64" s="1"/>
      <c r="V64" s="1"/>
      <c r="W64" s="1"/>
      <c r="X64" s="1"/>
      <c r="Y64" s="1"/>
      <c r="Z64" s="1"/>
      <c r="AA64" s="1"/>
      <c r="AB64" s="1"/>
      <c r="AC64" s="1"/>
      <c r="AD64" s="1"/>
      <c r="AE64" s="1"/>
      <c r="AF64" s="1"/>
    </row>
    <row r="65" customFormat="false" ht="15" hidden="true" customHeight="false" outlineLevel="2" collapsed="false">
      <c r="A65" s="1"/>
      <c r="B65" s="70" t="n">
        <f aca="false">Arbeitspakete!F11</f>
        <v>0</v>
      </c>
      <c r="C65" s="71"/>
      <c r="D65" s="72"/>
      <c r="E65" s="73"/>
      <c r="F65" s="74"/>
      <c r="G65" s="75" t="n">
        <f aca="false">SUMIFS([0]!t1istw13,[0]!t1paketw13,B65)</f>
        <v>0</v>
      </c>
      <c r="H65" s="74"/>
      <c r="I65" s="75" t="n">
        <f aca="false">SUMIFS(zeit2!t2istw13,zeit2!t2paketw13,B65)</f>
        <v>0</v>
      </c>
      <c r="J65" s="74"/>
      <c r="K65" s="75" t="n">
        <f aca="false">SUMIFS(zeit3!t3istw13,zeit3!t3paketw13,B65)</f>
        <v>0</v>
      </c>
      <c r="L65" s="74"/>
      <c r="M65" s="75" t="n">
        <f aca="false">SUMIFS(zeit4!t4istw13,zeit4!t4paketw13,B65)</f>
        <v>0</v>
      </c>
      <c r="N65" s="74"/>
      <c r="O65" s="75" t="n">
        <f aca="false">SUMIFS(zeit5!t5istw13,zeit5!t5paketw13,B65)</f>
        <v>0</v>
      </c>
      <c r="P65" s="76" t="n">
        <f aca="false">L65+J65+H65+F65+N65</f>
        <v>0</v>
      </c>
      <c r="Q65" s="98" t="n">
        <f aca="false">M65+K65+I65+G65+O65</f>
        <v>0</v>
      </c>
      <c r="R65" s="1"/>
      <c r="S65" s="1"/>
      <c r="T65" s="1"/>
      <c r="U65" s="1"/>
      <c r="V65" s="1"/>
      <c r="W65" s="1"/>
      <c r="X65" s="1"/>
      <c r="Y65" s="1"/>
      <c r="Z65" s="1"/>
      <c r="AA65" s="1"/>
      <c r="AB65" s="1"/>
      <c r="AC65" s="1"/>
      <c r="AD65" s="1"/>
      <c r="AE65" s="1"/>
      <c r="AF65" s="1"/>
    </row>
    <row r="66" customFormat="false" ht="15" hidden="true" customHeight="false" outlineLevel="2" collapsed="false">
      <c r="A66" s="1"/>
      <c r="B66" s="70" t="n">
        <f aca="false">Arbeitspakete!F12</f>
        <v>0</v>
      </c>
      <c r="C66" s="71"/>
      <c r="D66" s="72"/>
      <c r="E66" s="73"/>
      <c r="F66" s="74"/>
      <c r="G66" s="75" t="n">
        <f aca="false">SUMIFS([0]!t1istw13,[0]!t1paketw13,B66)</f>
        <v>0</v>
      </c>
      <c r="H66" s="74"/>
      <c r="I66" s="75" t="n">
        <f aca="false">SUMIFS(zeit2!t2istw13,zeit2!t2paketw13,B66)</f>
        <v>0</v>
      </c>
      <c r="J66" s="74"/>
      <c r="K66" s="75" t="n">
        <f aca="false">SUMIFS(zeit3!t3istw13,zeit3!t3paketw13,B66)</f>
        <v>0</v>
      </c>
      <c r="L66" s="74"/>
      <c r="M66" s="75" t="n">
        <f aca="false">SUMIFS(zeit4!t4istw13,zeit4!t4paketw13,B66)</f>
        <v>0</v>
      </c>
      <c r="N66" s="74"/>
      <c r="O66" s="75" t="n">
        <f aca="false">SUMIFS(zeit5!t5istw13,zeit5!t5paketw13,B66)</f>
        <v>0</v>
      </c>
      <c r="P66" s="76" t="n">
        <f aca="false">L66+J66+H66+F66+N66</f>
        <v>0</v>
      </c>
      <c r="Q66" s="98" t="n">
        <f aca="false">M66+K66+I66+G66+O66</f>
        <v>0</v>
      </c>
      <c r="R66" s="1"/>
      <c r="S66" s="1"/>
      <c r="T66" s="1"/>
      <c r="U66" s="1"/>
      <c r="V66" s="1"/>
      <c r="W66" s="1"/>
      <c r="X66" s="1"/>
      <c r="Y66" s="1"/>
      <c r="Z66" s="1"/>
      <c r="AA66" s="1"/>
      <c r="AB66" s="1"/>
      <c r="AC66" s="1"/>
      <c r="AD66" s="1"/>
      <c r="AE66" s="1"/>
      <c r="AF66" s="1"/>
    </row>
    <row r="67" customFormat="false" ht="15" hidden="true" customHeight="false" outlineLevel="2" collapsed="false">
      <c r="A67" s="1"/>
      <c r="B67" s="70" t="n">
        <f aca="false">Arbeitspakete!F13</f>
        <v>0</v>
      </c>
      <c r="C67" s="71"/>
      <c r="D67" s="72"/>
      <c r="E67" s="73"/>
      <c r="F67" s="74"/>
      <c r="G67" s="75" t="n">
        <f aca="false">SUMIFS([0]!t1istw13,[0]!t1paketw13,B67)</f>
        <v>0</v>
      </c>
      <c r="H67" s="74"/>
      <c r="I67" s="75" t="n">
        <f aca="false">SUMIFS(zeit2!t2istw13,zeit2!t2paketw13,B67)</f>
        <v>0</v>
      </c>
      <c r="J67" s="74"/>
      <c r="K67" s="75" t="n">
        <f aca="false">SUMIFS(zeit3!t3istw13,zeit3!t3paketw13,B67)</f>
        <v>0</v>
      </c>
      <c r="L67" s="74"/>
      <c r="M67" s="75" t="n">
        <f aca="false">SUMIFS(zeit4!t4istw13,zeit4!t4paketw13,B67)</f>
        <v>0</v>
      </c>
      <c r="N67" s="74"/>
      <c r="O67" s="75" t="n">
        <f aca="false">SUMIFS(zeit5!t5istw13,zeit5!t5paketw13,B67)</f>
        <v>0</v>
      </c>
      <c r="P67" s="76" t="n">
        <f aca="false">L67+J67+H67+F67+N67</f>
        <v>0</v>
      </c>
      <c r="Q67" s="98" t="n">
        <f aca="false">M67+K67+I67+G67+O67</f>
        <v>0</v>
      </c>
      <c r="R67" s="1"/>
      <c r="S67" s="1"/>
      <c r="T67" s="1"/>
      <c r="U67" s="1"/>
      <c r="V67" s="1"/>
      <c r="W67" s="1"/>
      <c r="X67" s="1"/>
      <c r="Y67" s="1"/>
      <c r="Z67" s="1"/>
      <c r="AA67" s="1"/>
      <c r="AB67" s="1"/>
      <c r="AC67" s="1"/>
      <c r="AD67" s="1"/>
      <c r="AE67" s="1"/>
      <c r="AF67" s="1"/>
    </row>
    <row r="68" customFormat="false" ht="15" hidden="false" customHeight="false" outlineLevel="1" collapsed="true">
      <c r="A68" s="1"/>
      <c r="B68" s="84" t="s">
        <v>58</v>
      </c>
      <c r="C68" s="78"/>
      <c r="D68" s="79" t="n">
        <v>10</v>
      </c>
      <c r="E68" s="80" t="n">
        <f aca="false">D68-F68-H68-J68-L68-N68</f>
        <v>0</v>
      </c>
      <c r="F68" s="81" t="n">
        <f aca="false">SUM(F69:F78)</f>
        <v>3</v>
      </c>
      <c r="G68" s="82" t="n">
        <f aca="false">SUM(G69:G78)</f>
        <v>0</v>
      </c>
      <c r="H68" s="81" t="n">
        <f aca="false">SUM(H69:H78)</f>
        <v>3</v>
      </c>
      <c r="I68" s="82" t="n">
        <f aca="false">SUM(I69:I78)</f>
        <v>0</v>
      </c>
      <c r="J68" s="81" t="n">
        <f aca="false">SUM(J69:J78)</f>
        <v>2</v>
      </c>
      <c r="K68" s="82" t="n">
        <f aca="false">SUM(K69:K78)</f>
        <v>0</v>
      </c>
      <c r="L68" s="81" t="n">
        <f aca="false">SUM(L69:L78)</f>
        <v>2</v>
      </c>
      <c r="M68" s="82" t="n">
        <f aca="false">SUM(M69:M78)</f>
        <v>0</v>
      </c>
      <c r="N68" s="81" t="n">
        <f aca="false">SUM(N69:N78)</f>
        <v>0</v>
      </c>
      <c r="O68" s="82" t="n">
        <f aca="false">SUM(O69:O78)</f>
        <v>0</v>
      </c>
      <c r="P68" s="68" t="n">
        <f aca="false">L68+J68+H68+F68+N68</f>
        <v>10</v>
      </c>
      <c r="Q68" s="67" t="n">
        <f aca="false">M68+K68+I68+G68+O68</f>
        <v>0</v>
      </c>
      <c r="R68" s="1"/>
      <c r="S68" s="1"/>
      <c r="T68" s="1"/>
      <c r="U68" s="1"/>
      <c r="V68" s="1"/>
      <c r="W68" s="1"/>
      <c r="X68" s="1"/>
      <c r="Y68" s="1"/>
      <c r="Z68" s="1"/>
      <c r="AA68" s="1"/>
      <c r="AB68" s="1"/>
      <c r="AC68" s="1"/>
      <c r="AD68" s="1"/>
      <c r="AE68" s="1"/>
      <c r="AF68" s="1"/>
    </row>
    <row r="69" customFormat="false" ht="15" hidden="true" customHeight="false" outlineLevel="2" collapsed="false">
      <c r="A69" s="1"/>
      <c r="B69" s="70" t="str">
        <f aca="false">Arbeitspakete!G4</f>
        <v>Projektinfrastruktur</v>
      </c>
      <c r="C69" s="71"/>
      <c r="D69" s="72"/>
      <c r="E69" s="73"/>
      <c r="F69" s="74"/>
      <c r="G69" s="75" t="n">
        <f aca="false">SUMIFS([0]!t1istw13,[0]!t1paketw13,B69)</f>
        <v>0</v>
      </c>
      <c r="H69" s="74"/>
      <c r="I69" s="75" t="n">
        <f aca="false">SUMIFS(zeit2!t2istw13,zeit2!t2paketw13,B69)</f>
        <v>0</v>
      </c>
      <c r="J69" s="74"/>
      <c r="K69" s="75" t="n">
        <f aca="false">SUMIFS(zeit3!t3istw13,zeit3!t3paketw13,B69)</f>
        <v>0</v>
      </c>
      <c r="L69" s="74"/>
      <c r="M69" s="75" t="n">
        <f aca="false">SUMIFS(zeit4!t4istw13,zeit4!t4paketw13,B69)</f>
        <v>0</v>
      </c>
      <c r="N69" s="74"/>
      <c r="O69" s="75" t="n">
        <f aca="false">SUMIFS(zeit5!t5istw13,zeit5!t5paketw13,B69)</f>
        <v>0</v>
      </c>
      <c r="P69" s="76" t="n">
        <f aca="false">L69+J69+H69+F69+N69</f>
        <v>0</v>
      </c>
      <c r="Q69" s="98" t="n">
        <f aca="false">M69+K69+I69+G69+O69</f>
        <v>0</v>
      </c>
      <c r="R69" s="1"/>
      <c r="S69" s="1"/>
      <c r="T69" s="1"/>
      <c r="U69" s="1"/>
      <c r="V69" s="1"/>
      <c r="W69" s="1"/>
      <c r="X69" s="1"/>
      <c r="Y69" s="1"/>
      <c r="Z69" s="1"/>
      <c r="AA69" s="1"/>
      <c r="AB69" s="1"/>
      <c r="AC69" s="1"/>
      <c r="AD69" s="1"/>
      <c r="AE69" s="1"/>
      <c r="AF69" s="1"/>
    </row>
    <row r="70" customFormat="false" ht="15" hidden="true" customHeight="false" outlineLevel="2" collapsed="false">
      <c r="A70" s="1"/>
      <c r="B70" s="70" t="str">
        <f aca="false">Arbeitspakete!G5</f>
        <v>Zeitplan</v>
      </c>
      <c r="C70" s="71"/>
      <c r="D70" s="72"/>
      <c r="E70" s="73"/>
      <c r="F70" s="74"/>
      <c r="G70" s="75" t="n">
        <f aca="false">SUMIFS([0]!t1istw13,[0]!t1paketw13,B70)</f>
        <v>0</v>
      </c>
      <c r="H70" s="74"/>
      <c r="I70" s="75" t="n">
        <f aca="false">SUMIFS(zeit2!t2istw13,zeit2!t2paketw13,B70)</f>
        <v>0</v>
      </c>
      <c r="J70" s="74"/>
      <c r="K70" s="75" t="n">
        <f aca="false">SUMIFS(zeit3!t3istw13,zeit3!t3paketw13,B70)</f>
        <v>0</v>
      </c>
      <c r="L70" s="74"/>
      <c r="M70" s="75" t="n">
        <f aca="false">SUMIFS(zeit4!t4istw13,zeit4!t4paketw13,B70)</f>
        <v>0</v>
      </c>
      <c r="N70" s="74"/>
      <c r="O70" s="75" t="n">
        <f aca="false">SUMIFS(zeit5!t5istw13,zeit5!t5paketw13,B70)</f>
        <v>0</v>
      </c>
      <c r="P70" s="76" t="n">
        <f aca="false">L70+J70+H70+F70+N70</f>
        <v>0</v>
      </c>
      <c r="Q70" s="98" t="n">
        <f aca="false">M70+K70+I70+G70+O70</f>
        <v>0</v>
      </c>
      <c r="R70" s="1"/>
      <c r="S70" s="1"/>
      <c r="T70" s="1"/>
      <c r="U70" s="1"/>
      <c r="V70" s="1"/>
      <c r="W70" s="1"/>
      <c r="X70" s="1"/>
      <c r="Y70" s="1"/>
      <c r="Z70" s="1"/>
      <c r="AA70" s="1"/>
      <c r="AB70" s="1"/>
      <c r="AC70" s="1"/>
      <c r="AD70" s="1"/>
      <c r="AE70" s="1"/>
      <c r="AF70" s="1"/>
    </row>
    <row r="71" customFormat="false" ht="15" hidden="true" customHeight="false" outlineLevel="2" collapsed="false">
      <c r="A71" s="1"/>
      <c r="B71" s="70" t="str">
        <f aca="false">Arbeitspakete!G6</f>
        <v>Projekt Website </v>
      </c>
      <c r="C71" s="71"/>
      <c r="D71" s="72"/>
      <c r="E71" s="73"/>
      <c r="F71" s="74" t="n">
        <v>3</v>
      </c>
      <c r="G71" s="75" t="n">
        <f aca="false">SUMIFS([0]!t1istw13,[0]!t1paketw13,B71)</f>
        <v>0</v>
      </c>
      <c r="H71" s="74" t="n">
        <v>3</v>
      </c>
      <c r="I71" s="75" t="n">
        <f aca="false">SUMIFS(zeit2!t2istw13,zeit2!t2paketw13,B71)</f>
        <v>0</v>
      </c>
      <c r="J71" s="74" t="n">
        <v>2</v>
      </c>
      <c r="K71" s="75" t="n">
        <f aca="false">SUMIFS(zeit3!t3istw13,zeit3!t3paketw13,B71)</f>
        <v>0</v>
      </c>
      <c r="L71" s="74" t="n">
        <v>2</v>
      </c>
      <c r="M71" s="75" t="n">
        <f aca="false">SUMIFS(zeit4!t4istw13,zeit4!t4paketw13,B71)</f>
        <v>0</v>
      </c>
      <c r="N71" s="74"/>
      <c r="O71" s="75" t="n">
        <f aca="false">SUMIFS(zeit5!t5istw13,zeit5!t5paketw13,B71)</f>
        <v>0</v>
      </c>
      <c r="P71" s="76" t="n">
        <f aca="false">L71+J71+H71+F71+N71</f>
        <v>10</v>
      </c>
      <c r="Q71" s="98" t="n">
        <f aca="false">M71+K71+I71+G71+O71</f>
        <v>0</v>
      </c>
      <c r="R71" s="1"/>
      <c r="S71" s="1"/>
      <c r="T71" s="1"/>
      <c r="U71" s="1"/>
      <c r="V71" s="1"/>
      <c r="W71" s="1"/>
      <c r="X71" s="1"/>
      <c r="Y71" s="1"/>
      <c r="Z71" s="1"/>
      <c r="AA71" s="1"/>
      <c r="AB71" s="1"/>
      <c r="AC71" s="1"/>
      <c r="AD71" s="1"/>
      <c r="AE71" s="1"/>
      <c r="AF71" s="1"/>
    </row>
    <row r="72" customFormat="false" ht="15" hidden="true" customHeight="false" outlineLevel="2" collapsed="false">
      <c r="A72" s="1"/>
      <c r="B72" s="70" t="str">
        <f aca="false">Arbeitspakete!G7</f>
        <v>Projektplanung</v>
      </c>
      <c r="C72" s="71"/>
      <c r="D72" s="72"/>
      <c r="E72" s="73"/>
      <c r="F72" s="74"/>
      <c r="G72" s="75" t="n">
        <f aca="false">SUMIFS([0]!t1istw13,[0]!t1paketw13,B72)</f>
        <v>0</v>
      </c>
      <c r="H72" s="74"/>
      <c r="I72" s="75" t="n">
        <f aca="false">SUMIFS(zeit2!t2istw13,zeit2!t2paketw13,B72)</f>
        <v>0</v>
      </c>
      <c r="J72" s="74"/>
      <c r="K72" s="75" t="n">
        <f aca="false">SUMIFS(zeit3!t3istw13,zeit3!t3paketw13,B72)</f>
        <v>0</v>
      </c>
      <c r="L72" s="74"/>
      <c r="M72" s="75" t="n">
        <f aca="false">SUMIFS(zeit4!t4istw13,zeit4!t4paketw13,B72)</f>
        <v>0</v>
      </c>
      <c r="N72" s="74"/>
      <c r="O72" s="75" t="n">
        <f aca="false">SUMIFS(zeit5!t5istw13,zeit5!t5paketw13,B72)</f>
        <v>0</v>
      </c>
      <c r="P72" s="76" t="n">
        <f aca="false">L72+J72+H72+F72+N72</f>
        <v>0</v>
      </c>
      <c r="Q72" s="98" t="n">
        <f aca="false">M72+K72+I72+G72+O72</f>
        <v>0</v>
      </c>
      <c r="R72" s="1"/>
      <c r="S72" s="1"/>
      <c r="T72" s="1"/>
      <c r="U72" s="1"/>
      <c r="V72" s="1"/>
      <c r="W72" s="1"/>
      <c r="X72" s="1"/>
      <c r="Y72" s="1"/>
      <c r="Z72" s="1"/>
      <c r="AA72" s="1"/>
      <c r="AB72" s="1"/>
      <c r="AC72" s="1"/>
      <c r="AD72" s="1"/>
      <c r="AE72" s="1"/>
      <c r="AF72" s="1"/>
    </row>
    <row r="73" customFormat="false" ht="15" hidden="true" customHeight="false" outlineLevel="2" collapsed="false">
      <c r="A73" s="1"/>
      <c r="B73" s="70" t="str">
        <f aca="false">Arbeitspakete!G8</f>
        <v>Arbeitspaket 5</v>
      </c>
      <c r="C73" s="71"/>
      <c r="D73" s="72"/>
      <c r="E73" s="73"/>
      <c r="F73" s="74"/>
      <c r="G73" s="75" t="n">
        <f aca="false">SUMIFS([0]!t1istw13,[0]!t1paketw13,B73)</f>
        <v>0</v>
      </c>
      <c r="H73" s="74"/>
      <c r="I73" s="75" t="n">
        <f aca="false">SUMIFS(zeit2!t2istw13,zeit2!t2paketw13,B73)</f>
        <v>0</v>
      </c>
      <c r="J73" s="74"/>
      <c r="K73" s="75" t="n">
        <f aca="false">SUMIFS(zeit3!t3istw13,zeit3!t3paketw13,B73)</f>
        <v>0</v>
      </c>
      <c r="L73" s="74"/>
      <c r="M73" s="75" t="n">
        <f aca="false">SUMIFS(zeit4!t4istw13,zeit4!t4paketw13,B73)</f>
        <v>0</v>
      </c>
      <c r="N73" s="74"/>
      <c r="O73" s="75" t="n">
        <f aca="false">SUMIFS(zeit5!t5istw13,zeit5!t5paketw13,B73)</f>
        <v>0</v>
      </c>
      <c r="P73" s="76" t="n">
        <f aca="false">L73+J73+H73+F73+N73</f>
        <v>0</v>
      </c>
      <c r="Q73" s="98" t="n">
        <f aca="false">M73+K73+I73+G73+O73</f>
        <v>0</v>
      </c>
      <c r="R73" s="1"/>
      <c r="S73" s="1"/>
      <c r="T73" s="1"/>
      <c r="U73" s="1"/>
      <c r="V73" s="1"/>
      <c r="W73" s="1"/>
      <c r="X73" s="1"/>
      <c r="Y73" s="1"/>
      <c r="Z73" s="1"/>
      <c r="AA73" s="1"/>
      <c r="AB73" s="1"/>
      <c r="AC73" s="1"/>
      <c r="AD73" s="1"/>
      <c r="AE73" s="1"/>
      <c r="AF73" s="1"/>
    </row>
    <row r="74" customFormat="false" ht="15" hidden="true" customHeight="false" outlineLevel="2" collapsed="false">
      <c r="A74" s="1"/>
      <c r="B74" s="70" t="n">
        <f aca="false">Arbeitspakete!G9</f>
        <v>0</v>
      </c>
      <c r="C74" s="71"/>
      <c r="D74" s="72"/>
      <c r="E74" s="73"/>
      <c r="F74" s="74"/>
      <c r="G74" s="75" t="n">
        <f aca="false">SUMIFS([0]!t1istw13,[0]!t1paketw13,B74)</f>
        <v>0</v>
      </c>
      <c r="H74" s="74"/>
      <c r="I74" s="75" t="n">
        <f aca="false">SUMIFS(zeit2!t2istw13,zeit2!t2paketw13,B74)</f>
        <v>0</v>
      </c>
      <c r="J74" s="74"/>
      <c r="K74" s="75" t="n">
        <f aca="false">SUMIFS(zeit3!t3istw13,zeit3!t3paketw13,B74)</f>
        <v>0</v>
      </c>
      <c r="L74" s="74"/>
      <c r="M74" s="75" t="n">
        <f aca="false">SUMIFS(zeit4!t4istw13,zeit4!t4paketw13,B74)</f>
        <v>0</v>
      </c>
      <c r="N74" s="74"/>
      <c r="O74" s="75" t="n">
        <f aca="false">SUMIFS(zeit5!t5istw13,zeit5!t5paketw13,B74)</f>
        <v>0</v>
      </c>
      <c r="P74" s="76" t="n">
        <f aca="false">L74+J74+H74+F74+N74</f>
        <v>0</v>
      </c>
      <c r="Q74" s="98" t="n">
        <f aca="false">M74+K74+I74+G74+O74</f>
        <v>0</v>
      </c>
      <c r="R74" s="1"/>
      <c r="S74" s="1"/>
      <c r="T74" s="1"/>
      <c r="U74" s="1"/>
      <c r="V74" s="1"/>
      <c r="W74" s="1"/>
      <c r="X74" s="1"/>
      <c r="Y74" s="1"/>
      <c r="Z74" s="1"/>
      <c r="AA74" s="1"/>
      <c r="AB74" s="1"/>
      <c r="AC74" s="1"/>
      <c r="AD74" s="1"/>
      <c r="AE74" s="1"/>
      <c r="AF74" s="1"/>
    </row>
    <row r="75" customFormat="false" ht="15" hidden="true" customHeight="false" outlineLevel="2" collapsed="false">
      <c r="A75" s="1"/>
      <c r="B75" s="70" t="n">
        <f aca="false">Arbeitspakete!G10</f>
        <v>0</v>
      </c>
      <c r="C75" s="71"/>
      <c r="D75" s="72"/>
      <c r="E75" s="73"/>
      <c r="F75" s="74"/>
      <c r="G75" s="75" t="n">
        <f aca="false">SUMIFS([0]!t1istw13,[0]!t1paketw13,B75)</f>
        <v>0</v>
      </c>
      <c r="H75" s="74"/>
      <c r="I75" s="75" t="n">
        <f aca="false">SUMIFS(zeit2!t2istw13,zeit2!t2paketw13,B75)</f>
        <v>0</v>
      </c>
      <c r="J75" s="74"/>
      <c r="K75" s="75" t="n">
        <f aca="false">SUMIFS(zeit3!t3istw13,zeit3!t3paketw13,B75)</f>
        <v>0</v>
      </c>
      <c r="L75" s="74"/>
      <c r="M75" s="75" t="n">
        <f aca="false">SUMIFS(zeit4!t4istw13,zeit4!t4paketw13,B75)</f>
        <v>0</v>
      </c>
      <c r="N75" s="74"/>
      <c r="O75" s="75" t="n">
        <f aca="false">SUMIFS(zeit5!t5istw13,zeit5!t5paketw13,B75)</f>
        <v>0</v>
      </c>
      <c r="P75" s="76" t="n">
        <f aca="false">L75+J75+H75+F75+N75</f>
        <v>0</v>
      </c>
      <c r="Q75" s="98" t="n">
        <f aca="false">M75+K75+I75+G75+O75</f>
        <v>0</v>
      </c>
      <c r="R75" s="1"/>
      <c r="S75" s="1"/>
      <c r="T75" s="1"/>
      <c r="U75" s="1"/>
      <c r="V75" s="1"/>
      <c r="W75" s="1"/>
      <c r="X75" s="1"/>
      <c r="Y75" s="1"/>
      <c r="Z75" s="1"/>
      <c r="AA75" s="1"/>
      <c r="AB75" s="1"/>
      <c r="AC75" s="1"/>
      <c r="AD75" s="1"/>
      <c r="AE75" s="1"/>
      <c r="AF75" s="1"/>
    </row>
    <row r="76" customFormat="false" ht="15" hidden="true" customHeight="false" outlineLevel="2" collapsed="false">
      <c r="A76" s="1"/>
      <c r="B76" s="70" t="n">
        <f aca="false">Arbeitspakete!G11</f>
        <v>0</v>
      </c>
      <c r="C76" s="71"/>
      <c r="D76" s="72"/>
      <c r="E76" s="73"/>
      <c r="F76" s="74"/>
      <c r="G76" s="75" t="n">
        <f aca="false">SUMIFS([0]!t1istw13,[0]!t1paketw13,B76)</f>
        <v>0</v>
      </c>
      <c r="H76" s="74"/>
      <c r="I76" s="75" t="n">
        <f aca="false">SUMIFS(zeit2!t2istw13,zeit2!t2paketw13,B76)</f>
        <v>0</v>
      </c>
      <c r="J76" s="74"/>
      <c r="K76" s="75" t="n">
        <f aca="false">SUMIFS(zeit3!t3istw13,zeit3!t3paketw13,B76)</f>
        <v>0</v>
      </c>
      <c r="L76" s="74"/>
      <c r="M76" s="75" t="n">
        <f aca="false">SUMIFS(zeit4!t4istw13,zeit4!t4paketw13,B76)</f>
        <v>0</v>
      </c>
      <c r="N76" s="74"/>
      <c r="O76" s="75" t="n">
        <f aca="false">SUMIFS(zeit5!t5istw13,zeit5!t5paketw13,B76)</f>
        <v>0</v>
      </c>
      <c r="P76" s="76" t="n">
        <f aca="false">L76+J76+H76+F76+N76</f>
        <v>0</v>
      </c>
      <c r="Q76" s="98" t="n">
        <f aca="false">M76+K76+I76+G76+O76</f>
        <v>0</v>
      </c>
      <c r="R76" s="1"/>
      <c r="S76" s="1"/>
      <c r="T76" s="1"/>
      <c r="U76" s="1"/>
      <c r="V76" s="1"/>
      <c r="W76" s="1"/>
      <c r="X76" s="1"/>
      <c r="Y76" s="1"/>
      <c r="Z76" s="1"/>
      <c r="AA76" s="1"/>
      <c r="AB76" s="1"/>
      <c r="AC76" s="1"/>
      <c r="AD76" s="1"/>
      <c r="AE76" s="1"/>
      <c r="AF76" s="1"/>
    </row>
    <row r="77" customFormat="false" ht="15" hidden="true" customHeight="false" outlineLevel="2" collapsed="false">
      <c r="A77" s="1"/>
      <c r="B77" s="70" t="n">
        <f aca="false">Arbeitspakete!G12</f>
        <v>0</v>
      </c>
      <c r="C77" s="71"/>
      <c r="D77" s="72"/>
      <c r="E77" s="73"/>
      <c r="F77" s="74"/>
      <c r="G77" s="75" t="n">
        <f aca="false">SUMIFS([0]!t1istw13,[0]!t1paketw13,B77)</f>
        <v>0</v>
      </c>
      <c r="H77" s="74"/>
      <c r="I77" s="75" t="n">
        <f aca="false">SUMIFS(zeit2!t2istw13,zeit2!t2paketw13,B77)</f>
        <v>0</v>
      </c>
      <c r="J77" s="74"/>
      <c r="K77" s="75" t="n">
        <f aca="false">SUMIFS(zeit3!t3istw13,zeit3!t3paketw13,B77)</f>
        <v>0</v>
      </c>
      <c r="L77" s="74"/>
      <c r="M77" s="75" t="n">
        <f aca="false">SUMIFS(zeit4!t4istw13,zeit4!t4paketw13,B77)</f>
        <v>0</v>
      </c>
      <c r="N77" s="74"/>
      <c r="O77" s="75" t="n">
        <f aca="false">SUMIFS(zeit5!t5istw13,zeit5!t5paketw13,B77)</f>
        <v>0</v>
      </c>
      <c r="P77" s="76" t="n">
        <f aca="false">L77+J77+H77+F77+N77</f>
        <v>0</v>
      </c>
      <c r="Q77" s="98" t="n">
        <f aca="false">M77+K77+I77+G77+O77</f>
        <v>0</v>
      </c>
      <c r="R77" s="1"/>
      <c r="S77" s="1"/>
      <c r="T77" s="1"/>
      <c r="U77" s="1"/>
      <c r="V77" s="1"/>
      <c r="W77" s="1"/>
      <c r="X77" s="1"/>
      <c r="Y77" s="1"/>
      <c r="Z77" s="1"/>
      <c r="AA77" s="1"/>
      <c r="AB77" s="1"/>
      <c r="AC77" s="1"/>
      <c r="AD77" s="1"/>
      <c r="AE77" s="1"/>
      <c r="AF77" s="1"/>
    </row>
    <row r="78" customFormat="false" ht="15" hidden="true" customHeight="false" outlineLevel="2" collapsed="false">
      <c r="A78" s="1"/>
      <c r="B78" s="70" t="n">
        <f aca="false">Arbeitspakete!G13</f>
        <v>0</v>
      </c>
      <c r="C78" s="71"/>
      <c r="D78" s="72"/>
      <c r="E78" s="73"/>
      <c r="F78" s="74"/>
      <c r="G78" s="75" t="n">
        <f aca="false">SUMIFS([0]!t1istw13,[0]!t1paketw13,B78)</f>
        <v>0</v>
      </c>
      <c r="H78" s="74"/>
      <c r="I78" s="75" t="n">
        <f aca="false">SUMIFS(zeit2!t2istw13,zeit2!t2paketw13,B78)</f>
        <v>0</v>
      </c>
      <c r="J78" s="74"/>
      <c r="K78" s="75" t="n">
        <f aca="false">SUMIFS(zeit3!t3istw13,zeit3!t3paketw13,B78)</f>
        <v>0</v>
      </c>
      <c r="L78" s="74"/>
      <c r="M78" s="75" t="n">
        <f aca="false">SUMIFS(zeit4!t4istw13,zeit4!t4paketw13,B78)</f>
        <v>0</v>
      </c>
      <c r="N78" s="74"/>
      <c r="O78" s="75" t="n">
        <f aca="false">SUMIFS(zeit5!t5istw13,zeit5!t5paketw13,B78)</f>
        <v>0</v>
      </c>
      <c r="P78" s="76" t="n">
        <f aca="false">L78+J78+H78+F78+N78</f>
        <v>0</v>
      </c>
      <c r="Q78" s="98" t="n">
        <f aca="false">M78+K78+I78+G78+O78</f>
        <v>0</v>
      </c>
      <c r="R78" s="1"/>
      <c r="S78" s="1"/>
      <c r="T78" s="1"/>
      <c r="U78" s="1"/>
      <c r="V78" s="1"/>
      <c r="W78" s="1"/>
      <c r="X78" s="1"/>
      <c r="Y78" s="1"/>
      <c r="Z78" s="1"/>
      <c r="AA78" s="1"/>
      <c r="AB78" s="1"/>
      <c r="AC78" s="1"/>
      <c r="AD78" s="1"/>
      <c r="AE78" s="1"/>
      <c r="AF78" s="1"/>
    </row>
    <row r="79" customFormat="false" ht="15" hidden="false" customHeight="false" outlineLevel="1" collapsed="true">
      <c r="A79" s="1"/>
      <c r="B79" s="84" t="s">
        <v>72</v>
      </c>
      <c r="C79" s="78"/>
      <c r="D79" s="79"/>
      <c r="E79" s="80" t="n">
        <f aca="false">D79-F79-H79-J79-L79-N79</f>
        <v>0</v>
      </c>
      <c r="F79" s="81" t="n">
        <f aca="false">SUM(F80:F89)</f>
        <v>0</v>
      </c>
      <c r="G79" s="82" t="n">
        <f aca="false">SUM(G80:G89)</f>
        <v>0</v>
      </c>
      <c r="H79" s="81" t="n">
        <f aca="false">SUM(H80:H89)</f>
        <v>0</v>
      </c>
      <c r="I79" s="82" t="n">
        <f aca="false">SUM(I80:I89)</f>
        <v>0</v>
      </c>
      <c r="J79" s="81" t="n">
        <f aca="false">SUM(J80:J89)</f>
        <v>0</v>
      </c>
      <c r="K79" s="82" t="n">
        <f aca="false">SUM(K80:K89)</f>
        <v>0</v>
      </c>
      <c r="L79" s="81" t="n">
        <f aca="false">SUM(L80:L89)</f>
        <v>0</v>
      </c>
      <c r="M79" s="82" t="n">
        <f aca="false">SUM(M80:M89)</f>
        <v>0</v>
      </c>
      <c r="N79" s="81" t="n">
        <f aca="false">SUM(N80:N89)</f>
        <v>0</v>
      </c>
      <c r="O79" s="82" t="n">
        <f aca="false">SUM(O80:O89)</f>
        <v>0</v>
      </c>
      <c r="P79" s="68" t="n">
        <f aca="false">L79+J79+H79+F79+N79</f>
        <v>0</v>
      </c>
      <c r="Q79" s="67" t="n">
        <f aca="false">M79+K79+I79+G79+O79</f>
        <v>0</v>
      </c>
      <c r="R79" s="1"/>
      <c r="S79" s="1"/>
      <c r="T79" s="1"/>
      <c r="U79" s="1"/>
      <c r="V79" s="1"/>
      <c r="W79" s="1"/>
      <c r="X79" s="1"/>
      <c r="Y79" s="1"/>
      <c r="Z79" s="1"/>
      <c r="AA79" s="1"/>
      <c r="AB79" s="1"/>
      <c r="AC79" s="1"/>
      <c r="AD79" s="1"/>
      <c r="AE79" s="1"/>
      <c r="AF79" s="1"/>
    </row>
    <row r="80" customFormat="false" ht="15" hidden="true" customHeight="false" outlineLevel="2" collapsed="false">
      <c r="A80" s="1"/>
      <c r="B80" s="70" t="str">
        <f aca="false">Arbeitspakete!H4</f>
        <v>Projektwissen</v>
      </c>
      <c r="C80" s="71"/>
      <c r="D80" s="72"/>
      <c r="E80" s="73"/>
      <c r="F80" s="74"/>
      <c r="G80" s="75" t="n">
        <f aca="false">SUMIFS([0]!t1istw13,[0]!t1paketw13,B80)</f>
        <v>0</v>
      </c>
      <c r="H80" s="74"/>
      <c r="I80" s="75" t="n">
        <f aca="false">SUMIFS(zeit2!t2istw13,zeit2!t2paketw13,B80)</f>
        <v>0</v>
      </c>
      <c r="J80" s="74"/>
      <c r="K80" s="75" t="n">
        <f aca="false">SUMIFS(zeit3!t3istw13,zeit3!t3paketw13,B80)</f>
        <v>0</v>
      </c>
      <c r="L80" s="74"/>
      <c r="M80" s="75" t="n">
        <f aca="false">SUMIFS(zeit4!t4istw13,zeit4!t4paketw13,B80)</f>
        <v>0</v>
      </c>
      <c r="N80" s="74"/>
      <c r="O80" s="75" t="n">
        <f aca="false">SUMIFS(zeit5!t5istw13,zeit5!t5paketw13,B80)</f>
        <v>0</v>
      </c>
      <c r="P80" s="76" t="n">
        <f aca="false">L80+J80+H80+F80+N80</f>
        <v>0</v>
      </c>
      <c r="Q80" s="98" t="n">
        <f aca="false">M80+K80+I80+G80+O80</f>
        <v>0</v>
      </c>
      <c r="R80" s="1"/>
      <c r="S80" s="1"/>
      <c r="T80" s="1"/>
      <c r="U80" s="1"/>
      <c r="V80" s="1"/>
      <c r="W80" s="1"/>
      <c r="X80" s="1"/>
      <c r="Y80" s="1"/>
      <c r="Z80" s="1"/>
      <c r="AA80" s="1"/>
      <c r="AB80" s="1"/>
      <c r="AC80" s="1"/>
      <c r="AD80" s="1"/>
      <c r="AE80" s="1"/>
      <c r="AF80" s="1"/>
    </row>
    <row r="81" customFormat="false" ht="15" hidden="true" customHeight="false" outlineLevel="2" collapsed="false">
      <c r="A81" s="1"/>
      <c r="B81" s="70" t="n">
        <f aca="false">Arbeitspakete!H5</f>
        <v>0</v>
      </c>
      <c r="C81" s="71"/>
      <c r="D81" s="72"/>
      <c r="E81" s="73"/>
      <c r="F81" s="74"/>
      <c r="G81" s="75" t="n">
        <f aca="false">SUMIFS([0]!t1istw13,[0]!t1paketw13,B81)</f>
        <v>0</v>
      </c>
      <c r="H81" s="74"/>
      <c r="I81" s="75" t="n">
        <f aca="false">SUMIFS(zeit2!t2istw13,zeit2!t2paketw13,B81)</f>
        <v>0</v>
      </c>
      <c r="J81" s="74"/>
      <c r="K81" s="75" t="n">
        <f aca="false">SUMIFS(zeit3!t3istw13,zeit3!t3paketw13,B81)</f>
        <v>0</v>
      </c>
      <c r="L81" s="74"/>
      <c r="M81" s="75" t="n">
        <f aca="false">SUMIFS(zeit4!t4istw13,zeit4!t4paketw13,B81)</f>
        <v>0</v>
      </c>
      <c r="N81" s="74"/>
      <c r="O81" s="75" t="n">
        <f aca="false">SUMIFS(zeit5!t5istw13,zeit5!t5paketw13,B81)</f>
        <v>0</v>
      </c>
      <c r="P81" s="76" t="n">
        <f aca="false">L81+J81+H81+F81+N81</f>
        <v>0</v>
      </c>
      <c r="Q81" s="98" t="n">
        <f aca="false">M81+K81+I81+G81+O81</f>
        <v>0</v>
      </c>
      <c r="R81" s="1"/>
      <c r="S81" s="1"/>
      <c r="T81" s="1"/>
      <c r="U81" s="1"/>
      <c r="V81" s="1"/>
      <c r="W81" s="1"/>
      <c r="X81" s="1"/>
      <c r="Y81" s="1"/>
      <c r="Z81" s="1"/>
      <c r="AA81" s="1"/>
      <c r="AB81" s="1"/>
      <c r="AC81" s="1"/>
      <c r="AD81" s="1"/>
      <c r="AE81" s="1"/>
      <c r="AF81" s="1"/>
    </row>
    <row r="82" customFormat="false" ht="15" hidden="true" customHeight="false" outlineLevel="2" collapsed="false">
      <c r="A82" s="1"/>
      <c r="B82" s="70" t="n">
        <f aca="false">Arbeitspakete!H6</f>
        <v>0</v>
      </c>
      <c r="C82" s="71"/>
      <c r="D82" s="72"/>
      <c r="E82" s="73"/>
      <c r="F82" s="74"/>
      <c r="G82" s="75" t="n">
        <f aca="false">SUMIFS([0]!t1istw13,[0]!t1paketw13,B82)</f>
        <v>0</v>
      </c>
      <c r="H82" s="74"/>
      <c r="I82" s="75" t="n">
        <f aca="false">SUMIFS(zeit2!t2istw13,zeit2!t2paketw13,B82)</f>
        <v>0</v>
      </c>
      <c r="J82" s="74"/>
      <c r="K82" s="75" t="n">
        <f aca="false">SUMIFS(zeit3!t3istw13,zeit3!t3paketw13,B82)</f>
        <v>0</v>
      </c>
      <c r="L82" s="74"/>
      <c r="M82" s="75" t="n">
        <f aca="false">SUMIFS(zeit4!t4istw13,zeit4!t4paketw13,B82)</f>
        <v>0</v>
      </c>
      <c r="N82" s="74"/>
      <c r="O82" s="75" t="n">
        <f aca="false">SUMIFS(zeit5!t5istw13,zeit5!t5paketw13,B82)</f>
        <v>0</v>
      </c>
      <c r="P82" s="76" t="n">
        <f aca="false">L82+J82+H82+F82+N82</f>
        <v>0</v>
      </c>
      <c r="Q82" s="98" t="n">
        <f aca="false">M82+K82+I82+G82+O82</f>
        <v>0</v>
      </c>
      <c r="R82" s="1"/>
      <c r="S82" s="1"/>
      <c r="T82" s="1"/>
      <c r="U82" s="1"/>
      <c r="V82" s="1"/>
      <c r="W82" s="1"/>
      <c r="X82" s="1"/>
      <c r="Y82" s="1"/>
      <c r="Z82" s="1"/>
      <c r="AA82" s="1"/>
      <c r="AB82" s="1"/>
      <c r="AC82" s="1"/>
      <c r="AD82" s="1"/>
      <c r="AE82" s="1"/>
      <c r="AF82" s="1"/>
    </row>
    <row r="83" customFormat="false" ht="15" hidden="true" customHeight="false" outlineLevel="2" collapsed="false">
      <c r="A83" s="1"/>
      <c r="B83" s="70" t="n">
        <f aca="false">Arbeitspakete!H7</f>
        <v>0</v>
      </c>
      <c r="C83" s="71"/>
      <c r="D83" s="72"/>
      <c r="E83" s="73"/>
      <c r="F83" s="74"/>
      <c r="G83" s="75" t="n">
        <f aca="false">SUMIFS([0]!t1istw13,[0]!t1paketw13,B83)</f>
        <v>0</v>
      </c>
      <c r="H83" s="74"/>
      <c r="I83" s="75" t="n">
        <f aca="false">SUMIFS(zeit2!t2istw13,zeit2!t2paketw13,B83)</f>
        <v>0</v>
      </c>
      <c r="J83" s="74"/>
      <c r="K83" s="75" t="n">
        <f aca="false">SUMIFS(zeit3!t3istw13,zeit3!t3paketw13,B83)</f>
        <v>0</v>
      </c>
      <c r="L83" s="74"/>
      <c r="M83" s="75" t="n">
        <f aca="false">SUMIFS(zeit4!t4istw13,zeit4!t4paketw13,B83)</f>
        <v>0</v>
      </c>
      <c r="N83" s="74"/>
      <c r="O83" s="75" t="n">
        <f aca="false">SUMIFS(zeit5!t5istw13,zeit5!t5paketw13,B83)</f>
        <v>0</v>
      </c>
      <c r="P83" s="76" t="n">
        <f aca="false">L83+J83+H83+F83+N83</f>
        <v>0</v>
      </c>
      <c r="Q83" s="98" t="n">
        <f aca="false">M83+K83+I83+G83+O83</f>
        <v>0</v>
      </c>
      <c r="R83" s="1"/>
      <c r="S83" s="1"/>
      <c r="T83" s="1"/>
      <c r="U83" s="1"/>
      <c r="V83" s="1"/>
      <c r="W83" s="1"/>
      <c r="X83" s="1"/>
      <c r="Y83" s="1"/>
      <c r="Z83" s="1"/>
      <c r="AA83" s="1"/>
      <c r="AB83" s="1"/>
      <c r="AC83" s="1"/>
      <c r="AD83" s="1"/>
      <c r="AE83" s="1"/>
      <c r="AF83" s="1"/>
    </row>
    <row r="84" customFormat="false" ht="15" hidden="true" customHeight="false" outlineLevel="2" collapsed="false">
      <c r="A84" s="1"/>
      <c r="B84" s="70" t="n">
        <f aca="false">Arbeitspakete!H8</f>
        <v>0</v>
      </c>
      <c r="C84" s="71"/>
      <c r="D84" s="72"/>
      <c r="E84" s="73"/>
      <c r="F84" s="74"/>
      <c r="G84" s="75" t="n">
        <f aca="false">SUMIFS([0]!t1istw13,[0]!t1paketw13,B84)</f>
        <v>0</v>
      </c>
      <c r="H84" s="74"/>
      <c r="I84" s="75" t="n">
        <f aca="false">SUMIFS(zeit2!t2istw13,zeit2!t2paketw13,B84)</f>
        <v>0</v>
      </c>
      <c r="J84" s="74"/>
      <c r="K84" s="75" t="n">
        <f aca="false">SUMIFS(zeit3!t3istw13,zeit3!t3paketw13,B84)</f>
        <v>0</v>
      </c>
      <c r="L84" s="74"/>
      <c r="M84" s="75" t="n">
        <f aca="false">SUMIFS(zeit4!t4istw13,zeit4!t4paketw13,B84)</f>
        <v>0</v>
      </c>
      <c r="N84" s="74"/>
      <c r="O84" s="75" t="n">
        <f aca="false">SUMIFS(zeit5!t5istw13,zeit5!t5paketw13,B84)</f>
        <v>0</v>
      </c>
      <c r="P84" s="76" t="n">
        <f aca="false">L84+J84+H84+F84+N84</f>
        <v>0</v>
      </c>
      <c r="Q84" s="98" t="n">
        <f aca="false">M84+K84+I84+G84+O84</f>
        <v>0</v>
      </c>
      <c r="R84" s="1"/>
      <c r="S84" s="1"/>
      <c r="T84" s="1"/>
      <c r="U84" s="1"/>
      <c r="V84" s="1"/>
      <c r="W84" s="1"/>
      <c r="X84" s="1"/>
      <c r="Y84" s="1"/>
      <c r="Z84" s="1"/>
      <c r="AA84" s="1"/>
      <c r="AB84" s="1"/>
      <c r="AC84" s="1"/>
      <c r="AD84" s="1"/>
      <c r="AE84" s="1"/>
      <c r="AF84" s="1"/>
    </row>
    <row r="85" customFormat="false" ht="15" hidden="true" customHeight="false" outlineLevel="2" collapsed="false">
      <c r="A85" s="1"/>
      <c r="B85" s="70" t="n">
        <f aca="false">Arbeitspakete!H9</f>
        <v>0</v>
      </c>
      <c r="C85" s="71"/>
      <c r="D85" s="72"/>
      <c r="E85" s="73"/>
      <c r="F85" s="74"/>
      <c r="G85" s="75" t="n">
        <f aca="false">SUMIFS([0]!t1istw13,[0]!t1paketw13,B85)</f>
        <v>0</v>
      </c>
      <c r="H85" s="74"/>
      <c r="I85" s="75" t="n">
        <f aca="false">SUMIFS(zeit2!t2istw13,zeit2!t2paketw13,B85)</f>
        <v>0</v>
      </c>
      <c r="J85" s="74"/>
      <c r="K85" s="75" t="n">
        <f aca="false">SUMIFS(zeit3!t3istw13,zeit3!t3paketw13,B85)</f>
        <v>0</v>
      </c>
      <c r="L85" s="74"/>
      <c r="M85" s="75" t="n">
        <f aca="false">SUMIFS(zeit4!t4istw13,zeit4!t4paketw13,B85)</f>
        <v>0</v>
      </c>
      <c r="N85" s="74"/>
      <c r="O85" s="75" t="n">
        <f aca="false">SUMIFS(zeit5!t5istw13,zeit5!t5paketw13,B85)</f>
        <v>0</v>
      </c>
      <c r="P85" s="76" t="n">
        <f aca="false">L85+J85+H85+F85+N85</f>
        <v>0</v>
      </c>
      <c r="Q85" s="98" t="n">
        <f aca="false">M85+K85+I85+G85+O85</f>
        <v>0</v>
      </c>
      <c r="R85" s="1"/>
      <c r="S85" s="1"/>
      <c r="T85" s="1"/>
      <c r="U85" s="1"/>
      <c r="V85" s="1"/>
      <c r="W85" s="1"/>
      <c r="X85" s="1"/>
      <c r="Y85" s="1"/>
      <c r="Z85" s="1"/>
      <c r="AA85" s="1"/>
      <c r="AB85" s="1"/>
      <c r="AC85" s="1"/>
      <c r="AD85" s="1"/>
      <c r="AE85" s="1"/>
      <c r="AF85" s="1"/>
    </row>
    <row r="86" customFormat="false" ht="15" hidden="true" customHeight="false" outlineLevel="2" collapsed="false">
      <c r="A86" s="1"/>
      <c r="B86" s="70" t="n">
        <f aca="false">Arbeitspakete!H10</f>
        <v>0</v>
      </c>
      <c r="C86" s="71"/>
      <c r="D86" s="72"/>
      <c r="E86" s="73"/>
      <c r="F86" s="74"/>
      <c r="G86" s="75" t="n">
        <f aca="false">SUMIFS([0]!t1istw13,[0]!t1paketw13,B86)</f>
        <v>0</v>
      </c>
      <c r="H86" s="74"/>
      <c r="I86" s="75" t="n">
        <f aca="false">SUMIFS(zeit2!t2istw13,zeit2!t2paketw13,B86)</f>
        <v>0</v>
      </c>
      <c r="J86" s="74"/>
      <c r="K86" s="75" t="n">
        <f aca="false">SUMIFS(zeit3!t3istw13,zeit3!t3paketw13,B86)</f>
        <v>0</v>
      </c>
      <c r="L86" s="74"/>
      <c r="M86" s="75" t="n">
        <f aca="false">SUMIFS(zeit4!t4istw13,zeit4!t4paketw13,B86)</f>
        <v>0</v>
      </c>
      <c r="N86" s="74"/>
      <c r="O86" s="75" t="n">
        <f aca="false">SUMIFS(zeit5!t5istw13,zeit5!t5paketw13,B86)</f>
        <v>0</v>
      </c>
      <c r="P86" s="76" t="n">
        <f aca="false">L86+J86+H86+F86+N86</f>
        <v>0</v>
      </c>
      <c r="Q86" s="98" t="n">
        <f aca="false">M86+K86+I86+G86+O86</f>
        <v>0</v>
      </c>
      <c r="R86" s="1"/>
      <c r="S86" s="1"/>
      <c r="T86" s="1"/>
      <c r="U86" s="1"/>
      <c r="V86" s="1"/>
      <c r="W86" s="1"/>
      <c r="X86" s="1"/>
      <c r="Y86" s="1"/>
      <c r="Z86" s="1"/>
      <c r="AA86" s="1"/>
      <c r="AB86" s="1"/>
      <c r="AC86" s="1"/>
      <c r="AD86" s="1"/>
      <c r="AE86" s="1"/>
      <c r="AF86" s="1"/>
    </row>
    <row r="87" customFormat="false" ht="15" hidden="true" customHeight="false" outlineLevel="2" collapsed="false">
      <c r="A87" s="1"/>
      <c r="B87" s="70" t="n">
        <f aca="false">Arbeitspakete!H11</f>
        <v>0</v>
      </c>
      <c r="C87" s="71"/>
      <c r="D87" s="72"/>
      <c r="E87" s="73"/>
      <c r="F87" s="74"/>
      <c r="G87" s="75" t="n">
        <f aca="false">SUMIFS([0]!t1istw13,[0]!t1paketw13,B87)</f>
        <v>0</v>
      </c>
      <c r="H87" s="74"/>
      <c r="I87" s="75" t="n">
        <f aca="false">SUMIFS(zeit2!t2istw13,zeit2!t2paketw13,B87)</f>
        <v>0</v>
      </c>
      <c r="J87" s="74"/>
      <c r="K87" s="75" t="n">
        <f aca="false">SUMIFS(zeit3!t3istw13,zeit3!t3paketw13,B87)</f>
        <v>0</v>
      </c>
      <c r="L87" s="74"/>
      <c r="M87" s="75" t="n">
        <f aca="false">SUMIFS(zeit4!t4istw13,zeit4!t4paketw13,B87)</f>
        <v>0</v>
      </c>
      <c r="N87" s="74"/>
      <c r="O87" s="75" t="n">
        <f aca="false">SUMIFS(zeit5!t5istw13,zeit5!t5paketw13,B87)</f>
        <v>0</v>
      </c>
      <c r="P87" s="76" t="n">
        <f aca="false">L87+J87+H87+F87+N87</f>
        <v>0</v>
      </c>
      <c r="Q87" s="98" t="n">
        <f aca="false">M87+K87+I87+G87+O87</f>
        <v>0</v>
      </c>
      <c r="R87" s="1"/>
      <c r="S87" s="1"/>
      <c r="T87" s="1"/>
      <c r="U87" s="1"/>
      <c r="V87" s="1"/>
      <c r="W87" s="1"/>
      <c r="X87" s="1"/>
      <c r="Y87" s="1"/>
      <c r="Z87" s="1"/>
      <c r="AA87" s="1"/>
      <c r="AB87" s="1"/>
      <c r="AC87" s="1"/>
      <c r="AD87" s="1"/>
      <c r="AE87" s="1"/>
      <c r="AF87" s="1"/>
    </row>
    <row r="88" customFormat="false" ht="15" hidden="true" customHeight="false" outlineLevel="2" collapsed="false">
      <c r="A88" s="1"/>
      <c r="B88" s="70" t="n">
        <f aca="false">Arbeitspakete!H12</f>
        <v>0</v>
      </c>
      <c r="C88" s="71"/>
      <c r="D88" s="72"/>
      <c r="E88" s="73"/>
      <c r="F88" s="74"/>
      <c r="G88" s="75" t="n">
        <f aca="false">SUMIFS([0]!t1istw13,[0]!t1paketw13,B88)</f>
        <v>0</v>
      </c>
      <c r="H88" s="74"/>
      <c r="I88" s="75" t="n">
        <f aca="false">SUMIFS(zeit2!t2istw13,zeit2!t2paketw13,B88)</f>
        <v>0</v>
      </c>
      <c r="J88" s="74"/>
      <c r="K88" s="75" t="n">
        <f aca="false">SUMIFS(zeit3!t3istw13,zeit3!t3paketw13,B88)</f>
        <v>0</v>
      </c>
      <c r="L88" s="74"/>
      <c r="M88" s="75" t="n">
        <f aca="false">SUMIFS(zeit4!t4istw13,zeit4!t4paketw13,B88)</f>
        <v>0</v>
      </c>
      <c r="N88" s="74"/>
      <c r="O88" s="75" t="n">
        <f aca="false">SUMIFS(zeit5!t5istw13,zeit5!t5paketw13,B88)</f>
        <v>0</v>
      </c>
      <c r="P88" s="76" t="n">
        <f aca="false">L88+J88+H88+F88+N88</f>
        <v>0</v>
      </c>
      <c r="Q88" s="98" t="n">
        <f aca="false">M88+K88+I88+G88+O88</f>
        <v>0</v>
      </c>
      <c r="R88" s="1"/>
      <c r="S88" s="1"/>
      <c r="T88" s="1"/>
      <c r="U88" s="1"/>
      <c r="V88" s="1"/>
      <c r="W88" s="1"/>
      <c r="X88" s="1"/>
      <c r="Y88" s="1"/>
      <c r="Z88" s="1"/>
      <c r="AA88" s="1"/>
      <c r="AB88" s="1"/>
      <c r="AC88" s="1"/>
      <c r="AD88" s="1"/>
      <c r="AE88" s="1"/>
      <c r="AF88" s="1"/>
    </row>
    <row r="89" customFormat="false" ht="15" hidden="true" customHeight="false" outlineLevel="2" collapsed="false">
      <c r="A89" s="1"/>
      <c r="B89" s="70" t="n">
        <f aca="false">Arbeitspakete!H13</f>
        <v>0</v>
      </c>
      <c r="C89" s="71"/>
      <c r="D89" s="72"/>
      <c r="E89" s="73"/>
      <c r="F89" s="74"/>
      <c r="G89" s="75" t="n">
        <f aca="false">SUMIFS([0]!t1istw13,[0]!t1paketw13,B89)</f>
        <v>0</v>
      </c>
      <c r="H89" s="74"/>
      <c r="I89" s="75" t="n">
        <f aca="false">SUMIFS(zeit2!t2istw13,zeit2!t2paketw13,B89)</f>
        <v>0</v>
      </c>
      <c r="J89" s="74"/>
      <c r="K89" s="75" t="n">
        <f aca="false">SUMIFS(zeit3!t3istw13,zeit3!t3paketw13,B89)</f>
        <v>0</v>
      </c>
      <c r="L89" s="74"/>
      <c r="M89" s="75" t="n">
        <f aca="false">SUMIFS(zeit4!t4istw13,zeit4!t4paketw13,B89)</f>
        <v>0</v>
      </c>
      <c r="N89" s="74"/>
      <c r="O89" s="75" t="n">
        <f aca="false">SUMIFS(zeit5!t5istw13,zeit5!t5paketw13,B89)</f>
        <v>0</v>
      </c>
      <c r="P89" s="76" t="n">
        <f aca="false">L89+J89+H89+F89+N89</f>
        <v>0</v>
      </c>
      <c r="Q89" s="98" t="n">
        <f aca="false">M89+K89+I89+G89+O89</f>
        <v>0</v>
      </c>
      <c r="R89" s="1"/>
      <c r="S89" s="1"/>
      <c r="T89" s="1"/>
      <c r="U89" s="1"/>
      <c r="V89" s="1"/>
      <c r="W89" s="1"/>
      <c r="X89" s="1"/>
      <c r="Y89" s="1"/>
      <c r="Z89" s="1"/>
      <c r="AA89" s="1"/>
      <c r="AB89" s="1"/>
      <c r="AC89" s="1"/>
      <c r="AD89" s="1"/>
      <c r="AE89" s="1"/>
      <c r="AF89" s="1"/>
    </row>
    <row r="90" customFormat="false" ht="15" hidden="false" customHeight="false" outlineLevel="1" collapsed="true">
      <c r="A90" s="1"/>
      <c r="B90" s="84" t="s">
        <v>60</v>
      </c>
      <c r="C90" s="78"/>
      <c r="D90" s="79" t="n">
        <v>12</v>
      </c>
      <c r="E90" s="80" t="n">
        <f aca="false">D90-F90-H90-J90-L90-N90</f>
        <v>0</v>
      </c>
      <c r="F90" s="81" t="n">
        <f aca="false">SUM(F91:F100)</f>
        <v>3</v>
      </c>
      <c r="G90" s="82" t="n">
        <f aca="false">SUM(G91:G100)</f>
        <v>0</v>
      </c>
      <c r="H90" s="81" t="n">
        <f aca="false">SUM(H91:H100)</f>
        <v>3</v>
      </c>
      <c r="I90" s="82" t="n">
        <f aca="false">SUM(I91:I100)</f>
        <v>0</v>
      </c>
      <c r="J90" s="81" t="n">
        <f aca="false">SUM(J91:J100)</f>
        <v>3</v>
      </c>
      <c r="K90" s="82" t="n">
        <f aca="false">SUM(K91:K100)</f>
        <v>0</v>
      </c>
      <c r="L90" s="81" t="n">
        <f aca="false">SUM(L91:L100)</f>
        <v>3</v>
      </c>
      <c r="M90" s="82" t="n">
        <f aca="false">SUM(M91:M100)</f>
        <v>0</v>
      </c>
      <c r="N90" s="81" t="n">
        <f aca="false">SUM(N91:N100)</f>
        <v>0</v>
      </c>
      <c r="O90" s="82" t="n">
        <f aca="false">SUM(O91:O100)</f>
        <v>0</v>
      </c>
      <c r="P90" s="68" t="n">
        <f aca="false">L90+J90+H90+F90+N90</f>
        <v>12</v>
      </c>
      <c r="Q90" s="67" t="n">
        <f aca="false">M90+K90+I90+G90+O90</f>
        <v>0</v>
      </c>
      <c r="R90" s="1"/>
      <c r="S90" s="1"/>
      <c r="T90" s="1"/>
      <c r="U90" s="1"/>
      <c r="V90" s="1"/>
      <c r="W90" s="1"/>
      <c r="X90" s="1"/>
      <c r="Y90" s="1"/>
      <c r="Z90" s="1"/>
      <c r="AA90" s="1"/>
      <c r="AB90" s="1"/>
      <c r="AC90" s="1"/>
      <c r="AD90" s="1"/>
      <c r="AE90" s="1"/>
      <c r="AF90" s="1"/>
    </row>
    <row r="91" customFormat="false" ht="15" hidden="false" customHeight="false" outlineLevel="2" collapsed="false">
      <c r="A91" s="1"/>
      <c r="B91" s="70" t="str">
        <f aca="false">Arbeitspakete!I4</f>
        <v>Ergebnisse zusammentragen</v>
      </c>
      <c r="C91" s="71"/>
      <c r="D91" s="72"/>
      <c r="E91" s="73"/>
      <c r="F91" s="74" t="n">
        <v>3</v>
      </c>
      <c r="G91" s="75" t="n">
        <f aca="false">SUMIFS([0]!t1istw13,[0]!t1paketw13,B91)</f>
        <v>0</v>
      </c>
      <c r="H91" s="74" t="n">
        <v>3</v>
      </c>
      <c r="I91" s="75" t="n">
        <f aca="false">SUMIFS(zeit2!t2istw13,zeit2!t2paketw13,B91)</f>
        <v>0</v>
      </c>
      <c r="J91" s="74" t="n">
        <v>3</v>
      </c>
      <c r="K91" s="75" t="n">
        <f aca="false">SUMIFS(zeit3!t3istw13,zeit3!t3paketw13,B91)</f>
        <v>0</v>
      </c>
      <c r="L91" s="74" t="n">
        <v>3</v>
      </c>
      <c r="M91" s="75" t="n">
        <f aca="false">SUMIFS(zeit4!t4istw13,zeit4!t4paketw13,B91)</f>
        <v>0</v>
      </c>
      <c r="N91" s="74"/>
      <c r="O91" s="75" t="n">
        <f aca="false">SUMIFS(zeit5!t5istw13,zeit5!t5paketw13,B91)</f>
        <v>0</v>
      </c>
      <c r="P91" s="76" t="n">
        <f aca="false">L91+J91+H91+F91+N91</f>
        <v>12</v>
      </c>
      <c r="Q91" s="98" t="n">
        <f aca="false">M91+K91+I91+G91+O91</f>
        <v>0</v>
      </c>
      <c r="R91" s="1"/>
      <c r="S91" s="1"/>
      <c r="T91" s="1"/>
      <c r="U91" s="1"/>
      <c r="V91" s="1"/>
      <c r="W91" s="1"/>
      <c r="X91" s="1"/>
      <c r="Y91" s="1"/>
      <c r="Z91" s="1"/>
      <c r="AA91" s="1"/>
      <c r="AB91" s="1"/>
      <c r="AC91" s="1"/>
      <c r="AD91" s="1"/>
      <c r="AE91" s="1"/>
      <c r="AF91" s="1"/>
    </row>
    <row r="92" customFormat="false" ht="15" hidden="false" customHeight="false" outlineLevel="2" collapsed="false">
      <c r="A92" s="1"/>
      <c r="B92" s="70" t="str">
        <f aca="false">Arbeitspakete!I5</f>
        <v>Brainstorming</v>
      </c>
      <c r="C92" s="71"/>
      <c r="D92" s="72"/>
      <c r="E92" s="73"/>
      <c r="F92" s="74"/>
      <c r="G92" s="75" t="n">
        <f aca="false">SUMIFS([0]!t1istw13,[0]!t1paketw13,B92)</f>
        <v>0</v>
      </c>
      <c r="H92" s="74"/>
      <c r="I92" s="75" t="n">
        <f aca="false">SUMIFS(zeit2!t2istw13,zeit2!t2paketw13,B92)</f>
        <v>0</v>
      </c>
      <c r="J92" s="74"/>
      <c r="K92" s="75" t="n">
        <f aca="false">SUMIFS(zeit3!t3istw13,zeit3!t3paketw13,B92)</f>
        <v>0</v>
      </c>
      <c r="L92" s="74"/>
      <c r="M92" s="75" t="n">
        <f aca="false">SUMIFS(zeit4!t4istw13,zeit4!t4paketw13,B92)</f>
        <v>0</v>
      </c>
      <c r="N92" s="74"/>
      <c r="O92" s="75" t="n">
        <f aca="false">SUMIFS(zeit5!t5istw13,zeit5!t5paketw13,B92)</f>
        <v>0</v>
      </c>
      <c r="P92" s="76" t="n">
        <f aca="false">L92+J92+H92+F92+N92</f>
        <v>0</v>
      </c>
      <c r="Q92" s="98" t="n">
        <f aca="false">M92+K92+I92+G92+O92</f>
        <v>0</v>
      </c>
      <c r="R92" s="1"/>
      <c r="S92" s="1"/>
      <c r="T92" s="1"/>
      <c r="U92" s="1"/>
      <c r="V92" s="1"/>
      <c r="W92" s="1"/>
      <c r="X92" s="1"/>
      <c r="Y92" s="1"/>
      <c r="Z92" s="1"/>
      <c r="AA92" s="1"/>
      <c r="AB92" s="1"/>
      <c r="AC92" s="1"/>
      <c r="AD92" s="1"/>
      <c r="AE92" s="1"/>
      <c r="AF92" s="1"/>
    </row>
    <row r="93" customFormat="false" ht="15" hidden="false" customHeight="false" outlineLevel="2" collapsed="false">
      <c r="A93" s="1"/>
      <c r="B93" s="70" t="str">
        <f aca="false">Arbeitspakete!I6</f>
        <v>Arbeitspaket 3</v>
      </c>
      <c r="C93" s="71"/>
      <c r="D93" s="72"/>
      <c r="E93" s="73"/>
      <c r="F93" s="74"/>
      <c r="G93" s="75" t="n">
        <f aca="false">SUMIFS([0]!t1istw13,[0]!t1paketw13,B93)</f>
        <v>0</v>
      </c>
      <c r="H93" s="74"/>
      <c r="I93" s="75" t="n">
        <f aca="false">SUMIFS(zeit2!t2istw13,zeit2!t2paketw13,B93)</f>
        <v>0</v>
      </c>
      <c r="J93" s="74"/>
      <c r="K93" s="75" t="n">
        <f aca="false">SUMIFS(zeit3!t3istw13,zeit3!t3paketw13,B93)</f>
        <v>0</v>
      </c>
      <c r="L93" s="74"/>
      <c r="M93" s="75" t="n">
        <f aca="false">SUMIFS(zeit4!t4istw13,zeit4!t4paketw13,B93)</f>
        <v>0</v>
      </c>
      <c r="N93" s="74"/>
      <c r="O93" s="75" t="n">
        <f aca="false">SUMIFS(zeit5!t5istw13,zeit5!t5paketw13,B93)</f>
        <v>0</v>
      </c>
      <c r="P93" s="76" t="n">
        <f aca="false">L93+J93+H93+F93+N93</f>
        <v>0</v>
      </c>
      <c r="Q93" s="98" t="n">
        <f aca="false">M93+K93+I93+G93+O93</f>
        <v>0</v>
      </c>
      <c r="R93" s="1"/>
      <c r="S93" s="1"/>
      <c r="T93" s="1"/>
      <c r="U93" s="1"/>
      <c r="V93" s="1"/>
      <c r="W93" s="1"/>
      <c r="X93" s="1"/>
      <c r="Y93" s="1"/>
      <c r="Z93" s="1"/>
      <c r="AA93" s="1"/>
      <c r="AB93" s="1"/>
      <c r="AC93" s="1"/>
      <c r="AD93" s="1"/>
      <c r="AE93" s="1"/>
      <c r="AF93" s="1"/>
    </row>
    <row r="94" customFormat="false" ht="15" hidden="false" customHeight="false" outlineLevel="2" collapsed="false">
      <c r="A94" s="1"/>
      <c r="B94" s="70" t="str">
        <f aca="false">Arbeitspakete!I7</f>
        <v>Arbeitspaket 4</v>
      </c>
      <c r="C94" s="71"/>
      <c r="D94" s="72"/>
      <c r="E94" s="73"/>
      <c r="F94" s="74"/>
      <c r="G94" s="75" t="n">
        <f aca="false">SUMIFS([0]!t1istw13,[0]!t1paketw13,B94)</f>
        <v>0</v>
      </c>
      <c r="H94" s="74"/>
      <c r="I94" s="75" t="n">
        <f aca="false">SUMIFS(zeit2!t2istw13,zeit2!t2paketw13,B94)</f>
        <v>0</v>
      </c>
      <c r="J94" s="74"/>
      <c r="K94" s="75" t="n">
        <f aca="false">SUMIFS(zeit3!t3istw13,zeit3!t3paketw13,B94)</f>
        <v>0</v>
      </c>
      <c r="L94" s="74"/>
      <c r="M94" s="75" t="n">
        <f aca="false">SUMIFS(zeit4!t4istw13,zeit4!t4paketw13,B94)</f>
        <v>0</v>
      </c>
      <c r="N94" s="74"/>
      <c r="O94" s="75" t="n">
        <f aca="false">SUMIFS(zeit5!t5istw13,zeit5!t5paketw13,B94)</f>
        <v>0</v>
      </c>
      <c r="P94" s="76" t="n">
        <f aca="false">L94+J94+H94+F94+N94</f>
        <v>0</v>
      </c>
      <c r="Q94" s="98" t="n">
        <f aca="false">M94+K94+I94+G94+O94</f>
        <v>0</v>
      </c>
      <c r="R94" s="1"/>
      <c r="S94" s="1"/>
      <c r="T94" s="1"/>
      <c r="U94" s="1"/>
      <c r="V94" s="1"/>
      <c r="W94" s="1"/>
      <c r="X94" s="1"/>
      <c r="Y94" s="1"/>
      <c r="Z94" s="1"/>
      <c r="AA94" s="1"/>
      <c r="AB94" s="1"/>
      <c r="AC94" s="1"/>
      <c r="AD94" s="1"/>
      <c r="AE94" s="1"/>
    </row>
    <row r="95" customFormat="false" ht="15" hidden="false" customHeight="false" outlineLevel="2" collapsed="false">
      <c r="A95" s="1"/>
      <c r="B95" s="70" t="str">
        <f aca="false">Arbeitspakete!I8</f>
        <v>Arbeitspaket 5</v>
      </c>
      <c r="C95" s="71"/>
      <c r="D95" s="72"/>
      <c r="E95" s="73"/>
      <c r="F95" s="74"/>
      <c r="G95" s="75" t="n">
        <f aca="false">SUMIFS([0]!t1istw13,[0]!t1paketw13,B95)</f>
        <v>0</v>
      </c>
      <c r="H95" s="74"/>
      <c r="I95" s="75" t="n">
        <f aca="false">SUMIFS(zeit2!t2istw13,zeit2!t2paketw13,B95)</f>
        <v>0</v>
      </c>
      <c r="J95" s="74"/>
      <c r="K95" s="75" t="n">
        <f aca="false">SUMIFS(zeit3!t3istw13,zeit3!t3paketw13,B95)</f>
        <v>0</v>
      </c>
      <c r="L95" s="74"/>
      <c r="M95" s="75" t="n">
        <f aca="false">SUMIFS(zeit4!t4istw13,zeit4!t4paketw13,B95)</f>
        <v>0</v>
      </c>
      <c r="N95" s="74"/>
      <c r="O95" s="75" t="n">
        <f aca="false">SUMIFS(zeit5!t5istw13,zeit5!t5paketw13,B95)</f>
        <v>0</v>
      </c>
      <c r="P95" s="76" t="n">
        <f aca="false">L95+J95+H95+F95+N95</f>
        <v>0</v>
      </c>
      <c r="Q95" s="98" t="n">
        <f aca="false">M95+K95+I95+G95+O95</f>
        <v>0</v>
      </c>
      <c r="R95" s="1"/>
      <c r="S95" s="1"/>
      <c r="T95" s="1"/>
      <c r="U95" s="1"/>
      <c r="V95" s="1"/>
      <c r="W95" s="1"/>
      <c r="X95" s="1"/>
      <c r="Y95" s="1"/>
      <c r="Z95" s="1"/>
      <c r="AA95" s="1"/>
      <c r="AB95" s="1"/>
      <c r="AC95" s="1"/>
      <c r="AD95" s="1"/>
      <c r="AE95" s="1"/>
    </row>
    <row r="96" customFormat="false" ht="15" hidden="false" customHeight="false" outlineLevel="2" collapsed="false">
      <c r="A96" s="1"/>
      <c r="B96" s="70" t="n">
        <f aca="false">Arbeitspakete!I9</f>
        <v>0</v>
      </c>
      <c r="C96" s="71"/>
      <c r="D96" s="72"/>
      <c r="E96" s="73"/>
      <c r="F96" s="74"/>
      <c r="G96" s="75" t="n">
        <f aca="false">SUMIFS([0]!t1istw13,[0]!t1paketw13,B96)</f>
        <v>0</v>
      </c>
      <c r="H96" s="74"/>
      <c r="I96" s="75" t="n">
        <f aca="false">SUMIFS(zeit2!t2istw13,zeit2!t2paketw13,B96)</f>
        <v>0</v>
      </c>
      <c r="J96" s="74"/>
      <c r="K96" s="75" t="n">
        <f aca="false">SUMIFS(zeit3!t3istw13,zeit3!t3paketw13,B96)</f>
        <v>0</v>
      </c>
      <c r="L96" s="74"/>
      <c r="M96" s="75" t="n">
        <f aca="false">SUMIFS(zeit4!t4istw13,zeit4!t4paketw13,B96)</f>
        <v>0</v>
      </c>
      <c r="N96" s="74"/>
      <c r="O96" s="75" t="n">
        <f aca="false">SUMIFS(zeit5!t5istw13,zeit5!t5paketw13,B96)</f>
        <v>0</v>
      </c>
      <c r="P96" s="76" t="n">
        <f aca="false">L96+J96+H96+F96+N96</f>
        <v>0</v>
      </c>
      <c r="Q96" s="98" t="n">
        <f aca="false">M96+K96+I96+G96+O96</f>
        <v>0</v>
      </c>
      <c r="R96" s="1"/>
      <c r="S96" s="1"/>
      <c r="T96" s="1"/>
      <c r="U96" s="1"/>
      <c r="V96" s="1"/>
      <c r="W96" s="1"/>
      <c r="X96" s="1"/>
      <c r="Y96" s="1"/>
      <c r="Z96" s="1"/>
      <c r="AA96" s="1"/>
      <c r="AB96" s="1"/>
      <c r="AC96" s="1"/>
      <c r="AD96" s="1"/>
      <c r="AE96" s="1"/>
    </row>
    <row r="97" customFormat="false" ht="15" hidden="false" customHeight="false" outlineLevel="2" collapsed="false">
      <c r="A97" s="1"/>
      <c r="B97" s="70" t="n">
        <f aca="false">Arbeitspakete!I10</f>
        <v>0</v>
      </c>
      <c r="C97" s="71"/>
      <c r="D97" s="72"/>
      <c r="E97" s="73"/>
      <c r="F97" s="74"/>
      <c r="G97" s="75" t="n">
        <f aca="false">SUMIFS([0]!t1istw13,[0]!t1paketw13,B97)</f>
        <v>0</v>
      </c>
      <c r="H97" s="74"/>
      <c r="I97" s="75" t="n">
        <f aca="false">SUMIFS(zeit2!t2istw13,zeit2!t2paketw13,B97)</f>
        <v>0</v>
      </c>
      <c r="J97" s="74"/>
      <c r="K97" s="75" t="n">
        <f aca="false">SUMIFS(zeit3!t3istw13,zeit3!t3paketw13,B97)</f>
        <v>0</v>
      </c>
      <c r="L97" s="74"/>
      <c r="M97" s="75" t="n">
        <f aca="false">SUMIFS(zeit4!t4istw13,zeit4!t4paketw13,B97)</f>
        <v>0</v>
      </c>
      <c r="N97" s="74"/>
      <c r="O97" s="75" t="n">
        <f aca="false">SUMIFS(zeit5!t5istw13,zeit5!t5paketw13,B97)</f>
        <v>0</v>
      </c>
      <c r="P97" s="76" t="n">
        <f aca="false">L97+J97+H97+F97+N97</f>
        <v>0</v>
      </c>
      <c r="Q97" s="98" t="n">
        <f aca="false">M97+K97+I97+G97+O97</f>
        <v>0</v>
      </c>
      <c r="R97" s="1"/>
      <c r="S97" s="1"/>
      <c r="T97" s="1"/>
      <c r="U97" s="1"/>
      <c r="V97" s="1"/>
      <c r="W97" s="1"/>
      <c r="X97" s="1"/>
      <c r="Y97" s="1"/>
      <c r="Z97" s="1"/>
      <c r="AA97" s="1"/>
      <c r="AB97" s="1"/>
      <c r="AC97" s="1"/>
      <c r="AD97" s="1"/>
      <c r="AE97" s="1"/>
    </row>
    <row r="98" customFormat="false" ht="15" hidden="false" customHeight="false" outlineLevel="2" collapsed="false">
      <c r="A98" s="1"/>
      <c r="B98" s="70" t="n">
        <f aca="false">Arbeitspakete!I11</f>
        <v>0</v>
      </c>
      <c r="C98" s="71"/>
      <c r="D98" s="72"/>
      <c r="E98" s="73"/>
      <c r="F98" s="74"/>
      <c r="G98" s="75" t="n">
        <f aca="false">SUMIFS([0]!t1istw13,[0]!t1paketw13,B98)</f>
        <v>0</v>
      </c>
      <c r="H98" s="74"/>
      <c r="I98" s="75" t="n">
        <f aca="false">SUMIFS(zeit2!t2istw13,zeit2!t2paketw13,B98)</f>
        <v>0</v>
      </c>
      <c r="J98" s="74"/>
      <c r="K98" s="75" t="n">
        <f aca="false">SUMIFS(zeit3!t3istw13,zeit3!t3paketw13,B98)</f>
        <v>0</v>
      </c>
      <c r="L98" s="74"/>
      <c r="M98" s="75" t="n">
        <f aca="false">SUMIFS(zeit4!t4istw13,zeit4!t4paketw13,B98)</f>
        <v>0</v>
      </c>
      <c r="N98" s="74"/>
      <c r="O98" s="75" t="n">
        <f aca="false">SUMIFS(zeit5!t5istw13,zeit5!t5paketw13,B98)</f>
        <v>0</v>
      </c>
      <c r="P98" s="76" t="n">
        <f aca="false">L98+J98+H98+F98+N98</f>
        <v>0</v>
      </c>
      <c r="Q98" s="98" t="n">
        <f aca="false">M98+K98+I98+G98+O98</f>
        <v>0</v>
      </c>
      <c r="R98" s="1"/>
      <c r="S98" s="1"/>
      <c r="T98" s="1"/>
      <c r="U98" s="1"/>
      <c r="V98" s="1"/>
      <c r="W98" s="1"/>
      <c r="X98" s="1"/>
      <c r="Y98" s="1"/>
      <c r="Z98" s="1"/>
      <c r="AA98" s="1"/>
      <c r="AB98" s="1"/>
      <c r="AC98" s="1"/>
      <c r="AD98" s="1"/>
      <c r="AE98" s="1"/>
    </row>
    <row r="99" customFormat="false" ht="15" hidden="false" customHeight="false" outlineLevel="2" collapsed="false">
      <c r="A99" s="1"/>
      <c r="B99" s="70" t="n">
        <f aca="false">Arbeitspakete!I12</f>
        <v>0</v>
      </c>
      <c r="C99" s="71"/>
      <c r="D99" s="72"/>
      <c r="E99" s="73"/>
      <c r="F99" s="74"/>
      <c r="G99" s="75" t="n">
        <f aca="false">SUMIFS([0]!t1istw13,[0]!t1paketw13,B99)</f>
        <v>0</v>
      </c>
      <c r="H99" s="74"/>
      <c r="I99" s="75" t="n">
        <f aca="false">SUMIFS(zeit2!t2istw13,zeit2!t2paketw13,B99)</f>
        <v>0</v>
      </c>
      <c r="J99" s="74"/>
      <c r="K99" s="75" t="n">
        <f aca="false">SUMIFS(zeit3!t3istw13,zeit3!t3paketw13,B99)</f>
        <v>0</v>
      </c>
      <c r="L99" s="74"/>
      <c r="M99" s="75" t="n">
        <f aca="false">SUMIFS(zeit4!t4istw13,zeit4!t4paketw13,B99)</f>
        <v>0</v>
      </c>
      <c r="N99" s="74"/>
      <c r="O99" s="75" t="n">
        <f aca="false">SUMIFS(zeit5!t5istw13,zeit5!t5paketw13,B99)</f>
        <v>0</v>
      </c>
      <c r="P99" s="76" t="n">
        <f aca="false">L99+J99+H99+F99+N99</f>
        <v>0</v>
      </c>
      <c r="Q99" s="98" t="n">
        <f aca="false">M99+K99+I99+G99+O99</f>
        <v>0</v>
      </c>
      <c r="R99" s="1"/>
      <c r="S99" s="1"/>
      <c r="T99" s="1"/>
      <c r="U99" s="1"/>
      <c r="V99" s="1"/>
      <c r="W99" s="1"/>
      <c r="X99" s="1"/>
      <c r="Y99" s="1"/>
      <c r="Z99" s="1"/>
      <c r="AA99" s="1"/>
      <c r="AB99" s="1"/>
      <c r="AC99" s="1"/>
      <c r="AD99" s="1"/>
      <c r="AE99" s="1"/>
    </row>
    <row r="100" customFormat="false" ht="15" hidden="false" customHeight="false" outlineLevel="2" collapsed="false">
      <c r="A100" s="1"/>
      <c r="B100" s="70" t="n">
        <f aca="false">Arbeitspakete!I13</f>
        <v>0</v>
      </c>
      <c r="C100" s="71"/>
      <c r="D100" s="72"/>
      <c r="E100" s="73"/>
      <c r="F100" s="74"/>
      <c r="G100" s="75" t="n">
        <f aca="false">SUMIFS([0]!t1istw13,[0]!t1paketw13,B100)</f>
        <v>0</v>
      </c>
      <c r="H100" s="74"/>
      <c r="I100" s="75" t="n">
        <f aca="false">SUMIFS(zeit2!t2istw13,zeit2!t2paketw13,B100)</f>
        <v>0</v>
      </c>
      <c r="J100" s="74"/>
      <c r="K100" s="75" t="n">
        <f aca="false">SUMIFS(zeit3!t3istw13,zeit3!t3paketw13,B100)</f>
        <v>0</v>
      </c>
      <c r="L100" s="74"/>
      <c r="M100" s="75" t="n">
        <f aca="false">SUMIFS(zeit4!t4istw13,zeit4!t4paketw13,B100)</f>
        <v>0</v>
      </c>
      <c r="N100" s="74"/>
      <c r="O100" s="75" t="n">
        <f aca="false">SUMIFS(zeit5!t5istw13,zeit5!t5paketw13,B100)</f>
        <v>0</v>
      </c>
      <c r="P100" s="76" t="n">
        <f aca="false">L100+J100+H100+F100+N100</f>
        <v>0</v>
      </c>
      <c r="Q100" s="98" t="n">
        <f aca="false">M100+K100+I100+G100+O100</f>
        <v>0</v>
      </c>
      <c r="R100" s="1"/>
      <c r="S100" s="1"/>
      <c r="T100" s="1"/>
      <c r="U100" s="1"/>
      <c r="V100" s="1"/>
      <c r="W100" s="1"/>
      <c r="X100" s="1"/>
      <c r="Y100" s="1"/>
      <c r="Z100" s="1"/>
      <c r="AA100" s="1"/>
      <c r="AB100" s="1"/>
      <c r="AC100" s="1"/>
      <c r="AD100" s="1"/>
      <c r="AE100" s="1"/>
    </row>
    <row r="101" customFormat="false" ht="15" hidden="false" customHeight="false" outlineLevel="1" collapsed="false">
      <c r="A101" s="1"/>
      <c r="B101" s="84" t="s">
        <v>61</v>
      </c>
      <c r="C101" s="78"/>
      <c r="D101" s="79"/>
      <c r="E101" s="80" t="n">
        <f aca="false">D101-F101-H101-J101-L101-N101</f>
        <v>0</v>
      </c>
      <c r="F101" s="81" t="n">
        <f aca="false">SUM(F102:F111)</f>
        <v>0</v>
      </c>
      <c r="G101" s="82" t="n">
        <f aca="false">SUM(G102:G111)</f>
        <v>0</v>
      </c>
      <c r="H101" s="81" t="n">
        <f aca="false">SUM(H102:H111)</f>
        <v>0</v>
      </c>
      <c r="I101" s="82" t="n">
        <f aca="false">SUM(I102:I111)</f>
        <v>0</v>
      </c>
      <c r="J101" s="80" t="n">
        <f aca="false">SUM(J102:J111)</f>
        <v>0</v>
      </c>
      <c r="K101" s="87" t="n">
        <f aca="false">SUM(K102:K111)</f>
        <v>0</v>
      </c>
      <c r="L101" s="81" t="n">
        <f aca="false">SUM(L102:L111)</f>
        <v>0</v>
      </c>
      <c r="M101" s="82" t="n">
        <f aca="false">SUM(M102:M111)</f>
        <v>0</v>
      </c>
      <c r="N101" s="81" t="n">
        <f aca="false">SUM(N102:N111)</f>
        <v>0</v>
      </c>
      <c r="O101" s="82" t="n">
        <f aca="false">SUM(O102:O111)</f>
        <v>0</v>
      </c>
      <c r="P101" s="68" t="n">
        <f aca="false">L101+J101+H101+F101+N101</f>
        <v>0</v>
      </c>
      <c r="Q101" s="67" t="n">
        <f aca="false">M101+K101+I101+G101+O101</f>
        <v>0</v>
      </c>
      <c r="R101" s="1"/>
      <c r="S101" s="1"/>
      <c r="T101" s="1"/>
      <c r="U101" s="1"/>
      <c r="V101" s="1"/>
      <c r="W101" s="1"/>
      <c r="X101" s="1"/>
      <c r="Y101" s="1"/>
      <c r="Z101" s="1"/>
      <c r="AA101" s="1"/>
      <c r="AB101" s="1"/>
      <c r="AC101" s="1"/>
      <c r="AD101" s="1"/>
      <c r="AE101" s="1"/>
    </row>
    <row r="102" customFormat="false" ht="15" hidden="true" customHeight="false" outlineLevel="2" collapsed="false">
      <c r="A102" s="1"/>
      <c r="B102" s="70" t="str">
        <f aca="false">Arbeitspakete!J4</f>
        <v>Arbeitspaket 1</v>
      </c>
      <c r="C102" s="71"/>
      <c r="D102" s="72"/>
      <c r="E102" s="73"/>
      <c r="F102" s="74"/>
      <c r="G102" s="75" t="n">
        <f aca="false">SUMIFS([0]!t1istw13,[0]!t1paketw13,B102)</f>
        <v>0</v>
      </c>
      <c r="H102" s="74"/>
      <c r="I102" s="75" t="n">
        <f aca="false">SUMIFS(zeit2!t2istw13,zeit2!t2paketw13,B102)</f>
        <v>0</v>
      </c>
      <c r="J102" s="74"/>
      <c r="K102" s="75" t="n">
        <f aca="false">SUMIFS(zeit3!t3istw13,zeit3!t3paketw13,B102)</f>
        <v>0</v>
      </c>
      <c r="L102" s="74"/>
      <c r="M102" s="75" t="n">
        <f aca="false">SUMIFS(zeit4!t4istw13,zeit4!t4paketw13,B102)</f>
        <v>0</v>
      </c>
      <c r="N102" s="74"/>
      <c r="O102" s="75" t="n">
        <f aca="false">SUMIFS(zeit5!t5istw13,zeit5!t5paketw13,B102)</f>
        <v>0</v>
      </c>
      <c r="P102" s="76" t="n">
        <f aca="false">L102+J102+H102+F102+N102</f>
        <v>0</v>
      </c>
      <c r="Q102" s="98" t="n">
        <f aca="false">M102+K102+I102+G102+O102</f>
        <v>0</v>
      </c>
      <c r="R102" s="1"/>
      <c r="S102" s="1"/>
      <c r="T102" s="1"/>
      <c r="U102" s="1"/>
      <c r="V102" s="1"/>
      <c r="W102" s="1"/>
      <c r="X102" s="1"/>
      <c r="Y102" s="1"/>
      <c r="Z102" s="1"/>
      <c r="AA102" s="1"/>
      <c r="AB102" s="1"/>
      <c r="AC102" s="1"/>
      <c r="AD102" s="1"/>
      <c r="AE102" s="1"/>
    </row>
    <row r="103" customFormat="false" ht="15" hidden="true" customHeight="false" outlineLevel="2" collapsed="false">
      <c r="A103" s="1"/>
      <c r="B103" s="70" t="str">
        <f aca="false">Arbeitspakete!J5</f>
        <v>Arbeitspaket 2</v>
      </c>
      <c r="C103" s="71"/>
      <c r="D103" s="72"/>
      <c r="E103" s="73"/>
      <c r="F103" s="74"/>
      <c r="G103" s="75" t="n">
        <f aca="false">SUMIFS([0]!t1istw13,[0]!t1paketw13,B103)</f>
        <v>0</v>
      </c>
      <c r="H103" s="74"/>
      <c r="I103" s="75" t="n">
        <f aca="false">SUMIFS(zeit2!t2istw13,zeit2!t2paketw13,B103)</f>
        <v>0</v>
      </c>
      <c r="J103" s="74"/>
      <c r="K103" s="75" t="n">
        <f aca="false">SUMIFS(zeit3!t3istw13,zeit3!t3paketw13,B103)</f>
        <v>0</v>
      </c>
      <c r="L103" s="74"/>
      <c r="M103" s="75" t="n">
        <f aca="false">SUMIFS(zeit4!t4istw13,zeit4!t4paketw13,B103)</f>
        <v>0</v>
      </c>
      <c r="N103" s="74"/>
      <c r="O103" s="75" t="n">
        <f aca="false">SUMIFS(zeit5!t5istw13,zeit5!t5paketw13,B103)</f>
        <v>0</v>
      </c>
      <c r="P103" s="76" t="n">
        <f aca="false">L103+J103+H103+F103+N103</f>
        <v>0</v>
      </c>
      <c r="Q103" s="98" t="n">
        <f aca="false">M103+K103+I103+G103+O103</f>
        <v>0</v>
      </c>
      <c r="R103" s="1"/>
      <c r="S103" s="1"/>
      <c r="T103" s="1"/>
      <c r="U103" s="1"/>
      <c r="V103" s="1"/>
      <c r="W103" s="1"/>
      <c r="X103" s="1"/>
      <c r="Y103" s="1"/>
      <c r="Z103" s="1"/>
      <c r="AA103" s="1"/>
      <c r="AB103" s="1"/>
      <c r="AC103" s="1"/>
      <c r="AD103" s="1"/>
      <c r="AE103" s="1"/>
    </row>
    <row r="104" customFormat="false" ht="15" hidden="true" customHeight="false" outlineLevel="2" collapsed="false">
      <c r="A104" s="1"/>
      <c r="B104" s="70" t="str">
        <f aca="false">Arbeitspakete!J6</f>
        <v>Arbeitspaket 3</v>
      </c>
      <c r="C104" s="71"/>
      <c r="D104" s="72"/>
      <c r="E104" s="73"/>
      <c r="F104" s="74"/>
      <c r="G104" s="75" t="n">
        <f aca="false">SUMIFS([0]!t1istw13,[0]!t1paketw13,B104)</f>
        <v>0</v>
      </c>
      <c r="H104" s="74"/>
      <c r="I104" s="75" t="n">
        <f aca="false">SUMIFS(zeit2!t2istw13,zeit2!t2paketw13,B104)</f>
        <v>0</v>
      </c>
      <c r="J104" s="74"/>
      <c r="K104" s="75" t="n">
        <f aca="false">SUMIFS(zeit3!t3istw13,zeit3!t3paketw13,B104)</f>
        <v>0</v>
      </c>
      <c r="L104" s="74"/>
      <c r="M104" s="75" t="n">
        <f aca="false">SUMIFS(zeit4!t4istw13,zeit4!t4paketw13,B104)</f>
        <v>0</v>
      </c>
      <c r="N104" s="74"/>
      <c r="O104" s="75" t="n">
        <f aca="false">SUMIFS(zeit5!t5istw13,zeit5!t5paketw13,B104)</f>
        <v>0</v>
      </c>
      <c r="P104" s="76" t="n">
        <f aca="false">L104+J104+H104+F104+N104</f>
        <v>0</v>
      </c>
      <c r="Q104" s="98" t="n">
        <f aca="false">M104+K104+I104+G104+O104</f>
        <v>0</v>
      </c>
      <c r="R104" s="1"/>
      <c r="S104" s="1"/>
      <c r="T104" s="1"/>
      <c r="U104" s="1"/>
      <c r="V104" s="1"/>
      <c r="W104" s="1"/>
      <c r="X104" s="1"/>
      <c r="Y104" s="1"/>
      <c r="Z104" s="1"/>
      <c r="AA104" s="1"/>
      <c r="AB104" s="1"/>
      <c r="AC104" s="1"/>
      <c r="AD104" s="1"/>
      <c r="AE104" s="1"/>
    </row>
    <row r="105" customFormat="false" ht="15" hidden="true" customHeight="false" outlineLevel="2" collapsed="false">
      <c r="A105" s="1"/>
      <c r="B105" s="70" t="str">
        <f aca="false">Arbeitspakete!J7</f>
        <v>Arbeitspaket 4</v>
      </c>
      <c r="C105" s="71"/>
      <c r="D105" s="72"/>
      <c r="E105" s="73"/>
      <c r="F105" s="74"/>
      <c r="G105" s="75" t="n">
        <f aca="false">SUMIFS([0]!t1istw13,[0]!t1paketw13,B105)</f>
        <v>0</v>
      </c>
      <c r="H105" s="74"/>
      <c r="I105" s="75" t="n">
        <f aca="false">SUMIFS(zeit2!t2istw13,zeit2!t2paketw13,B105)</f>
        <v>0</v>
      </c>
      <c r="J105" s="74"/>
      <c r="K105" s="75" t="n">
        <f aca="false">SUMIFS(zeit3!t3istw13,zeit3!t3paketw13,B105)</f>
        <v>0</v>
      </c>
      <c r="L105" s="74"/>
      <c r="M105" s="75" t="n">
        <f aca="false">SUMIFS(zeit4!t4istw13,zeit4!t4paketw13,B105)</f>
        <v>0</v>
      </c>
      <c r="N105" s="74"/>
      <c r="O105" s="75" t="n">
        <f aca="false">SUMIFS(zeit5!t5istw13,zeit5!t5paketw13,B105)</f>
        <v>0</v>
      </c>
      <c r="P105" s="76" t="n">
        <f aca="false">L105+J105+H105+F105+N105</f>
        <v>0</v>
      </c>
      <c r="Q105" s="98" t="n">
        <f aca="false">M105+K105+I105+G105+O105</f>
        <v>0</v>
      </c>
      <c r="R105" s="1"/>
      <c r="S105" s="1"/>
      <c r="T105" s="1"/>
      <c r="U105" s="1"/>
      <c r="V105" s="1"/>
      <c r="W105" s="1"/>
      <c r="X105" s="1"/>
      <c r="Y105" s="1"/>
      <c r="Z105" s="1"/>
      <c r="AA105" s="1"/>
      <c r="AB105" s="1"/>
      <c r="AC105" s="1"/>
      <c r="AD105" s="1"/>
      <c r="AE105" s="1"/>
    </row>
    <row r="106" customFormat="false" ht="15" hidden="true" customHeight="false" outlineLevel="2" collapsed="false">
      <c r="A106" s="1"/>
      <c r="B106" s="70" t="str">
        <f aca="false">Arbeitspakete!J8</f>
        <v>Arbeitspaket 5</v>
      </c>
      <c r="C106" s="71"/>
      <c r="D106" s="72"/>
      <c r="E106" s="73"/>
      <c r="F106" s="74"/>
      <c r="G106" s="75" t="n">
        <f aca="false">SUMIFS([0]!t1istw13,[0]!t1paketw13,B106)</f>
        <v>0</v>
      </c>
      <c r="H106" s="74"/>
      <c r="I106" s="75" t="n">
        <f aca="false">SUMIFS(zeit2!t2istw13,zeit2!t2paketw13,B106)</f>
        <v>0</v>
      </c>
      <c r="J106" s="74"/>
      <c r="K106" s="75" t="n">
        <f aca="false">SUMIFS(zeit3!t3istw13,zeit3!t3paketw13,B106)</f>
        <v>0</v>
      </c>
      <c r="L106" s="74"/>
      <c r="M106" s="75" t="n">
        <f aca="false">SUMIFS(zeit4!t4istw13,zeit4!t4paketw13,B106)</f>
        <v>0</v>
      </c>
      <c r="N106" s="74"/>
      <c r="O106" s="75" t="n">
        <f aca="false">SUMIFS(zeit5!t5istw13,zeit5!t5paketw13,B106)</f>
        <v>0</v>
      </c>
      <c r="P106" s="76" t="n">
        <f aca="false">L106+J106+H106+F106+N106</f>
        <v>0</v>
      </c>
      <c r="Q106" s="98" t="n">
        <f aca="false">M106+K106+I106+G106+O106</f>
        <v>0</v>
      </c>
      <c r="R106" s="1"/>
      <c r="S106" s="1"/>
      <c r="T106" s="1"/>
      <c r="U106" s="1"/>
      <c r="V106" s="1"/>
      <c r="W106" s="1"/>
      <c r="X106" s="1"/>
      <c r="Y106" s="1"/>
      <c r="Z106" s="1"/>
      <c r="AA106" s="1"/>
      <c r="AB106" s="1"/>
      <c r="AC106" s="1"/>
      <c r="AD106" s="1"/>
      <c r="AE106" s="1"/>
    </row>
    <row r="107" customFormat="false" ht="15" hidden="true" customHeight="false" outlineLevel="2" collapsed="false">
      <c r="A107" s="1"/>
      <c r="B107" s="70" t="n">
        <f aca="false">Arbeitspakete!J9</f>
        <v>0</v>
      </c>
      <c r="C107" s="71"/>
      <c r="D107" s="72"/>
      <c r="E107" s="73"/>
      <c r="F107" s="74"/>
      <c r="G107" s="75" t="n">
        <f aca="false">SUMIFS([0]!t1istw13,[0]!t1paketw13,B107)</f>
        <v>0</v>
      </c>
      <c r="H107" s="74"/>
      <c r="I107" s="75" t="n">
        <f aca="false">SUMIFS(zeit2!t2istw13,zeit2!t2paketw13,B107)</f>
        <v>0</v>
      </c>
      <c r="J107" s="74"/>
      <c r="K107" s="75" t="n">
        <f aca="false">SUMIFS(zeit3!t3istw13,zeit3!t3paketw13,B107)</f>
        <v>0</v>
      </c>
      <c r="L107" s="74"/>
      <c r="M107" s="75" t="n">
        <f aca="false">SUMIFS(zeit4!t4istw13,zeit4!t4paketw13,B107)</f>
        <v>0</v>
      </c>
      <c r="N107" s="74"/>
      <c r="O107" s="75" t="n">
        <f aca="false">SUMIFS(zeit5!t5istw13,zeit5!t5paketw13,B107)</f>
        <v>0</v>
      </c>
      <c r="P107" s="76" t="n">
        <f aca="false">L107+J107+H107+F107+N107</f>
        <v>0</v>
      </c>
      <c r="Q107" s="98" t="n">
        <f aca="false">M107+K107+I107+G107+O107</f>
        <v>0</v>
      </c>
      <c r="R107" s="1"/>
      <c r="S107" s="1"/>
      <c r="T107" s="1"/>
      <c r="U107" s="1"/>
      <c r="V107" s="1"/>
      <c r="W107" s="1"/>
      <c r="X107" s="1"/>
      <c r="Y107" s="1"/>
      <c r="Z107" s="1"/>
      <c r="AA107" s="1"/>
      <c r="AB107" s="1"/>
      <c r="AC107" s="1"/>
      <c r="AD107" s="1"/>
      <c r="AE107" s="1"/>
    </row>
    <row r="108" customFormat="false" ht="15" hidden="true" customHeight="false" outlineLevel="2" collapsed="false">
      <c r="A108" s="1"/>
      <c r="B108" s="70" t="n">
        <f aca="false">Arbeitspakete!J10</f>
        <v>0</v>
      </c>
      <c r="C108" s="71"/>
      <c r="D108" s="72"/>
      <c r="E108" s="73"/>
      <c r="F108" s="74"/>
      <c r="G108" s="75" t="n">
        <f aca="false">SUMIFS([0]!t1istw13,[0]!t1paketw13,B108)</f>
        <v>0</v>
      </c>
      <c r="H108" s="74"/>
      <c r="I108" s="75" t="n">
        <f aca="false">SUMIFS(zeit2!t2istw13,zeit2!t2paketw13,B108)</f>
        <v>0</v>
      </c>
      <c r="J108" s="74"/>
      <c r="K108" s="75" t="n">
        <f aca="false">SUMIFS(zeit3!t3istw13,zeit3!t3paketw13,B108)</f>
        <v>0</v>
      </c>
      <c r="L108" s="74"/>
      <c r="M108" s="75" t="n">
        <f aca="false">SUMIFS(zeit4!t4istw13,zeit4!t4paketw13,B108)</f>
        <v>0</v>
      </c>
      <c r="N108" s="74"/>
      <c r="O108" s="75" t="n">
        <f aca="false">SUMIFS(zeit5!t5istw13,zeit5!t5paketw13,B108)</f>
        <v>0</v>
      </c>
      <c r="P108" s="76" t="n">
        <f aca="false">L108+J108+H108+F108+N108</f>
        <v>0</v>
      </c>
      <c r="Q108" s="98" t="n">
        <f aca="false">M108+K108+I108+G108+O108</f>
        <v>0</v>
      </c>
      <c r="R108" s="1"/>
      <c r="S108" s="1"/>
      <c r="T108" s="1"/>
      <c r="U108" s="1"/>
      <c r="V108" s="1"/>
      <c r="W108" s="1"/>
      <c r="X108" s="1"/>
      <c r="Y108" s="1"/>
      <c r="Z108" s="1"/>
      <c r="AA108" s="1"/>
      <c r="AB108" s="1"/>
      <c r="AC108" s="1"/>
      <c r="AD108" s="1"/>
      <c r="AE108" s="1"/>
    </row>
    <row r="109" customFormat="false" ht="15" hidden="true" customHeight="false" outlineLevel="2" collapsed="false">
      <c r="A109" s="1"/>
      <c r="B109" s="70" t="n">
        <f aca="false">Arbeitspakete!J11</f>
        <v>0</v>
      </c>
      <c r="C109" s="71"/>
      <c r="D109" s="72"/>
      <c r="E109" s="73"/>
      <c r="F109" s="74"/>
      <c r="G109" s="75" t="n">
        <f aca="false">SUMIFS([0]!t1istw13,[0]!t1paketw13,B109)</f>
        <v>0</v>
      </c>
      <c r="H109" s="74"/>
      <c r="I109" s="75" t="n">
        <f aca="false">SUMIFS(zeit2!t2istw13,zeit2!t2paketw13,B109)</f>
        <v>0</v>
      </c>
      <c r="J109" s="74"/>
      <c r="K109" s="75" t="n">
        <f aca="false">SUMIFS(zeit3!t3istw13,zeit3!t3paketw13,B109)</f>
        <v>0</v>
      </c>
      <c r="L109" s="74"/>
      <c r="M109" s="75" t="n">
        <f aca="false">SUMIFS(zeit4!t4istw13,zeit4!t4paketw13,B109)</f>
        <v>0</v>
      </c>
      <c r="N109" s="74"/>
      <c r="O109" s="75" t="n">
        <f aca="false">SUMIFS(zeit5!t5istw13,zeit5!t5paketw13,B109)</f>
        <v>0</v>
      </c>
      <c r="P109" s="76" t="n">
        <f aca="false">L109+J109+H109+F109+N109</f>
        <v>0</v>
      </c>
      <c r="Q109" s="98" t="n">
        <f aca="false">M109+K109+I109+G109+O109</f>
        <v>0</v>
      </c>
      <c r="R109" s="1"/>
      <c r="S109" s="1"/>
      <c r="T109" s="1"/>
      <c r="U109" s="1"/>
      <c r="V109" s="1"/>
      <c r="W109" s="1"/>
      <c r="X109" s="1"/>
      <c r="Y109" s="1"/>
      <c r="Z109" s="1"/>
      <c r="AA109" s="1"/>
      <c r="AB109" s="1"/>
      <c r="AC109" s="1"/>
      <c r="AD109" s="1"/>
      <c r="AE109" s="1"/>
    </row>
    <row r="110" customFormat="false" ht="15" hidden="true" customHeight="false" outlineLevel="2" collapsed="false">
      <c r="A110" s="1"/>
      <c r="B110" s="70" t="n">
        <f aca="false">Arbeitspakete!J12</f>
        <v>0</v>
      </c>
      <c r="C110" s="71"/>
      <c r="D110" s="72"/>
      <c r="E110" s="73"/>
      <c r="F110" s="74"/>
      <c r="G110" s="75" t="n">
        <f aca="false">SUMIFS([0]!t1istw13,[0]!t1paketw13,B110)</f>
        <v>0</v>
      </c>
      <c r="H110" s="74"/>
      <c r="I110" s="75" t="n">
        <f aca="false">SUMIFS(zeit2!t2istw13,zeit2!t2paketw13,B110)</f>
        <v>0</v>
      </c>
      <c r="J110" s="74"/>
      <c r="K110" s="75" t="n">
        <f aca="false">SUMIFS(zeit3!t3istw13,zeit3!t3paketw13,B110)</f>
        <v>0</v>
      </c>
      <c r="L110" s="74"/>
      <c r="M110" s="75" t="n">
        <f aca="false">SUMIFS(zeit4!t4istw13,zeit4!t4paketw13,B110)</f>
        <v>0</v>
      </c>
      <c r="N110" s="74"/>
      <c r="O110" s="75" t="n">
        <f aca="false">SUMIFS(zeit5!t5istw13,zeit5!t5paketw13,B110)</f>
        <v>0</v>
      </c>
      <c r="P110" s="76" t="n">
        <f aca="false">L110+J110+H110+F110+N110</f>
        <v>0</v>
      </c>
      <c r="Q110" s="98" t="n">
        <f aca="false">M110+K110+I110+G110+O110</f>
        <v>0</v>
      </c>
      <c r="R110" s="1"/>
      <c r="S110" s="1"/>
      <c r="T110" s="1"/>
      <c r="U110" s="1"/>
      <c r="V110" s="1"/>
      <c r="W110" s="1"/>
      <c r="X110" s="1"/>
      <c r="Y110" s="1"/>
      <c r="Z110" s="1"/>
      <c r="AA110" s="1"/>
      <c r="AB110" s="1"/>
      <c r="AC110" s="1"/>
      <c r="AD110" s="1"/>
      <c r="AE110" s="1"/>
    </row>
    <row r="111" customFormat="false" ht="15" hidden="true" customHeight="false" outlineLevel="2" collapsed="false">
      <c r="A111" s="1"/>
      <c r="B111" s="70" t="n">
        <f aca="false">Arbeitspakete!J13</f>
        <v>0</v>
      </c>
      <c r="C111" s="71"/>
      <c r="D111" s="72"/>
      <c r="E111" s="73"/>
      <c r="F111" s="74"/>
      <c r="G111" s="75" t="n">
        <f aca="false">SUMIFS([0]!t1istw13,[0]!t1paketw13,B111)</f>
        <v>0</v>
      </c>
      <c r="H111" s="74"/>
      <c r="I111" s="75" t="n">
        <f aca="false">SUMIFS(zeit2!t2istw13,zeit2!t2paketw13,B111)</f>
        <v>0</v>
      </c>
      <c r="J111" s="74"/>
      <c r="K111" s="75" t="n">
        <f aca="false">SUMIFS(zeit3!t3istw13,zeit3!t3paketw13,B111)</f>
        <v>0</v>
      </c>
      <c r="L111" s="74"/>
      <c r="M111" s="75" t="n">
        <f aca="false">SUMIFS(zeit4!t4istw13,zeit4!t4paketw13,B111)</f>
        <v>0</v>
      </c>
      <c r="N111" s="74"/>
      <c r="O111" s="75" t="n">
        <f aca="false">SUMIFS(zeit5!t5istw13,zeit5!t5paketw13,B111)</f>
        <v>0</v>
      </c>
      <c r="P111" s="76" t="n">
        <f aca="false">L111+J111+H111+F111+N111</f>
        <v>0</v>
      </c>
      <c r="Q111" s="98" t="n">
        <f aca="false">M111+K111+I111+G111+O111</f>
        <v>0</v>
      </c>
      <c r="R111" s="1"/>
      <c r="S111" s="1"/>
      <c r="T111" s="1"/>
      <c r="U111" s="1"/>
      <c r="V111" s="1"/>
      <c r="W111" s="1"/>
      <c r="X111" s="1"/>
      <c r="Y111" s="1"/>
      <c r="Z111" s="1"/>
      <c r="AA111" s="1"/>
      <c r="AB111" s="1"/>
      <c r="AC111" s="1"/>
      <c r="AD111" s="1"/>
      <c r="AE111" s="1"/>
    </row>
    <row r="112" customFormat="false" ht="15" hidden="false" customHeight="false" outlineLevel="1" collapsed="true">
      <c r="A112" s="1"/>
      <c r="B112" s="54"/>
      <c r="C112" s="54"/>
      <c r="D112" s="88"/>
      <c r="E112" s="88"/>
      <c r="F112" s="88"/>
      <c r="G112" s="89"/>
      <c r="H112" s="88"/>
      <c r="I112" s="89"/>
      <c r="J112" s="88"/>
      <c r="K112" s="89"/>
      <c r="L112" s="88"/>
      <c r="M112" s="89"/>
      <c r="N112" s="88"/>
      <c r="O112" s="89"/>
      <c r="P112" s="89"/>
      <c r="Q112" s="89"/>
      <c r="R112" s="1"/>
      <c r="S112" s="1"/>
      <c r="T112" s="1"/>
      <c r="U112" s="1"/>
      <c r="V112" s="1"/>
      <c r="W112" s="1"/>
      <c r="X112" s="1"/>
      <c r="Y112" s="1"/>
      <c r="Z112" s="1"/>
      <c r="AA112" s="1"/>
      <c r="AB112" s="1"/>
      <c r="AC112" s="1"/>
      <c r="AD112" s="1"/>
      <c r="AE112" s="1"/>
    </row>
    <row r="113" customFormat="false" ht="15" hidden="false" customHeight="false" outlineLevel="1" collapsed="false">
      <c r="A113" s="1"/>
      <c r="B113" s="84" t="s">
        <v>73</v>
      </c>
      <c r="C113" s="78"/>
      <c r="D113" s="90" t="n">
        <f aca="false">SUM(D13:D101)</f>
        <v>45</v>
      </c>
      <c r="E113" s="90" t="n">
        <f aca="false">SUM(E13:E101)</f>
        <v>0</v>
      </c>
      <c r="F113" s="91" t="n">
        <f aca="false">F101+F90+F79+F68+F57+F46+F35+F24+F13</f>
        <v>12</v>
      </c>
      <c r="G113" s="99" t="n">
        <f aca="false">G101+G90+G79+G68+G57+G46+G35+G24+G13</f>
        <v>0</v>
      </c>
      <c r="H113" s="91" t="n">
        <f aca="false">H101+H90+H79+H68+H57+H46+H35+H24+H13</f>
        <v>12</v>
      </c>
      <c r="I113" s="99" t="n">
        <f aca="false">I101+I90+I79+I68+I57+I46+I35+I24+I13</f>
        <v>0</v>
      </c>
      <c r="J113" s="91" t="n">
        <f aca="false">J101+J90+J79+J68+J57+J46+J35+J24+J13</f>
        <v>10</v>
      </c>
      <c r="K113" s="99" t="n">
        <f aca="false">K101+K90+K79+K68+K57+K46+K35+K24+K13</f>
        <v>0</v>
      </c>
      <c r="L113" s="91" t="n">
        <f aca="false">L101+L90+L79+L68+L57+L46+L35+L24+L13</f>
        <v>11</v>
      </c>
      <c r="M113" s="99" t="n">
        <f aca="false">M101+M90+M79+M68+M57+M46+M35+M24+M13</f>
        <v>0</v>
      </c>
      <c r="N113" s="91" t="n">
        <f aca="false">N101+N90+N79+N68+N57+N46+N35+N24+N13</f>
        <v>0</v>
      </c>
      <c r="O113" s="99" t="n">
        <f aca="false">O101+O90+O79+O68+O57+O46+O35+O24+O13</f>
        <v>0</v>
      </c>
      <c r="P113" s="91" t="n">
        <f aca="false">P101+P90+P79+P68+P57+P46+P35+P24+P13</f>
        <v>45</v>
      </c>
      <c r="Q113" s="92" t="n">
        <f aca="false">Q101+Q90+Q79+Q68+Q57+Q46+Q35+Q24+Q13</f>
        <v>0</v>
      </c>
      <c r="R113" s="1"/>
      <c r="S113" s="1"/>
      <c r="T113" s="1"/>
      <c r="U113" s="1"/>
      <c r="V113" s="1"/>
      <c r="W113" s="1"/>
      <c r="X113" s="1"/>
      <c r="Y113" s="1"/>
      <c r="Z113" s="1"/>
      <c r="AA113" s="1"/>
      <c r="AB113" s="1"/>
      <c r="AC113" s="1"/>
      <c r="AD113" s="1"/>
      <c r="AE113" s="1"/>
    </row>
    <row r="114" customFormat="false" ht="15" hidden="false" customHeight="false" outlineLevel="1" collapsed="false">
      <c r="A114" s="1"/>
      <c r="B114" s="1"/>
      <c r="C114" s="1"/>
      <c r="D114" s="1"/>
      <c r="E114" s="1"/>
      <c r="F114" s="1"/>
      <c r="G114" s="34"/>
      <c r="H114" s="1"/>
      <c r="I114" s="34"/>
      <c r="J114" s="1"/>
      <c r="K114" s="34"/>
      <c r="L114" s="1"/>
      <c r="M114" s="34"/>
      <c r="N114" s="1"/>
      <c r="O114" s="34"/>
      <c r="P114" s="34"/>
      <c r="Q114" s="34"/>
      <c r="R114" s="1"/>
      <c r="S114" s="1"/>
      <c r="T114" s="1"/>
      <c r="U114" s="1"/>
      <c r="V114" s="1"/>
      <c r="W114" s="1"/>
      <c r="X114" s="1"/>
      <c r="Y114" s="1"/>
      <c r="Z114" s="1"/>
      <c r="AA114" s="1"/>
      <c r="AB114" s="1"/>
      <c r="AC114" s="1"/>
      <c r="AD114" s="1"/>
      <c r="AE114" s="1"/>
    </row>
    <row r="115" customFormat="false" ht="15" hidden="false" customHeight="false" outlineLevel="1" collapsed="false">
      <c r="A115" s="1"/>
      <c r="B115" s="93" t="s">
        <v>74</v>
      </c>
      <c r="C115" s="93"/>
      <c r="D115" s="93"/>
      <c r="E115" s="93"/>
      <c r="F115" s="93"/>
      <c r="G115" s="93"/>
      <c r="H115" s="93"/>
      <c r="I115" s="93"/>
      <c r="J115" s="93"/>
      <c r="K115" s="93"/>
      <c r="L115" s="93"/>
      <c r="M115" s="93"/>
      <c r="N115" s="93"/>
      <c r="O115" s="93"/>
      <c r="P115" s="93"/>
      <c r="Q115" s="93"/>
      <c r="R115" s="1"/>
      <c r="S115" s="1"/>
      <c r="T115" s="1"/>
      <c r="U115" s="1"/>
      <c r="V115" s="1"/>
      <c r="W115" s="1"/>
      <c r="X115" s="1"/>
      <c r="Y115" s="1"/>
      <c r="Z115" s="1"/>
      <c r="AA115" s="1"/>
      <c r="AB115" s="1"/>
      <c r="AC115" s="1"/>
      <c r="AD115" s="1"/>
      <c r="AE115" s="1"/>
    </row>
    <row r="116" customFormat="false" ht="15" hidden="false" customHeight="true" outlineLevel="1" collapsed="false">
      <c r="A116" s="1"/>
      <c r="B116" s="108" t="s">
        <v>110</v>
      </c>
      <c r="C116" s="108"/>
      <c r="D116" s="108"/>
      <c r="E116" s="108"/>
      <c r="F116" s="108"/>
      <c r="G116" s="108"/>
      <c r="H116" s="108"/>
      <c r="I116" s="108"/>
      <c r="J116" s="108"/>
      <c r="K116" s="108"/>
      <c r="L116" s="108"/>
      <c r="M116" s="108"/>
      <c r="N116" s="108"/>
      <c r="O116" s="108"/>
      <c r="P116" s="108"/>
      <c r="Q116" s="108"/>
      <c r="R116" s="1"/>
      <c r="S116" s="1"/>
      <c r="T116" s="1"/>
      <c r="U116" s="1"/>
      <c r="V116" s="1"/>
      <c r="W116" s="1"/>
      <c r="X116" s="1"/>
      <c r="Y116" s="1"/>
      <c r="Z116" s="1"/>
      <c r="AA116" s="1"/>
      <c r="AB116" s="1"/>
      <c r="AC116" s="1"/>
      <c r="AD116" s="1"/>
      <c r="AE116" s="1"/>
    </row>
    <row r="117" customFormat="false" ht="15" hidden="false" customHeight="false" outlineLevel="1" collapsed="false">
      <c r="A117" s="1"/>
      <c r="B117" s="109" t="s">
        <v>111</v>
      </c>
      <c r="C117" s="109"/>
      <c r="D117" s="109"/>
      <c r="E117" s="109"/>
      <c r="F117" s="109"/>
      <c r="G117" s="109"/>
      <c r="H117" s="109"/>
      <c r="I117" s="109"/>
      <c r="J117" s="109"/>
      <c r="K117" s="109"/>
      <c r="L117" s="109"/>
      <c r="M117" s="109"/>
      <c r="N117" s="109"/>
      <c r="O117" s="109"/>
      <c r="P117" s="109"/>
      <c r="Q117" s="109"/>
      <c r="R117" s="1"/>
      <c r="S117" s="1"/>
      <c r="T117" s="1"/>
      <c r="U117" s="1"/>
      <c r="V117" s="1"/>
      <c r="W117" s="1"/>
      <c r="X117" s="1"/>
      <c r="Y117" s="1"/>
      <c r="Z117" s="1"/>
      <c r="AA117" s="1"/>
      <c r="AB117" s="1"/>
      <c r="AC117" s="1"/>
      <c r="AD117" s="1"/>
      <c r="AE117" s="1"/>
    </row>
    <row r="118" customFormat="false" ht="15" hidden="false" customHeight="false" outlineLevel="1" collapsed="false">
      <c r="A118" s="1"/>
      <c r="B118" s="109" t="s">
        <v>112</v>
      </c>
      <c r="C118" s="109"/>
      <c r="D118" s="109"/>
      <c r="E118" s="109"/>
      <c r="F118" s="109"/>
      <c r="G118" s="109"/>
      <c r="H118" s="109"/>
      <c r="I118" s="109"/>
      <c r="J118" s="109"/>
      <c r="K118" s="109"/>
      <c r="L118" s="109"/>
      <c r="M118" s="109"/>
      <c r="N118" s="109"/>
      <c r="O118" s="109"/>
      <c r="P118" s="109"/>
      <c r="Q118" s="109"/>
      <c r="R118" s="1"/>
      <c r="S118" s="1"/>
      <c r="T118" s="1"/>
      <c r="U118" s="1"/>
      <c r="V118" s="1"/>
      <c r="W118" s="1"/>
      <c r="X118" s="1"/>
      <c r="Y118" s="1"/>
      <c r="Z118" s="1"/>
      <c r="AA118" s="1"/>
      <c r="AB118" s="1"/>
      <c r="AC118" s="1"/>
      <c r="AD118" s="1"/>
      <c r="AE118" s="1"/>
    </row>
    <row r="119" customFormat="false" ht="15" hidden="false" customHeight="false" outlineLevel="1" collapsed="false">
      <c r="A119" s="1"/>
      <c r="B119" s="109"/>
      <c r="C119" s="109"/>
      <c r="D119" s="109"/>
      <c r="E119" s="109"/>
      <c r="F119" s="109"/>
      <c r="G119" s="109"/>
      <c r="H119" s="109"/>
      <c r="I119" s="109"/>
      <c r="J119" s="109"/>
      <c r="K119" s="109"/>
      <c r="L119" s="109"/>
      <c r="M119" s="109"/>
      <c r="N119" s="109"/>
      <c r="O119" s="109"/>
      <c r="P119" s="109"/>
      <c r="Q119" s="109"/>
      <c r="R119" s="1"/>
      <c r="S119" s="1"/>
      <c r="T119" s="1"/>
      <c r="U119" s="1"/>
      <c r="V119" s="1"/>
      <c r="W119" s="1"/>
      <c r="X119" s="1"/>
      <c r="Y119" s="1"/>
      <c r="Z119" s="1"/>
      <c r="AA119" s="1"/>
      <c r="AB119" s="1"/>
      <c r="AC119" s="1"/>
      <c r="AD119" s="1"/>
      <c r="AE119" s="1"/>
    </row>
    <row r="120" customFormat="false" ht="15" hidden="false" customHeight="false" outlineLevel="1" collapsed="false">
      <c r="A120" s="1"/>
      <c r="B120" s="109"/>
      <c r="C120" s="109"/>
      <c r="D120" s="109"/>
      <c r="E120" s="109"/>
      <c r="F120" s="109"/>
      <c r="G120" s="109"/>
      <c r="H120" s="109"/>
      <c r="I120" s="109"/>
      <c r="J120" s="109"/>
      <c r="K120" s="109"/>
      <c r="L120" s="109"/>
      <c r="M120" s="109"/>
      <c r="N120" s="109"/>
      <c r="O120" s="109"/>
      <c r="P120" s="109"/>
      <c r="Q120" s="109"/>
      <c r="R120" s="1"/>
      <c r="S120" s="1"/>
      <c r="T120" s="1"/>
      <c r="U120" s="1"/>
      <c r="V120" s="1"/>
      <c r="W120" s="1"/>
      <c r="X120" s="1"/>
      <c r="Y120" s="1"/>
      <c r="Z120" s="1"/>
      <c r="AA120" s="1"/>
      <c r="AB120" s="1"/>
      <c r="AC120" s="1"/>
      <c r="AD120" s="1"/>
      <c r="AE120" s="1"/>
    </row>
    <row r="121" customFormat="false" ht="15" hidden="false" customHeight="false" outlineLevel="1" collapsed="false">
      <c r="A121" s="1"/>
      <c r="B121" s="109"/>
      <c r="C121" s="109"/>
      <c r="D121" s="109"/>
      <c r="E121" s="109"/>
      <c r="F121" s="109"/>
      <c r="G121" s="109"/>
      <c r="H121" s="109"/>
      <c r="I121" s="109"/>
      <c r="J121" s="109"/>
      <c r="K121" s="109"/>
      <c r="L121" s="109"/>
      <c r="M121" s="109"/>
      <c r="N121" s="109"/>
      <c r="O121" s="109"/>
      <c r="P121" s="109"/>
      <c r="Q121" s="109"/>
      <c r="R121" s="1"/>
      <c r="S121" s="1"/>
      <c r="T121" s="1"/>
      <c r="U121" s="1"/>
      <c r="V121" s="1"/>
      <c r="W121" s="1"/>
      <c r="X121" s="1"/>
      <c r="Y121" s="1"/>
      <c r="Z121" s="1"/>
      <c r="AA121" s="1"/>
      <c r="AB121" s="1"/>
      <c r="AC121" s="1"/>
      <c r="AD121" s="1"/>
      <c r="AE121" s="1"/>
    </row>
    <row r="122" customFormat="false" ht="15" hidden="false" customHeight="false" outlineLevel="1" collapsed="false">
      <c r="A122" s="1"/>
      <c r="B122" s="110"/>
      <c r="C122" s="110"/>
      <c r="D122" s="110"/>
      <c r="E122" s="110"/>
      <c r="F122" s="110"/>
      <c r="G122" s="110"/>
      <c r="H122" s="110"/>
      <c r="I122" s="110"/>
      <c r="J122" s="110"/>
      <c r="K122" s="110"/>
      <c r="L122" s="110"/>
      <c r="M122" s="110"/>
      <c r="N122" s="110"/>
      <c r="O122" s="110"/>
      <c r="P122" s="110"/>
      <c r="Q122" s="110"/>
      <c r="R122" s="1"/>
      <c r="S122" s="1"/>
      <c r="T122" s="1"/>
      <c r="U122" s="1"/>
      <c r="V122" s="1"/>
      <c r="W122" s="1"/>
      <c r="X122" s="1"/>
      <c r="Y122" s="1"/>
      <c r="Z122" s="1"/>
      <c r="AA122" s="1"/>
      <c r="AB122" s="1"/>
      <c r="AC122" s="1"/>
      <c r="AD122" s="1"/>
      <c r="AE122" s="1"/>
    </row>
    <row r="123" customFormat="false" ht="15" hidden="false" customHeight="false" outlineLevel="1" collapsed="false">
      <c r="A123" s="1"/>
      <c r="B123" s="109"/>
      <c r="C123" s="109"/>
      <c r="D123" s="109"/>
      <c r="E123" s="109"/>
      <c r="F123" s="109"/>
      <c r="G123" s="109"/>
      <c r="H123" s="109"/>
      <c r="I123" s="109"/>
      <c r="J123" s="109"/>
      <c r="K123" s="109"/>
      <c r="L123" s="109"/>
      <c r="M123" s="109"/>
      <c r="N123" s="109"/>
      <c r="O123" s="109"/>
      <c r="P123" s="109"/>
      <c r="Q123" s="109"/>
      <c r="R123" s="1"/>
      <c r="S123" s="1"/>
      <c r="T123" s="1"/>
      <c r="U123" s="1"/>
      <c r="V123" s="1"/>
      <c r="W123" s="1"/>
      <c r="X123" s="1"/>
      <c r="Y123" s="1"/>
      <c r="Z123" s="1"/>
      <c r="AA123" s="1"/>
      <c r="AB123" s="1"/>
      <c r="AC123" s="1"/>
      <c r="AD123" s="1"/>
      <c r="AE123" s="1"/>
    </row>
    <row r="124" customFormat="false" ht="15" hidden="false" customHeight="false" outlineLevel="1" collapsed="false">
      <c r="A124" s="1"/>
      <c r="B124" s="109"/>
      <c r="C124" s="109"/>
      <c r="D124" s="109"/>
      <c r="E124" s="109"/>
      <c r="F124" s="109"/>
      <c r="G124" s="109"/>
      <c r="H124" s="109"/>
      <c r="I124" s="109"/>
      <c r="J124" s="109"/>
      <c r="K124" s="109"/>
      <c r="L124" s="109"/>
      <c r="M124" s="109"/>
      <c r="N124" s="109"/>
      <c r="O124" s="109"/>
      <c r="P124" s="109"/>
      <c r="Q124" s="109"/>
      <c r="R124" s="1"/>
      <c r="S124" s="1"/>
      <c r="T124" s="1"/>
      <c r="U124" s="1"/>
      <c r="V124" s="1"/>
      <c r="W124" s="1"/>
      <c r="X124" s="1"/>
      <c r="Y124" s="1"/>
      <c r="Z124" s="1"/>
      <c r="AA124" s="1"/>
      <c r="AB124" s="1"/>
      <c r="AC124" s="1"/>
      <c r="AD124" s="1"/>
      <c r="AE124" s="1"/>
    </row>
    <row r="125" customFormat="false" ht="15" hidden="false" customHeight="false" outlineLevel="1" collapsed="false">
      <c r="A125" s="1"/>
      <c r="B125" s="110"/>
      <c r="C125" s="110"/>
      <c r="D125" s="110"/>
      <c r="E125" s="110"/>
      <c r="F125" s="110"/>
      <c r="G125" s="110"/>
      <c r="H125" s="110"/>
      <c r="I125" s="110"/>
      <c r="J125" s="110"/>
      <c r="K125" s="110"/>
      <c r="L125" s="110"/>
      <c r="M125" s="110"/>
      <c r="N125" s="110"/>
      <c r="O125" s="110"/>
      <c r="P125" s="110"/>
      <c r="Q125" s="110"/>
      <c r="R125" s="1"/>
      <c r="S125" s="1"/>
      <c r="T125" s="1"/>
      <c r="U125" s="1"/>
      <c r="V125" s="1"/>
      <c r="W125" s="1"/>
      <c r="X125" s="1"/>
      <c r="Y125" s="1"/>
      <c r="Z125" s="1"/>
      <c r="AA125" s="1"/>
      <c r="AB125" s="1"/>
      <c r="AC125" s="1"/>
      <c r="AD125" s="1"/>
      <c r="AE125" s="1"/>
    </row>
    <row r="126" customFormat="false" ht="15" hidden="false" customHeight="false" outlineLevel="1" collapsed="false">
      <c r="A126" s="1"/>
      <c r="B126" s="111"/>
      <c r="C126" s="111"/>
      <c r="D126" s="111"/>
      <c r="E126" s="111"/>
      <c r="F126" s="111"/>
      <c r="G126" s="111"/>
      <c r="H126" s="111"/>
      <c r="I126" s="111"/>
      <c r="J126" s="111"/>
      <c r="K126" s="111"/>
      <c r="L126" s="111"/>
      <c r="M126" s="111"/>
      <c r="N126" s="111"/>
      <c r="O126" s="111"/>
      <c r="P126" s="111"/>
      <c r="Q126" s="111"/>
      <c r="R126" s="1"/>
      <c r="S126" s="1"/>
      <c r="T126" s="1"/>
      <c r="U126" s="1"/>
      <c r="V126" s="1"/>
      <c r="W126" s="1"/>
      <c r="X126" s="1"/>
      <c r="Y126" s="1"/>
      <c r="Z126" s="1"/>
      <c r="AA126" s="1"/>
      <c r="AB126" s="1"/>
      <c r="AC126" s="1"/>
      <c r="AD126" s="1"/>
      <c r="AE126" s="1"/>
    </row>
    <row r="127" customFormat="false" ht="15" hidden="false" customHeight="false" outlineLevel="0" collapsed="false">
      <c r="A127" s="1"/>
      <c r="B127" s="1"/>
      <c r="C127" s="1"/>
      <c r="D127" s="1"/>
      <c r="E127" s="1"/>
      <c r="F127" s="1"/>
      <c r="G127" s="34"/>
      <c r="H127" s="1"/>
      <c r="I127" s="34"/>
      <c r="J127" s="1"/>
      <c r="K127" s="34"/>
      <c r="L127" s="1"/>
      <c r="M127" s="34"/>
      <c r="N127" s="1"/>
      <c r="O127" s="34"/>
      <c r="P127" s="34"/>
      <c r="Q127" s="34"/>
      <c r="R127" s="1"/>
      <c r="S127" s="1"/>
      <c r="T127" s="1"/>
      <c r="U127" s="1"/>
      <c r="V127" s="1"/>
      <c r="W127" s="1"/>
      <c r="X127" s="1"/>
      <c r="Y127" s="1"/>
      <c r="Z127" s="1"/>
      <c r="AA127" s="1"/>
      <c r="AB127" s="1"/>
      <c r="AC127" s="1"/>
      <c r="AD127" s="1"/>
      <c r="AE127" s="1"/>
    </row>
    <row r="128" customFormat="false" ht="15" hidden="false" customHeight="false" outlineLevel="0" collapsed="false">
      <c r="A128" s="1"/>
      <c r="B128" s="1"/>
      <c r="C128" s="1"/>
      <c r="D128" s="1"/>
      <c r="E128" s="1"/>
      <c r="F128" s="1"/>
      <c r="G128" s="34"/>
      <c r="H128" s="1"/>
      <c r="I128" s="34"/>
      <c r="J128" s="1"/>
      <c r="K128" s="34"/>
      <c r="L128" s="1"/>
      <c r="M128" s="34"/>
      <c r="N128" s="1"/>
      <c r="O128" s="34"/>
      <c r="P128" s="34"/>
      <c r="Q128" s="34"/>
      <c r="R128" s="1"/>
      <c r="S128" s="1"/>
      <c r="T128" s="1"/>
      <c r="U128" s="1"/>
      <c r="V128" s="1"/>
      <c r="W128" s="1"/>
      <c r="X128" s="1"/>
      <c r="Y128" s="1"/>
      <c r="Z128" s="1"/>
      <c r="AA128" s="1"/>
      <c r="AB128" s="1"/>
      <c r="AC128" s="1"/>
      <c r="AD128" s="1"/>
      <c r="AE128" s="1"/>
    </row>
    <row r="129" customFormat="false" ht="15" hidden="false" customHeight="false" outlineLevel="0" collapsed="false">
      <c r="A129" s="1"/>
      <c r="B129" s="1"/>
      <c r="C129" s="1"/>
      <c r="D129" s="1"/>
      <c r="E129" s="1"/>
      <c r="F129" s="1"/>
      <c r="G129" s="34"/>
      <c r="H129" s="1"/>
      <c r="I129" s="34"/>
      <c r="J129" s="1"/>
      <c r="K129" s="34"/>
      <c r="L129" s="1"/>
      <c r="M129" s="34"/>
      <c r="N129" s="1"/>
      <c r="O129" s="34"/>
      <c r="P129" s="34"/>
      <c r="Q129" s="34"/>
      <c r="R129" s="1"/>
      <c r="S129" s="1"/>
      <c r="T129" s="1"/>
      <c r="U129" s="1"/>
      <c r="V129" s="1"/>
      <c r="W129" s="1"/>
      <c r="X129" s="1"/>
      <c r="Y129" s="1"/>
      <c r="Z129" s="1"/>
      <c r="AA129" s="1"/>
      <c r="AB129" s="1"/>
      <c r="AC129" s="1"/>
      <c r="AD129" s="1"/>
      <c r="AE129" s="1"/>
    </row>
    <row r="130" customFormat="false" ht="15" hidden="false" customHeight="false" outlineLevel="0" collapsed="false">
      <c r="A130" s="1"/>
      <c r="B130" s="51" t="s">
        <v>48</v>
      </c>
      <c r="C130" s="52"/>
      <c r="D130" s="52"/>
      <c r="E130" s="52"/>
      <c r="F130" s="52"/>
      <c r="G130" s="53"/>
      <c r="H130" s="52"/>
      <c r="I130" s="53"/>
      <c r="J130" s="52"/>
      <c r="K130" s="53"/>
      <c r="L130" s="52"/>
      <c r="M130" s="53"/>
      <c r="N130" s="52"/>
      <c r="O130" s="53"/>
      <c r="P130" s="53"/>
      <c r="Q130" s="53"/>
      <c r="R130" s="1"/>
      <c r="S130" s="1"/>
      <c r="T130" s="1"/>
      <c r="U130" s="1"/>
      <c r="V130" s="1"/>
      <c r="W130" s="1"/>
      <c r="X130" s="1"/>
      <c r="Y130" s="1"/>
      <c r="Z130" s="1"/>
      <c r="AA130" s="1"/>
      <c r="AB130" s="1"/>
      <c r="AC130" s="1"/>
      <c r="AD130" s="1"/>
      <c r="AE130" s="1"/>
    </row>
    <row r="131" customFormat="false" ht="15" hidden="false" customHeight="false" outlineLevel="0" collapsed="false">
      <c r="A131" s="1"/>
      <c r="B131" s="51" t="str">
        <f aca="false">Übersicht!C28</f>
        <v>25.6 - 1.7</v>
      </c>
      <c r="C131" s="54"/>
      <c r="D131" s="54"/>
      <c r="E131" s="54"/>
      <c r="F131" s="54"/>
      <c r="G131" s="55"/>
      <c r="H131" s="54"/>
      <c r="I131" s="55"/>
      <c r="J131" s="54"/>
      <c r="K131" s="55"/>
      <c r="L131" s="54"/>
      <c r="M131" s="55"/>
      <c r="N131" s="54"/>
      <c r="O131" s="55"/>
      <c r="P131" s="55"/>
      <c r="Q131" s="55"/>
      <c r="R131" s="1"/>
      <c r="S131" s="1"/>
      <c r="T131" s="1"/>
      <c r="U131" s="1"/>
      <c r="V131" s="1"/>
      <c r="W131" s="1"/>
      <c r="X131" s="1"/>
      <c r="Y131" s="1"/>
      <c r="Z131" s="1"/>
      <c r="AA131" s="1"/>
      <c r="AB131" s="1"/>
      <c r="AC131" s="1"/>
      <c r="AD131" s="1"/>
      <c r="AE131" s="1"/>
    </row>
    <row r="132" customFormat="false" ht="15" hidden="false" customHeight="false" outlineLevel="1" collapsed="false">
      <c r="A132" s="1"/>
      <c r="B132" s="56"/>
      <c r="C132" s="54"/>
      <c r="D132" s="54"/>
      <c r="E132" s="54"/>
      <c r="F132" s="57" t="str">
        <f aca="false">F3</f>
        <v>MZ</v>
      </c>
      <c r="G132" s="57"/>
      <c r="H132" s="57" t="str">
        <f aca="false">H3</f>
        <v>SM</v>
      </c>
      <c r="I132" s="57"/>
      <c r="J132" s="57" t="str">
        <f aca="false">J3</f>
        <v>BB</v>
      </c>
      <c r="K132" s="57"/>
      <c r="L132" s="57" t="str">
        <f aca="false">L3</f>
        <v>NA</v>
      </c>
      <c r="M132" s="57"/>
      <c r="N132" s="57" t="str">
        <f aca="false">N3</f>
        <v>T5</v>
      </c>
      <c r="O132" s="57"/>
      <c r="P132" s="57" t="s">
        <v>69</v>
      </c>
      <c r="Q132" s="57"/>
      <c r="R132" s="1"/>
      <c r="S132" s="1"/>
      <c r="T132" s="1"/>
      <c r="U132" s="1"/>
      <c r="V132" s="1"/>
      <c r="W132" s="1"/>
      <c r="X132" s="1"/>
      <c r="Y132" s="1"/>
      <c r="Z132" s="1"/>
      <c r="AA132" s="1"/>
      <c r="AB132" s="1"/>
      <c r="AC132" s="1"/>
      <c r="AD132" s="1"/>
      <c r="AE132" s="1"/>
    </row>
    <row r="133" customFormat="false" ht="15" hidden="false" customHeight="false" outlineLevel="1" collapsed="false">
      <c r="A133" s="1"/>
      <c r="B133" s="54"/>
      <c r="C133" s="54"/>
      <c r="D133" s="58" t="s">
        <v>63</v>
      </c>
      <c r="E133" s="58" t="s">
        <v>64</v>
      </c>
      <c r="F133" s="59" t="s">
        <v>65</v>
      </c>
      <c r="G133" s="60" t="s">
        <v>66</v>
      </c>
      <c r="H133" s="59" t="s">
        <v>65</v>
      </c>
      <c r="I133" s="60" t="s">
        <v>66</v>
      </c>
      <c r="J133" s="59" t="s">
        <v>65</v>
      </c>
      <c r="K133" s="60" t="s">
        <v>66</v>
      </c>
      <c r="L133" s="59" t="s">
        <v>65</v>
      </c>
      <c r="M133" s="60" t="s">
        <v>66</v>
      </c>
      <c r="N133" s="59" t="s">
        <v>65</v>
      </c>
      <c r="O133" s="60" t="s">
        <v>66</v>
      </c>
      <c r="P133" s="59" t="s">
        <v>65</v>
      </c>
      <c r="Q133" s="60" t="s">
        <v>66</v>
      </c>
      <c r="R133" s="1"/>
      <c r="S133" s="1"/>
      <c r="T133" s="1"/>
      <c r="U133" s="1"/>
      <c r="V133" s="1"/>
      <c r="W133" s="1"/>
      <c r="X133" s="1"/>
      <c r="Y133" s="1"/>
      <c r="Z133" s="1"/>
      <c r="AA133" s="1"/>
      <c r="AB133" s="1"/>
      <c r="AC133" s="1"/>
      <c r="AD133" s="1"/>
      <c r="AE133" s="1"/>
    </row>
    <row r="134" customFormat="false" ht="15" hidden="false" customHeight="false" outlineLevel="1" collapsed="false">
      <c r="A134" s="1"/>
      <c r="B134" s="62" t="s">
        <v>53</v>
      </c>
      <c r="C134" s="63"/>
      <c r="D134" s="64"/>
      <c r="E134" s="65" t="n">
        <f aca="false">D134-F134-H134-J134-L134-N134</f>
        <v>0</v>
      </c>
      <c r="F134" s="66" t="n">
        <f aca="false">SUM(F135:F144)</f>
        <v>0</v>
      </c>
      <c r="G134" s="67" t="n">
        <f aca="false">SUM(G135:G144)</f>
        <v>0</v>
      </c>
      <c r="H134" s="66" t="n">
        <f aca="false">SUM(H135:H144)</f>
        <v>0</v>
      </c>
      <c r="I134" s="67" t="n">
        <f aca="false">SUM(I135:I144)</f>
        <v>0</v>
      </c>
      <c r="J134" s="66" t="n">
        <f aca="false">SUM(J135:J144)</f>
        <v>0</v>
      </c>
      <c r="K134" s="67" t="n">
        <f aca="false">SUM(K135:K144)</f>
        <v>0</v>
      </c>
      <c r="L134" s="66" t="n">
        <f aca="false">SUM(L135:L144)</f>
        <v>0</v>
      </c>
      <c r="M134" s="67" t="n">
        <f aca="false">SUM(M135:M144)</f>
        <v>0</v>
      </c>
      <c r="N134" s="66" t="n">
        <f aca="false">SUM(N135:N144)</f>
        <v>0</v>
      </c>
      <c r="O134" s="67" t="n">
        <f aca="false">SUM(O135:O144)</f>
        <v>0</v>
      </c>
      <c r="P134" s="68" t="n">
        <f aca="false">L134+J134+H134+F134+N134</f>
        <v>0</v>
      </c>
      <c r="Q134" s="67" t="n">
        <f aca="false">M134+K134+I134+G134+O134</f>
        <v>0</v>
      </c>
      <c r="R134" s="1"/>
      <c r="S134" s="1"/>
      <c r="T134" s="1"/>
      <c r="U134" s="1"/>
      <c r="V134" s="1"/>
      <c r="W134" s="1"/>
      <c r="X134" s="1"/>
      <c r="Y134" s="1"/>
      <c r="Z134" s="1"/>
      <c r="AA134" s="1"/>
      <c r="AB134" s="1"/>
      <c r="AC134" s="1"/>
      <c r="AD134" s="1"/>
      <c r="AE134" s="1"/>
    </row>
    <row r="135" customFormat="false" ht="15" hidden="true" customHeight="false" outlineLevel="2" collapsed="false">
      <c r="A135" s="1"/>
      <c r="B135" s="70" t="str">
        <f aca="false">B14</f>
        <v>Use Cases - brief</v>
      </c>
      <c r="C135" s="71"/>
      <c r="D135" s="72"/>
      <c r="E135" s="73"/>
      <c r="F135" s="74"/>
      <c r="G135" s="75" t="n">
        <f aca="false">SUMIFS([0]!t1istw14,[0]!t1paketw14,B135)</f>
        <v>0</v>
      </c>
      <c r="H135" s="74"/>
      <c r="I135" s="75" t="n">
        <f aca="false">SUMIFS(zeit2!t2istw14,zeit2!t2paketw14,B135)</f>
        <v>0</v>
      </c>
      <c r="J135" s="74"/>
      <c r="K135" s="75" t="n">
        <f aca="false">SUMIFS(zeit3!t3istw14,zeit3!t3paketw14,B135)</f>
        <v>0</v>
      </c>
      <c r="L135" s="74"/>
      <c r="M135" s="75" t="n">
        <f aca="false">SUMIFS(zeit4!t4istw14,zeit4!t4paketw14,B135)</f>
        <v>0</v>
      </c>
      <c r="N135" s="74"/>
      <c r="O135" s="75" t="n">
        <f aca="false">SUMIFS(zeit5!t5istw14,zeit5!t5paketw14,B135)</f>
        <v>0</v>
      </c>
      <c r="P135" s="76" t="n">
        <f aca="false">L135+J135+H135+F135+N135</f>
        <v>0</v>
      </c>
      <c r="Q135" s="98" t="n">
        <f aca="false">M135+K135+I135+G135+O135</f>
        <v>0</v>
      </c>
      <c r="R135" s="1"/>
      <c r="S135" s="1"/>
      <c r="T135" s="1"/>
      <c r="U135" s="1"/>
      <c r="V135" s="1"/>
      <c r="W135" s="1"/>
      <c r="X135" s="1"/>
      <c r="Y135" s="1"/>
      <c r="Z135" s="1"/>
      <c r="AA135" s="1"/>
      <c r="AB135" s="1"/>
      <c r="AC135" s="1"/>
      <c r="AD135" s="1"/>
      <c r="AE135" s="1"/>
    </row>
    <row r="136" customFormat="false" ht="15" hidden="true" customHeight="false" outlineLevel="2" collapsed="false">
      <c r="A136" s="1"/>
      <c r="B136" s="70" t="str">
        <f aca="false">B15</f>
        <v>Use Cases - fully dressed</v>
      </c>
      <c r="C136" s="71"/>
      <c r="D136" s="72"/>
      <c r="E136" s="73"/>
      <c r="F136" s="74"/>
      <c r="G136" s="75" t="n">
        <f aca="false">SUMIFS([0]!t1istw14,[0]!t1paketw14,B136)</f>
        <v>0</v>
      </c>
      <c r="H136" s="74"/>
      <c r="I136" s="75" t="n">
        <f aca="false">SUMIFS(zeit2!t2istw14,zeit2!t2paketw14,B136)</f>
        <v>0</v>
      </c>
      <c r="J136" s="74"/>
      <c r="K136" s="75" t="n">
        <f aca="false">SUMIFS(zeit3!t3istw14,zeit3!t3paketw14,B136)</f>
        <v>0</v>
      </c>
      <c r="L136" s="74"/>
      <c r="M136" s="75" t="n">
        <f aca="false">SUMIFS(zeit4!t4istw14,zeit4!t4paketw14,B136)</f>
        <v>0</v>
      </c>
      <c r="N136" s="74"/>
      <c r="O136" s="75" t="n">
        <f aca="false">SUMIFS(zeit5!t5istw14,zeit5!t5paketw14,B136)</f>
        <v>0</v>
      </c>
      <c r="P136" s="76" t="n">
        <f aca="false">L136+J136+H136+F136+N136</f>
        <v>0</v>
      </c>
      <c r="Q136" s="98" t="n">
        <f aca="false">M136+K136+I136+G136+O136</f>
        <v>0</v>
      </c>
      <c r="R136" s="1"/>
      <c r="S136" s="1"/>
      <c r="T136" s="1"/>
      <c r="U136" s="1"/>
      <c r="V136" s="1"/>
      <c r="W136" s="1"/>
      <c r="X136" s="1"/>
      <c r="Y136" s="1"/>
      <c r="Z136" s="1"/>
      <c r="AA136" s="1"/>
      <c r="AB136" s="1"/>
      <c r="AC136" s="1"/>
      <c r="AD136" s="1"/>
      <c r="AE136" s="1"/>
    </row>
    <row r="137" customFormat="false" ht="15" hidden="true" customHeight="false" outlineLevel="2" collapsed="false">
      <c r="A137" s="1"/>
      <c r="B137" s="70" t="str">
        <f aca="false">B16</f>
        <v>Vision</v>
      </c>
      <c r="C137" s="71"/>
      <c r="D137" s="72"/>
      <c r="E137" s="73"/>
      <c r="F137" s="74"/>
      <c r="G137" s="75" t="n">
        <f aca="false">SUMIFS([0]!t1istw14,[0]!t1paketw14,B137)</f>
        <v>0</v>
      </c>
      <c r="H137" s="74"/>
      <c r="I137" s="75" t="n">
        <f aca="false">SUMIFS(zeit2!t2istw14,zeit2!t2paketw14,B137)</f>
        <v>0</v>
      </c>
      <c r="J137" s="74"/>
      <c r="K137" s="75" t="n">
        <f aca="false">SUMIFS(zeit3!t3istw14,zeit3!t3paketw14,B137)</f>
        <v>0</v>
      </c>
      <c r="L137" s="74"/>
      <c r="M137" s="75" t="n">
        <f aca="false">SUMIFS(zeit4!t4istw14,zeit4!t4paketw14,B137)</f>
        <v>0</v>
      </c>
      <c r="N137" s="74"/>
      <c r="O137" s="75" t="n">
        <f aca="false">SUMIFS(zeit5!t5istw14,zeit5!t5paketw14,B137)</f>
        <v>0</v>
      </c>
      <c r="P137" s="76" t="n">
        <f aca="false">L137+J137+H137+F137+N137</f>
        <v>0</v>
      </c>
      <c r="Q137" s="98" t="n">
        <f aca="false">M137+K137+I137+G137+O137</f>
        <v>0</v>
      </c>
      <c r="R137" s="1"/>
      <c r="S137" s="1"/>
      <c r="T137" s="1"/>
      <c r="U137" s="1"/>
      <c r="V137" s="1"/>
      <c r="W137" s="1"/>
      <c r="X137" s="1"/>
      <c r="Y137" s="1"/>
      <c r="Z137" s="1"/>
      <c r="AA137" s="1"/>
      <c r="AB137" s="1"/>
      <c r="AC137" s="1"/>
      <c r="AD137" s="1"/>
      <c r="AE137" s="1"/>
    </row>
    <row r="138" customFormat="false" ht="15" hidden="true" customHeight="false" outlineLevel="2" collapsed="false">
      <c r="A138" s="1"/>
      <c r="B138" s="70" t="str">
        <f aca="false">B17</f>
        <v>Software Requirements Specifications</v>
      </c>
      <c r="C138" s="71"/>
      <c r="D138" s="72"/>
      <c r="E138" s="73"/>
      <c r="F138" s="74"/>
      <c r="G138" s="75" t="n">
        <f aca="false">SUMIFS([0]!t1istw14,[0]!t1paketw14,B138)</f>
        <v>0</v>
      </c>
      <c r="H138" s="74"/>
      <c r="I138" s="75" t="n">
        <f aca="false">SUMIFS(zeit2!t2istw14,zeit2!t2paketw14,B138)</f>
        <v>0</v>
      </c>
      <c r="J138" s="74"/>
      <c r="K138" s="75" t="n">
        <f aca="false">SUMIFS(zeit3!t3istw14,zeit3!t3paketw14,B138)</f>
        <v>0</v>
      </c>
      <c r="L138" s="74"/>
      <c r="M138" s="75" t="n">
        <f aca="false">SUMIFS(zeit4!t4istw14,zeit4!t4paketw14,B138)</f>
        <v>0</v>
      </c>
      <c r="N138" s="74"/>
      <c r="O138" s="75" t="n">
        <f aca="false">SUMIFS(zeit5!t5istw14,zeit5!t5paketw14,B138)</f>
        <v>0</v>
      </c>
      <c r="P138" s="76" t="n">
        <f aca="false">L138+J138+H138+F138+N138</f>
        <v>0</v>
      </c>
      <c r="Q138" s="98" t="n">
        <f aca="false">M138+K138+I138+G138+O138</f>
        <v>0</v>
      </c>
      <c r="R138" s="1"/>
      <c r="S138" s="1"/>
      <c r="T138" s="1"/>
      <c r="U138" s="1"/>
      <c r="V138" s="1"/>
      <c r="W138" s="1"/>
      <c r="X138" s="1"/>
      <c r="Y138" s="1"/>
      <c r="Z138" s="1"/>
      <c r="AA138" s="1"/>
      <c r="AB138" s="1"/>
      <c r="AC138" s="1"/>
      <c r="AD138" s="1"/>
      <c r="AE138" s="1"/>
    </row>
    <row r="139" customFormat="false" ht="15" hidden="true" customHeight="false" outlineLevel="2" collapsed="false">
      <c r="A139" s="1"/>
      <c r="B139" s="70" t="str">
        <f aca="false">B18</f>
        <v>Glossary</v>
      </c>
      <c r="C139" s="71"/>
      <c r="D139" s="72"/>
      <c r="E139" s="73"/>
      <c r="F139" s="74"/>
      <c r="G139" s="75" t="n">
        <f aca="false">SUMIFS([0]!t1istw14,[0]!t1paketw14,B139)</f>
        <v>0</v>
      </c>
      <c r="H139" s="74"/>
      <c r="I139" s="75" t="n">
        <f aca="false">SUMIFS(zeit2!t2istw14,zeit2!t2paketw14,B139)</f>
        <v>0</v>
      </c>
      <c r="J139" s="74"/>
      <c r="K139" s="75" t="n">
        <f aca="false">SUMIFS(zeit3!t3istw14,zeit3!t3paketw14,B139)</f>
        <v>0</v>
      </c>
      <c r="L139" s="74"/>
      <c r="M139" s="75" t="n">
        <f aca="false">SUMIFS(zeit4!t4istw14,zeit4!t4paketw14,B139)</f>
        <v>0</v>
      </c>
      <c r="N139" s="74"/>
      <c r="O139" s="75" t="n">
        <f aca="false">SUMIFS(zeit5!t5istw14,zeit5!t5paketw14,B139)</f>
        <v>0</v>
      </c>
      <c r="P139" s="76" t="n">
        <f aca="false">L139+J139+H139+F139+N139</f>
        <v>0</v>
      </c>
      <c r="Q139" s="98" t="n">
        <f aca="false">M139+K139+I139+G139+O139</f>
        <v>0</v>
      </c>
      <c r="R139" s="1"/>
      <c r="S139" s="1"/>
      <c r="T139" s="1"/>
      <c r="U139" s="1"/>
      <c r="V139" s="1"/>
      <c r="W139" s="1"/>
      <c r="X139" s="1"/>
      <c r="Y139" s="1"/>
      <c r="Z139" s="1"/>
      <c r="AA139" s="1"/>
      <c r="AB139" s="1"/>
      <c r="AC139" s="1"/>
      <c r="AD139" s="1"/>
      <c r="AE139" s="1"/>
    </row>
    <row r="140" customFormat="false" ht="15" hidden="true" customHeight="false" outlineLevel="2" collapsed="false">
      <c r="A140" s="1"/>
      <c r="B140" s="70" t="n">
        <f aca="false">B19</f>
        <v>0</v>
      </c>
      <c r="C140" s="71"/>
      <c r="D140" s="72"/>
      <c r="E140" s="73"/>
      <c r="F140" s="74"/>
      <c r="G140" s="75" t="n">
        <f aca="false">SUMIFS([0]!t1istw14,[0]!t1paketw14,B140)</f>
        <v>0</v>
      </c>
      <c r="H140" s="74"/>
      <c r="I140" s="75" t="n">
        <f aca="false">SUMIFS(zeit2!t2istw14,zeit2!t2paketw14,B140)</f>
        <v>0</v>
      </c>
      <c r="J140" s="74"/>
      <c r="K140" s="75" t="n">
        <f aca="false">SUMIFS(zeit3!t3istw14,zeit3!t3paketw14,B140)</f>
        <v>0</v>
      </c>
      <c r="L140" s="74"/>
      <c r="M140" s="75" t="n">
        <f aca="false">SUMIFS(zeit4!t4istw14,zeit4!t4paketw14,B140)</f>
        <v>0</v>
      </c>
      <c r="N140" s="74"/>
      <c r="O140" s="75" t="n">
        <f aca="false">SUMIFS(zeit5!t5istw14,zeit5!t5paketw14,B140)</f>
        <v>0</v>
      </c>
      <c r="P140" s="76" t="n">
        <f aca="false">L140+J140+H140+F140+N140</f>
        <v>0</v>
      </c>
      <c r="Q140" s="98" t="n">
        <f aca="false">M140+K140+I140+G140+O140</f>
        <v>0</v>
      </c>
      <c r="R140" s="1"/>
      <c r="S140" s="1"/>
      <c r="T140" s="1"/>
      <c r="U140" s="1"/>
      <c r="V140" s="1"/>
      <c r="W140" s="1"/>
      <c r="X140" s="1"/>
      <c r="Y140" s="1"/>
      <c r="Z140" s="1"/>
      <c r="AA140" s="1"/>
      <c r="AB140" s="1"/>
      <c r="AC140" s="1"/>
      <c r="AD140" s="1"/>
      <c r="AE140" s="1"/>
    </row>
    <row r="141" customFormat="false" ht="15" hidden="true" customHeight="false" outlineLevel="2" collapsed="false">
      <c r="A141" s="1"/>
      <c r="B141" s="70" t="n">
        <f aca="false">B20</f>
        <v>0</v>
      </c>
      <c r="C141" s="71"/>
      <c r="D141" s="72"/>
      <c r="E141" s="73"/>
      <c r="F141" s="74"/>
      <c r="G141" s="75" t="n">
        <f aca="false">SUMIFS([0]!t1istw14,[0]!t1paketw14,B141)</f>
        <v>0</v>
      </c>
      <c r="H141" s="74"/>
      <c r="I141" s="75" t="n">
        <f aca="false">SUMIFS(zeit2!t2istw14,zeit2!t2paketw14,B141)</f>
        <v>0</v>
      </c>
      <c r="J141" s="74"/>
      <c r="K141" s="75" t="n">
        <f aca="false">SUMIFS(zeit3!t3istw14,zeit3!t3paketw14,B141)</f>
        <v>0</v>
      </c>
      <c r="L141" s="74"/>
      <c r="M141" s="75" t="n">
        <f aca="false">SUMIFS(zeit4!t4istw14,zeit4!t4paketw14,B141)</f>
        <v>0</v>
      </c>
      <c r="N141" s="74"/>
      <c r="O141" s="75" t="n">
        <f aca="false">SUMIFS(zeit5!t5istw14,zeit5!t5paketw14,B141)</f>
        <v>0</v>
      </c>
      <c r="P141" s="76" t="n">
        <f aca="false">L141+J141+H141+F141+N141</f>
        <v>0</v>
      </c>
      <c r="Q141" s="98" t="n">
        <f aca="false">M141+K141+I141+G141+O141</f>
        <v>0</v>
      </c>
      <c r="R141" s="1"/>
      <c r="S141" s="1"/>
      <c r="T141" s="1"/>
      <c r="U141" s="1"/>
      <c r="V141" s="1"/>
      <c r="W141" s="1"/>
      <c r="X141" s="1"/>
      <c r="Y141" s="1"/>
      <c r="Z141" s="1"/>
      <c r="AA141" s="1"/>
      <c r="AB141" s="1"/>
      <c r="AC141" s="1"/>
      <c r="AD141" s="1"/>
      <c r="AE141" s="1"/>
    </row>
    <row r="142" customFormat="false" ht="15" hidden="true" customHeight="false" outlineLevel="2" collapsed="false">
      <c r="A142" s="1"/>
      <c r="B142" s="70" t="n">
        <f aca="false">B21</f>
        <v>0</v>
      </c>
      <c r="C142" s="71"/>
      <c r="D142" s="72"/>
      <c r="E142" s="73"/>
      <c r="F142" s="74"/>
      <c r="G142" s="75" t="n">
        <f aca="false">SUMIFS([0]!t1istw14,[0]!t1paketw14,B142)</f>
        <v>0</v>
      </c>
      <c r="H142" s="74"/>
      <c r="I142" s="75" t="n">
        <f aca="false">SUMIFS(zeit2!t2istw14,zeit2!t2paketw14,B142)</f>
        <v>0</v>
      </c>
      <c r="J142" s="74"/>
      <c r="K142" s="75" t="n">
        <f aca="false">SUMIFS(zeit3!t3istw14,zeit3!t3paketw14,B142)</f>
        <v>0</v>
      </c>
      <c r="L142" s="74"/>
      <c r="M142" s="75" t="n">
        <f aca="false">SUMIFS(zeit4!t4istw14,zeit4!t4paketw14,B142)</f>
        <v>0</v>
      </c>
      <c r="N142" s="74"/>
      <c r="O142" s="75" t="n">
        <f aca="false">SUMIFS(zeit5!t5istw14,zeit5!t5paketw14,B142)</f>
        <v>0</v>
      </c>
      <c r="P142" s="76" t="n">
        <f aca="false">L142+J142+H142+F142+N142</f>
        <v>0</v>
      </c>
      <c r="Q142" s="98" t="n">
        <f aca="false">M142+K142+I142+G142+O142</f>
        <v>0</v>
      </c>
      <c r="R142" s="1"/>
      <c r="S142" s="1"/>
      <c r="T142" s="1"/>
      <c r="U142" s="1"/>
      <c r="V142" s="1"/>
      <c r="W142" s="1"/>
      <c r="X142" s="1"/>
      <c r="Y142" s="1"/>
      <c r="Z142" s="1"/>
      <c r="AA142" s="1"/>
      <c r="AB142" s="1"/>
      <c r="AC142" s="1"/>
      <c r="AD142" s="1"/>
      <c r="AE142" s="1"/>
    </row>
    <row r="143" customFormat="false" ht="15" hidden="true" customHeight="false" outlineLevel="2" collapsed="false">
      <c r="A143" s="1"/>
      <c r="B143" s="70" t="n">
        <f aca="false">B22</f>
        <v>0</v>
      </c>
      <c r="C143" s="71"/>
      <c r="D143" s="72"/>
      <c r="E143" s="73"/>
      <c r="F143" s="74"/>
      <c r="G143" s="75" t="n">
        <f aca="false">SUMIFS([0]!t1istw14,[0]!t1paketw14,B143)</f>
        <v>0</v>
      </c>
      <c r="H143" s="74"/>
      <c r="I143" s="75" t="n">
        <f aca="false">SUMIFS(zeit2!t2istw14,zeit2!t2paketw14,B143)</f>
        <v>0</v>
      </c>
      <c r="J143" s="74"/>
      <c r="K143" s="75" t="n">
        <f aca="false">SUMIFS(zeit3!t3istw14,zeit3!t3paketw14,B143)</f>
        <v>0</v>
      </c>
      <c r="L143" s="74"/>
      <c r="M143" s="75" t="n">
        <f aca="false">SUMIFS(zeit4!t4istw14,zeit4!t4paketw14,B143)</f>
        <v>0</v>
      </c>
      <c r="N143" s="74"/>
      <c r="O143" s="75" t="n">
        <f aca="false">SUMIFS(zeit5!t5istw14,zeit5!t5paketw14,B143)</f>
        <v>0</v>
      </c>
      <c r="P143" s="76" t="n">
        <f aca="false">L143+J143+H143+F143+N143</f>
        <v>0</v>
      </c>
      <c r="Q143" s="98" t="n">
        <f aca="false">M143+K143+I143+G143+O143</f>
        <v>0</v>
      </c>
      <c r="R143" s="1"/>
      <c r="S143" s="1"/>
      <c r="T143" s="1"/>
      <c r="U143" s="1"/>
      <c r="V143" s="1"/>
      <c r="W143" s="1"/>
      <c r="X143" s="1"/>
      <c r="Y143" s="1"/>
      <c r="Z143" s="1"/>
      <c r="AA143" s="1"/>
      <c r="AB143" s="1"/>
      <c r="AC143" s="1"/>
      <c r="AD143" s="1"/>
      <c r="AE143" s="1"/>
    </row>
    <row r="144" customFormat="false" ht="15" hidden="true" customHeight="false" outlineLevel="2" collapsed="false">
      <c r="A144" s="1"/>
      <c r="B144" s="70" t="n">
        <f aca="false">B23</f>
        <v>0</v>
      </c>
      <c r="C144" s="71"/>
      <c r="D144" s="72"/>
      <c r="E144" s="73"/>
      <c r="F144" s="74"/>
      <c r="G144" s="75" t="n">
        <f aca="false">SUMIFS([0]!t1istw14,[0]!t1paketw14,B144)</f>
        <v>0</v>
      </c>
      <c r="H144" s="74"/>
      <c r="I144" s="75" t="n">
        <f aca="false">SUMIFS(zeit2!t2istw14,zeit2!t2paketw14,B144)</f>
        <v>0</v>
      </c>
      <c r="J144" s="74"/>
      <c r="K144" s="75" t="n">
        <f aca="false">SUMIFS(zeit3!t3istw14,zeit3!t3paketw14,B144)</f>
        <v>0</v>
      </c>
      <c r="L144" s="74"/>
      <c r="M144" s="75" t="n">
        <f aca="false">SUMIFS(zeit4!t4istw14,zeit4!t4paketw14,B144)</f>
        <v>0</v>
      </c>
      <c r="N144" s="74"/>
      <c r="O144" s="75" t="n">
        <f aca="false">SUMIFS(zeit5!t5istw14,zeit5!t5paketw14,B144)</f>
        <v>0</v>
      </c>
      <c r="P144" s="76" t="n">
        <f aca="false">L144+J144+H144+F144+N144</f>
        <v>0</v>
      </c>
      <c r="Q144" s="98" t="n">
        <f aca="false">M144+K144+I144+G144+O144</f>
        <v>0</v>
      </c>
      <c r="R144" s="1"/>
      <c r="S144" s="1"/>
      <c r="T144" s="1"/>
      <c r="U144" s="1"/>
      <c r="V144" s="1"/>
      <c r="W144" s="1"/>
      <c r="X144" s="1"/>
      <c r="Y144" s="1"/>
      <c r="Z144" s="1"/>
      <c r="AA144" s="1"/>
      <c r="AB144" s="1"/>
      <c r="AC144" s="1"/>
      <c r="AD144" s="1"/>
      <c r="AE144" s="1"/>
    </row>
    <row r="145" customFormat="false" ht="15" hidden="false" customHeight="false" outlineLevel="1" collapsed="true">
      <c r="A145" s="1"/>
      <c r="B145" s="62" t="s">
        <v>70</v>
      </c>
      <c r="C145" s="78"/>
      <c r="D145" s="79"/>
      <c r="E145" s="80" t="n">
        <f aca="false">D145-F145-H145-J145-L145-N145</f>
        <v>0</v>
      </c>
      <c r="F145" s="81" t="n">
        <f aca="false">SUM(F146:F155)</f>
        <v>0</v>
      </c>
      <c r="G145" s="82" t="n">
        <f aca="false">SUM(G146:G155)</f>
        <v>0</v>
      </c>
      <c r="H145" s="81" t="n">
        <f aca="false">SUM(H146:H155)</f>
        <v>0</v>
      </c>
      <c r="I145" s="82" t="n">
        <f aca="false">SUM(I146:I155)</f>
        <v>0</v>
      </c>
      <c r="J145" s="81" t="n">
        <f aca="false">SUM(J146:J155)</f>
        <v>0</v>
      </c>
      <c r="K145" s="82" t="n">
        <f aca="false">SUM(K146:K155)</f>
        <v>0</v>
      </c>
      <c r="L145" s="81" t="n">
        <f aca="false">SUM(L146:L155)</f>
        <v>0</v>
      </c>
      <c r="M145" s="82" t="n">
        <f aca="false">SUM(M146:M155)</f>
        <v>0</v>
      </c>
      <c r="N145" s="81" t="n">
        <f aca="false">SUM(N146:N155)</f>
        <v>0</v>
      </c>
      <c r="O145" s="82" t="n">
        <f aca="false">SUM(O146:O155)</f>
        <v>0</v>
      </c>
      <c r="P145" s="68" t="n">
        <f aca="false">L145+J145+H145+F145+N145</f>
        <v>0</v>
      </c>
      <c r="Q145" s="67" t="n">
        <f aca="false">M145+K145+I145+G145+O145</f>
        <v>0</v>
      </c>
      <c r="R145" s="1"/>
      <c r="S145" s="1"/>
      <c r="T145" s="1"/>
      <c r="U145" s="1"/>
      <c r="V145" s="1"/>
      <c r="W145" s="1"/>
      <c r="X145" s="1"/>
      <c r="Y145" s="1"/>
      <c r="Z145" s="1"/>
      <c r="AA145" s="1"/>
      <c r="AB145" s="1"/>
      <c r="AC145" s="1"/>
      <c r="AD145" s="1"/>
      <c r="AE145" s="1"/>
    </row>
    <row r="146" customFormat="false" ht="15" hidden="true" customHeight="false" outlineLevel="2" collapsed="false">
      <c r="A146" s="1"/>
      <c r="B146" s="70" t="str">
        <f aca="false">B25</f>
        <v>Domänenmodell</v>
      </c>
      <c r="C146" s="71"/>
      <c r="D146" s="72"/>
      <c r="E146" s="73"/>
      <c r="F146" s="74"/>
      <c r="G146" s="75" t="n">
        <f aca="false">SUMIFS([0]!t1istw14,[0]!t1paketw14,B146)</f>
        <v>0</v>
      </c>
      <c r="H146" s="74"/>
      <c r="I146" s="75" t="n">
        <f aca="false">SUMIFS(zeit2!t2istw14,zeit2!t2paketw14,B146)</f>
        <v>0</v>
      </c>
      <c r="J146" s="74"/>
      <c r="K146" s="75" t="n">
        <f aca="false">SUMIFS(zeit3!t3istw14,zeit3!t3paketw14,B146)</f>
        <v>0</v>
      </c>
      <c r="L146" s="74"/>
      <c r="M146" s="75" t="n">
        <f aca="false">SUMIFS(zeit4!t4istw14,zeit4!t4paketw14,B146)</f>
        <v>0</v>
      </c>
      <c r="N146" s="74"/>
      <c r="O146" s="75" t="n">
        <f aca="false">SUMIFS(zeit5!t5istw14,zeit5!t5paketw14,B146)</f>
        <v>0</v>
      </c>
      <c r="P146" s="76" t="n">
        <f aca="false">L146+J146+H146+F146+N146</f>
        <v>0</v>
      </c>
      <c r="Q146" s="98" t="n">
        <f aca="false">M146+K146+I146+G146+O146</f>
        <v>0</v>
      </c>
      <c r="R146" s="1"/>
      <c r="S146" s="1"/>
      <c r="T146" s="1"/>
      <c r="U146" s="1"/>
      <c r="V146" s="1"/>
      <c r="W146" s="1"/>
      <c r="X146" s="1"/>
      <c r="Y146" s="1"/>
      <c r="Z146" s="1"/>
      <c r="AA146" s="1"/>
      <c r="AB146" s="1"/>
      <c r="AC146" s="1"/>
      <c r="AD146" s="1"/>
      <c r="AE146" s="1"/>
    </row>
    <row r="147" customFormat="false" ht="15" hidden="true" customHeight="false" outlineLevel="2" collapsed="false">
      <c r="A147" s="1"/>
      <c r="B147" s="70" t="str">
        <f aca="false">B26</f>
        <v>SSD</v>
      </c>
      <c r="C147" s="71"/>
      <c r="D147" s="72"/>
      <c r="E147" s="73"/>
      <c r="F147" s="74"/>
      <c r="G147" s="75" t="n">
        <f aca="false">SUMIFS([0]!t1istw14,[0]!t1paketw14,B147)</f>
        <v>0</v>
      </c>
      <c r="H147" s="74"/>
      <c r="I147" s="75" t="n">
        <f aca="false">SUMIFS(zeit2!t2istw14,zeit2!t2paketw14,B147)</f>
        <v>0</v>
      </c>
      <c r="J147" s="74"/>
      <c r="K147" s="75" t="n">
        <f aca="false">SUMIFS(zeit3!t3istw14,zeit3!t3paketw14,B147)</f>
        <v>0</v>
      </c>
      <c r="L147" s="74"/>
      <c r="M147" s="75" t="n">
        <f aca="false">SUMIFS(zeit4!t4istw14,zeit4!t4paketw14,B147)</f>
        <v>0</v>
      </c>
      <c r="N147" s="74"/>
      <c r="O147" s="75" t="n">
        <f aca="false">SUMIFS(zeit5!t5istw14,zeit5!t5paketw14,B147)</f>
        <v>0</v>
      </c>
      <c r="P147" s="76" t="n">
        <f aca="false">L147+J147+H147+F147+N147</f>
        <v>0</v>
      </c>
      <c r="Q147" s="98" t="n">
        <f aca="false">M147+K147+I147+G147+O147</f>
        <v>0</v>
      </c>
      <c r="R147" s="1"/>
      <c r="S147" s="1"/>
      <c r="T147" s="1"/>
      <c r="U147" s="1"/>
      <c r="V147" s="1"/>
      <c r="W147" s="1"/>
      <c r="X147" s="1"/>
      <c r="Y147" s="1"/>
      <c r="Z147" s="1"/>
      <c r="AA147" s="1"/>
      <c r="AB147" s="1"/>
      <c r="AC147" s="1"/>
      <c r="AD147" s="1"/>
      <c r="AE147" s="1"/>
    </row>
    <row r="148" customFormat="false" ht="15" hidden="true" customHeight="false" outlineLevel="2" collapsed="false">
      <c r="A148" s="1"/>
      <c r="B148" s="70" t="str">
        <f aca="false">B27</f>
        <v>Contract</v>
      </c>
      <c r="C148" s="71"/>
      <c r="D148" s="72"/>
      <c r="E148" s="73"/>
      <c r="F148" s="74"/>
      <c r="G148" s="75" t="n">
        <f aca="false">SUMIFS([0]!t1istw14,[0]!t1paketw14,B148)</f>
        <v>0</v>
      </c>
      <c r="H148" s="74"/>
      <c r="I148" s="75" t="n">
        <f aca="false">SUMIFS(zeit2!t2istw14,zeit2!t2paketw14,B148)</f>
        <v>0</v>
      </c>
      <c r="J148" s="74"/>
      <c r="K148" s="75" t="n">
        <f aca="false">SUMIFS(zeit3!t3istw14,zeit3!t3paketw14,B148)</f>
        <v>0</v>
      </c>
      <c r="L148" s="74"/>
      <c r="M148" s="75" t="n">
        <f aca="false">SUMIFS(zeit4!t4istw14,zeit4!t4paketw14,B148)</f>
        <v>0</v>
      </c>
      <c r="N148" s="74"/>
      <c r="O148" s="75" t="n">
        <f aca="false">SUMIFS(zeit5!t5istw14,zeit5!t5paketw14,B148)</f>
        <v>0</v>
      </c>
      <c r="P148" s="76" t="n">
        <f aca="false">L148+J148+H148+F148+N148</f>
        <v>0</v>
      </c>
      <c r="Q148" s="98" t="n">
        <f aca="false">M148+K148+I148+G148+O148</f>
        <v>0</v>
      </c>
      <c r="R148" s="1"/>
      <c r="S148" s="1"/>
      <c r="T148" s="1"/>
      <c r="U148" s="1"/>
      <c r="V148" s="1"/>
      <c r="W148" s="1"/>
      <c r="X148" s="1"/>
      <c r="Y148" s="1"/>
      <c r="Z148" s="1"/>
      <c r="AA148" s="1"/>
      <c r="AB148" s="1"/>
      <c r="AC148" s="1"/>
      <c r="AD148" s="1"/>
      <c r="AE148" s="1"/>
    </row>
    <row r="149" customFormat="false" ht="15" hidden="true" customHeight="false" outlineLevel="2" collapsed="false">
      <c r="A149" s="1"/>
      <c r="B149" s="70" t="str">
        <f aca="false">B28</f>
        <v>Klassendiagramm</v>
      </c>
      <c r="C149" s="71"/>
      <c r="D149" s="72"/>
      <c r="E149" s="73"/>
      <c r="F149" s="74"/>
      <c r="G149" s="75" t="n">
        <f aca="false">SUMIFS([0]!t1istw14,[0]!t1paketw14,B149)</f>
        <v>0</v>
      </c>
      <c r="H149" s="74"/>
      <c r="I149" s="75" t="n">
        <f aca="false">SUMIFS(zeit2!t2istw14,zeit2!t2paketw14,B149)</f>
        <v>0</v>
      </c>
      <c r="J149" s="74"/>
      <c r="K149" s="75" t="n">
        <f aca="false">SUMIFS(zeit3!t3istw14,zeit3!t3paketw14,B149)</f>
        <v>0</v>
      </c>
      <c r="L149" s="74"/>
      <c r="M149" s="75" t="n">
        <f aca="false">SUMIFS(zeit4!t4istw14,zeit4!t4paketw14,B149)</f>
        <v>0</v>
      </c>
      <c r="N149" s="74"/>
      <c r="O149" s="75" t="n">
        <f aca="false">SUMIFS(zeit5!t5istw14,zeit5!t5paketw14,B149)</f>
        <v>0</v>
      </c>
      <c r="P149" s="76" t="n">
        <f aca="false">L149+J149+H149+F149+N149</f>
        <v>0</v>
      </c>
      <c r="Q149" s="98" t="n">
        <f aca="false">M149+K149+I149+G149+O149</f>
        <v>0</v>
      </c>
      <c r="R149" s="1"/>
      <c r="S149" s="1"/>
      <c r="T149" s="1"/>
      <c r="U149" s="1"/>
      <c r="V149" s="1"/>
      <c r="W149" s="1"/>
      <c r="X149" s="1"/>
      <c r="Y149" s="1"/>
      <c r="Z149" s="1"/>
      <c r="AA149" s="1"/>
      <c r="AB149" s="1"/>
      <c r="AC149" s="1"/>
      <c r="AD149" s="1"/>
      <c r="AE149" s="1"/>
    </row>
    <row r="150" customFormat="false" ht="15" hidden="true" customHeight="false" outlineLevel="2" collapsed="false">
      <c r="A150" s="1"/>
      <c r="B150" s="70" t="str">
        <f aca="false">B29</f>
        <v>Zustandsdiagramme</v>
      </c>
      <c r="C150" s="71"/>
      <c r="D150" s="72"/>
      <c r="E150" s="73"/>
      <c r="F150" s="74"/>
      <c r="G150" s="75" t="n">
        <f aca="false">SUMIFS([0]!t1istw14,[0]!t1paketw14,B150)</f>
        <v>0</v>
      </c>
      <c r="H150" s="74"/>
      <c r="I150" s="75" t="n">
        <f aca="false">SUMIFS(zeit2!t2istw14,zeit2!t2paketw14,B150)</f>
        <v>0</v>
      </c>
      <c r="J150" s="74"/>
      <c r="K150" s="75" t="n">
        <f aca="false">SUMIFS(zeit3!t3istw14,zeit3!t3paketw14,B150)</f>
        <v>0</v>
      </c>
      <c r="L150" s="74"/>
      <c r="M150" s="75" t="n">
        <f aca="false">SUMIFS(zeit4!t4istw14,zeit4!t4paketw14,B150)</f>
        <v>0</v>
      </c>
      <c r="N150" s="74"/>
      <c r="O150" s="75" t="n">
        <f aca="false">SUMIFS(zeit5!t5istw14,zeit5!t5paketw14,B150)</f>
        <v>0</v>
      </c>
      <c r="P150" s="76" t="n">
        <f aca="false">L150+J150+H150+F150+N150</f>
        <v>0</v>
      </c>
      <c r="Q150" s="98" t="n">
        <f aca="false">M150+K150+I150+G150+O150</f>
        <v>0</v>
      </c>
      <c r="R150" s="1"/>
      <c r="S150" s="1"/>
      <c r="T150" s="1"/>
      <c r="U150" s="1"/>
      <c r="V150" s="1"/>
      <c r="W150" s="1"/>
      <c r="X150" s="1"/>
      <c r="Y150" s="1"/>
      <c r="Z150" s="1"/>
      <c r="AA150" s="1"/>
      <c r="AB150" s="1"/>
      <c r="AC150" s="1"/>
      <c r="AD150" s="1"/>
      <c r="AE150" s="1"/>
    </row>
    <row r="151" customFormat="false" ht="15" hidden="true" customHeight="false" outlineLevel="2" collapsed="false">
      <c r="A151" s="1"/>
      <c r="B151" s="70" t="str">
        <f aca="false">B30</f>
        <v>Architektur</v>
      </c>
      <c r="C151" s="71"/>
      <c r="D151" s="72"/>
      <c r="E151" s="73"/>
      <c r="F151" s="74"/>
      <c r="G151" s="75" t="n">
        <f aca="false">SUMIFS([0]!t1istw14,[0]!t1paketw14,B151)</f>
        <v>0</v>
      </c>
      <c r="H151" s="74"/>
      <c r="I151" s="75" t="n">
        <f aca="false">SUMIFS(zeit2!t2istw14,zeit2!t2paketw14,B151)</f>
        <v>0</v>
      </c>
      <c r="J151" s="74"/>
      <c r="K151" s="75" t="n">
        <f aca="false">SUMIFS(zeit3!t3istw14,zeit3!t3paketw14,B151)</f>
        <v>0</v>
      </c>
      <c r="L151" s="74"/>
      <c r="M151" s="75" t="n">
        <f aca="false">SUMIFS(zeit4!t4istw14,zeit4!t4paketw14,B151)</f>
        <v>0</v>
      </c>
      <c r="N151" s="74"/>
      <c r="O151" s="75" t="n">
        <f aca="false">SUMIFS(zeit5!t5istw14,zeit5!t5paketw14,B151)</f>
        <v>0</v>
      </c>
      <c r="P151" s="76" t="n">
        <f aca="false">L151+J151+H151+F151+N151</f>
        <v>0</v>
      </c>
      <c r="Q151" s="98" t="n">
        <f aca="false">M151+K151+I151+G151+O151</f>
        <v>0</v>
      </c>
      <c r="R151" s="1"/>
      <c r="S151" s="1"/>
      <c r="T151" s="1"/>
      <c r="U151" s="1"/>
      <c r="V151" s="1"/>
      <c r="W151" s="1"/>
      <c r="X151" s="1"/>
      <c r="Y151" s="1"/>
      <c r="Z151" s="1"/>
      <c r="AA151" s="1"/>
      <c r="AB151" s="1"/>
      <c r="AC151" s="1"/>
      <c r="AD151" s="1"/>
      <c r="AE151" s="1"/>
    </row>
    <row r="152" customFormat="false" ht="15" hidden="true" customHeight="false" outlineLevel="2" collapsed="false">
      <c r="A152" s="1"/>
      <c r="B152" s="70" t="str">
        <f aca="false">B31</f>
        <v>Objektorientierter Entwurf</v>
      </c>
      <c r="C152" s="71"/>
      <c r="D152" s="72"/>
      <c r="E152" s="73"/>
      <c r="F152" s="74"/>
      <c r="G152" s="75" t="n">
        <f aca="false">SUMIFS([0]!t1istw14,[0]!t1paketw14,B152)</f>
        <v>0</v>
      </c>
      <c r="H152" s="74"/>
      <c r="I152" s="75" t="n">
        <f aca="false">SUMIFS(zeit2!t2istw14,zeit2!t2paketw14,B152)</f>
        <v>0</v>
      </c>
      <c r="J152" s="74"/>
      <c r="K152" s="75" t="n">
        <f aca="false">SUMIFS(zeit3!t3istw14,zeit3!t3paketw14,B152)</f>
        <v>0</v>
      </c>
      <c r="L152" s="74"/>
      <c r="M152" s="75" t="n">
        <f aca="false">SUMIFS(zeit4!t4istw14,zeit4!t4paketw14,B152)</f>
        <v>0</v>
      </c>
      <c r="N152" s="74"/>
      <c r="O152" s="75" t="n">
        <f aca="false">SUMIFS(zeit5!t5istw14,zeit5!t5paketw14,B152)</f>
        <v>0</v>
      </c>
      <c r="P152" s="76" t="n">
        <f aca="false">L152+J152+H152+F152+N152</f>
        <v>0</v>
      </c>
      <c r="Q152" s="98" t="n">
        <f aca="false">M152+K152+I152+G152+O152</f>
        <v>0</v>
      </c>
      <c r="R152" s="1"/>
      <c r="S152" s="1"/>
      <c r="T152" s="1"/>
      <c r="U152" s="1"/>
      <c r="V152" s="1"/>
      <c r="W152" s="1"/>
      <c r="X152" s="1"/>
      <c r="Y152" s="1"/>
      <c r="Z152" s="1"/>
      <c r="AA152" s="1"/>
      <c r="AB152" s="1"/>
      <c r="AC152" s="1"/>
      <c r="AD152" s="1"/>
      <c r="AE152" s="1"/>
    </row>
    <row r="153" customFormat="false" ht="15" hidden="true" customHeight="false" outlineLevel="2" collapsed="false">
      <c r="A153" s="1"/>
      <c r="B153" s="70" t="n">
        <f aca="false">B32</f>
        <v>0</v>
      </c>
      <c r="C153" s="71"/>
      <c r="D153" s="72"/>
      <c r="E153" s="73"/>
      <c r="F153" s="74"/>
      <c r="G153" s="75" t="n">
        <f aca="false">SUMIFS([0]!t1istw14,[0]!t1paketw14,B153)</f>
        <v>0</v>
      </c>
      <c r="H153" s="74"/>
      <c r="I153" s="75" t="n">
        <f aca="false">SUMIFS(zeit2!t2istw14,zeit2!t2paketw14,B153)</f>
        <v>0</v>
      </c>
      <c r="J153" s="74"/>
      <c r="K153" s="75" t="n">
        <f aca="false">SUMIFS(zeit3!t3istw14,zeit3!t3paketw14,B153)</f>
        <v>0</v>
      </c>
      <c r="L153" s="74"/>
      <c r="M153" s="75" t="n">
        <f aca="false">SUMIFS(zeit4!t4istw14,zeit4!t4paketw14,B153)</f>
        <v>0</v>
      </c>
      <c r="N153" s="74"/>
      <c r="O153" s="75" t="n">
        <f aca="false">SUMIFS(zeit5!t5istw14,zeit5!t5paketw14,B153)</f>
        <v>0</v>
      </c>
      <c r="P153" s="76" t="n">
        <f aca="false">L153+J153+H153+F153+N153</f>
        <v>0</v>
      </c>
      <c r="Q153" s="98" t="n">
        <f aca="false">M153+K153+I153+G153+O153</f>
        <v>0</v>
      </c>
      <c r="R153" s="1"/>
      <c r="S153" s="1"/>
      <c r="T153" s="1"/>
      <c r="U153" s="1"/>
      <c r="V153" s="1"/>
      <c r="W153" s="1"/>
      <c r="X153" s="1"/>
      <c r="Y153" s="1"/>
      <c r="Z153" s="1"/>
      <c r="AA153" s="1"/>
      <c r="AB153" s="1"/>
      <c r="AC153" s="1"/>
      <c r="AD153" s="1"/>
      <c r="AE153" s="1"/>
    </row>
    <row r="154" customFormat="false" ht="15" hidden="true" customHeight="false" outlineLevel="2" collapsed="false">
      <c r="A154" s="1"/>
      <c r="B154" s="70" t="n">
        <f aca="false">B33</f>
        <v>0</v>
      </c>
      <c r="C154" s="71"/>
      <c r="D154" s="72"/>
      <c r="E154" s="73"/>
      <c r="F154" s="74"/>
      <c r="G154" s="75" t="n">
        <f aca="false">SUMIFS([0]!t1istw14,[0]!t1paketw14,B154)</f>
        <v>0</v>
      </c>
      <c r="H154" s="74"/>
      <c r="I154" s="75" t="n">
        <f aca="false">SUMIFS(zeit2!t2istw14,zeit2!t2paketw14,B154)</f>
        <v>0</v>
      </c>
      <c r="J154" s="74"/>
      <c r="K154" s="75" t="n">
        <f aca="false">SUMIFS(zeit3!t3istw14,zeit3!t3paketw14,B154)</f>
        <v>0</v>
      </c>
      <c r="L154" s="74"/>
      <c r="M154" s="75" t="n">
        <f aca="false">SUMIFS(zeit4!t4istw14,zeit4!t4paketw14,B154)</f>
        <v>0</v>
      </c>
      <c r="N154" s="74"/>
      <c r="O154" s="75" t="n">
        <f aca="false">SUMIFS(zeit5!t5istw14,zeit5!t5paketw14,B154)</f>
        <v>0</v>
      </c>
      <c r="P154" s="76" t="n">
        <f aca="false">L154+J154+H154+F154+N154</f>
        <v>0</v>
      </c>
      <c r="Q154" s="98" t="n">
        <f aca="false">M154+K154+I154+G154+O154</f>
        <v>0</v>
      </c>
      <c r="R154" s="1"/>
      <c r="S154" s="1"/>
      <c r="T154" s="1"/>
      <c r="U154" s="1"/>
      <c r="V154" s="1"/>
      <c r="W154" s="1"/>
      <c r="X154" s="1"/>
      <c r="Y154" s="1"/>
      <c r="Z154" s="1"/>
      <c r="AA154" s="1"/>
      <c r="AB154" s="1"/>
      <c r="AC154" s="1"/>
      <c r="AD154" s="1"/>
      <c r="AE154" s="1"/>
    </row>
    <row r="155" customFormat="false" ht="15" hidden="true" customHeight="false" outlineLevel="2" collapsed="false">
      <c r="A155" s="1"/>
      <c r="B155" s="70" t="n">
        <f aca="false">B34</f>
        <v>0</v>
      </c>
      <c r="C155" s="71"/>
      <c r="D155" s="72"/>
      <c r="E155" s="73"/>
      <c r="F155" s="74"/>
      <c r="G155" s="75" t="n">
        <f aca="false">SUMIFS([0]!t1istw14,[0]!t1paketw14,B155)</f>
        <v>0</v>
      </c>
      <c r="H155" s="74"/>
      <c r="I155" s="75" t="n">
        <f aca="false">SUMIFS(zeit2!t2istw14,zeit2!t2paketw14,B155)</f>
        <v>0</v>
      </c>
      <c r="J155" s="74"/>
      <c r="K155" s="75" t="n">
        <f aca="false">SUMIFS(zeit3!t3istw14,zeit3!t3paketw14,B155)</f>
        <v>0</v>
      </c>
      <c r="L155" s="74"/>
      <c r="M155" s="75" t="n">
        <f aca="false">SUMIFS(zeit4!t4istw14,zeit4!t4paketw14,B155)</f>
        <v>0</v>
      </c>
      <c r="N155" s="74"/>
      <c r="O155" s="75" t="n">
        <f aca="false">SUMIFS(zeit5!t5istw14,zeit5!t5paketw14,B155)</f>
        <v>0</v>
      </c>
      <c r="P155" s="76" t="n">
        <f aca="false">L155+J155+H155+F155+N155</f>
        <v>0</v>
      </c>
      <c r="Q155" s="98" t="n">
        <f aca="false">M155+K155+I155+G155+O155</f>
        <v>0</v>
      </c>
      <c r="R155" s="1"/>
      <c r="S155" s="1"/>
      <c r="T155" s="1"/>
      <c r="U155" s="1"/>
      <c r="V155" s="1"/>
      <c r="W155" s="1"/>
      <c r="X155" s="1"/>
      <c r="Y155" s="1"/>
      <c r="Z155" s="1"/>
      <c r="AA155" s="1"/>
      <c r="AB155" s="1"/>
      <c r="AC155" s="1"/>
      <c r="AD155" s="1"/>
      <c r="AE155" s="1"/>
    </row>
    <row r="156" customFormat="false" ht="15" hidden="false" customHeight="false" outlineLevel="1" collapsed="true">
      <c r="A156" s="1"/>
      <c r="B156" s="84" t="s">
        <v>55</v>
      </c>
      <c r="C156" s="78"/>
      <c r="D156" s="79"/>
      <c r="E156" s="80" t="n">
        <f aca="false">D156-F156-H156-J156-L156-N156</f>
        <v>0</v>
      </c>
      <c r="F156" s="81" t="n">
        <f aca="false">SUM(F157:F166)</f>
        <v>0</v>
      </c>
      <c r="G156" s="82" t="n">
        <f aca="false">SUM(G157:G166)</f>
        <v>0</v>
      </c>
      <c r="H156" s="81" t="n">
        <f aca="false">SUM(H157:H166)</f>
        <v>0</v>
      </c>
      <c r="I156" s="82" t="n">
        <f aca="false">SUM(I157:I166)</f>
        <v>0</v>
      </c>
      <c r="J156" s="81" t="n">
        <f aca="false">SUM(J157:J166)</f>
        <v>0</v>
      </c>
      <c r="K156" s="82" t="n">
        <f aca="false">SUM(K157:K166)</f>
        <v>0</v>
      </c>
      <c r="L156" s="81" t="n">
        <f aca="false">SUM(L157:L166)</f>
        <v>0</v>
      </c>
      <c r="M156" s="82" t="n">
        <f aca="false">SUM(M157:M166)</f>
        <v>0</v>
      </c>
      <c r="N156" s="81" t="n">
        <f aca="false">SUM(N157:N166)</f>
        <v>0</v>
      </c>
      <c r="O156" s="82" t="n">
        <f aca="false">SUM(O157:O166)</f>
        <v>0</v>
      </c>
      <c r="P156" s="68" t="n">
        <f aca="false">L156+J156+H156+F156+N156</f>
        <v>0</v>
      </c>
      <c r="Q156" s="67" t="n">
        <f aca="false">M156+K156+I156+G156+O156</f>
        <v>0</v>
      </c>
      <c r="R156" s="1"/>
      <c r="S156" s="1"/>
      <c r="T156" s="1"/>
      <c r="U156" s="1"/>
      <c r="V156" s="1"/>
      <c r="W156" s="1"/>
      <c r="X156" s="1"/>
      <c r="Y156" s="1"/>
      <c r="Z156" s="1"/>
      <c r="AA156" s="1"/>
      <c r="AB156" s="1"/>
      <c r="AC156" s="1"/>
      <c r="AD156" s="1"/>
      <c r="AE156" s="1"/>
    </row>
    <row r="157" customFormat="false" ht="15" hidden="true" customHeight="false" outlineLevel="2" collapsed="false">
      <c r="A157" s="1"/>
      <c r="B157" s="70" t="str">
        <f aca="false">B36</f>
        <v>Modul 1 - GUI</v>
      </c>
      <c r="C157" s="71"/>
      <c r="D157" s="72"/>
      <c r="E157" s="73"/>
      <c r="F157" s="74"/>
      <c r="G157" s="75" t="n">
        <f aca="false">SUMIFS([0]!t1istw14,[0]!t1paketw14,B157)</f>
        <v>0</v>
      </c>
      <c r="H157" s="74"/>
      <c r="I157" s="75" t="n">
        <f aca="false">SUMIFS(zeit2!t2istw14,zeit2!t2paketw14,B157)</f>
        <v>0</v>
      </c>
      <c r="J157" s="74"/>
      <c r="K157" s="75" t="n">
        <f aca="false">SUMIFS(zeit3!t3istw14,zeit3!t3paketw14,B157)</f>
        <v>0</v>
      </c>
      <c r="L157" s="74"/>
      <c r="M157" s="75" t="n">
        <f aca="false">SUMIFS(zeit4!t4istw14,zeit4!t4paketw14,B157)</f>
        <v>0</v>
      </c>
      <c r="N157" s="74"/>
      <c r="O157" s="75" t="n">
        <f aca="false">SUMIFS(zeit5!t5istw14,zeit5!t5paketw14,B157)</f>
        <v>0</v>
      </c>
      <c r="P157" s="76" t="n">
        <f aca="false">L157+J157+H157+F157+N157</f>
        <v>0</v>
      </c>
      <c r="Q157" s="98" t="n">
        <f aca="false">M157+K157+I157+G157+O157</f>
        <v>0</v>
      </c>
      <c r="R157" s="1"/>
      <c r="S157" s="1"/>
      <c r="T157" s="1"/>
      <c r="U157" s="1"/>
      <c r="V157" s="1"/>
      <c r="W157" s="1"/>
      <c r="X157" s="1"/>
      <c r="Y157" s="1"/>
      <c r="Z157" s="1"/>
      <c r="AA157" s="1"/>
      <c r="AB157" s="1"/>
      <c r="AC157" s="1"/>
      <c r="AD157" s="1"/>
      <c r="AE157" s="1"/>
    </row>
    <row r="158" customFormat="false" ht="15" hidden="true" customHeight="false" outlineLevel="2" collapsed="false">
      <c r="A158" s="1"/>
      <c r="B158" s="70" t="str">
        <f aca="false">B37</f>
        <v>Modul 2 - WG erstellen</v>
      </c>
      <c r="C158" s="71"/>
      <c r="D158" s="72"/>
      <c r="E158" s="73"/>
      <c r="F158" s="74"/>
      <c r="G158" s="75" t="n">
        <f aca="false">SUMIFS([0]!t1istw14,[0]!t1paketw14,B158)</f>
        <v>0</v>
      </c>
      <c r="H158" s="74"/>
      <c r="I158" s="75" t="n">
        <f aca="false">SUMIFS(zeit2!t2istw14,zeit2!t2paketw14,B158)</f>
        <v>0</v>
      </c>
      <c r="J158" s="74"/>
      <c r="K158" s="75" t="n">
        <f aca="false">SUMIFS(zeit3!t3istw14,zeit3!t3paketw14,B158)</f>
        <v>0</v>
      </c>
      <c r="L158" s="74"/>
      <c r="M158" s="75" t="n">
        <f aca="false">SUMIFS(zeit4!t4istw14,zeit4!t4paketw14,B158)</f>
        <v>0</v>
      </c>
      <c r="N158" s="74"/>
      <c r="O158" s="75" t="n">
        <f aca="false">SUMIFS(zeit5!t5istw14,zeit5!t5paketw14,B158)</f>
        <v>0</v>
      </c>
      <c r="P158" s="76" t="n">
        <f aca="false">L158+J158+H158+F158+N158</f>
        <v>0</v>
      </c>
      <c r="Q158" s="98" t="n">
        <f aca="false">M158+K158+I158+G158+O158</f>
        <v>0</v>
      </c>
      <c r="R158" s="1"/>
      <c r="S158" s="1"/>
      <c r="T158" s="1"/>
      <c r="U158" s="1"/>
      <c r="V158" s="1"/>
      <c r="W158" s="1"/>
      <c r="X158" s="1"/>
      <c r="Y158" s="1"/>
      <c r="Z158" s="1"/>
      <c r="AA158" s="1"/>
      <c r="AB158" s="1"/>
      <c r="AC158" s="1"/>
      <c r="AD158" s="1"/>
      <c r="AE158" s="1"/>
    </row>
    <row r="159" customFormat="false" ht="15" hidden="true" customHeight="false" outlineLevel="2" collapsed="false">
      <c r="A159" s="1"/>
      <c r="B159" s="70" t="str">
        <f aca="false">B38</f>
        <v>Modul 3 - WG konfigurieren</v>
      </c>
      <c r="C159" s="71"/>
      <c r="D159" s="72"/>
      <c r="E159" s="73"/>
      <c r="F159" s="74"/>
      <c r="G159" s="75" t="n">
        <f aca="false">SUMIFS([0]!t1istw14,[0]!t1paketw14,B159)</f>
        <v>0</v>
      </c>
      <c r="H159" s="74"/>
      <c r="I159" s="75" t="n">
        <f aca="false">SUMIFS(zeit2!t2istw14,zeit2!t2paketw14,B159)</f>
        <v>0</v>
      </c>
      <c r="J159" s="74"/>
      <c r="K159" s="75" t="n">
        <f aca="false">SUMIFS(zeit3!t3istw14,zeit3!t3paketw14,B159)</f>
        <v>0</v>
      </c>
      <c r="L159" s="74"/>
      <c r="M159" s="75" t="n">
        <f aca="false">SUMIFS(zeit4!t4istw14,zeit4!t4paketw14,B159)</f>
        <v>0</v>
      </c>
      <c r="N159" s="74"/>
      <c r="O159" s="75" t="n">
        <f aca="false">SUMIFS(zeit5!t5istw14,zeit5!t5paketw14,B159)</f>
        <v>0</v>
      </c>
      <c r="P159" s="76" t="n">
        <f aca="false">L159+J159+H159+F159+N159</f>
        <v>0</v>
      </c>
      <c r="Q159" s="98" t="n">
        <f aca="false">M159+K159+I159+G159+O159</f>
        <v>0</v>
      </c>
      <c r="R159" s="1"/>
      <c r="S159" s="1"/>
      <c r="T159" s="1"/>
      <c r="U159" s="1"/>
      <c r="V159" s="1"/>
      <c r="W159" s="1"/>
      <c r="X159" s="1"/>
      <c r="Y159" s="1"/>
      <c r="Z159" s="1"/>
      <c r="AA159" s="1"/>
      <c r="AB159" s="1"/>
      <c r="AC159" s="1"/>
      <c r="AD159" s="1"/>
      <c r="AE159" s="1"/>
    </row>
    <row r="160" customFormat="false" ht="15" hidden="true" customHeight="false" outlineLevel="2" collapsed="false">
      <c r="A160" s="1"/>
      <c r="B160" s="70" t="str">
        <f aca="false">B39</f>
        <v>Modul 4 - Termine</v>
      </c>
      <c r="C160" s="71"/>
      <c r="D160" s="72"/>
      <c r="E160" s="73"/>
      <c r="F160" s="74"/>
      <c r="G160" s="75" t="n">
        <f aca="false">SUMIFS([0]!t1istw14,[0]!t1paketw14,B160)</f>
        <v>0</v>
      </c>
      <c r="H160" s="74"/>
      <c r="I160" s="75" t="n">
        <f aca="false">SUMIFS(zeit2!t2istw14,zeit2!t2paketw14,B160)</f>
        <v>0</v>
      </c>
      <c r="J160" s="74"/>
      <c r="K160" s="75" t="n">
        <f aca="false">SUMIFS(zeit3!t3istw14,zeit3!t3paketw14,B160)</f>
        <v>0</v>
      </c>
      <c r="L160" s="74"/>
      <c r="M160" s="75" t="n">
        <f aca="false">SUMIFS(zeit4!t4istw14,zeit4!t4paketw14,B160)</f>
        <v>0</v>
      </c>
      <c r="N160" s="74"/>
      <c r="O160" s="75" t="n">
        <f aca="false">SUMIFS(zeit5!t5istw14,zeit5!t5paketw14,B160)</f>
        <v>0</v>
      </c>
      <c r="P160" s="76" t="n">
        <f aca="false">L160+J160+H160+F160+N160</f>
        <v>0</v>
      </c>
      <c r="Q160" s="98" t="n">
        <f aca="false">M160+K160+I160+G160+O160</f>
        <v>0</v>
      </c>
      <c r="R160" s="1"/>
      <c r="S160" s="1"/>
      <c r="T160" s="1"/>
      <c r="U160" s="1"/>
      <c r="V160" s="1"/>
      <c r="W160" s="1"/>
      <c r="X160" s="1"/>
      <c r="Y160" s="1"/>
      <c r="Z160" s="1"/>
      <c r="AA160" s="1"/>
      <c r="AB160" s="1"/>
      <c r="AC160" s="1"/>
      <c r="AD160" s="1"/>
      <c r="AE160" s="1"/>
    </row>
    <row r="161" customFormat="false" ht="15" hidden="true" customHeight="false" outlineLevel="2" collapsed="false">
      <c r="A161" s="1"/>
      <c r="B161" s="70" t="str">
        <f aca="false">B40</f>
        <v>Modul 5 - Putzplan</v>
      </c>
      <c r="C161" s="71"/>
      <c r="D161" s="72"/>
      <c r="E161" s="73"/>
      <c r="F161" s="74"/>
      <c r="G161" s="75" t="n">
        <f aca="false">SUMIFS([0]!t1istw14,[0]!t1paketw14,B161)</f>
        <v>0</v>
      </c>
      <c r="H161" s="74"/>
      <c r="I161" s="75" t="n">
        <f aca="false">SUMIFS(zeit2!t2istw14,zeit2!t2paketw14,B161)</f>
        <v>0</v>
      </c>
      <c r="J161" s="74"/>
      <c r="K161" s="75" t="n">
        <f aca="false">SUMIFS(zeit3!t3istw14,zeit3!t3paketw14,B161)</f>
        <v>0</v>
      </c>
      <c r="L161" s="74"/>
      <c r="M161" s="75" t="n">
        <f aca="false">SUMIFS(zeit4!t4istw14,zeit4!t4paketw14,B161)</f>
        <v>0</v>
      </c>
      <c r="N161" s="74"/>
      <c r="O161" s="75" t="n">
        <f aca="false">SUMIFS(zeit5!t5istw14,zeit5!t5paketw14,B161)</f>
        <v>0</v>
      </c>
      <c r="P161" s="76" t="n">
        <f aca="false">L161+J161+H161+F161+N161</f>
        <v>0</v>
      </c>
      <c r="Q161" s="98" t="n">
        <f aca="false">M161+K161+I161+G161+O161</f>
        <v>0</v>
      </c>
      <c r="R161" s="1"/>
      <c r="S161" s="1"/>
      <c r="T161" s="1"/>
      <c r="U161" s="1"/>
      <c r="V161" s="1"/>
      <c r="W161" s="1"/>
      <c r="X161" s="1"/>
      <c r="Y161" s="1"/>
      <c r="Z161" s="1"/>
      <c r="AA161" s="1"/>
      <c r="AB161" s="1"/>
      <c r="AC161" s="1"/>
      <c r="AD161" s="1"/>
      <c r="AE161" s="1"/>
    </row>
    <row r="162" customFormat="false" ht="15" hidden="true" customHeight="false" outlineLevel="2" collapsed="false">
      <c r="A162" s="1"/>
      <c r="B162" s="70" t="str">
        <f aca="false">B41</f>
        <v>Modul 6 - Einkaufsliste</v>
      </c>
      <c r="C162" s="71"/>
      <c r="D162" s="72"/>
      <c r="E162" s="73"/>
      <c r="F162" s="74"/>
      <c r="G162" s="75" t="n">
        <f aca="false">SUMIFS([0]!t1istw14,[0]!t1paketw14,B162)</f>
        <v>0</v>
      </c>
      <c r="H162" s="74"/>
      <c r="I162" s="75" t="n">
        <f aca="false">SUMIFS(zeit2!t2istw14,zeit2!t2paketw14,B162)</f>
        <v>0</v>
      </c>
      <c r="J162" s="74"/>
      <c r="K162" s="75" t="n">
        <f aca="false">SUMIFS(zeit3!t3istw14,zeit3!t3paketw14,B162)</f>
        <v>0</v>
      </c>
      <c r="L162" s="74"/>
      <c r="M162" s="75" t="n">
        <f aca="false">SUMIFS(zeit4!t4istw14,zeit4!t4paketw14,B162)</f>
        <v>0</v>
      </c>
      <c r="N162" s="74"/>
      <c r="O162" s="75" t="n">
        <f aca="false">SUMIFS(zeit5!t5istw14,zeit5!t5paketw14,B162)</f>
        <v>0</v>
      </c>
      <c r="P162" s="76" t="n">
        <f aca="false">L162+J162+H162+F162+N162</f>
        <v>0</v>
      </c>
      <c r="Q162" s="98" t="n">
        <f aca="false">M162+K162+I162+G162+O162</f>
        <v>0</v>
      </c>
      <c r="R162" s="1"/>
      <c r="S162" s="1"/>
      <c r="T162" s="1"/>
      <c r="U162" s="1"/>
      <c r="V162" s="1"/>
      <c r="W162" s="1"/>
      <c r="X162" s="1"/>
      <c r="Y162" s="1"/>
      <c r="Z162" s="1"/>
      <c r="AA162" s="1"/>
      <c r="AB162" s="1"/>
      <c r="AC162" s="1"/>
      <c r="AD162" s="1"/>
      <c r="AE162" s="1"/>
    </row>
    <row r="163" customFormat="false" ht="15" hidden="true" customHeight="false" outlineLevel="2" collapsed="false">
      <c r="B163" s="70" t="str">
        <f aca="false">B42</f>
        <v>Modul 7 - Anmelden</v>
      </c>
      <c r="C163" s="71"/>
      <c r="D163" s="72"/>
      <c r="E163" s="73"/>
      <c r="F163" s="74"/>
      <c r="G163" s="75" t="n">
        <f aca="false">SUMIFS([0]!t1istw14,[0]!t1paketw14,B163)</f>
        <v>0</v>
      </c>
      <c r="H163" s="74"/>
      <c r="I163" s="75" t="n">
        <f aca="false">SUMIFS(zeit2!t2istw14,zeit2!t2paketw14,B163)</f>
        <v>0</v>
      </c>
      <c r="J163" s="74"/>
      <c r="K163" s="75" t="n">
        <f aca="false">SUMIFS(zeit3!t3istw14,zeit3!t3paketw14,B163)</f>
        <v>0</v>
      </c>
      <c r="L163" s="74"/>
      <c r="M163" s="75" t="n">
        <f aca="false">SUMIFS(zeit4!t4istw14,zeit4!t4paketw14,B163)</f>
        <v>0</v>
      </c>
      <c r="N163" s="74"/>
      <c r="O163" s="75" t="n">
        <f aca="false">SUMIFS(zeit5!t5istw14,zeit5!t5paketw14,B163)</f>
        <v>0</v>
      </c>
      <c r="P163" s="76" t="n">
        <f aca="false">L163+J163+H163+F163+N163</f>
        <v>0</v>
      </c>
      <c r="Q163" s="98" t="n">
        <f aca="false">M163+K163+I163+G163+O163</f>
        <v>0</v>
      </c>
      <c r="R163" s="1"/>
      <c r="S163" s="1"/>
      <c r="T163" s="1"/>
      <c r="U163" s="1"/>
      <c r="V163" s="1"/>
      <c r="W163" s="1"/>
      <c r="X163" s="1"/>
      <c r="Y163" s="1"/>
      <c r="Z163" s="1"/>
      <c r="AA163" s="1"/>
      <c r="AB163" s="1"/>
      <c r="AC163" s="1"/>
      <c r="AD163" s="1"/>
      <c r="AE163" s="1"/>
    </row>
    <row r="164" customFormat="false" ht="15" hidden="true" customHeight="false" outlineLevel="2" collapsed="false">
      <c r="B164" s="70" t="str">
        <f aca="false">B43</f>
        <v>Modul 8 - Status setzen</v>
      </c>
      <c r="C164" s="71"/>
      <c r="D164" s="72"/>
      <c r="E164" s="73"/>
      <c r="F164" s="74"/>
      <c r="G164" s="75" t="n">
        <f aca="false">SUMIFS([0]!t1istw14,[0]!t1paketw14,B164)</f>
        <v>0</v>
      </c>
      <c r="H164" s="74"/>
      <c r="I164" s="75" t="n">
        <f aca="false">SUMIFS(zeit2!t2istw14,zeit2!t2paketw14,B164)</f>
        <v>0</v>
      </c>
      <c r="J164" s="74"/>
      <c r="K164" s="75" t="n">
        <f aca="false">SUMIFS(zeit3!t3istw14,zeit3!t3paketw14,B164)</f>
        <v>0</v>
      </c>
      <c r="L164" s="74"/>
      <c r="M164" s="75" t="n">
        <f aca="false">SUMIFS(zeit4!t4istw14,zeit4!t4paketw14,B164)</f>
        <v>0</v>
      </c>
      <c r="N164" s="74"/>
      <c r="O164" s="75" t="n">
        <f aca="false">SUMIFS(zeit5!t5istw14,zeit5!t5paketw14,B164)</f>
        <v>0</v>
      </c>
      <c r="P164" s="76" t="n">
        <f aca="false">L164+J164+H164+F164+N164</f>
        <v>0</v>
      </c>
      <c r="Q164" s="98" t="n">
        <f aca="false">M164+K164+I164+G164+O164</f>
        <v>0</v>
      </c>
      <c r="R164" s="1"/>
      <c r="S164" s="1"/>
      <c r="T164" s="1"/>
      <c r="U164" s="1"/>
      <c r="V164" s="1"/>
      <c r="W164" s="1"/>
      <c r="X164" s="1"/>
      <c r="Y164" s="1"/>
      <c r="Z164" s="1"/>
      <c r="AA164" s="1"/>
      <c r="AB164" s="1"/>
      <c r="AC164" s="1"/>
      <c r="AD164" s="1"/>
      <c r="AE164" s="1"/>
    </row>
    <row r="165" customFormat="false" ht="15" hidden="true" customHeight="false" outlineLevel="2" collapsed="false">
      <c r="B165" s="70" t="n">
        <f aca="false">B44</f>
        <v>0</v>
      </c>
      <c r="C165" s="71"/>
      <c r="D165" s="72"/>
      <c r="E165" s="73"/>
      <c r="F165" s="74"/>
      <c r="G165" s="75" t="n">
        <f aca="false">SUMIFS([0]!t1istw14,[0]!t1paketw14,B165)</f>
        <v>0</v>
      </c>
      <c r="H165" s="74"/>
      <c r="I165" s="75" t="n">
        <f aca="false">SUMIFS(zeit2!t2istw14,zeit2!t2paketw14,B165)</f>
        <v>0</v>
      </c>
      <c r="J165" s="74"/>
      <c r="K165" s="75" t="n">
        <f aca="false">SUMIFS(zeit3!t3istw14,zeit3!t3paketw14,B165)</f>
        <v>0</v>
      </c>
      <c r="L165" s="74"/>
      <c r="M165" s="75" t="n">
        <f aca="false">SUMIFS(zeit4!t4istw14,zeit4!t4paketw14,B165)</f>
        <v>0</v>
      </c>
      <c r="N165" s="74"/>
      <c r="O165" s="75" t="n">
        <f aca="false">SUMIFS(zeit5!t5istw14,zeit5!t5paketw14,B165)</f>
        <v>0</v>
      </c>
      <c r="P165" s="76" t="n">
        <f aca="false">L165+J165+H165+F165+N165</f>
        <v>0</v>
      </c>
      <c r="Q165" s="98" t="n">
        <f aca="false">M165+K165+I165+G165+O165</f>
        <v>0</v>
      </c>
      <c r="R165" s="1"/>
      <c r="S165" s="1"/>
      <c r="T165" s="1"/>
      <c r="U165" s="1"/>
      <c r="V165" s="1"/>
      <c r="W165" s="1"/>
      <c r="X165" s="1"/>
      <c r="Y165" s="1"/>
      <c r="Z165" s="1"/>
      <c r="AA165" s="1"/>
      <c r="AB165" s="1"/>
      <c r="AC165" s="1"/>
      <c r="AD165" s="1"/>
      <c r="AE165" s="1"/>
    </row>
    <row r="166" customFormat="false" ht="15" hidden="true" customHeight="false" outlineLevel="2" collapsed="false">
      <c r="B166" s="70" t="n">
        <f aca="false">B45</f>
        <v>0</v>
      </c>
      <c r="C166" s="71"/>
      <c r="D166" s="72"/>
      <c r="E166" s="73"/>
      <c r="F166" s="74"/>
      <c r="G166" s="75" t="n">
        <f aca="false">SUMIFS([0]!t1istw14,[0]!t1paketw14,B166)</f>
        <v>0</v>
      </c>
      <c r="H166" s="74"/>
      <c r="I166" s="75" t="n">
        <f aca="false">SUMIFS(zeit2!t2istw14,zeit2!t2paketw14,B166)</f>
        <v>0</v>
      </c>
      <c r="J166" s="74"/>
      <c r="K166" s="75" t="n">
        <f aca="false">SUMIFS(zeit3!t3istw14,zeit3!t3paketw14,B166)</f>
        <v>0</v>
      </c>
      <c r="L166" s="74"/>
      <c r="M166" s="75" t="n">
        <f aca="false">SUMIFS(zeit4!t4istw14,zeit4!t4paketw14,B166)</f>
        <v>0</v>
      </c>
      <c r="N166" s="74"/>
      <c r="O166" s="75" t="n">
        <f aca="false">SUMIFS(zeit5!t5istw14,zeit5!t5paketw14,B166)</f>
        <v>0</v>
      </c>
      <c r="P166" s="76" t="n">
        <f aca="false">L166+J166+H166+F166+N166</f>
        <v>0</v>
      </c>
      <c r="Q166" s="98" t="n">
        <f aca="false">M166+K166+I166+G166+O166</f>
        <v>0</v>
      </c>
      <c r="R166" s="1"/>
      <c r="S166" s="1"/>
      <c r="T166" s="1"/>
      <c r="U166" s="1"/>
      <c r="V166" s="1"/>
      <c r="W166" s="1"/>
      <c r="X166" s="1"/>
      <c r="Y166" s="1"/>
      <c r="Z166" s="1"/>
      <c r="AA166" s="1"/>
      <c r="AB166" s="1"/>
      <c r="AC166" s="1"/>
      <c r="AD166" s="1"/>
      <c r="AE166" s="1"/>
    </row>
    <row r="167" customFormat="false" ht="15" hidden="false" customHeight="false" outlineLevel="1" collapsed="true">
      <c r="B167" s="84" t="s">
        <v>71</v>
      </c>
      <c r="C167" s="78"/>
      <c r="D167" s="79"/>
      <c r="E167" s="80" t="n">
        <f aca="false">D167-F167-H167-J167-L167-N167</f>
        <v>0</v>
      </c>
      <c r="F167" s="81" t="n">
        <f aca="false">SUM(F168:F177)</f>
        <v>0</v>
      </c>
      <c r="G167" s="82" t="n">
        <f aca="false">SUM(G168:G177)</f>
        <v>0</v>
      </c>
      <c r="H167" s="81" t="n">
        <f aca="false">SUM(H168:H177)</f>
        <v>0</v>
      </c>
      <c r="I167" s="82" t="n">
        <f aca="false">SUM(I168:I177)</f>
        <v>0</v>
      </c>
      <c r="J167" s="81" t="n">
        <f aca="false">SUM(J168:J177)</f>
        <v>0</v>
      </c>
      <c r="K167" s="82" t="n">
        <f aca="false">SUM(K168:K177)</f>
        <v>0</v>
      </c>
      <c r="L167" s="81" t="n">
        <f aca="false">SUM(L168:L177)</f>
        <v>0</v>
      </c>
      <c r="M167" s="82" t="n">
        <f aca="false">SUM(M168:M177)</f>
        <v>0</v>
      </c>
      <c r="N167" s="81" t="n">
        <f aca="false">SUM(N168:N177)</f>
        <v>0</v>
      </c>
      <c r="O167" s="82" t="n">
        <f aca="false">SUM(O168:O177)</f>
        <v>0</v>
      </c>
      <c r="P167" s="68" t="n">
        <f aca="false">L167+J167+H167+F167+N167</f>
        <v>0</v>
      </c>
      <c r="Q167" s="67" t="n">
        <f aca="false">M167+K167+I167+G167+O167</f>
        <v>0</v>
      </c>
      <c r="R167" s="1"/>
      <c r="S167" s="1"/>
      <c r="T167" s="1"/>
      <c r="U167" s="1"/>
      <c r="V167" s="1"/>
      <c r="W167" s="1"/>
      <c r="X167" s="1"/>
      <c r="Y167" s="1"/>
      <c r="Z167" s="1"/>
      <c r="AA167" s="1"/>
      <c r="AB167" s="1"/>
      <c r="AC167" s="1"/>
      <c r="AD167" s="1"/>
      <c r="AE167" s="1"/>
    </row>
    <row r="168" customFormat="false" ht="15" hidden="true" customHeight="false" outlineLevel="2" collapsed="false">
      <c r="B168" s="70" t="str">
        <f aca="false">B47</f>
        <v>Unit Tests</v>
      </c>
      <c r="C168" s="71"/>
      <c r="D168" s="72"/>
      <c r="E168" s="73"/>
      <c r="F168" s="74"/>
      <c r="G168" s="75" t="n">
        <f aca="false">SUMIFS([0]!t1istw14,[0]!t1paketw14,B168)</f>
        <v>0</v>
      </c>
      <c r="H168" s="74"/>
      <c r="I168" s="75" t="n">
        <f aca="false">SUMIFS(zeit2!t2istw14,zeit2!t2paketw14,B168)</f>
        <v>0</v>
      </c>
      <c r="J168" s="74"/>
      <c r="K168" s="75" t="n">
        <f aca="false">SUMIFS(zeit3!t3istw14,zeit3!t3paketw14,B168)</f>
        <v>0</v>
      </c>
      <c r="L168" s="74"/>
      <c r="M168" s="75" t="n">
        <f aca="false">SUMIFS(zeit4!t4istw14,zeit4!t4paketw14,B168)</f>
        <v>0</v>
      </c>
      <c r="N168" s="74"/>
      <c r="O168" s="75" t="n">
        <f aca="false">SUMIFS(zeit5!t5istw14,zeit5!t5paketw14,B168)</f>
        <v>0</v>
      </c>
      <c r="P168" s="76" t="n">
        <f aca="false">L168+J168+H168+F168+N168</f>
        <v>0</v>
      </c>
      <c r="Q168" s="98" t="n">
        <f aca="false">M168+K168+I168+G168+O168</f>
        <v>0</v>
      </c>
      <c r="R168" s="1"/>
      <c r="S168" s="1"/>
      <c r="T168" s="1"/>
      <c r="U168" s="1"/>
      <c r="V168" s="1"/>
      <c r="W168" s="1"/>
      <c r="X168" s="1"/>
      <c r="Y168" s="1"/>
      <c r="Z168" s="1"/>
      <c r="AA168" s="1"/>
      <c r="AB168" s="1"/>
      <c r="AC168" s="1"/>
      <c r="AD168" s="1"/>
      <c r="AE168" s="1"/>
    </row>
    <row r="169" customFormat="false" ht="15" hidden="true" customHeight="false" outlineLevel="2" collapsed="false">
      <c r="B169" s="70" t="str">
        <f aca="false">B48</f>
        <v>Funktionale Tests</v>
      </c>
      <c r="C169" s="71"/>
      <c r="D169" s="72"/>
      <c r="E169" s="73"/>
      <c r="F169" s="74"/>
      <c r="G169" s="75" t="n">
        <f aca="false">SUMIFS([0]!t1istw14,[0]!t1paketw14,B169)</f>
        <v>0</v>
      </c>
      <c r="H169" s="74"/>
      <c r="I169" s="75" t="n">
        <f aca="false">SUMIFS(zeit2!t2istw14,zeit2!t2paketw14,B169)</f>
        <v>0</v>
      </c>
      <c r="J169" s="74"/>
      <c r="K169" s="75" t="n">
        <f aca="false">SUMIFS(zeit3!t3istw14,zeit3!t3paketw14,B169)</f>
        <v>0</v>
      </c>
      <c r="L169" s="74"/>
      <c r="M169" s="75" t="n">
        <f aca="false">SUMIFS(zeit4!t4istw14,zeit4!t4paketw14,B169)</f>
        <v>0</v>
      </c>
      <c r="N169" s="74"/>
      <c r="O169" s="75" t="n">
        <f aca="false">SUMIFS(zeit5!t5istw14,zeit5!t5paketw14,B169)</f>
        <v>0</v>
      </c>
      <c r="P169" s="76" t="n">
        <f aca="false">L169+J169+H169+F169+N169</f>
        <v>0</v>
      </c>
      <c r="Q169" s="98" t="n">
        <f aca="false">M169+K169+I169+G169+O169</f>
        <v>0</v>
      </c>
      <c r="R169" s="1"/>
      <c r="S169" s="1"/>
      <c r="T169" s="1"/>
      <c r="U169" s="1"/>
      <c r="V169" s="1"/>
      <c r="W169" s="1"/>
      <c r="X169" s="1"/>
      <c r="Y169" s="1"/>
      <c r="Z169" s="1"/>
      <c r="AA169" s="1"/>
      <c r="AB169" s="1"/>
      <c r="AC169" s="1"/>
      <c r="AD169" s="1"/>
      <c r="AE169" s="1"/>
    </row>
    <row r="170" customFormat="false" ht="15" hidden="true" customHeight="false" outlineLevel="2" collapsed="false">
      <c r="B170" s="70" t="str">
        <f aca="false">B49</f>
        <v>Integrationstest</v>
      </c>
      <c r="C170" s="71"/>
      <c r="D170" s="72"/>
      <c r="E170" s="73"/>
      <c r="F170" s="74"/>
      <c r="G170" s="75" t="n">
        <f aca="false">SUMIFS([0]!t1istw14,[0]!t1paketw14,B170)</f>
        <v>0</v>
      </c>
      <c r="H170" s="74"/>
      <c r="I170" s="75" t="n">
        <f aca="false">SUMIFS(zeit2!t2istw14,zeit2!t2paketw14,B170)</f>
        <v>0</v>
      </c>
      <c r="J170" s="74"/>
      <c r="K170" s="75" t="n">
        <f aca="false">SUMIFS(zeit3!t3istw14,zeit3!t3paketw14,B170)</f>
        <v>0</v>
      </c>
      <c r="L170" s="74"/>
      <c r="M170" s="75" t="n">
        <f aca="false">SUMIFS(zeit4!t4istw14,zeit4!t4paketw14,B170)</f>
        <v>0</v>
      </c>
      <c r="N170" s="74"/>
      <c r="O170" s="75" t="n">
        <f aca="false">SUMIFS(zeit5!t5istw14,zeit5!t5paketw14,B170)</f>
        <v>0</v>
      </c>
      <c r="P170" s="76" t="n">
        <f aca="false">L170+J170+H170+F170+N170</f>
        <v>0</v>
      </c>
      <c r="Q170" s="98" t="n">
        <f aca="false">M170+K170+I170+G170+O170</f>
        <v>0</v>
      </c>
      <c r="R170" s="1"/>
      <c r="S170" s="1"/>
      <c r="T170" s="1"/>
      <c r="U170" s="1"/>
      <c r="V170" s="1"/>
      <c r="W170" s="1"/>
      <c r="X170" s="1"/>
      <c r="Y170" s="1"/>
      <c r="Z170" s="1"/>
      <c r="AA170" s="1"/>
      <c r="AB170" s="1"/>
      <c r="AC170" s="1"/>
      <c r="AD170" s="1"/>
      <c r="AE170" s="1"/>
    </row>
    <row r="171" customFormat="false" ht="15" hidden="true" customHeight="false" outlineLevel="2" collapsed="false">
      <c r="B171" s="70" t="str">
        <f aca="false">B50</f>
        <v>Systemtest</v>
      </c>
      <c r="C171" s="71"/>
      <c r="D171" s="72"/>
      <c r="E171" s="73"/>
      <c r="F171" s="74"/>
      <c r="G171" s="75" t="n">
        <f aca="false">SUMIFS([0]!t1istw14,[0]!t1paketw14,B171)</f>
        <v>0</v>
      </c>
      <c r="H171" s="74"/>
      <c r="I171" s="75" t="n">
        <f aca="false">SUMIFS(zeit2!t2istw14,zeit2!t2paketw14,B171)</f>
        <v>0</v>
      </c>
      <c r="J171" s="74"/>
      <c r="K171" s="75" t="n">
        <f aca="false">SUMIFS(zeit3!t3istw14,zeit3!t3paketw14,B171)</f>
        <v>0</v>
      </c>
      <c r="L171" s="74"/>
      <c r="M171" s="75" t="n">
        <f aca="false">SUMIFS(zeit4!t4istw14,zeit4!t4paketw14,B171)</f>
        <v>0</v>
      </c>
      <c r="N171" s="74"/>
      <c r="O171" s="75" t="n">
        <f aca="false">SUMIFS(zeit5!t5istw14,zeit5!t5paketw14,B171)</f>
        <v>0</v>
      </c>
      <c r="P171" s="76" t="n">
        <f aca="false">L171+J171+H171+F171+N171</f>
        <v>0</v>
      </c>
      <c r="Q171" s="98" t="n">
        <f aca="false">M171+K171+I171+G171+O171</f>
        <v>0</v>
      </c>
      <c r="R171" s="1"/>
      <c r="S171" s="1"/>
      <c r="T171" s="1"/>
      <c r="U171" s="1"/>
      <c r="V171" s="1"/>
      <c r="W171" s="1"/>
      <c r="X171" s="1"/>
      <c r="Y171" s="1"/>
      <c r="Z171" s="1"/>
      <c r="AA171" s="1"/>
      <c r="AB171" s="1"/>
      <c r="AC171" s="1"/>
      <c r="AD171" s="1"/>
      <c r="AE171" s="1"/>
    </row>
    <row r="172" customFormat="false" ht="15" hidden="true" customHeight="false" outlineLevel="2" collapsed="false">
      <c r="B172" s="70" t="str">
        <f aca="false">B51</f>
        <v>Abnahmetest</v>
      </c>
      <c r="C172" s="71"/>
      <c r="D172" s="72"/>
      <c r="E172" s="73"/>
      <c r="F172" s="74"/>
      <c r="G172" s="75" t="n">
        <f aca="false">SUMIFS([0]!t1istw14,[0]!t1paketw14,B172)</f>
        <v>0</v>
      </c>
      <c r="H172" s="74"/>
      <c r="I172" s="75" t="n">
        <f aca="false">SUMIFS(zeit2!t2istw14,zeit2!t2paketw14,B172)</f>
        <v>0</v>
      </c>
      <c r="J172" s="74"/>
      <c r="K172" s="75" t="n">
        <f aca="false">SUMIFS(zeit3!t3istw14,zeit3!t3paketw14,B172)</f>
        <v>0</v>
      </c>
      <c r="L172" s="74"/>
      <c r="M172" s="75" t="n">
        <f aca="false">SUMIFS(zeit4!t4istw14,zeit4!t4paketw14,B172)</f>
        <v>0</v>
      </c>
      <c r="N172" s="74"/>
      <c r="O172" s="75" t="n">
        <f aca="false">SUMIFS(zeit5!t5istw14,zeit5!t5paketw14,B172)</f>
        <v>0</v>
      </c>
      <c r="P172" s="76" t="n">
        <f aca="false">L172+J172+H172+F172+N172</f>
        <v>0</v>
      </c>
      <c r="Q172" s="98" t="n">
        <f aca="false">M172+K172+I172+G172+O172</f>
        <v>0</v>
      </c>
      <c r="R172" s="1"/>
      <c r="S172" s="1"/>
      <c r="T172" s="1"/>
      <c r="U172" s="1"/>
      <c r="V172" s="1"/>
      <c r="W172" s="1"/>
      <c r="X172" s="1"/>
      <c r="Y172" s="1"/>
      <c r="Z172" s="1"/>
      <c r="AA172" s="1"/>
      <c r="AB172" s="1"/>
      <c r="AC172" s="1"/>
      <c r="AD172" s="1"/>
      <c r="AE172" s="1"/>
    </row>
    <row r="173" customFormat="false" ht="15" hidden="true" customHeight="false" outlineLevel="2" collapsed="false">
      <c r="B173" s="70" t="n">
        <f aca="false">B52</f>
        <v>0</v>
      </c>
      <c r="C173" s="71"/>
      <c r="D173" s="72"/>
      <c r="E173" s="73"/>
      <c r="F173" s="74"/>
      <c r="G173" s="75" t="n">
        <f aca="false">SUMIFS([0]!t1istw14,[0]!t1paketw14,B173)</f>
        <v>0</v>
      </c>
      <c r="H173" s="74"/>
      <c r="I173" s="75" t="n">
        <f aca="false">SUMIFS(zeit2!t2istw14,zeit2!t2paketw14,B173)</f>
        <v>0</v>
      </c>
      <c r="J173" s="74"/>
      <c r="K173" s="75" t="n">
        <f aca="false">SUMIFS(zeit3!t3istw14,zeit3!t3paketw14,B173)</f>
        <v>0</v>
      </c>
      <c r="L173" s="74"/>
      <c r="M173" s="75" t="n">
        <f aca="false">SUMIFS(zeit4!t4istw14,zeit4!t4paketw14,B173)</f>
        <v>0</v>
      </c>
      <c r="N173" s="74"/>
      <c r="O173" s="75" t="n">
        <f aca="false">SUMIFS(zeit5!t5istw14,zeit5!t5paketw14,B173)</f>
        <v>0</v>
      </c>
      <c r="P173" s="76" t="n">
        <f aca="false">L173+J173+H173+F173+N173</f>
        <v>0</v>
      </c>
      <c r="Q173" s="98" t="n">
        <f aca="false">M173+K173+I173+G173+O173</f>
        <v>0</v>
      </c>
      <c r="R173" s="1"/>
      <c r="S173" s="1"/>
      <c r="T173" s="1"/>
      <c r="U173" s="1"/>
      <c r="V173" s="1"/>
      <c r="W173" s="1"/>
      <c r="X173" s="1"/>
      <c r="Y173" s="1"/>
      <c r="Z173" s="1"/>
      <c r="AA173" s="1"/>
      <c r="AB173" s="1"/>
      <c r="AC173" s="1"/>
      <c r="AD173" s="1"/>
      <c r="AE173" s="1"/>
    </row>
    <row r="174" customFormat="false" ht="15" hidden="true" customHeight="false" outlineLevel="2" collapsed="false">
      <c r="B174" s="70" t="n">
        <f aca="false">B53</f>
        <v>0</v>
      </c>
      <c r="C174" s="71"/>
      <c r="D174" s="72"/>
      <c r="E174" s="73"/>
      <c r="F174" s="74"/>
      <c r="G174" s="75" t="n">
        <f aca="false">SUMIFS([0]!t1istw14,[0]!t1paketw14,B174)</f>
        <v>0</v>
      </c>
      <c r="H174" s="74"/>
      <c r="I174" s="75" t="n">
        <f aca="false">SUMIFS(zeit2!t2istw14,zeit2!t2paketw14,B174)</f>
        <v>0</v>
      </c>
      <c r="J174" s="74"/>
      <c r="K174" s="75" t="n">
        <f aca="false">SUMIFS(zeit3!t3istw14,zeit3!t3paketw14,B174)</f>
        <v>0</v>
      </c>
      <c r="L174" s="74"/>
      <c r="M174" s="75" t="n">
        <f aca="false">SUMIFS(zeit4!t4istw14,zeit4!t4paketw14,B174)</f>
        <v>0</v>
      </c>
      <c r="N174" s="74"/>
      <c r="O174" s="75" t="n">
        <f aca="false">SUMIFS(zeit5!t5istw14,zeit5!t5paketw14,B174)</f>
        <v>0</v>
      </c>
      <c r="P174" s="76" t="n">
        <f aca="false">L174+J174+H174+F174+N174</f>
        <v>0</v>
      </c>
      <c r="Q174" s="98" t="n">
        <f aca="false">M174+K174+I174+G174+O174</f>
        <v>0</v>
      </c>
      <c r="R174" s="1"/>
      <c r="S174" s="1"/>
      <c r="T174" s="1"/>
      <c r="U174" s="1"/>
      <c r="V174" s="1"/>
      <c r="W174" s="1"/>
      <c r="X174" s="1"/>
      <c r="Y174" s="1"/>
      <c r="Z174" s="1"/>
      <c r="AA174" s="1"/>
      <c r="AB174" s="1"/>
      <c r="AC174" s="1"/>
      <c r="AD174" s="1"/>
      <c r="AE174" s="1"/>
    </row>
    <row r="175" customFormat="false" ht="15" hidden="true" customHeight="false" outlineLevel="2" collapsed="false">
      <c r="B175" s="70" t="n">
        <f aca="false">B54</f>
        <v>0</v>
      </c>
      <c r="C175" s="71"/>
      <c r="D175" s="72"/>
      <c r="E175" s="73"/>
      <c r="F175" s="74"/>
      <c r="G175" s="75" t="n">
        <f aca="false">SUMIFS([0]!t1istw14,[0]!t1paketw14,B175)</f>
        <v>0</v>
      </c>
      <c r="H175" s="74"/>
      <c r="I175" s="75" t="n">
        <f aca="false">SUMIFS(zeit2!t2istw14,zeit2!t2paketw14,B175)</f>
        <v>0</v>
      </c>
      <c r="J175" s="74"/>
      <c r="K175" s="75" t="n">
        <f aca="false">SUMIFS(zeit3!t3istw14,zeit3!t3paketw14,B175)</f>
        <v>0</v>
      </c>
      <c r="L175" s="74"/>
      <c r="M175" s="75" t="n">
        <f aca="false">SUMIFS(zeit4!t4istw14,zeit4!t4paketw14,B175)</f>
        <v>0</v>
      </c>
      <c r="N175" s="74"/>
      <c r="O175" s="75" t="n">
        <f aca="false">SUMIFS(zeit5!t5istw14,zeit5!t5paketw14,B175)</f>
        <v>0</v>
      </c>
      <c r="P175" s="76" t="n">
        <f aca="false">L175+J175+H175+F175+N175</f>
        <v>0</v>
      </c>
      <c r="Q175" s="98" t="n">
        <f aca="false">M175+K175+I175+G175+O175</f>
        <v>0</v>
      </c>
      <c r="R175" s="1"/>
      <c r="S175" s="1"/>
      <c r="T175" s="1"/>
      <c r="U175" s="1"/>
      <c r="V175" s="1"/>
      <c r="W175" s="1"/>
      <c r="X175" s="1"/>
      <c r="Y175" s="1"/>
      <c r="Z175" s="1"/>
      <c r="AA175" s="1"/>
      <c r="AB175" s="1"/>
      <c r="AC175" s="1"/>
      <c r="AD175" s="1"/>
      <c r="AE175" s="1"/>
    </row>
    <row r="176" customFormat="false" ht="15" hidden="true" customHeight="false" outlineLevel="2" collapsed="false">
      <c r="B176" s="70" t="n">
        <f aca="false">B55</f>
        <v>0</v>
      </c>
      <c r="C176" s="71"/>
      <c r="D176" s="72"/>
      <c r="E176" s="73"/>
      <c r="F176" s="74"/>
      <c r="G176" s="75" t="n">
        <f aca="false">SUMIFS([0]!t1istw14,[0]!t1paketw14,B176)</f>
        <v>0</v>
      </c>
      <c r="H176" s="74"/>
      <c r="I176" s="75" t="n">
        <f aca="false">SUMIFS(zeit2!t2istw14,zeit2!t2paketw14,B176)</f>
        <v>0</v>
      </c>
      <c r="J176" s="74"/>
      <c r="K176" s="75" t="n">
        <f aca="false">SUMIFS(zeit3!t3istw14,zeit3!t3paketw14,B176)</f>
        <v>0</v>
      </c>
      <c r="L176" s="74"/>
      <c r="M176" s="75" t="n">
        <f aca="false">SUMIFS(zeit4!t4istw14,zeit4!t4paketw14,B176)</f>
        <v>0</v>
      </c>
      <c r="N176" s="74"/>
      <c r="O176" s="75" t="n">
        <f aca="false">SUMIFS(zeit5!t5istw14,zeit5!t5paketw14,B176)</f>
        <v>0</v>
      </c>
      <c r="P176" s="76" t="n">
        <f aca="false">L176+J176+H176+F176+N176</f>
        <v>0</v>
      </c>
      <c r="Q176" s="98" t="n">
        <f aca="false">M176+K176+I176+G176+O176</f>
        <v>0</v>
      </c>
      <c r="R176" s="1"/>
      <c r="S176" s="1"/>
      <c r="T176" s="1"/>
      <c r="U176" s="1"/>
      <c r="V176" s="1"/>
      <c r="W176" s="1"/>
      <c r="X176" s="1"/>
      <c r="Y176" s="1"/>
      <c r="Z176" s="1"/>
      <c r="AA176" s="1"/>
      <c r="AB176" s="1"/>
      <c r="AC176" s="1"/>
      <c r="AD176" s="1"/>
      <c r="AE176" s="1"/>
    </row>
    <row r="177" customFormat="false" ht="15" hidden="true" customHeight="false" outlineLevel="2" collapsed="false">
      <c r="B177" s="70" t="n">
        <f aca="false">B56</f>
        <v>0</v>
      </c>
      <c r="C177" s="71"/>
      <c r="D177" s="72"/>
      <c r="E177" s="73"/>
      <c r="F177" s="74"/>
      <c r="G177" s="75" t="n">
        <f aca="false">SUMIFS([0]!t1istw14,[0]!t1paketw14,B177)</f>
        <v>0</v>
      </c>
      <c r="H177" s="74"/>
      <c r="I177" s="75" t="n">
        <f aca="false">SUMIFS(zeit2!t2istw14,zeit2!t2paketw14,B177)</f>
        <v>0</v>
      </c>
      <c r="J177" s="74"/>
      <c r="K177" s="75" t="n">
        <f aca="false">SUMIFS(zeit3!t3istw14,zeit3!t3paketw14,B177)</f>
        <v>0</v>
      </c>
      <c r="L177" s="74"/>
      <c r="M177" s="75" t="n">
        <f aca="false">SUMIFS(zeit4!t4istw14,zeit4!t4paketw14,B177)</f>
        <v>0</v>
      </c>
      <c r="N177" s="74"/>
      <c r="O177" s="75" t="n">
        <f aca="false">SUMIFS(zeit5!t5istw14,zeit5!t5paketw14,B177)</f>
        <v>0</v>
      </c>
      <c r="P177" s="76" t="n">
        <f aca="false">L177+J177+H177+F177+N177</f>
        <v>0</v>
      </c>
      <c r="Q177" s="98" t="n">
        <f aca="false">M177+K177+I177+G177+O177</f>
        <v>0</v>
      </c>
      <c r="R177" s="1"/>
      <c r="S177" s="1"/>
      <c r="T177" s="1"/>
      <c r="U177" s="1"/>
      <c r="V177" s="1"/>
      <c r="W177" s="1"/>
      <c r="X177" s="1"/>
      <c r="Y177" s="1"/>
      <c r="Z177" s="1"/>
      <c r="AA177" s="1"/>
      <c r="AB177" s="1"/>
      <c r="AC177" s="1"/>
      <c r="AD177" s="1"/>
      <c r="AE177" s="1"/>
    </row>
    <row r="178" customFormat="false" ht="15" hidden="false" customHeight="false" outlineLevel="1" collapsed="true">
      <c r="A178" s="1"/>
      <c r="B178" s="84" t="s">
        <v>57</v>
      </c>
      <c r="C178" s="78"/>
      <c r="D178" s="79"/>
      <c r="E178" s="80" t="n">
        <f aca="false">D178-F178-H178-J178-L178-N178</f>
        <v>0</v>
      </c>
      <c r="F178" s="81" t="n">
        <f aca="false">SUM(F179:F188)</f>
        <v>0</v>
      </c>
      <c r="G178" s="82" t="n">
        <f aca="false">SUM(G179:G188)</f>
        <v>0</v>
      </c>
      <c r="H178" s="81" t="n">
        <f aca="false">SUM(H179:H188)</f>
        <v>0</v>
      </c>
      <c r="I178" s="82" t="n">
        <f aca="false">SUM(I179:I188)</f>
        <v>0</v>
      </c>
      <c r="J178" s="81" t="n">
        <f aca="false">SUM(J179:J188)</f>
        <v>0</v>
      </c>
      <c r="K178" s="82" t="n">
        <f aca="false">SUM(K179:K188)</f>
        <v>0</v>
      </c>
      <c r="L178" s="81" t="n">
        <f aca="false">SUM(L179:L188)</f>
        <v>0</v>
      </c>
      <c r="M178" s="82" t="n">
        <f aca="false">SUM(M179:M188)</f>
        <v>0</v>
      </c>
      <c r="N178" s="81" t="n">
        <f aca="false">SUM(N179:N188)</f>
        <v>0</v>
      </c>
      <c r="O178" s="82" t="n">
        <f aca="false">SUM(O179:O188)</f>
        <v>0</v>
      </c>
      <c r="P178" s="68" t="n">
        <f aca="false">L178+J178+H178+F178+N178</f>
        <v>0</v>
      </c>
      <c r="Q178" s="67" t="n">
        <f aca="false">M178+K178+I178+G178+O178</f>
        <v>0</v>
      </c>
      <c r="R178" s="1"/>
      <c r="S178" s="1"/>
      <c r="T178" s="1"/>
      <c r="U178" s="1"/>
      <c r="V178" s="1"/>
      <c r="W178" s="1"/>
      <c r="X178" s="1"/>
      <c r="Y178" s="1"/>
      <c r="Z178" s="1"/>
      <c r="AA178" s="1"/>
      <c r="AB178" s="1"/>
      <c r="AC178" s="1"/>
      <c r="AD178" s="1"/>
      <c r="AE178" s="1"/>
    </row>
    <row r="179" customFormat="false" ht="15" hidden="true" customHeight="false" outlineLevel="2" collapsed="false">
      <c r="A179" s="1"/>
      <c r="B179" s="70" t="str">
        <f aca="false">B58</f>
        <v>Testprotokoll</v>
      </c>
      <c r="C179" s="71"/>
      <c r="D179" s="72"/>
      <c r="E179" s="73"/>
      <c r="F179" s="74"/>
      <c r="G179" s="75" t="n">
        <f aca="false">SUMIFS([0]!t1istw14,[0]!t1paketw14,B179)</f>
        <v>0</v>
      </c>
      <c r="H179" s="74"/>
      <c r="I179" s="75" t="n">
        <f aca="false">SUMIFS(zeit2!t2istw14,zeit2!t2paketw14,B179)</f>
        <v>0</v>
      </c>
      <c r="J179" s="74"/>
      <c r="K179" s="75" t="n">
        <f aca="false">SUMIFS(zeit3!t3istw14,zeit3!t3paketw14,B179)</f>
        <v>0</v>
      </c>
      <c r="L179" s="74"/>
      <c r="M179" s="75" t="n">
        <f aca="false">SUMIFS(zeit4!t4istw14,zeit4!t4paketw14,B179)</f>
        <v>0</v>
      </c>
      <c r="N179" s="74"/>
      <c r="O179" s="75" t="n">
        <f aca="false">SUMIFS(zeit5!t5istw14,zeit5!t5paketw14,B179)</f>
        <v>0</v>
      </c>
      <c r="P179" s="76" t="n">
        <f aca="false">L179+J179+H179+F179+N179</f>
        <v>0</v>
      </c>
      <c r="Q179" s="98" t="n">
        <f aca="false">M179+K179+I179+G179+O179</f>
        <v>0</v>
      </c>
      <c r="R179" s="1"/>
      <c r="S179" s="1"/>
      <c r="T179" s="1"/>
      <c r="U179" s="1"/>
      <c r="V179" s="1"/>
      <c r="W179" s="1"/>
      <c r="X179" s="1"/>
      <c r="Y179" s="1"/>
      <c r="Z179" s="1"/>
      <c r="AA179" s="1"/>
      <c r="AB179" s="1"/>
      <c r="AC179" s="1"/>
      <c r="AD179" s="1"/>
      <c r="AE179" s="1"/>
    </row>
    <row r="180" customFormat="false" ht="15" hidden="true" customHeight="false" outlineLevel="2" collapsed="false">
      <c r="A180" s="1"/>
      <c r="B180" s="70" t="str">
        <f aca="false">B59</f>
        <v>Codedokumentation</v>
      </c>
      <c r="C180" s="71"/>
      <c r="D180" s="72"/>
      <c r="E180" s="73"/>
      <c r="F180" s="74"/>
      <c r="G180" s="75" t="n">
        <f aca="false">SUMIFS([0]!t1istw14,[0]!t1paketw14,B180)</f>
        <v>0</v>
      </c>
      <c r="H180" s="74"/>
      <c r="I180" s="75" t="n">
        <f aca="false">SUMIFS(zeit2!t2istw14,zeit2!t2paketw14,B180)</f>
        <v>0</v>
      </c>
      <c r="J180" s="74"/>
      <c r="K180" s="75" t="n">
        <f aca="false">SUMIFS(zeit3!t3istw14,zeit3!t3paketw14,B180)</f>
        <v>0</v>
      </c>
      <c r="L180" s="74"/>
      <c r="M180" s="75" t="n">
        <f aca="false">SUMIFS(zeit4!t4istw14,zeit4!t4paketw14,B180)</f>
        <v>0</v>
      </c>
      <c r="N180" s="74"/>
      <c r="O180" s="75" t="n">
        <f aca="false">SUMIFS(zeit5!t5istw14,zeit5!t5paketw14,B180)</f>
        <v>0</v>
      </c>
      <c r="P180" s="76" t="n">
        <f aca="false">L180+J180+H180+F180+N180</f>
        <v>0</v>
      </c>
      <c r="Q180" s="98" t="n">
        <f aca="false">M180+K180+I180+G180+O180</f>
        <v>0</v>
      </c>
      <c r="R180" s="1"/>
      <c r="S180" s="1"/>
      <c r="T180" s="1"/>
      <c r="U180" s="1"/>
      <c r="V180" s="1"/>
      <c r="W180" s="1"/>
      <c r="X180" s="1"/>
      <c r="Y180" s="1"/>
      <c r="Z180" s="1"/>
      <c r="AA180" s="1"/>
      <c r="AB180" s="1"/>
      <c r="AC180" s="1"/>
      <c r="AD180" s="1"/>
      <c r="AE180" s="1"/>
    </row>
    <row r="181" customFormat="false" ht="15" hidden="true" customHeight="false" outlineLevel="2" collapsed="false">
      <c r="A181" s="1"/>
      <c r="B181" s="70" t="str">
        <f aca="false">B60</f>
        <v>Benutzerdokumentation</v>
      </c>
      <c r="C181" s="71"/>
      <c r="D181" s="72"/>
      <c r="E181" s="73"/>
      <c r="F181" s="74"/>
      <c r="G181" s="75" t="n">
        <f aca="false">SUMIFS([0]!t1istw14,[0]!t1paketw14,B181)</f>
        <v>0</v>
      </c>
      <c r="H181" s="74"/>
      <c r="I181" s="75" t="n">
        <f aca="false">SUMIFS(zeit2!t2istw14,zeit2!t2paketw14,B181)</f>
        <v>0</v>
      </c>
      <c r="J181" s="74"/>
      <c r="K181" s="75" t="n">
        <f aca="false">SUMIFS(zeit3!t3istw14,zeit3!t3paketw14,B181)</f>
        <v>0</v>
      </c>
      <c r="L181" s="74"/>
      <c r="M181" s="75" t="n">
        <f aca="false">SUMIFS(zeit4!t4istw14,zeit4!t4paketw14,B181)</f>
        <v>0</v>
      </c>
      <c r="N181" s="74"/>
      <c r="O181" s="75" t="n">
        <f aca="false">SUMIFS(zeit5!t5istw14,zeit5!t5paketw14,B181)</f>
        <v>0</v>
      </c>
      <c r="P181" s="76" t="n">
        <f aca="false">L181+J181+H181+F181+N181</f>
        <v>0</v>
      </c>
      <c r="Q181" s="98" t="n">
        <f aca="false">M181+K181+I181+G181+O181</f>
        <v>0</v>
      </c>
      <c r="R181" s="1"/>
      <c r="S181" s="1"/>
      <c r="T181" s="1"/>
      <c r="U181" s="1"/>
      <c r="V181" s="1"/>
      <c r="W181" s="1"/>
      <c r="X181" s="1"/>
      <c r="Y181" s="1"/>
      <c r="Z181" s="1"/>
      <c r="AA181" s="1"/>
      <c r="AB181" s="1"/>
      <c r="AC181" s="1"/>
      <c r="AD181" s="1"/>
      <c r="AE181" s="1"/>
    </row>
    <row r="182" customFormat="false" ht="15" hidden="true" customHeight="false" outlineLevel="2" collapsed="false">
      <c r="A182" s="1"/>
      <c r="B182" s="70" t="str">
        <f aca="false">B61</f>
        <v>Protokoll - Review</v>
      </c>
      <c r="C182" s="71"/>
      <c r="D182" s="72"/>
      <c r="E182" s="73"/>
      <c r="F182" s="74"/>
      <c r="G182" s="75" t="n">
        <f aca="false">SUMIFS([0]!t1istw14,[0]!t1paketw14,B182)</f>
        <v>0</v>
      </c>
      <c r="H182" s="74"/>
      <c r="I182" s="75" t="n">
        <f aca="false">SUMIFS(zeit2!t2istw14,zeit2!t2paketw14,B182)</f>
        <v>0</v>
      </c>
      <c r="J182" s="74"/>
      <c r="K182" s="75" t="n">
        <f aca="false">SUMIFS(zeit3!t3istw14,zeit3!t3paketw14,B182)</f>
        <v>0</v>
      </c>
      <c r="L182" s="74"/>
      <c r="M182" s="75" t="n">
        <f aca="false">SUMIFS(zeit4!t4istw14,zeit4!t4paketw14,B182)</f>
        <v>0</v>
      </c>
      <c r="N182" s="74"/>
      <c r="O182" s="75" t="n">
        <f aca="false">SUMIFS(zeit5!t5istw14,zeit5!t5paketw14,B182)</f>
        <v>0</v>
      </c>
      <c r="P182" s="76" t="n">
        <f aca="false">L182+J182+H182+F182+N182</f>
        <v>0</v>
      </c>
      <c r="Q182" s="98" t="n">
        <f aca="false">M182+K182+I182+G182+O182</f>
        <v>0</v>
      </c>
      <c r="R182" s="1"/>
      <c r="S182" s="1"/>
      <c r="T182" s="1"/>
      <c r="U182" s="1"/>
      <c r="V182" s="1"/>
      <c r="W182" s="1"/>
      <c r="X182" s="1"/>
      <c r="Y182" s="1"/>
      <c r="Z182" s="1"/>
      <c r="AA182" s="1"/>
      <c r="AB182" s="1"/>
      <c r="AC182" s="1"/>
      <c r="AD182" s="1"/>
      <c r="AE182" s="1"/>
    </row>
    <row r="183" customFormat="false" ht="15" hidden="true" customHeight="false" outlineLevel="2" collapsed="false">
      <c r="A183" s="1"/>
      <c r="B183" s="70" t="n">
        <f aca="false">B62</f>
        <v>0</v>
      </c>
      <c r="C183" s="71"/>
      <c r="D183" s="72"/>
      <c r="E183" s="73"/>
      <c r="F183" s="74"/>
      <c r="G183" s="75" t="n">
        <f aca="false">SUMIFS([0]!t1istw14,[0]!t1paketw14,B183)</f>
        <v>0</v>
      </c>
      <c r="H183" s="74"/>
      <c r="I183" s="75" t="n">
        <f aca="false">SUMIFS(zeit2!t2istw14,zeit2!t2paketw14,B183)</f>
        <v>0</v>
      </c>
      <c r="J183" s="74"/>
      <c r="K183" s="75" t="n">
        <f aca="false">SUMIFS(zeit3!t3istw14,zeit3!t3paketw14,B183)</f>
        <v>0</v>
      </c>
      <c r="L183" s="74"/>
      <c r="M183" s="75" t="n">
        <f aca="false">SUMIFS(zeit4!t4istw14,zeit4!t4paketw14,B183)</f>
        <v>0</v>
      </c>
      <c r="N183" s="74"/>
      <c r="O183" s="75" t="n">
        <f aca="false">SUMIFS(zeit5!t5istw14,zeit5!t5paketw14,B183)</f>
        <v>0</v>
      </c>
      <c r="P183" s="76" t="n">
        <f aca="false">L183+J183+H183+F183+N183</f>
        <v>0</v>
      </c>
      <c r="Q183" s="98" t="n">
        <f aca="false">M183+K183+I183+G183+O183</f>
        <v>0</v>
      </c>
      <c r="R183" s="1"/>
      <c r="S183" s="1"/>
      <c r="T183" s="1"/>
      <c r="U183" s="1"/>
      <c r="V183" s="1"/>
      <c r="W183" s="1"/>
      <c r="X183" s="1"/>
      <c r="Y183" s="1"/>
      <c r="Z183" s="1"/>
      <c r="AA183" s="1"/>
      <c r="AB183" s="1"/>
      <c r="AC183" s="1"/>
      <c r="AD183" s="1"/>
      <c r="AE183" s="1"/>
    </row>
    <row r="184" customFormat="false" ht="15" hidden="true" customHeight="false" outlineLevel="2" collapsed="false">
      <c r="A184" s="1"/>
      <c r="B184" s="70" t="n">
        <f aca="false">B63</f>
        <v>0</v>
      </c>
      <c r="C184" s="71"/>
      <c r="D184" s="72"/>
      <c r="E184" s="73"/>
      <c r="F184" s="74"/>
      <c r="G184" s="75" t="n">
        <f aca="false">SUMIFS([0]!t1istw14,[0]!t1paketw14,B184)</f>
        <v>0</v>
      </c>
      <c r="H184" s="74"/>
      <c r="I184" s="75" t="n">
        <f aca="false">SUMIFS(zeit2!t2istw14,zeit2!t2paketw14,B184)</f>
        <v>0</v>
      </c>
      <c r="J184" s="74"/>
      <c r="K184" s="75" t="n">
        <f aca="false">SUMIFS(zeit3!t3istw14,zeit3!t3paketw14,B184)</f>
        <v>0</v>
      </c>
      <c r="L184" s="74"/>
      <c r="M184" s="75" t="n">
        <f aca="false">SUMIFS(zeit4!t4istw14,zeit4!t4paketw14,B184)</f>
        <v>0</v>
      </c>
      <c r="N184" s="74"/>
      <c r="O184" s="75" t="n">
        <f aca="false">SUMIFS(zeit5!t5istw14,zeit5!t5paketw14,B184)</f>
        <v>0</v>
      </c>
      <c r="P184" s="76" t="n">
        <f aca="false">L184+J184+H184+F184+N184</f>
        <v>0</v>
      </c>
      <c r="Q184" s="98" t="n">
        <f aca="false">M184+K184+I184+G184+O184</f>
        <v>0</v>
      </c>
      <c r="R184" s="1"/>
      <c r="S184" s="1"/>
      <c r="T184" s="1"/>
      <c r="U184" s="1"/>
      <c r="V184" s="1"/>
      <c r="W184" s="1"/>
      <c r="X184" s="1"/>
      <c r="Y184" s="1"/>
      <c r="Z184" s="1"/>
      <c r="AA184" s="1"/>
      <c r="AB184" s="1"/>
      <c r="AC184" s="1"/>
      <c r="AD184" s="1"/>
      <c r="AE184" s="1"/>
    </row>
    <row r="185" customFormat="false" ht="15" hidden="true" customHeight="false" outlineLevel="2" collapsed="false">
      <c r="A185" s="1"/>
      <c r="B185" s="70" t="n">
        <f aca="false">B64</f>
        <v>0</v>
      </c>
      <c r="C185" s="71"/>
      <c r="D185" s="72"/>
      <c r="E185" s="73"/>
      <c r="F185" s="74"/>
      <c r="G185" s="75" t="n">
        <f aca="false">SUMIFS([0]!t1istw14,[0]!t1paketw14,B185)</f>
        <v>0</v>
      </c>
      <c r="H185" s="74"/>
      <c r="I185" s="75" t="n">
        <f aca="false">SUMIFS(zeit2!t2istw14,zeit2!t2paketw14,B185)</f>
        <v>0</v>
      </c>
      <c r="J185" s="74"/>
      <c r="K185" s="75" t="n">
        <f aca="false">SUMIFS(zeit3!t3istw14,zeit3!t3paketw14,B185)</f>
        <v>0</v>
      </c>
      <c r="L185" s="74"/>
      <c r="M185" s="75" t="n">
        <f aca="false">SUMIFS(zeit4!t4istw14,zeit4!t4paketw14,B185)</f>
        <v>0</v>
      </c>
      <c r="N185" s="74"/>
      <c r="O185" s="75" t="n">
        <f aca="false">SUMIFS(zeit5!t5istw14,zeit5!t5paketw14,B185)</f>
        <v>0</v>
      </c>
      <c r="P185" s="76" t="n">
        <f aca="false">L185+J185+H185+F185+N185</f>
        <v>0</v>
      </c>
      <c r="Q185" s="98" t="n">
        <f aca="false">M185+K185+I185+G185+O185</f>
        <v>0</v>
      </c>
      <c r="R185" s="1"/>
      <c r="S185" s="1"/>
      <c r="T185" s="1"/>
      <c r="U185" s="1"/>
      <c r="V185" s="1"/>
      <c r="W185" s="1"/>
      <c r="X185" s="1"/>
      <c r="Y185" s="1"/>
      <c r="Z185" s="1"/>
      <c r="AA185" s="1"/>
      <c r="AB185" s="1"/>
      <c r="AC185" s="1"/>
      <c r="AD185" s="1"/>
      <c r="AE185" s="1"/>
    </row>
    <row r="186" customFormat="false" ht="15" hidden="true" customHeight="false" outlineLevel="2" collapsed="false">
      <c r="A186" s="1"/>
      <c r="B186" s="70" t="n">
        <f aca="false">B65</f>
        <v>0</v>
      </c>
      <c r="C186" s="71"/>
      <c r="D186" s="72"/>
      <c r="E186" s="73"/>
      <c r="F186" s="74"/>
      <c r="G186" s="75" t="n">
        <f aca="false">SUMIFS([0]!t1istw14,[0]!t1paketw14,B186)</f>
        <v>0</v>
      </c>
      <c r="H186" s="74"/>
      <c r="I186" s="75" t="n">
        <f aca="false">SUMIFS(zeit2!t2istw14,zeit2!t2paketw14,B186)</f>
        <v>0</v>
      </c>
      <c r="J186" s="74"/>
      <c r="K186" s="75" t="n">
        <f aca="false">SUMIFS(zeit3!t3istw14,zeit3!t3paketw14,B186)</f>
        <v>0</v>
      </c>
      <c r="L186" s="74"/>
      <c r="M186" s="75" t="n">
        <f aca="false">SUMIFS(zeit4!t4istw14,zeit4!t4paketw14,B186)</f>
        <v>0</v>
      </c>
      <c r="N186" s="74"/>
      <c r="O186" s="75" t="n">
        <f aca="false">SUMIFS(zeit5!t5istw14,zeit5!t5paketw14,B186)</f>
        <v>0</v>
      </c>
      <c r="P186" s="76" t="n">
        <f aca="false">L186+J186+H186+F186+N186</f>
        <v>0</v>
      </c>
      <c r="Q186" s="98" t="n">
        <f aca="false">M186+K186+I186+G186+O186</f>
        <v>0</v>
      </c>
      <c r="R186" s="1"/>
      <c r="S186" s="1"/>
      <c r="T186" s="1"/>
      <c r="U186" s="1"/>
      <c r="V186" s="1"/>
      <c r="W186" s="1"/>
      <c r="X186" s="1"/>
      <c r="Y186" s="1"/>
      <c r="Z186" s="1"/>
      <c r="AA186" s="1"/>
      <c r="AB186" s="1"/>
      <c r="AC186" s="1"/>
      <c r="AD186" s="1"/>
      <c r="AE186" s="1"/>
    </row>
    <row r="187" customFormat="false" ht="15" hidden="true" customHeight="false" outlineLevel="2" collapsed="false">
      <c r="A187" s="1"/>
      <c r="B187" s="70" t="n">
        <f aca="false">B66</f>
        <v>0</v>
      </c>
      <c r="C187" s="71"/>
      <c r="D187" s="72"/>
      <c r="E187" s="73"/>
      <c r="F187" s="74"/>
      <c r="G187" s="75" t="n">
        <f aca="false">SUMIFS([0]!t1istw14,[0]!t1paketw14,B187)</f>
        <v>0</v>
      </c>
      <c r="H187" s="74"/>
      <c r="I187" s="75" t="n">
        <f aca="false">SUMIFS(zeit2!t2istw14,zeit2!t2paketw14,B187)</f>
        <v>0</v>
      </c>
      <c r="J187" s="74"/>
      <c r="K187" s="75" t="n">
        <f aca="false">SUMIFS(zeit3!t3istw14,zeit3!t3paketw14,B187)</f>
        <v>0</v>
      </c>
      <c r="L187" s="74"/>
      <c r="M187" s="75" t="n">
        <f aca="false">SUMIFS(zeit4!t4istw14,zeit4!t4paketw14,B187)</f>
        <v>0</v>
      </c>
      <c r="N187" s="74"/>
      <c r="O187" s="75" t="n">
        <f aca="false">SUMIFS(zeit5!t5istw14,zeit5!t5paketw14,B187)</f>
        <v>0</v>
      </c>
      <c r="P187" s="76" t="n">
        <f aca="false">L187+J187+H187+F187+N187</f>
        <v>0</v>
      </c>
      <c r="Q187" s="98" t="n">
        <f aca="false">M187+K187+I187+G187+O187</f>
        <v>0</v>
      </c>
      <c r="R187" s="1"/>
      <c r="S187" s="1"/>
      <c r="T187" s="1"/>
      <c r="U187" s="1"/>
      <c r="V187" s="1"/>
      <c r="W187" s="1"/>
      <c r="X187" s="1"/>
      <c r="Y187" s="1"/>
      <c r="Z187" s="1"/>
      <c r="AA187" s="1"/>
      <c r="AB187" s="1"/>
      <c r="AC187" s="1"/>
      <c r="AD187" s="1"/>
      <c r="AE187" s="1"/>
    </row>
    <row r="188" customFormat="false" ht="15" hidden="true" customHeight="false" outlineLevel="2" collapsed="false">
      <c r="A188" s="1"/>
      <c r="B188" s="70" t="n">
        <f aca="false">B67</f>
        <v>0</v>
      </c>
      <c r="C188" s="71"/>
      <c r="D188" s="72"/>
      <c r="E188" s="73"/>
      <c r="F188" s="74"/>
      <c r="G188" s="75" t="n">
        <f aca="false">SUMIFS([0]!t1istw14,[0]!t1paketw14,B188)</f>
        <v>0</v>
      </c>
      <c r="H188" s="74"/>
      <c r="I188" s="75" t="n">
        <f aca="false">SUMIFS(zeit2!t2istw14,zeit2!t2paketw14,B188)</f>
        <v>0</v>
      </c>
      <c r="J188" s="74"/>
      <c r="K188" s="75" t="n">
        <f aca="false">SUMIFS(zeit3!t3istw14,zeit3!t3paketw14,B188)</f>
        <v>0</v>
      </c>
      <c r="L188" s="74"/>
      <c r="M188" s="75" t="n">
        <f aca="false">SUMIFS(zeit4!t4istw14,zeit4!t4paketw14,B188)</f>
        <v>0</v>
      </c>
      <c r="N188" s="74"/>
      <c r="O188" s="75" t="n">
        <f aca="false">SUMIFS(zeit5!t5istw14,zeit5!t5paketw14,B188)</f>
        <v>0</v>
      </c>
      <c r="P188" s="76" t="n">
        <f aca="false">L188+J188+H188+F188+N188</f>
        <v>0</v>
      </c>
      <c r="Q188" s="98" t="n">
        <f aca="false">M188+K188+I188+G188+O188</f>
        <v>0</v>
      </c>
      <c r="R188" s="1"/>
      <c r="S188" s="1"/>
      <c r="T188" s="1"/>
      <c r="U188" s="1"/>
      <c r="V188" s="1"/>
      <c r="W188" s="1"/>
      <c r="X188" s="1"/>
      <c r="Y188" s="1"/>
      <c r="Z188" s="1"/>
      <c r="AA188" s="1"/>
      <c r="AB188" s="1"/>
      <c r="AC188" s="1"/>
      <c r="AD188" s="1"/>
      <c r="AE188" s="1"/>
    </row>
    <row r="189" customFormat="false" ht="15" hidden="false" customHeight="false" outlineLevel="1" collapsed="true">
      <c r="A189" s="1"/>
      <c r="B189" s="84" t="s">
        <v>58</v>
      </c>
      <c r="C189" s="78"/>
      <c r="D189" s="79"/>
      <c r="E189" s="80" t="n">
        <f aca="false">D189-F189-H189-J189-L189-N189</f>
        <v>0</v>
      </c>
      <c r="F189" s="81" t="n">
        <f aca="false">SUM(F190:F199)</f>
        <v>0</v>
      </c>
      <c r="G189" s="82" t="n">
        <f aca="false">SUM(G190:G199)</f>
        <v>0</v>
      </c>
      <c r="H189" s="81" t="n">
        <f aca="false">SUM(H190:H199)</f>
        <v>0</v>
      </c>
      <c r="I189" s="82" t="n">
        <f aca="false">SUM(I190:I199)</f>
        <v>0</v>
      </c>
      <c r="J189" s="81" t="n">
        <f aca="false">SUM(J190:J199)</f>
        <v>0</v>
      </c>
      <c r="K189" s="82" t="n">
        <f aca="false">SUM(K190:K199)</f>
        <v>0</v>
      </c>
      <c r="L189" s="81" t="n">
        <f aca="false">SUM(L190:L199)</f>
        <v>0</v>
      </c>
      <c r="M189" s="82" t="n">
        <f aca="false">SUM(M190:M199)</f>
        <v>0</v>
      </c>
      <c r="N189" s="81" t="n">
        <f aca="false">SUM(N190:N199)</f>
        <v>0</v>
      </c>
      <c r="O189" s="82" t="n">
        <f aca="false">SUM(O190:O199)</f>
        <v>0</v>
      </c>
      <c r="P189" s="68" t="n">
        <f aca="false">L189+J189+H189+F189+N189</f>
        <v>0</v>
      </c>
      <c r="Q189" s="67" t="n">
        <f aca="false">M189+K189+I189+G189+O189</f>
        <v>0</v>
      </c>
      <c r="R189" s="1"/>
      <c r="S189" s="1"/>
      <c r="T189" s="1"/>
      <c r="U189" s="1"/>
      <c r="V189" s="1"/>
      <c r="W189" s="1"/>
      <c r="X189" s="1"/>
      <c r="Y189" s="1"/>
      <c r="Z189" s="1"/>
      <c r="AA189" s="1"/>
      <c r="AB189" s="1"/>
      <c r="AC189" s="1"/>
      <c r="AD189" s="1"/>
      <c r="AE189" s="1"/>
    </row>
    <row r="190" customFormat="false" ht="15" hidden="true" customHeight="false" outlineLevel="2" collapsed="false">
      <c r="A190" s="1"/>
      <c r="B190" s="70" t="str">
        <f aca="false">B69</f>
        <v>Projektinfrastruktur</v>
      </c>
      <c r="C190" s="71"/>
      <c r="D190" s="72"/>
      <c r="E190" s="73"/>
      <c r="F190" s="74"/>
      <c r="G190" s="75" t="n">
        <f aca="false">SUMIFS([0]!t1istw14,[0]!t1paketw14,B190)</f>
        <v>0</v>
      </c>
      <c r="H190" s="74"/>
      <c r="I190" s="75" t="n">
        <f aca="false">SUMIFS(zeit2!t2istw14,zeit2!t2paketw14,B190)</f>
        <v>0</v>
      </c>
      <c r="J190" s="74"/>
      <c r="K190" s="75" t="n">
        <f aca="false">SUMIFS(zeit3!t3istw14,zeit3!t3paketw14,B190)</f>
        <v>0</v>
      </c>
      <c r="L190" s="74"/>
      <c r="M190" s="75" t="n">
        <f aca="false">SUMIFS(zeit4!t4istw14,zeit4!t4paketw14,B190)</f>
        <v>0</v>
      </c>
      <c r="N190" s="74"/>
      <c r="O190" s="75" t="n">
        <f aca="false">SUMIFS(zeit5!t5istw14,zeit5!t5paketw14,B190)</f>
        <v>0</v>
      </c>
      <c r="P190" s="76" t="n">
        <f aca="false">L190+J190+H190+F190+N190</f>
        <v>0</v>
      </c>
      <c r="Q190" s="98" t="n">
        <f aca="false">M190+K190+I190+G190+O190</f>
        <v>0</v>
      </c>
      <c r="R190" s="1"/>
      <c r="S190" s="1"/>
      <c r="T190" s="1"/>
      <c r="U190" s="1"/>
      <c r="V190" s="1"/>
      <c r="W190" s="1"/>
      <c r="X190" s="1"/>
      <c r="Y190" s="1"/>
      <c r="Z190" s="1"/>
      <c r="AA190" s="1"/>
      <c r="AB190" s="1"/>
      <c r="AC190" s="1"/>
      <c r="AD190" s="1"/>
      <c r="AE190" s="1"/>
    </row>
    <row r="191" customFormat="false" ht="15" hidden="true" customHeight="false" outlineLevel="2" collapsed="false">
      <c r="A191" s="1"/>
      <c r="B191" s="70" t="str">
        <f aca="false">B70</f>
        <v>Zeitplan</v>
      </c>
      <c r="C191" s="71"/>
      <c r="D191" s="72"/>
      <c r="E191" s="73"/>
      <c r="F191" s="74"/>
      <c r="G191" s="75" t="n">
        <f aca="false">SUMIFS([0]!t1istw14,[0]!t1paketw14,B191)</f>
        <v>0</v>
      </c>
      <c r="H191" s="74"/>
      <c r="I191" s="75" t="n">
        <f aca="false">SUMIFS(zeit2!t2istw14,zeit2!t2paketw14,B191)</f>
        <v>0</v>
      </c>
      <c r="J191" s="74"/>
      <c r="K191" s="75" t="n">
        <f aca="false">SUMIFS(zeit3!t3istw14,zeit3!t3paketw14,B191)</f>
        <v>0</v>
      </c>
      <c r="L191" s="74"/>
      <c r="M191" s="75" t="n">
        <f aca="false">SUMIFS(zeit4!t4istw14,zeit4!t4paketw14,B191)</f>
        <v>0</v>
      </c>
      <c r="N191" s="74"/>
      <c r="O191" s="75" t="n">
        <f aca="false">SUMIFS(zeit5!t5istw14,zeit5!t5paketw14,B191)</f>
        <v>0</v>
      </c>
      <c r="P191" s="76" t="n">
        <f aca="false">L191+J191+H191+F191+N191</f>
        <v>0</v>
      </c>
      <c r="Q191" s="98" t="n">
        <f aca="false">M191+K191+I191+G191+O191</f>
        <v>0</v>
      </c>
      <c r="R191" s="1"/>
      <c r="S191" s="1"/>
      <c r="T191" s="1"/>
      <c r="U191" s="1"/>
      <c r="V191" s="1"/>
      <c r="W191" s="1"/>
      <c r="X191" s="1"/>
      <c r="Y191" s="1"/>
      <c r="Z191" s="1"/>
      <c r="AA191" s="1"/>
      <c r="AB191" s="1"/>
      <c r="AC191" s="1"/>
      <c r="AD191" s="1"/>
      <c r="AE191" s="1"/>
    </row>
    <row r="192" customFormat="false" ht="15" hidden="true" customHeight="false" outlineLevel="2" collapsed="false">
      <c r="A192" s="1"/>
      <c r="B192" s="70" t="str">
        <f aca="false">B71</f>
        <v>Projekt Website </v>
      </c>
      <c r="C192" s="71"/>
      <c r="D192" s="72"/>
      <c r="E192" s="73"/>
      <c r="F192" s="74"/>
      <c r="G192" s="75" t="n">
        <f aca="false">SUMIFS([0]!t1istw14,[0]!t1paketw14,B192)</f>
        <v>0</v>
      </c>
      <c r="H192" s="74"/>
      <c r="I192" s="75" t="n">
        <f aca="false">SUMIFS(zeit2!t2istw14,zeit2!t2paketw14,B192)</f>
        <v>0</v>
      </c>
      <c r="J192" s="74"/>
      <c r="K192" s="75" t="n">
        <f aca="false">SUMIFS(zeit3!t3istw14,zeit3!t3paketw14,B192)</f>
        <v>0</v>
      </c>
      <c r="L192" s="74"/>
      <c r="M192" s="75" t="n">
        <f aca="false">SUMIFS(zeit4!t4istw14,zeit4!t4paketw14,B192)</f>
        <v>0</v>
      </c>
      <c r="N192" s="74"/>
      <c r="O192" s="75" t="n">
        <f aca="false">SUMIFS(zeit5!t5istw14,zeit5!t5paketw14,B192)</f>
        <v>0</v>
      </c>
      <c r="P192" s="76" t="n">
        <f aca="false">L192+J192+H192+F192+N192</f>
        <v>0</v>
      </c>
      <c r="Q192" s="98" t="n">
        <f aca="false">M192+K192+I192+G192+O192</f>
        <v>0</v>
      </c>
      <c r="R192" s="1"/>
      <c r="S192" s="1"/>
      <c r="T192" s="1"/>
      <c r="U192" s="1"/>
      <c r="V192" s="1"/>
      <c r="W192" s="1"/>
      <c r="X192" s="1"/>
      <c r="Y192" s="1"/>
      <c r="Z192" s="1"/>
      <c r="AA192" s="1"/>
      <c r="AB192" s="1"/>
      <c r="AC192" s="1"/>
      <c r="AD192" s="1"/>
      <c r="AE192" s="1"/>
    </row>
    <row r="193" customFormat="false" ht="15" hidden="true" customHeight="false" outlineLevel="2" collapsed="false">
      <c r="A193" s="1"/>
      <c r="B193" s="70" t="str">
        <f aca="false">B72</f>
        <v>Projektplanung</v>
      </c>
      <c r="C193" s="71"/>
      <c r="D193" s="72"/>
      <c r="E193" s="73"/>
      <c r="F193" s="74"/>
      <c r="G193" s="75" t="n">
        <f aca="false">SUMIFS([0]!t1istw14,[0]!t1paketw14,B193)</f>
        <v>0</v>
      </c>
      <c r="H193" s="74"/>
      <c r="I193" s="75" t="n">
        <f aca="false">SUMIFS(zeit2!t2istw14,zeit2!t2paketw14,B193)</f>
        <v>0</v>
      </c>
      <c r="J193" s="74"/>
      <c r="K193" s="75" t="n">
        <f aca="false">SUMIFS(zeit3!t3istw14,zeit3!t3paketw14,B193)</f>
        <v>0</v>
      </c>
      <c r="L193" s="74"/>
      <c r="M193" s="75" t="n">
        <f aca="false">SUMIFS(zeit4!t4istw14,zeit4!t4paketw14,B193)</f>
        <v>0</v>
      </c>
      <c r="N193" s="74"/>
      <c r="O193" s="75" t="n">
        <f aca="false">SUMIFS(zeit5!t5istw14,zeit5!t5paketw14,B193)</f>
        <v>0</v>
      </c>
      <c r="P193" s="76" t="n">
        <f aca="false">L193+J193+H193+F193+N193</f>
        <v>0</v>
      </c>
      <c r="Q193" s="98" t="n">
        <f aca="false">M193+K193+I193+G193+O193</f>
        <v>0</v>
      </c>
      <c r="R193" s="1"/>
      <c r="S193" s="1"/>
      <c r="T193" s="1"/>
      <c r="U193" s="1"/>
      <c r="V193" s="1"/>
      <c r="W193" s="1"/>
      <c r="X193" s="1"/>
      <c r="Y193" s="1"/>
      <c r="Z193" s="1"/>
      <c r="AA193" s="1"/>
      <c r="AB193" s="1"/>
      <c r="AC193" s="1"/>
      <c r="AD193" s="1"/>
      <c r="AE193" s="1"/>
    </row>
    <row r="194" customFormat="false" ht="15" hidden="true" customHeight="false" outlineLevel="2" collapsed="false">
      <c r="A194" s="1"/>
      <c r="B194" s="70" t="str">
        <f aca="false">B73</f>
        <v>Arbeitspaket 5</v>
      </c>
      <c r="C194" s="71"/>
      <c r="D194" s="72"/>
      <c r="E194" s="73"/>
      <c r="F194" s="74"/>
      <c r="G194" s="75" t="n">
        <f aca="false">SUMIFS([0]!t1istw14,[0]!t1paketw14,B194)</f>
        <v>0</v>
      </c>
      <c r="H194" s="74"/>
      <c r="I194" s="75" t="n">
        <f aca="false">SUMIFS(zeit2!t2istw14,zeit2!t2paketw14,B194)</f>
        <v>0</v>
      </c>
      <c r="J194" s="74"/>
      <c r="K194" s="75" t="n">
        <f aca="false">SUMIFS(zeit3!t3istw14,zeit3!t3paketw14,B194)</f>
        <v>0</v>
      </c>
      <c r="L194" s="74"/>
      <c r="M194" s="75" t="n">
        <f aca="false">SUMIFS(zeit4!t4istw14,zeit4!t4paketw14,B194)</f>
        <v>0</v>
      </c>
      <c r="N194" s="74"/>
      <c r="O194" s="75" t="n">
        <f aca="false">SUMIFS(zeit5!t5istw14,zeit5!t5paketw14,B194)</f>
        <v>0</v>
      </c>
      <c r="P194" s="76" t="n">
        <f aca="false">L194+J194+H194+F194+N194</f>
        <v>0</v>
      </c>
      <c r="Q194" s="98" t="n">
        <f aca="false">M194+K194+I194+G194+O194</f>
        <v>0</v>
      </c>
      <c r="R194" s="1"/>
      <c r="S194" s="1"/>
      <c r="T194" s="1"/>
      <c r="U194" s="1"/>
      <c r="V194" s="1"/>
      <c r="W194" s="1"/>
      <c r="X194" s="1"/>
      <c r="Y194" s="1"/>
      <c r="Z194" s="1"/>
      <c r="AA194" s="1"/>
      <c r="AB194" s="1"/>
      <c r="AC194" s="1"/>
      <c r="AD194" s="1"/>
      <c r="AE194" s="1"/>
    </row>
    <row r="195" customFormat="false" ht="15" hidden="true" customHeight="false" outlineLevel="2" collapsed="false">
      <c r="A195" s="1"/>
      <c r="B195" s="70" t="n">
        <f aca="false">B74</f>
        <v>0</v>
      </c>
      <c r="C195" s="71"/>
      <c r="D195" s="72"/>
      <c r="E195" s="73"/>
      <c r="F195" s="74"/>
      <c r="G195" s="75" t="n">
        <f aca="false">SUMIFS([0]!t1istw14,[0]!t1paketw14,B195)</f>
        <v>0</v>
      </c>
      <c r="H195" s="74"/>
      <c r="I195" s="75" t="n">
        <f aca="false">SUMIFS(zeit2!t2istw14,zeit2!t2paketw14,B195)</f>
        <v>0</v>
      </c>
      <c r="J195" s="74"/>
      <c r="K195" s="75" t="n">
        <f aca="false">SUMIFS(zeit3!t3istw14,zeit3!t3paketw14,B195)</f>
        <v>0</v>
      </c>
      <c r="L195" s="74"/>
      <c r="M195" s="75" t="n">
        <f aca="false">SUMIFS(zeit4!t4istw14,zeit4!t4paketw14,B195)</f>
        <v>0</v>
      </c>
      <c r="N195" s="74"/>
      <c r="O195" s="75" t="n">
        <f aca="false">SUMIFS(zeit5!t5istw14,zeit5!t5paketw14,B195)</f>
        <v>0</v>
      </c>
      <c r="P195" s="76" t="n">
        <f aca="false">L195+J195+H195+F195+N195</f>
        <v>0</v>
      </c>
      <c r="Q195" s="98" t="n">
        <f aca="false">M195+K195+I195+G195+O195</f>
        <v>0</v>
      </c>
      <c r="R195" s="1"/>
      <c r="S195" s="1"/>
      <c r="T195" s="1"/>
      <c r="U195" s="1"/>
      <c r="V195" s="1"/>
      <c r="W195" s="1"/>
      <c r="X195" s="1"/>
      <c r="Y195" s="1"/>
      <c r="Z195" s="1"/>
      <c r="AA195" s="1"/>
      <c r="AB195" s="1"/>
      <c r="AC195" s="1"/>
      <c r="AD195" s="1"/>
      <c r="AE195" s="1"/>
    </row>
    <row r="196" customFormat="false" ht="15" hidden="true" customHeight="false" outlineLevel="2" collapsed="false">
      <c r="A196" s="1"/>
      <c r="B196" s="70" t="n">
        <f aca="false">B75</f>
        <v>0</v>
      </c>
      <c r="C196" s="71"/>
      <c r="D196" s="72"/>
      <c r="E196" s="73"/>
      <c r="F196" s="74"/>
      <c r="G196" s="75" t="n">
        <f aca="false">SUMIFS([0]!t1istw14,[0]!t1paketw14,B196)</f>
        <v>0</v>
      </c>
      <c r="H196" s="74"/>
      <c r="I196" s="75" t="n">
        <f aca="false">SUMIFS(zeit2!t2istw14,zeit2!t2paketw14,B196)</f>
        <v>0</v>
      </c>
      <c r="J196" s="74"/>
      <c r="K196" s="75" t="n">
        <f aca="false">SUMIFS(zeit3!t3istw14,zeit3!t3paketw14,B196)</f>
        <v>0</v>
      </c>
      <c r="L196" s="74"/>
      <c r="M196" s="75" t="n">
        <f aca="false">SUMIFS(zeit4!t4istw14,zeit4!t4paketw14,B196)</f>
        <v>0</v>
      </c>
      <c r="N196" s="74"/>
      <c r="O196" s="75" t="n">
        <f aca="false">SUMIFS(zeit5!t5istw14,zeit5!t5paketw14,B196)</f>
        <v>0</v>
      </c>
      <c r="P196" s="76" t="n">
        <f aca="false">L196+J196+H196+F196+N196</f>
        <v>0</v>
      </c>
      <c r="Q196" s="98" t="n">
        <f aca="false">M196+K196+I196+G196+O196</f>
        <v>0</v>
      </c>
      <c r="R196" s="1"/>
      <c r="S196" s="1"/>
      <c r="T196" s="1"/>
      <c r="U196" s="1"/>
      <c r="V196" s="1"/>
      <c r="W196" s="1"/>
      <c r="X196" s="1"/>
      <c r="Y196" s="1"/>
      <c r="Z196" s="1"/>
      <c r="AA196" s="1"/>
      <c r="AB196" s="1"/>
      <c r="AC196" s="1"/>
      <c r="AD196" s="1"/>
      <c r="AE196" s="1"/>
    </row>
    <row r="197" customFormat="false" ht="15" hidden="true" customHeight="false" outlineLevel="2" collapsed="false">
      <c r="A197" s="1"/>
      <c r="B197" s="70" t="n">
        <f aca="false">B76</f>
        <v>0</v>
      </c>
      <c r="C197" s="71"/>
      <c r="D197" s="72"/>
      <c r="E197" s="73"/>
      <c r="F197" s="74"/>
      <c r="G197" s="75" t="n">
        <f aca="false">SUMIFS([0]!t1istw14,[0]!t1paketw14,B197)</f>
        <v>0</v>
      </c>
      <c r="H197" s="74"/>
      <c r="I197" s="75" t="n">
        <f aca="false">SUMIFS(zeit2!t2istw14,zeit2!t2paketw14,B197)</f>
        <v>0</v>
      </c>
      <c r="J197" s="74"/>
      <c r="K197" s="75" t="n">
        <f aca="false">SUMIFS(zeit3!t3istw14,zeit3!t3paketw14,B197)</f>
        <v>0</v>
      </c>
      <c r="L197" s="74"/>
      <c r="M197" s="75" t="n">
        <f aca="false">SUMIFS(zeit4!t4istw14,zeit4!t4paketw14,B197)</f>
        <v>0</v>
      </c>
      <c r="N197" s="74"/>
      <c r="O197" s="75" t="n">
        <f aca="false">SUMIFS(zeit5!t5istw14,zeit5!t5paketw14,B197)</f>
        <v>0</v>
      </c>
      <c r="P197" s="76" t="n">
        <f aca="false">L197+J197+H197+F197+N197</f>
        <v>0</v>
      </c>
      <c r="Q197" s="98" t="n">
        <f aca="false">M197+K197+I197+G197+O197</f>
        <v>0</v>
      </c>
      <c r="R197" s="1"/>
      <c r="S197" s="1"/>
      <c r="T197" s="1"/>
      <c r="U197" s="1"/>
      <c r="V197" s="1"/>
      <c r="W197" s="1"/>
      <c r="X197" s="1"/>
      <c r="Y197" s="1"/>
      <c r="Z197" s="1"/>
      <c r="AA197" s="1"/>
      <c r="AB197" s="1"/>
      <c r="AC197" s="1"/>
      <c r="AD197" s="1"/>
      <c r="AE197" s="1"/>
    </row>
    <row r="198" customFormat="false" ht="15" hidden="true" customHeight="false" outlineLevel="2" collapsed="false">
      <c r="A198" s="1"/>
      <c r="B198" s="70" t="n">
        <f aca="false">B77</f>
        <v>0</v>
      </c>
      <c r="C198" s="71"/>
      <c r="D198" s="72"/>
      <c r="E198" s="73"/>
      <c r="F198" s="74"/>
      <c r="G198" s="75" t="n">
        <f aca="false">SUMIFS([0]!t1istw14,[0]!t1paketw14,B198)</f>
        <v>0</v>
      </c>
      <c r="H198" s="74"/>
      <c r="I198" s="75" t="n">
        <f aca="false">SUMIFS(zeit2!t2istw14,zeit2!t2paketw14,B198)</f>
        <v>0</v>
      </c>
      <c r="J198" s="74"/>
      <c r="K198" s="75" t="n">
        <f aca="false">SUMIFS(zeit3!t3istw14,zeit3!t3paketw14,B198)</f>
        <v>0</v>
      </c>
      <c r="L198" s="74"/>
      <c r="M198" s="75" t="n">
        <f aca="false">SUMIFS(zeit4!t4istw14,zeit4!t4paketw14,B198)</f>
        <v>0</v>
      </c>
      <c r="N198" s="74"/>
      <c r="O198" s="75" t="n">
        <f aca="false">SUMIFS(zeit5!t5istw14,zeit5!t5paketw14,B198)</f>
        <v>0</v>
      </c>
      <c r="P198" s="76" t="n">
        <f aca="false">L198+J198+H198+F198+N198</f>
        <v>0</v>
      </c>
      <c r="Q198" s="98" t="n">
        <f aca="false">M198+K198+I198+G198+O198</f>
        <v>0</v>
      </c>
      <c r="R198" s="1"/>
      <c r="S198" s="1"/>
      <c r="T198" s="1"/>
      <c r="U198" s="1"/>
      <c r="V198" s="1"/>
      <c r="W198" s="1"/>
      <c r="X198" s="1"/>
      <c r="Y198" s="1"/>
      <c r="Z198" s="1"/>
      <c r="AA198" s="1"/>
      <c r="AB198" s="1"/>
      <c r="AC198" s="1"/>
      <c r="AD198" s="1"/>
      <c r="AE198" s="1"/>
    </row>
    <row r="199" customFormat="false" ht="15" hidden="true" customHeight="false" outlineLevel="2" collapsed="false">
      <c r="A199" s="1"/>
      <c r="B199" s="70" t="n">
        <f aca="false">B78</f>
        <v>0</v>
      </c>
      <c r="C199" s="71"/>
      <c r="D199" s="72"/>
      <c r="E199" s="73"/>
      <c r="F199" s="74"/>
      <c r="G199" s="75" t="n">
        <f aca="false">SUMIFS([0]!t1istw14,[0]!t1paketw14,B199)</f>
        <v>0</v>
      </c>
      <c r="H199" s="74"/>
      <c r="I199" s="75" t="n">
        <f aca="false">SUMIFS(zeit2!t2istw14,zeit2!t2paketw14,B199)</f>
        <v>0</v>
      </c>
      <c r="J199" s="74"/>
      <c r="K199" s="75" t="n">
        <f aca="false">SUMIFS(zeit3!t3istw14,zeit3!t3paketw14,B199)</f>
        <v>0</v>
      </c>
      <c r="L199" s="74"/>
      <c r="M199" s="75" t="n">
        <f aca="false">SUMIFS(zeit4!t4istw14,zeit4!t4paketw14,B199)</f>
        <v>0</v>
      </c>
      <c r="N199" s="74"/>
      <c r="O199" s="75" t="n">
        <f aca="false">SUMIFS(zeit5!t5istw14,zeit5!t5paketw14,B199)</f>
        <v>0</v>
      </c>
      <c r="P199" s="76" t="n">
        <f aca="false">L199+J199+H199+F199+N199</f>
        <v>0</v>
      </c>
      <c r="Q199" s="98" t="n">
        <f aca="false">M199+K199+I199+G199+O199</f>
        <v>0</v>
      </c>
      <c r="R199" s="1"/>
      <c r="S199" s="1"/>
      <c r="T199" s="1"/>
      <c r="U199" s="1"/>
      <c r="V199" s="1"/>
      <c r="W199" s="1"/>
      <c r="X199" s="1"/>
      <c r="Y199" s="1"/>
      <c r="Z199" s="1"/>
      <c r="AA199" s="1"/>
      <c r="AB199" s="1"/>
      <c r="AC199" s="1"/>
      <c r="AD199" s="1"/>
      <c r="AE199" s="1"/>
    </row>
    <row r="200" customFormat="false" ht="15" hidden="false" customHeight="false" outlineLevel="1" collapsed="true">
      <c r="A200" s="1"/>
      <c r="B200" s="84" t="s">
        <v>72</v>
      </c>
      <c r="C200" s="78"/>
      <c r="D200" s="79"/>
      <c r="E200" s="80" t="n">
        <f aca="false">D200-F200-H200-J200-L200-N200</f>
        <v>0</v>
      </c>
      <c r="F200" s="81" t="n">
        <f aca="false">SUM(F201:F210)</f>
        <v>0</v>
      </c>
      <c r="G200" s="82" t="n">
        <f aca="false">SUM(G201:G210)</f>
        <v>0</v>
      </c>
      <c r="H200" s="81" t="n">
        <f aca="false">SUM(H201:H210)</f>
        <v>0</v>
      </c>
      <c r="I200" s="82" t="n">
        <f aca="false">SUM(I201:I210)</f>
        <v>0</v>
      </c>
      <c r="J200" s="81" t="n">
        <f aca="false">SUM(J201:J210)</f>
        <v>0</v>
      </c>
      <c r="K200" s="82" t="n">
        <f aca="false">SUM(K201:K210)</f>
        <v>0</v>
      </c>
      <c r="L200" s="81" t="n">
        <f aca="false">SUM(L201:L210)</f>
        <v>0</v>
      </c>
      <c r="M200" s="82" t="n">
        <f aca="false">SUM(M201:M210)</f>
        <v>0</v>
      </c>
      <c r="N200" s="81" t="n">
        <f aca="false">SUM(N201:N210)</f>
        <v>0</v>
      </c>
      <c r="O200" s="82" t="n">
        <f aca="false">SUM(O201:O210)</f>
        <v>0</v>
      </c>
      <c r="P200" s="68" t="n">
        <f aca="false">L200+J200+H200+F200+N200</f>
        <v>0</v>
      </c>
      <c r="Q200" s="67" t="n">
        <f aca="false">M200+K200+I200+G200+O200</f>
        <v>0</v>
      </c>
      <c r="R200" s="1"/>
      <c r="S200" s="1"/>
      <c r="T200" s="1"/>
      <c r="U200" s="1"/>
      <c r="V200" s="1"/>
      <c r="W200" s="1"/>
      <c r="X200" s="1"/>
      <c r="Y200" s="1"/>
      <c r="Z200" s="1"/>
      <c r="AA200" s="1"/>
      <c r="AB200" s="1"/>
      <c r="AC200" s="1"/>
      <c r="AD200" s="1"/>
      <c r="AE200" s="1"/>
    </row>
    <row r="201" customFormat="false" ht="15" hidden="true" customHeight="false" outlineLevel="2" collapsed="false">
      <c r="A201" s="1"/>
      <c r="B201" s="70" t="str">
        <f aca="false">B80</f>
        <v>Projektwissen</v>
      </c>
      <c r="C201" s="71"/>
      <c r="D201" s="72"/>
      <c r="E201" s="73"/>
      <c r="F201" s="74"/>
      <c r="G201" s="75" t="n">
        <f aca="false">SUMIFS([0]!t1istw14,[0]!t1paketw14,B201)</f>
        <v>0</v>
      </c>
      <c r="H201" s="74"/>
      <c r="I201" s="75" t="n">
        <f aca="false">SUMIFS(zeit2!t2istw14,zeit2!t2paketw14,B201)</f>
        <v>0</v>
      </c>
      <c r="J201" s="74"/>
      <c r="K201" s="75" t="n">
        <f aca="false">SUMIFS(zeit3!t3istw14,zeit3!t3paketw14,B201)</f>
        <v>0</v>
      </c>
      <c r="L201" s="74"/>
      <c r="M201" s="75" t="n">
        <f aca="false">SUMIFS(zeit4!t4istw14,zeit4!t4paketw14,B201)</f>
        <v>0</v>
      </c>
      <c r="N201" s="74"/>
      <c r="O201" s="75" t="n">
        <f aca="false">SUMIFS(zeit5!t5istw14,zeit5!t5paketw14,B201)</f>
        <v>0</v>
      </c>
      <c r="P201" s="76" t="n">
        <f aca="false">L201+J201+H201+F201+N201</f>
        <v>0</v>
      </c>
      <c r="Q201" s="98" t="n">
        <f aca="false">M201+K201+I201+G201+O201</f>
        <v>0</v>
      </c>
      <c r="R201" s="1"/>
      <c r="S201" s="1"/>
      <c r="T201" s="1"/>
      <c r="U201" s="1"/>
      <c r="V201" s="1"/>
      <c r="W201" s="1"/>
      <c r="X201" s="1"/>
      <c r="Y201" s="1"/>
      <c r="Z201" s="1"/>
      <c r="AA201" s="1"/>
      <c r="AB201" s="1"/>
      <c r="AC201" s="1"/>
      <c r="AD201" s="1"/>
      <c r="AE201" s="1"/>
    </row>
    <row r="202" customFormat="false" ht="15" hidden="true" customHeight="false" outlineLevel="2" collapsed="false">
      <c r="A202" s="1"/>
      <c r="B202" s="70" t="n">
        <f aca="false">B81</f>
        <v>0</v>
      </c>
      <c r="C202" s="71"/>
      <c r="D202" s="72"/>
      <c r="E202" s="73"/>
      <c r="F202" s="74"/>
      <c r="G202" s="75" t="n">
        <f aca="false">SUMIFS([0]!t1istw14,[0]!t1paketw14,B202)</f>
        <v>0</v>
      </c>
      <c r="H202" s="74"/>
      <c r="I202" s="75" t="n">
        <f aca="false">SUMIFS(zeit2!t2istw14,zeit2!t2paketw14,B202)</f>
        <v>0</v>
      </c>
      <c r="J202" s="74"/>
      <c r="K202" s="75" t="n">
        <f aca="false">SUMIFS(zeit3!t3istw14,zeit3!t3paketw14,B202)</f>
        <v>0</v>
      </c>
      <c r="L202" s="74"/>
      <c r="M202" s="75" t="n">
        <f aca="false">SUMIFS(zeit4!t4istw14,zeit4!t4paketw14,B202)</f>
        <v>0</v>
      </c>
      <c r="N202" s="74"/>
      <c r="O202" s="75" t="n">
        <f aca="false">SUMIFS(zeit5!t5istw14,zeit5!t5paketw14,B202)</f>
        <v>0</v>
      </c>
      <c r="P202" s="76" t="n">
        <f aca="false">L202+J202+H202+F202+N202</f>
        <v>0</v>
      </c>
      <c r="Q202" s="98" t="n">
        <f aca="false">M202+K202+I202+G202+O202</f>
        <v>0</v>
      </c>
      <c r="R202" s="1"/>
      <c r="S202" s="1"/>
      <c r="T202" s="1"/>
      <c r="U202" s="1"/>
      <c r="V202" s="1"/>
      <c r="W202" s="1"/>
      <c r="X202" s="1"/>
      <c r="Y202" s="1"/>
      <c r="Z202" s="1"/>
      <c r="AA202" s="1"/>
      <c r="AB202" s="1"/>
      <c r="AC202" s="1"/>
      <c r="AD202" s="1"/>
      <c r="AE202" s="1"/>
    </row>
    <row r="203" customFormat="false" ht="15" hidden="true" customHeight="false" outlineLevel="2" collapsed="false">
      <c r="A203" s="1"/>
      <c r="B203" s="70" t="n">
        <f aca="false">B82</f>
        <v>0</v>
      </c>
      <c r="C203" s="71"/>
      <c r="D203" s="72"/>
      <c r="E203" s="73"/>
      <c r="F203" s="74"/>
      <c r="G203" s="75" t="n">
        <f aca="false">SUMIFS([0]!t1istw14,[0]!t1paketw14,B203)</f>
        <v>0</v>
      </c>
      <c r="H203" s="74"/>
      <c r="I203" s="75" t="n">
        <f aca="false">SUMIFS(zeit2!t2istw14,zeit2!t2paketw14,B203)</f>
        <v>0</v>
      </c>
      <c r="J203" s="74"/>
      <c r="K203" s="75" t="n">
        <f aca="false">SUMIFS(zeit3!t3istw14,zeit3!t3paketw14,B203)</f>
        <v>0</v>
      </c>
      <c r="L203" s="74"/>
      <c r="M203" s="75" t="n">
        <f aca="false">SUMIFS(zeit4!t4istw14,zeit4!t4paketw14,B203)</f>
        <v>0</v>
      </c>
      <c r="N203" s="74"/>
      <c r="O203" s="75" t="n">
        <f aca="false">SUMIFS(zeit5!t5istw14,zeit5!t5paketw14,B203)</f>
        <v>0</v>
      </c>
      <c r="P203" s="76" t="n">
        <f aca="false">L203+J203+H203+F203+N203</f>
        <v>0</v>
      </c>
      <c r="Q203" s="98" t="n">
        <f aca="false">M203+K203+I203+G203+O203</f>
        <v>0</v>
      </c>
      <c r="R203" s="1"/>
      <c r="S203" s="1"/>
      <c r="T203" s="1"/>
      <c r="U203" s="1"/>
      <c r="V203" s="1"/>
      <c r="W203" s="1"/>
      <c r="X203" s="1"/>
      <c r="Y203" s="1"/>
      <c r="Z203" s="1"/>
      <c r="AA203" s="1"/>
      <c r="AB203" s="1"/>
      <c r="AC203" s="1"/>
      <c r="AD203" s="1"/>
      <c r="AE203" s="1"/>
    </row>
    <row r="204" customFormat="false" ht="15" hidden="true" customHeight="false" outlineLevel="2" collapsed="false">
      <c r="A204" s="1"/>
      <c r="B204" s="70" t="n">
        <f aca="false">B83</f>
        <v>0</v>
      </c>
      <c r="C204" s="71"/>
      <c r="D204" s="72"/>
      <c r="E204" s="73"/>
      <c r="F204" s="74"/>
      <c r="G204" s="75" t="n">
        <f aca="false">SUMIFS([0]!t1istw14,[0]!t1paketw14,B204)</f>
        <v>0</v>
      </c>
      <c r="H204" s="74"/>
      <c r="I204" s="75" t="n">
        <f aca="false">SUMIFS(zeit2!t2istw14,zeit2!t2paketw14,B204)</f>
        <v>0</v>
      </c>
      <c r="J204" s="74"/>
      <c r="K204" s="75" t="n">
        <f aca="false">SUMIFS(zeit3!t3istw14,zeit3!t3paketw14,B204)</f>
        <v>0</v>
      </c>
      <c r="L204" s="74"/>
      <c r="M204" s="75" t="n">
        <f aca="false">SUMIFS(zeit4!t4istw14,zeit4!t4paketw14,B204)</f>
        <v>0</v>
      </c>
      <c r="N204" s="74"/>
      <c r="O204" s="75" t="n">
        <f aca="false">SUMIFS(zeit5!t5istw14,zeit5!t5paketw14,B204)</f>
        <v>0</v>
      </c>
      <c r="P204" s="76" t="n">
        <f aca="false">L204+J204+H204+F204+N204</f>
        <v>0</v>
      </c>
      <c r="Q204" s="98" t="n">
        <f aca="false">M204+K204+I204+G204+O204</f>
        <v>0</v>
      </c>
      <c r="R204" s="1"/>
      <c r="S204" s="1"/>
      <c r="T204" s="1"/>
      <c r="U204" s="1"/>
      <c r="V204" s="1"/>
      <c r="W204" s="1"/>
      <c r="X204" s="1"/>
      <c r="Y204" s="1"/>
      <c r="Z204" s="1"/>
      <c r="AA204" s="1"/>
      <c r="AB204" s="1"/>
      <c r="AC204" s="1"/>
      <c r="AD204" s="1"/>
      <c r="AE204" s="1"/>
    </row>
    <row r="205" customFormat="false" ht="15" hidden="true" customHeight="false" outlineLevel="2" collapsed="false">
      <c r="A205" s="1"/>
      <c r="B205" s="70" t="n">
        <f aca="false">B84</f>
        <v>0</v>
      </c>
      <c r="C205" s="71"/>
      <c r="D205" s="72"/>
      <c r="E205" s="73"/>
      <c r="F205" s="74"/>
      <c r="G205" s="75" t="n">
        <f aca="false">SUMIFS([0]!t1istw14,[0]!t1paketw14,B205)</f>
        <v>0</v>
      </c>
      <c r="H205" s="74"/>
      <c r="I205" s="75" t="n">
        <f aca="false">SUMIFS(zeit2!t2istw14,zeit2!t2paketw14,B205)</f>
        <v>0</v>
      </c>
      <c r="J205" s="74"/>
      <c r="K205" s="75" t="n">
        <f aca="false">SUMIFS(zeit3!t3istw14,zeit3!t3paketw14,B205)</f>
        <v>0</v>
      </c>
      <c r="L205" s="74"/>
      <c r="M205" s="75" t="n">
        <f aca="false">SUMIFS(zeit4!t4istw14,zeit4!t4paketw14,B205)</f>
        <v>0</v>
      </c>
      <c r="N205" s="74"/>
      <c r="O205" s="75" t="n">
        <f aca="false">SUMIFS(zeit5!t5istw14,zeit5!t5paketw14,B205)</f>
        <v>0</v>
      </c>
      <c r="P205" s="76" t="n">
        <f aca="false">L205+J205+H205+F205+N205</f>
        <v>0</v>
      </c>
      <c r="Q205" s="98" t="n">
        <f aca="false">M205+K205+I205+G205+O205</f>
        <v>0</v>
      </c>
      <c r="R205" s="1"/>
      <c r="S205" s="1"/>
      <c r="T205" s="1"/>
      <c r="U205" s="1"/>
      <c r="V205" s="1"/>
      <c r="W205" s="1"/>
      <c r="X205" s="1"/>
      <c r="Y205" s="1"/>
      <c r="Z205" s="1"/>
      <c r="AA205" s="1"/>
      <c r="AB205" s="1"/>
      <c r="AC205" s="1"/>
      <c r="AD205" s="1"/>
      <c r="AE205" s="1"/>
    </row>
    <row r="206" customFormat="false" ht="15" hidden="true" customHeight="false" outlineLevel="2" collapsed="false">
      <c r="A206" s="1"/>
      <c r="B206" s="70" t="n">
        <f aca="false">B85</f>
        <v>0</v>
      </c>
      <c r="C206" s="71"/>
      <c r="D206" s="72"/>
      <c r="E206" s="73"/>
      <c r="F206" s="74"/>
      <c r="G206" s="75" t="n">
        <f aca="false">SUMIFS([0]!t1istw14,[0]!t1paketw14,B206)</f>
        <v>0</v>
      </c>
      <c r="H206" s="74"/>
      <c r="I206" s="75" t="n">
        <f aca="false">SUMIFS(zeit2!t2istw14,zeit2!t2paketw14,B206)</f>
        <v>0</v>
      </c>
      <c r="J206" s="74"/>
      <c r="K206" s="75" t="n">
        <f aca="false">SUMIFS(zeit3!t3istw14,zeit3!t3paketw14,B206)</f>
        <v>0</v>
      </c>
      <c r="L206" s="74"/>
      <c r="M206" s="75" t="n">
        <f aca="false">SUMIFS(zeit4!t4istw14,zeit4!t4paketw14,B206)</f>
        <v>0</v>
      </c>
      <c r="N206" s="74"/>
      <c r="O206" s="75" t="n">
        <f aca="false">SUMIFS(zeit5!t5istw14,zeit5!t5paketw14,B206)</f>
        <v>0</v>
      </c>
      <c r="P206" s="76" t="n">
        <f aca="false">L206+J206+H206+F206+N206</f>
        <v>0</v>
      </c>
      <c r="Q206" s="98" t="n">
        <f aca="false">M206+K206+I206+G206+O206</f>
        <v>0</v>
      </c>
      <c r="R206" s="1"/>
      <c r="S206" s="1"/>
      <c r="T206" s="1"/>
      <c r="U206" s="1"/>
      <c r="V206" s="1"/>
      <c r="W206" s="1"/>
      <c r="X206" s="1"/>
      <c r="Y206" s="1"/>
      <c r="Z206" s="1"/>
      <c r="AA206" s="1"/>
      <c r="AB206" s="1"/>
      <c r="AC206" s="1"/>
      <c r="AD206" s="1"/>
      <c r="AE206" s="1"/>
    </row>
    <row r="207" customFormat="false" ht="15" hidden="true" customHeight="false" outlineLevel="2" collapsed="false">
      <c r="A207" s="1"/>
      <c r="B207" s="70" t="n">
        <f aca="false">B86</f>
        <v>0</v>
      </c>
      <c r="C207" s="71"/>
      <c r="D207" s="72"/>
      <c r="E207" s="73"/>
      <c r="F207" s="74"/>
      <c r="G207" s="75" t="n">
        <f aca="false">SUMIFS([0]!t1istw14,[0]!t1paketw14,B207)</f>
        <v>0</v>
      </c>
      <c r="H207" s="74"/>
      <c r="I207" s="75" t="n">
        <f aca="false">SUMIFS(zeit2!t2istw14,zeit2!t2paketw14,B207)</f>
        <v>0</v>
      </c>
      <c r="J207" s="74"/>
      <c r="K207" s="75" t="n">
        <f aca="false">SUMIFS(zeit3!t3istw14,zeit3!t3paketw14,B207)</f>
        <v>0</v>
      </c>
      <c r="L207" s="74"/>
      <c r="M207" s="75" t="n">
        <f aca="false">SUMIFS(zeit4!t4istw14,zeit4!t4paketw14,B207)</f>
        <v>0</v>
      </c>
      <c r="N207" s="74"/>
      <c r="O207" s="75" t="n">
        <f aca="false">SUMIFS(zeit5!t5istw14,zeit5!t5paketw14,B207)</f>
        <v>0</v>
      </c>
      <c r="P207" s="76" t="n">
        <f aca="false">L207+J207+H207+F207+N207</f>
        <v>0</v>
      </c>
      <c r="Q207" s="98" t="n">
        <f aca="false">M207+K207+I207+G207+O207</f>
        <v>0</v>
      </c>
      <c r="R207" s="1"/>
      <c r="S207" s="1"/>
      <c r="T207" s="1"/>
      <c r="U207" s="1"/>
      <c r="V207" s="1"/>
      <c r="W207" s="1"/>
      <c r="X207" s="1"/>
      <c r="Y207" s="1"/>
      <c r="Z207" s="1"/>
      <c r="AA207" s="1"/>
      <c r="AB207" s="1"/>
      <c r="AC207" s="1"/>
      <c r="AD207" s="1"/>
      <c r="AE207" s="1"/>
    </row>
    <row r="208" customFormat="false" ht="15" hidden="true" customHeight="false" outlineLevel="2" collapsed="false">
      <c r="A208" s="1"/>
      <c r="B208" s="70" t="n">
        <f aca="false">B87</f>
        <v>0</v>
      </c>
      <c r="C208" s="71"/>
      <c r="D208" s="72"/>
      <c r="E208" s="73"/>
      <c r="F208" s="74"/>
      <c r="G208" s="75" t="n">
        <f aca="false">SUMIFS([0]!t1istw14,[0]!t1paketw14,B208)</f>
        <v>0</v>
      </c>
      <c r="H208" s="74"/>
      <c r="I208" s="75" t="n">
        <f aca="false">SUMIFS(zeit2!t2istw14,zeit2!t2paketw14,B208)</f>
        <v>0</v>
      </c>
      <c r="J208" s="74"/>
      <c r="K208" s="75" t="n">
        <f aca="false">SUMIFS(zeit3!t3istw14,zeit3!t3paketw14,B208)</f>
        <v>0</v>
      </c>
      <c r="L208" s="74"/>
      <c r="M208" s="75" t="n">
        <f aca="false">SUMIFS(zeit4!t4istw14,zeit4!t4paketw14,B208)</f>
        <v>0</v>
      </c>
      <c r="N208" s="74"/>
      <c r="O208" s="75" t="n">
        <f aca="false">SUMIFS(zeit5!t5istw14,zeit5!t5paketw14,B208)</f>
        <v>0</v>
      </c>
      <c r="P208" s="76" t="n">
        <f aca="false">L208+J208+H208+F208+N208</f>
        <v>0</v>
      </c>
      <c r="Q208" s="98" t="n">
        <f aca="false">M208+K208+I208+G208+O208</f>
        <v>0</v>
      </c>
      <c r="R208" s="1"/>
      <c r="S208" s="1"/>
      <c r="T208" s="1"/>
      <c r="U208" s="1"/>
      <c r="V208" s="1"/>
      <c r="W208" s="1"/>
      <c r="X208" s="1"/>
      <c r="Y208" s="1"/>
      <c r="Z208" s="1"/>
      <c r="AA208" s="1"/>
      <c r="AB208" s="1"/>
      <c r="AC208" s="1"/>
      <c r="AD208" s="1"/>
      <c r="AE208" s="1"/>
    </row>
    <row r="209" customFormat="false" ht="15" hidden="true" customHeight="false" outlineLevel="2" collapsed="false">
      <c r="A209" s="1"/>
      <c r="B209" s="70" t="n">
        <f aca="false">B88</f>
        <v>0</v>
      </c>
      <c r="C209" s="71"/>
      <c r="D209" s="72"/>
      <c r="E209" s="73"/>
      <c r="F209" s="74"/>
      <c r="G209" s="75" t="n">
        <f aca="false">SUMIFS([0]!t1istw14,[0]!t1paketw14,B209)</f>
        <v>0</v>
      </c>
      <c r="H209" s="74"/>
      <c r="I209" s="75" t="n">
        <f aca="false">SUMIFS(zeit2!t2istw14,zeit2!t2paketw14,B209)</f>
        <v>0</v>
      </c>
      <c r="J209" s="74"/>
      <c r="K209" s="75" t="n">
        <f aca="false">SUMIFS(zeit3!t3istw14,zeit3!t3paketw14,B209)</f>
        <v>0</v>
      </c>
      <c r="L209" s="74"/>
      <c r="M209" s="75" t="n">
        <f aca="false">SUMIFS(zeit4!t4istw14,zeit4!t4paketw14,B209)</f>
        <v>0</v>
      </c>
      <c r="N209" s="74"/>
      <c r="O209" s="75" t="n">
        <f aca="false">SUMIFS(zeit5!t5istw14,zeit5!t5paketw14,B209)</f>
        <v>0</v>
      </c>
      <c r="P209" s="76" t="n">
        <f aca="false">L209+J209+H209+F209+N209</f>
        <v>0</v>
      </c>
      <c r="Q209" s="98" t="n">
        <f aca="false">M209+K209+I209+G209+O209</f>
        <v>0</v>
      </c>
      <c r="R209" s="1"/>
      <c r="S209" s="1"/>
      <c r="T209" s="1"/>
      <c r="U209" s="1"/>
      <c r="V209" s="1"/>
      <c r="W209" s="1"/>
      <c r="X209" s="1"/>
      <c r="Y209" s="1"/>
      <c r="Z209" s="1"/>
      <c r="AA209" s="1"/>
      <c r="AB209" s="1"/>
      <c r="AC209" s="1"/>
      <c r="AD209" s="1"/>
      <c r="AE209" s="1"/>
    </row>
    <row r="210" customFormat="false" ht="15" hidden="true" customHeight="false" outlineLevel="2" collapsed="false">
      <c r="A210" s="1"/>
      <c r="B210" s="70" t="n">
        <f aca="false">B89</f>
        <v>0</v>
      </c>
      <c r="C210" s="71"/>
      <c r="D210" s="72"/>
      <c r="E210" s="73"/>
      <c r="F210" s="74"/>
      <c r="G210" s="75" t="n">
        <f aca="false">SUMIFS([0]!t1istw14,[0]!t1paketw14,B210)</f>
        <v>0</v>
      </c>
      <c r="H210" s="74"/>
      <c r="I210" s="75" t="n">
        <f aca="false">SUMIFS(zeit2!t2istw14,zeit2!t2paketw14,B210)</f>
        <v>0</v>
      </c>
      <c r="J210" s="74"/>
      <c r="K210" s="75" t="n">
        <f aca="false">SUMIFS(zeit3!t3istw14,zeit3!t3paketw14,B210)</f>
        <v>0</v>
      </c>
      <c r="L210" s="74"/>
      <c r="M210" s="75" t="n">
        <f aca="false">SUMIFS(zeit4!t4istw14,zeit4!t4paketw14,B210)</f>
        <v>0</v>
      </c>
      <c r="N210" s="74"/>
      <c r="O210" s="75" t="n">
        <f aca="false">SUMIFS(zeit5!t5istw14,zeit5!t5paketw14,B210)</f>
        <v>0</v>
      </c>
      <c r="P210" s="76" t="n">
        <f aca="false">L210+J210+H210+F210+N210</f>
        <v>0</v>
      </c>
      <c r="Q210" s="98" t="n">
        <f aca="false">M210+K210+I210+G210+O210</f>
        <v>0</v>
      </c>
      <c r="R210" s="1"/>
      <c r="S210" s="1"/>
      <c r="T210" s="1"/>
      <c r="U210" s="1"/>
      <c r="V210" s="1"/>
      <c r="W210" s="1"/>
      <c r="X210" s="1"/>
      <c r="Y210" s="1"/>
      <c r="Z210" s="1"/>
      <c r="AA210" s="1"/>
      <c r="AB210" s="1"/>
      <c r="AC210" s="1"/>
      <c r="AD210" s="1"/>
      <c r="AE210" s="1"/>
    </row>
    <row r="211" customFormat="false" ht="15" hidden="false" customHeight="false" outlineLevel="1" collapsed="true">
      <c r="A211" s="1"/>
      <c r="B211" s="84" t="s">
        <v>60</v>
      </c>
      <c r="C211" s="78"/>
      <c r="D211" s="79"/>
      <c r="E211" s="80" t="n">
        <f aca="false">D211-F211-H211-J211-L211-N211</f>
        <v>0</v>
      </c>
      <c r="F211" s="81" t="n">
        <f aca="false">SUM(F212:F221)</f>
        <v>0</v>
      </c>
      <c r="G211" s="82" t="n">
        <f aca="false">SUM(G212:G221)</f>
        <v>0</v>
      </c>
      <c r="H211" s="81" t="n">
        <f aca="false">SUM(H212:H221)</f>
        <v>0</v>
      </c>
      <c r="I211" s="82" t="n">
        <f aca="false">SUM(I212:I221)</f>
        <v>0</v>
      </c>
      <c r="J211" s="81" t="n">
        <f aca="false">SUM(J212:J221)</f>
        <v>0</v>
      </c>
      <c r="K211" s="82" t="n">
        <f aca="false">SUM(K212:K221)</f>
        <v>0</v>
      </c>
      <c r="L211" s="81" t="n">
        <f aca="false">SUM(L212:L221)</f>
        <v>0</v>
      </c>
      <c r="M211" s="82" t="n">
        <f aca="false">SUM(M212:M221)</f>
        <v>0</v>
      </c>
      <c r="N211" s="81" t="n">
        <f aca="false">SUM(N212:N221)</f>
        <v>0</v>
      </c>
      <c r="O211" s="82" t="n">
        <f aca="false">SUM(O212:O221)</f>
        <v>0</v>
      </c>
      <c r="P211" s="68" t="n">
        <f aca="false">L211+J211+H211+F211+N211</f>
        <v>0</v>
      </c>
      <c r="Q211" s="67" t="n">
        <f aca="false">M211+K211+I211+G211+O211</f>
        <v>0</v>
      </c>
      <c r="R211" s="1"/>
      <c r="S211" s="1"/>
      <c r="T211" s="1"/>
      <c r="U211" s="1"/>
      <c r="V211" s="1"/>
      <c r="W211" s="1"/>
      <c r="X211" s="1"/>
      <c r="Y211" s="1"/>
      <c r="Z211" s="1"/>
      <c r="AA211" s="1"/>
      <c r="AB211" s="1"/>
      <c r="AC211" s="1"/>
      <c r="AD211" s="1"/>
      <c r="AE211" s="1"/>
    </row>
    <row r="212" customFormat="false" ht="15" hidden="true" customHeight="false" outlineLevel="2" collapsed="false">
      <c r="A212" s="1"/>
      <c r="B212" s="70" t="str">
        <f aca="false">B91</f>
        <v>Ergebnisse zusammentragen</v>
      </c>
      <c r="C212" s="71"/>
      <c r="D212" s="72"/>
      <c r="E212" s="73"/>
      <c r="F212" s="74"/>
      <c r="G212" s="75" t="n">
        <f aca="false">SUMIFS([0]!t1istw14,[0]!t1paketw14,B212)</f>
        <v>0</v>
      </c>
      <c r="H212" s="74"/>
      <c r="I212" s="75" t="n">
        <f aca="false">SUMIFS(zeit2!t2istw14,zeit2!t2paketw14,B212)</f>
        <v>0</v>
      </c>
      <c r="J212" s="74"/>
      <c r="K212" s="75" t="n">
        <f aca="false">SUMIFS(zeit3!t3istw14,zeit3!t3paketw14,B212)</f>
        <v>0</v>
      </c>
      <c r="L212" s="74"/>
      <c r="M212" s="75" t="n">
        <f aca="false">SUMIFS(zeit4!t4istw14,zeit4!t4paketw14,B212)</f>
        <v>0</v>
      </c>
      <c r="N212" s="74"/>
      <c r="O212" s="75" t="n">
        <f aca="false">SUMIFS(zeit5!t5istw14,zeit5!t5paketw14,B212)</f>
        <v>0</v>
      </c>
      <c r="P212" s="76" t="n">
        <f aca="false">L212+J212+H212+F212+N212</f>
        <v>0</v>
      </c>
      <c r="Q212" s="98" t="n">
        <f aca="false">M212+K212+I212+G212+O212</f>
        <v>0</v>
      </c>
      <c r="R212" s="1"/>
      <c r="S212" s="1"/>
      <c r="T212" s="1"/>
      <c r="U212" s="1"/>
      <c r="V212" s="1"/>
      <c r="W212" s="1"/>
      <c r="X212" s="1"/>
      <c r="Y212" s="1"/>
      <c r="Z212" s="1"/>
      <c r="AA212" s="1"/>
      <c r="AB212" s="1"/>
      <c r="AC212" s="1"/>
      <c r="AD212" s="1"/>
      <c r="AE212" s="1"/>
    </row>
    <row r="213" customFormat="false" ht="15" hidden="true" customHeight="false" outlineLevel="2" collapsed="false">
      <c r="A213" s="1"/>
      <c r="B213" s="70" t="str">
        <f aca="false">B92</f>
        <v>Brainstorming</v>
      </c>
      <c r="C213" s="71"/>
      <c r="D213" s="72"/>
      <c r="E213" s="73"/>
      <c r="F213" s="74"/>
      <c r="G213" s="75" t="n">
        <f aca="false">SUMIFS([0]!t1istw14,[0]!t1paketw14,B213)</f>
        <v>0</v>
      </c>
      <c r="H213" s="74"/>
      <c r="I213" s="75" t="n">
        <f aca="false">SUMIFS(zeit2!t2istw14,zeit2!t2paketw14,B213)</f>
        <v>0</v>
      </c>
      <c r="J213" s="74"/>
      <c r="K213" s="75" t="n">
        <f aca="false">SUMIFS(zeit3!t3istw14,zeit3!t3paketw14,B213)</f>
        <v>0</v>
      </c>
      <c r="L213" s="74"/>
      <c r="M213" s="75" t="n">
        <f aca="false">SUMIFS(zeit4!t4istw14,zeit4!t4paketw14,B213)</f>
        <v>0</v>
      </c>
      <c r="N213" s="74"/>
      <c r="O213" s="75" t="n">
        <f aca="false">SUMIFS(zeit5!t5istw14,zeit5!t5paketw14,B213)</f>
        <v>0</v>
      </c>
      <c r="P213" s="76" t="n">
        <f aca="false">L213+J213+H213+F213+N213</f>
        <v>0</v>
      </c>
      <c r="Q213" s="98" t="n">
        <f aca="false">M213+K213+I213+G213+O213</f>
        <v>0</v>
      </c>
      <c r="R213" s="1"/>
      <c r="S213" s="1"/>
      <c r="T213" s="1"/>
      <c r="U213" s="1"/>
      <c r="V213" s="1"/>
      <c r="W213" s="1"/>
      <c r="X213" s="1"/>
      <c r="Y213" s="1"/>
      <c r="Z213" s="1"/>
      <c r="AA213" s="1"/>
      <c r="AB213" s="1"/>
      <c r="AC213" s="1"/>
      <c r="AD213" s="1"/>
      <c r="AE213" s="1"/>
    </row>
    <row r="214" customFormat="false" ht="15" hidden="true" customHeight="false" outlineLevel="2" collapsed="false">
      <c r="A214" s="1"/>
      <c r="B214" s="70" t="str">
        <f aca="false">B93</f>
        <v>Arbeitspaket 3</v>
      </c>
      <c r="C214" s="71"/>
      <c r="D214" s="72"/>
      <c r="E214" s="73"/>
      <c r="F214" s="74"/>
      <c r="G214" s="75" t="n">
        <f aca="false">SUMIFS([0]!t1istw14,[0]!t1paketw14,B214)</f>
        <v>0</v>
      </c>
      <c r="H214" s="74"/>
      <c r="I214" s="75" t="n">
        <f aca="false">SUMIFS(zeit2!t2istw14,zeit2!t2paketw14,B214)</f>
        <v>0</v>
      </c>
      <c r="J214" s="74"/>
      <c r="K214" s="75" t="n">
        <f aca="false">SUMIFS(zeit3!t3istw14,zeit3!t3paketw14,B214)</f>
        <v>0</v>
      </c>
      <c r="L214" s="74"/>
      <c r="M214" s="75" t="n">
        <f aca="false">SUMIFS(zeit4!t4istw14,zeit4!t4paketw14,B214)</f>
        <v>0</v>
      </c>
      <c r="N214" s="74"/>
      <c r="O214" s="75" t="n">
        <f aca="false">SUMIFS(zeit5!t5istw14,zeit5!t5paketw14,B214)</f>
        <v>0</v>
      </c>
      <c r="P214" s="76" t="n">
        <f aca="false">L214+J214+H214+F214+N214</f>
        <v>0</v>
      </c>
      <c r="Q214" s="98" t="n">
        <f aca="false">M214+K214+I214+G214+O214</f>
        <v>0</v>
      </c>
      <c r="R214" s="1"/>
      <c r="S214" s="1"/>
      <c r="T214" s="1"/>
      <c r="U214" s="1"/>
      <c r="V214" s="1"/>
      <c r="W214" s="1"/>
      <c r="X214" s="1"/>
      <c r="Y214" s="1"/>
      <c r="Z214" s="1"/>
      <c r="AA214" s="1"/>
      <c r="AB214" s="1"/>
      <c r="AC214" s="1"/>
      <c r="AD214" s="1"/>
      <c r="AE214" s="1"/>
    </row>
    <row r="215" customFormat="false" ht="15" hidden="true" customHeight="false" outlineLevel="2" collapsed="false">
      <c r="A215" s="1"/>
      <c r="B215" s="70" t="str">
        <f aca="false">B94</f>
        <v>Arbeitspaket 4</v>
      </c>
      <c r="C215" s="71"/>
      <c r="D215" s="72"/>
      <c r="E215" s="73"/>
      <c r="F215" s="74"/>
      <c r="G215" s="75" t="n">
        <f aca="false">SUMIFS([0]!t1istw14,[0]!t1paketw14,B215)</f>
        <v>0</v>
      </c>
      <c r="H215" s="74"/>
      <c r="I215" s="75" t="n">
        <f aca="false">SUMIFS(zeit2!t2istw14,zeit2!t2paketw14,B215)</f>
        <v>0</v>
      </c>
      <c r="J215" s="74"/>
      <c r="K215" s="75" t="n">
        <f aca="false">SUMIFS(zeit3!t3istw14,zeit3!t3paketw14,B215)</f>
        <v>0</v>
      </c>
      <c r="L215" s="74"/>
      <c r="M215" s="75" t="n">
        <f aca="false">SUMIFS(zeit4!t4istw14,zeit4!t4paketw14,B215)</f>
        <v>0</v>
      </c>
      <c r="N215" s="74"/>
      <c r="O215" s="75" t="n">
        <f aca="false">SUMIFS(zeit5!t5istw14,zeit5!t5paketw14,B215)</f>
        <v>0</v>
      </c>
      <c r="P215" s="76" t="n">
        <f aca="false">L215+J215+H215+F215+N215</f>
        <v>0</v>
      </c>
      <c r="Q215" s="98" t="n">
        <f aca="false">M215+K215+I215+G215+O215</f>
        <v>0</v>
      </c>
      <c r="R215" s="1"/>
      <c r="S215" s="1"/>
      <c r="T215" s="1"/>
      <c r="U215" s="1"/>
      <c r="V215" s="1"/>
      <c r="W215" s="1"/>
      <c r="X215" s="1"/>
      <c r="Y215" s="1"/>
      <c r="Z215" s="1"/>
      <c r="AA215" s="1"/>
      <c r="AB215" s="1"/>
      <c r="AC215" s="1"/>
      <c r="AD215" s="1"/>
      <c r="AE215" s="1"/>
    </row>
    <row r="216" customFormat="false" ht="15" hidden="true" customHeight="false" outlineLevel="2" collapsed="false">
      <c r="A216" s="1"/>
      <c r="B216" s="70" t="str">
        <f aca="false">B95</f>
        <v>Arbeitspaket 5</v>
      </c>
      <c r="C216" s="71"/>
      <c r="D216" s="72"/>
      <c r="E216" s="73"/>
      <c r="F216" s="74"/>
      <c r="G216" s="75" t="n">
        <f aca="false">SUMIFS([0]!t1istw14,[0]!t1paketw14,B216)</f>
        <v>0</v>
      </c>
      <c r="H216" s="74"/>
      <c r="I216" s="75" t="n">
        <f aca="false">SUMIFS(zeit2!t2istw14,zeit2!t2paketw14,B216)</f>
        <v>0</v>
      </c>
      <c r="J216" s="74"/>
      <c r="K216" s="75" t="n">
        <f aca="false">SUMIFS(zeit3!t3istw14,zeit3!t3paketw14,B216)</f>
        <v>0</v>
      </c>
      <c r="L216" s="74"/>
      <c r="M216" s="75" t="n">
        <f aca="false">SUMIFS(zeit4!t4istw14,zeit4!t4paketw14,B216)</f>
        <v>0</v>
      </c>
      <c r="N216" s="74"/>
      <c r="O216" s="75" t="n">
        <f aca="false">SUMIFS(zeit5!t5istw14,zeit5!t5paketw14,B216)</f>
        <v>0</v>
      </c>
      <c r="P216" s="76" t="n">
        <f aca="false">L216+J216+H216+F216+N216</f>
        <v>0</v>
      </c>
      <c r="Q216" s="98" t="n">
        <f aca="false">M216+K216+I216+G216+O216</f>
        <v>0</v>
      </c>
      <c r="R216" s="1"/>
      <c r="S216" s="1"/>
      <c r="T216" s="1"/>
      <c r="U216" s="1"/>
      <c r="V216" s="1"/>
      <c r="W216" s="1"/>
      <c r="X216" s="1"/>
      <c r="Y216" s="1"/>
      <c r="Z216" s="1"/>
      <c r="AA216" s="1"/>
      <c r="AB216" s="1"/>
      <c r="AC216" s="1"/>
      <c r="AD216" s="1"/>
      <c r="AE216" s="1"/>
    </row>
    <row r="217" customFormat="false" ht="15" hidden="true" customHeight="false" outlineLevel="2" collapsed="false">
      <c r="A217" s="1"/>
      <c r="B217" s="70" t="n">
        <f aca="false">B96</f>
        <v>0</v>
      </c>
      <c r="C217" s="71"/>
      <c r="D217" s="72"/>
      <c r="E217" s="73"/>
      <c r="F217" s="74"/>
      <c r="G217" s="75" t="n">
        <f aca="false">SUMIFS([0]!t1istw14,[0]!t1paketw14,B217)</f>
        <v>0</v>
      </c>
      <c r="H217" s="74"/>
      <c r="I217" s="75" t="n">
        <f aca="false">SUMIFS(zeit2!t2istw14,zeit2!t2paketw14,B217)</f>
        <v>0</v>
      </c>
      <c r="J217" s="74"/>
      <c r="K217" s="75" t="n">
        <f aca="false">SUMIFS(zeit3!t3istw14,zeit3!t3paketw14,B217)</f>
        <v>0</v>
      </c>
      <c r="L217" s="74"/>
      <c r="M217" s="75" t="n">
        <f aca="false">SUMIFS(zeit4!t4istw14,zeit4!t4paketw14,B217)</f>
        <v>0</v>
      </c>
      <c r="N217" s="74"/>
      <c r="O217" s="75" t="n">
        <f aca="false">SUMIFS(zeit5!t5istw14,zeit5!t5paketw14,B217)</f>
        <v>0</v>
      </c>
      <c r="P217" s="76" t="n">
        <f aca="false">L217+J217+H217+F217+N217</f>
        <v>0</v>
      </c>
      <c r="Q217" s="98" t="n">
        <f aca="false">M217+K217+I217+G217+O217</f>
        <v>0</v>
      </c>
      <c r="R217" s="1"/>
      <c r="S217" s="1"/>
      <c r="T217" s="1"/>
      <c r="U217" s="1"/>
      <c r="V217" s="1"/>
      <c r="W217" s="1"/>
      <c r="X217" s="1"/>
      <c r="Y217" s="1"/>
      <c r="Z217" s="1"/>
      <c r="AA217" s="1"/>
      <c r="AB217" s="1"/>
      <c r="AC217" s="1"/>
      <c r="AD217" s="1"/>
      <c r="AE217" s="1"/>
    </row>
    <row r="218" customFormat="false" ht="15" hidden="true" customHeight="false" outlineLevel="2" collapsed="false">
      <c r="A218" s="1"/>
      <c r="B218" s="70" t="n">
        <f aca="false">B97</f>
        <v>0</v>
      </c>
      <c r="C218" s="71"/>
      <c r="D218" s="72"/>
      <c r="E218" s="73"/>
      <c r="F218" s="74"/>
      <c r="G218" s="75" t="n">
        <f aca="false">SUMIFS([0]!t1istw14,[0]!t1paketw14,B218)</f>
        <v>0</v>
      </c>
      <c r="H218" s="74"/>
      <c r="I218" s="75" t="n">
        <f aca="false">SUMIFS(zeit2!t2istw14,zeit2!t2paketw14,B218)</f>
        <v>0</v>
      </c>
      <c r="J218" s="74"/>
      <c r="K218" s="75" t="n">
        <f aca="false">SUMIFS(zeit3!t3istw14,zeit3!t3paketw14,B218)</f>
        <v>0</v>
      </c>
      <c r="L218" s="74"/>
      <c r="M218" s="75" t="n">
        <f aca="false">SUMIFS(zeit4!t4istw14,zeit4!t4paketw14,B218)</f>
        <v>0</v>
      </c>
      <c r="N218" s="74"/>
      <c r="O218" s="75" t="n">
        <f aca="false">SUMIFS(zeit5!t5istw14,zeit5!t5paketw14,B218)</f>
        <v>0</v>
      </c>
      <c r="P218" s="76" t="n">
        <f aca="false">L218+J218+H218+F218+N218</f>
        <v>0</v>
      </c>
      <c r="Q218" s="98" t="n">
        <f aca="false">M218+K218+I218+G218+O218</f>
        <v>0</v>
      </c>
      <c r="R218" s="1"/>
      <c r="S218" s="1"/>
      <c r="T218" s="1"/>
      <c r="U218" s="1"/>
      <c r="V218" s="1"/>
      <c r="W218" s="1"/>
      <c r="X218" s="1"/>
      <c r="Y218" s="1"/>
      <c r="Z218" s="1"/>
      <c r="AA218" s="1"/>
      <c r="AB218" s="1"/>
      <c r="AC218" s="1"/>
      <c r="AD218" s="1"/>
      <c r="AE218" s="1"/>
    </row>
    <row r="219" customFormat="false" ht="15" hidden="true" customHeight="false" outlineLevel="2" collapsed="false">
      <c r="A219" s="1"/>
      <c r="B219" s="70" t="n">
        <f aca="false">B98</f>
        <v>0</v>
      </c>
      <c r="C219" s="71"/>
      <c r="D219" s="72"/>
      <c r="E219" s="73"/>
      <c r="F219" s="74"/>
      <c r="G219" s="75" t="n">
        <f aca="false">SUMIFS([0]!t1istw14,[0]!t1paketw14,B219)</f>
        <v>0</v>
      </c>
      <c r="H219" s="74"/>
      <c r="I219" s="75" t="n">
        <f aca="false">SUMIFS(zeit2!t2istw14,zeit2!t2paketw14,B219)</f>
        <v>0</v>
      </c>
      <c r="J219" s="74"/>
      <c r="K219" s="75" t="n">
        <f aca="false">SUMIFS(zeit3!t3istw14,zeit3!t3paketw14,B219)</f>
        <v>0</v>
      </c>
      <c r="L219" s="74"/>
      <c r="M219" s="75" t="n">
        <f aca="false">SUMIFS(zeit4!t4istw14,zeit4!t4paketw14,B219)</f>
        <v>0</v>
      </c>
      <c r="N219" s="74"/>
      <c r="O219" s="75" t="n">
        <f aca="false">SUMIFS(zeit5!t5istw14,zeit5!t5paketw14,B219)</f>
        <v>0</v>
      </c>
      <c r="P219" s="76" t="n">
        <f aca="false">L219+J219+H219+F219+N219</f>
        <v>0</v>
      </c>
      <c r="Q219" s="98" t="n">
        <f aca="false">M219+K219+I219+G219+O219</f>
        <v>0</v>
      </c>
      <c r="R219" s="1"/>
      <c r="S219" s="1"/>
      <c r="T219" s="1"/>
      <c r="U219" s="1"/>
      <c r="V219" s="1"/>
      <c r="W219" s="1"/>
      <c r="X219" s="1"/>
      <c r="Y219" s="1"/>
      <c r="Z219" s="1"/>
      <c r="AA219" s="1"/>
      <c r="AB219" s="1"/>
      <c r="AC219" s="1"/>
      <c r="AD219" s="1"/>
      <c r="AE219" s="1"/>
    </row>
    <row r="220" customFormat="false" ht="15" hidden="true" customHeight="false" outlineLevel="2" collapsed="false">
      <c r="A220" s="1"/>
      <c r="B220" s="70" t="n">
        <f aca="false">B99</f>
        <v>0</v>
      </c>
      <c r="C220" s="71"/>
      <c r="D220" s="72"/>
      <c r="E220" s="73"/>
      <c r="F220" s="74"/>
      <c r="G220" s="75" t="n">
        <f aca="false">SUMIFS([0]!t1istw14,[0]!t1paketw14,B220)</f>
        <v>0</v>
      </c>
      <c r="H220" s="74"/>
      <c r="I220" s="75" t="n">
        <f aca="false">SUMIFS(zeit2!t2istw14,zeit2!t2paketw14,B220)</f>
        <v>0</v>
      </c>
      <c r="J220" s="74"/>
      <c r="K220" s="75" t="n">
        <f aca="false">SUMIFS(zeit3!t3istw14,zeit3!t3paketw14,B220)</f>
        <v>0</v>
      </c>
      <c r="L220" s="74"/>
      <c r="M220" s="75" t="n">
        <f aca="false">SUMIFS(zeit4!t4istw14,zeit4!t4paketw14,B220)</f>
        <v>0</v>
      </c>
      <c r="N220" s="74"/>
      <c r="O220" s="75" t="n">
        <f aca="false">SUMIFS(zeit5!t5istw14,zeit5!t5paketw14,B220)</f>
        <v>0</v>
      </c>
      <c r="P220" s="76" t="n">
        <f aca="false">L220+J220+H220+F220+N220</f>
        <v>0</v>
      </c>
      <c r="Q220" s="98" t="n">
        <f aca="false">M220+K220+I220+G220+O220</f>
        <v>0</v>
      </c>
      <c r="R220" s="1"/>
      <c r="S220" s="1"/>
      <c r="T220" s="1"/>
      <c r="U220" s="1"/>
      <c r="V220" s="1"/>
      <c r="W220" s="1"/>
      <c r="X220" s="1"/>
      <c r="Y220" s="1"/>
      <c r="Z220" s="1"/>
      <c r="AA220" s="1"/>
      <c r="AB220" s="1"/>
      <c r="AC220" s="1"/>
      <c r="AD220" s="1"/>
      <c r="AE220" s="1"/>
    </row>
    <row r="221" customFormat="false" ht="15" hidden="true" customHeight="false" outlineLevel="2" collapsed="false">
      <c r="A221" s="1"/>
      <c r="B221" s="70" t="n">
        <f aca="false">B100</f>
        <v>0</v>
      </c>
      <c r="C221" s="71"/>
      <c r="D221" s="72"/>
      <c r="E221" s="73"/>
      <c r="F221" s="74"/>
      <c r="G221" s="75" t="n">
        <f aca="false">SUMIFS([0]!t1istw14,[0]!t1paketw14,B221)</f>
        <v>0</v>
      </c>
      <c r="H221" s="74"/>
      <c r="I221" s="75" t="n">
        <f aca="false">SUMIFS(zeit2!t2istw14,zeit2!t2paketw14,B221)</f>
        <v>0</v>
      </c>
      <c r="J221" s="74"/>
      <c r="K221" s="75" t="n">
        <f aca="false">SUMIFS(zeit3!t3istw14,zeit3!t3paketw14,B221)</f>
        <v>0</v>
      </c>
      <c r="L221" s="74"/>
      <c r="M221" s="75" t="n">
        <f aca="false">SUMIFS(zeit4!t4istw14,zeit4!t4paketw14,B221)</f>
        <v>0</v>
      </c>
      <c r="N221" s="74"/>
      <c r="O221" s="75" t="n">
        <f aca="false">SUMIFS(zeit5!t5istw14,zeit5!t5paketw14,B221)</f>
        <v>0</v>
      </c>
      <c r="P221" s="76" t="n">
        <f aca="false">L221+J221+H221+F221+N221</f>
        <v>0</v>
      </c>
      <c r="Q221" s="98" t="n">
        <f aca="false">M221+K221+I221+G221+O221</f>
        <v>0</v>
      </c>
      <c r="R221" s="1"/>
      <c r="S221" s="1"/>
      <c r="T221" s="1"/>
      <c r="U221" s="1"/>
      <c r="V221" s="1"/>
      <c r="W221" s="1"/>
      <c r="X221" s="1"/>
      <c r="Y221" s="1"/>
      <c r="Z221" s="1"/>
      <c r="AA221" s="1"/>
      <c r="AB221" s="1"/>
      <c r="AC221" s="1"/>
      <c r="AD221" s="1"/>
      <c r="AE221" s="1"/>
    </row>
    <row r="222" customFormat="false" ht="15" hidden="false" customHeight="false" outlineLevel="1" collapsed="true">
      <c r="A222" s="1"/>
      <c r="B222" s="84" t="s">
        <v>61</v>
      </c>
      <c r="C222" s="78"/>
      <c r="D222" s="79"/>
      <c r="E222" s="80" t="n">
        <f aca="false">D222-F222-H222-J222-L222-N222</f>
        <v>0</v>
      </c>
      <c r="F222" s="81" t="n">
        <f aca="false">SUM(F223:F232)</f>
        <v>0</v>
      </c>
      <c r="G222" s="82" t="n">
        <f aca="false">SUM(G223:G232)</f>
        <v>0</v>
      </c>
      <c r="H222" s="81" t="n">
        <f aca="false">SUM(H223:H232)</f>
        <v>0</v>
      </c>
      <c r="I222" s="82" t="n">
        <f aca="false">SUM(I223:I232)</f>
        <v>0</v>
      </c>
      <c r="J222" s="80" t="n">
        <f aca="false">SUM(J223:J232)</f>
        <v>0</v>
      </c>
      <c r="K222" s="87" t="n">
        <f aca="false">SUM(K223:K232)</f>
        <v>0</v>
      </c>
      <c r="L222" s="81" t="n">
        <f aca="false">SUM(L223:L232)</f>
        <v>0</v>
      </c>
      <c r="M222" s="82" t="n">
        <f aca="false">SUM(M223:M232)</f>
        <v>0</v>
      </c>
      <c r="N222" s="81" t="n">
        <f aca="false">SUM(N223:N232)</f>
        <v>0</v>
      </c>
      <c r="O222" s="82" t="n">
        <f aca="false">SUM(O223:O232)</f>
        <v>0</v>
      </c>
      <c r="P222" s="68" t="n">
        <f aca="false">L222+J222+H222+F222+N222</f>
        <v>0</v>
      </c>
      <c r="Q222" s="67" t="n">
        <f aca="false">M222+K222+I222+G222+O222</f>
        <v>0</v>
      </c>
      <c r="R222" s="1"/>
      <c r="S222" s="1"/>
      <c r="T222" s="1"/>
      <c r="U222" s="1"/>
      <c r="V222" s="1"/>
      <c r="W222" s="1"/>
      <c r="X222" s="1"/>
      <c r="Y222" s="1"/>
      <c r="Z222" s="1"/>
      <c r="AA222" s="1"/>
      <c r="AB222" s="1"/>
      <c r="AC222" s="1"/>
      <c r="AD222" s="1"/>
      <c r="AE222" s="1"/>
    </row>
    <row r="223" customFormat="false" ht="15" hidden="true" customHeight="false" outlineLevel="2" collapsed="false">
      <c r="A223" s="1"/>
      <c r="B223" s="70" t="str">
        <f aca="false">B102</f>
        <v>Arbeitspaket 1</v>
      </c>
      <c r="C223" s="71"/>
      <c r="D223" s="72"/>
      <c r="E223" s="73"/>
      <c r="F223" s="74"/>
      <c r="G223" s="75" t="n">
        <f aca="false">SUMIFS([0]!t1istw14,[0]!t1paketw14,B223)</f>
        <v>0</v>
      </c>
      <c r="H223" s="74"/>
      <c r="I223" s="75" t="n">
        <f aca="false">SUMIFS(zeit2!t2istw14,zeit2!t2paketw14,B223)</f>
        <v>0</v>
      </c>
      <c r="J223" s="74"/>
      <c r="K223" s="75" t="n">
        <f aca="false">SUMIFS(zeit3!t3istw14,zeit3!t3paketw14,B223)</f>
        <v>0</v>
      </c>
      <c r="L223" s="74"/>
      <c r="M223" s="75" t="n">
        <f aca="false">SUMIFS(zeit4!t4istw14,zeit4!t4paketw14,B223)</f>
        <v>0</v>
      </c>
      <c r="N223" s="74"/>
      <c r="O223" s="75" t="n">
        <f aca="false">SUMIFS(zeit5!t5istw14,zeit5!t5paketw14,B223)</f>
        <v>0</v>
      </c>
      <c r="P223" s="76" t="n">
        <f aca="false">L223+J223+H223+F223+N223</f>
        <v>0</v>
      </c>
      <c r="Q223" s="98" t="n">
        <f aca="false">M223+K223+I223+G223+O223</f>
        <v>0</v>
      </c>
      <c r="R223" s="1"/>
      <c r="S223" s="1"/>
      <c r="T223" s="1"/>
      <c r="U223" s="1"/>
      <c r="V223" s="1"/>
      <c r="W223" s="1"/>
      <c r="X223" s="1"/>
      <c r="Y223" s="1"/>
      <c r="Z223" s="1"/>
      <c r="AA223" s="1"/>
      <c r="AB223" s="1"/>
      <c r="AC223" s="1"/>
      <c r="AD223" s="1"/>
      <c r="AE223" s="1"/>
    </row>
    <row r="224" customFormat="false" ht="15" hidden="true" customHeight="false" outlineLevel="2" collapsed="false">
      <c r="A224" s="1"/>
      <c r="B224" s="70" t="str">
        <f aca="false">B103</f>
        <v>Arbeitspaket 2</v>
      </c>
      <c r="C224" s="71"/>
      <c r="D224" s="72"/>
      <c r="E224" s="73"/>
      <c r="F224" s="74"/>
      <c r="G224" s="75" t="n">
        <f aca="false">SUMIFS([0]!t1istw14,[0]!t1paketw14,B224)</f>
        <v>0</v>
      </c>
      <c r="H224" s="74"/>
      <c r="I224" s="75" t="n">
        <f aca="false">SUMIFS(zeit2!t2istw14,zeit2!t2paketw14,B224)</f>
        <v>0</v>
      </c>
      <c r="J224" s="74"/>
      <c r="K224" s="75" t="n">
        <f aca="false">SUMIFS(zeit3!t3istw14,zeit3!t3paketw14,B224)</f>
        <v>0</v>
      </c>
      <c r="L224" s="74"/>
      <c r="M224" s="75" t="n">
        <f aca="false">SUMIFS(zeit4!t4istw14,zeit4!t4paketw14,B224)</f>
        <v>0</v>
      </c>
      <c r="N224" s="74"/>
      <c r="O224" s="75" t="n">
        <f aca="false">SUMIFS(zeit5!t5istw14,zeit5!t5paketw14,B224)</f>
        <v>0</v>
      </c>
      <c r="P224" s="76" t="n">
        <f aca="false">L224+J224+H224+F224+N224</f>
        <v>0</v>
      </c>
      <c r="Q224" s="98" t="n">
        <f aca="false">M224+K224+I224+G224+O224</f>
        <v>0</v>
      </c>
      <c r="R224" s="1"/>
      <c r="S224" s="1"/>
      <c r="T224" s="1"/>
      <c r="U224" s="1"/>
      <c r="V224" s="1"/>
      <c r="W224" s="1"/>
      <c r="X224" s="1"/>
      <c r="Y224" s="1"/>
      <c r="Z224" s="1"/>
      <c r="AA224" s="1"/>
      <c r="AB224" s="1"/>
      <c r="AC224" s="1"/>
      <c r="AD224" s="1"/>
      <c r="AE224" s="1"/>
    </row>
    <row r="225" customFormat="false" ht="15" hidden="true" customHeight="false" outlineLevel="2" collapsed="false">
      <c r="A225" s="1"/>
      <c r="B225" s="70" t="str">
        <f aca="false">B104</f>
        <v>Arbeitspaket 3</v>
      </c>
      <c r="C225" s="71"/>
      <c r="D225" s="72"/>
      <c r="E225" s="73"/>
      <c r="F225" s="74"/>
      <c r="G225" s="75" t="n">
        <f aca="false">SUMIFS([0]!t1istw14,[0]!t1paketw14,B225)</f>
        <v>0</v>
      </c>
      <c r="H225" s="74"/>
      <c r="I225" s="75" t="n">
        <f aca="false">SUMIFS(zeit2!t2istw14,zeit2!t2paketw14,B225)</f>
        <v>0</v>
      </c>
      <c r="J225" s="74"/>
      <c r="K225" s="75" t="n">
        <f aca="false">SUMIFS(zeit3!t3istw14,zeit3!t3paketw14,B225)</f>
        <v>0</v>
      </c>
      <c r="L225" s="74"/>
      <c r="M225" s="75" t="n">
        <f aca="false">SUMIFS(zeit4!t4istw14,zeit4!t4paketw14,B225)</f>
        <v>0</v>
      </c>
      <c r="N225" s="74"/>
      <c r="O225" s="75" t="n">
        <f aca="false">SUMIFS(zeit5!t5istw14,zeit5!t5paketw14,B225)</f>
        <v>0</v>
      </c>
      <c r="P225" s="76" t="n">
        <f aca="false">L225+J225+H225+F225+N225</f>
        <v>0</v>
      </c>
      <c r="Q225" s="98" t="n">
        <f aca="false">M225+K225+I225+G225+O225</f>
        <v>0</v>
      </c>
      <c r="R225" s="1"/>
      <c r="S225" s="1"/>
      <c r="T225" s="1"/>
      <c r="U225" s="1"/>
      <c r="V225" s="1"/>
      <c r="W225" s="1"/>
      <c r="X225" s="1"/>
      <c r="Y225" s="1"/>
      <c r="Z225" s="1"/>
      <c r="AA225" s="1"/>
      <c r="AB225" s="1"/>
      <c r="AC225" s="1"/>
      <c r="AD225" s="1"/>
      <c r="AE225" s="1"/>
    </row>
    <row r="226" customFormat="false" ht="15" hidden="true" customHeight="false" outlineLevel="2" collapsed="false">
      <c r="A226" s="1"/>
      <c r="B226" s="70" t="str">
        <f aca="false">B105</f>
        <v>Arbeitspaket 4</v>
      </c>
      <c r="C226" s="71"/>
      <c r="D226" s="72"/>
      <c r="E226" s="73"/>
      <c r="F226" s="74"/>
      <c r="G226" s="75" t="n">
        <f aca="false">SUMIFS([0]!t1istw14,[0]!t1paketw14,B226)</f>
        <v>0</v>
      </c>
      <c r="H226" s="74"/>
      <c r="I226" s="75" t="n">
        <f aca="false">SUMIFS(zeit2!t2istw14,zeit2!t2paketw14,B226)</f>
        <v>0</v>
      </c>
      <c r="J226" s="74"/>
      <c r="K226" s="75" t="n">
        <f aca="false">SUMIFS(zeit3!t3istw14,zeit3!t3paketw14,B226)</f>
        <v>0</v>
      </c>
      <c r="L226" s="74"/>
      <c r="M226" s="75" t="n">
        <f aca="false">SUMIFS(zeit4!t4istw14,zeit4!t4paketw14,B226)</f>
        <v>0</v>
      </c>
      <c r="N226" s="74"/>
      <c r="O226" s="75" t="n">
        <f aca="false">SUMIFS(zeit5!t5istw14,zeit5!t5paketw14,B226)</f>
        <v>0</v>
      </c>
      <c r="P226" s="76" t="n">
        <f aca="false">L226+J226+H226+F226+N226</f>
        <v>0</v>
      </c>
      <c r="Q226" s="98" t="n">
        <f aca="false">M226+K226+I226+G226+O226</f>
        <v>0</v>
      </c>
      <c r="R226" s="1"/>
      <c r="S226" s="1"/>
      <c r="T226" s="1"/>
      <c r="U226" s="1"/>
      <c r="V226" s="1"/>
      <c r="W226" s="1"/>
      <c r="X226" s="1"/>
      <c r="Y226" s="1"/>
      <c r="Z226" s="1"/>
      <c r="AA226" s="1"/>
      <c r="AB226" s="1"/>
      <c r="AC226" s="1"/>
      <c r="AD226" s="1"/>
      <c r="AE226" s="1"/>
    </row>
    <row r="227" customFormat="false" ht="15" hidden="true" customHeight="false" outlineLevel="2" collapsed="false">
      <c r="A227" s="1"/>
      <c r="B227" s="70" t="str">
        <f aca="false">B106</f>
        <v>Arbeitspaket 5</v>
      </c>
      <c r="C227" s="71"/>
      <c r="D227" s="72"/>
      <c r="E227" s="73"/>
      <c r="F227" s="74"/>
      <c r="G227" s="75" t="n">
        <f aca="false">SUMIFS([0]!t1istw14,[0]!t1paketw14,B227)</f>
        <v>0</v>
      </c>
      <c r="H227" s="74"/>
      <c r="I227" s="75" t="n">
        <f aca="false">SUMIFS(zeit2!t2istw14,zeit2!t2paketw14,B227)</f>
        <v>0</v>
      </c>
      <c r="J227" s="74"/>
      <c r="K227" s="75" t="n">
        <f aca="false">SUMIFS(zeit3!t3istw14,zeit3!t3paketw14,B227)</f>
        <v>0</v>
      </c>
      <c r="L227" s="74"/>
      <c r="M227" s="75" t="n">
        <f aca="false">SUMIFS(zeit4!t4istw14,zeit4!t4paketw14,B227)</f>
        <v>0</v>
      </c>
      <c r="N227" s="74"/>
      <c r="O227" s="75" t="n">
        <f aca="false">SUMIFS(zeit5!t5istw14,zeit5!t5paketw14,B227)</f>
        <v>0</v>
      </c>
      <c r="P227" s="76" t="n">
        <f aca="false">L227+J227+H227+F227+N227</f>
        <v>0</v>
      </c>
      <c r="Q227" s="98" t="n">
        <f aca="false">M227+K227+I227+G227+O227</f>
        <v>0</v>
      </c>
      <c r="R227" s="1"/>
      <c r="S227" s="1"/>
      <c r="T227" s="1"/>
      <c r="U227" s="1"/>
      <c r="V227" s="1"/>
      <c r="W227" s="1"/>
      <c r="X227" s="1"/>
      <c r="Y227" s="1"/>
      <c r="Z227" s="1"/>
      <c r="AA227" s="1"/>
      <c r="AB227" s="1"/>
      <c r="AC227" s="1"/>
      <c r="AD227" s="1"/>
      <c r="AE227" s="1"/>
    </row>
    <row r="228" customFormat="false" ht="15" hidden="true" customHeight="false" outlineLevel="2" collapsed="false">
      <c r="A228" s="1"/>
      <c r="B228" s="70" t="n">
        <f aca="false">B107</f>
        <v>0</v>
      </c>
      <c r="C228" s="71"/>
      <c r="D228" s="72"/>
      <c r="E228" s="73"/>
      <c r="F228" s="74"/>
      <c r="G228" s="75" t="n">
        <f aca="false">SUMIFS([0]!t1istw14,[0]!t1paketw14,B228)</f>
        <v>0</v>
      </c>
      <c r="H228" s="74"/>
      <c r="I228" s="75" t="n">
        <f aca="false">SUMIFS(zeit2!t2istw14,zeit2!t2paketw14,B228)</f>
        <v>0</v>
      </c>
      <c r="J228" s="74"/>
      <c r="K228" s="75" t="n">
        <f aca="false">SUMIFS(zeit3!t3istw14,zeit3!t3paketw14,B228)</f>
        <v>0</v>
      </c>
      <c r="L228" s="74"/>
      <c r="M228" s="75" t="n">
        <f aca="false">SUMIFS(zeit4!t4istw14,zeit4!t4paketw14,B228)</f>
        <v>0</v>
      </c>
      <c r="N228" s="74"/>
      <c r="O228" s="75" t="n">
        <f aca="false">SUMIFS(zeit5!t5istw14,zeit5!t5paketw14,B228)</f>
        <v>0</v>
      </c>
      <c r="P228" s="76" t="n">
        <f aca="false">L228+J228+H228+F228+N228</f>
        <v>0</v>
      </c>
      <c r="Q228" s="98" t="n">
        <f aca="false">M228+K228+I228+G228+O228</f>
        <v>0</v>
      </c>
      <c r="R228" s="1"/>
      <c r="S228" s="1"/>
      <c r="T228" s="1"/>
      <c r="U228" s="1"/>
      <c r="V228" s="1"/>
      <c r="W228" s="1"/>
      <c r="X228" s="1"/>
      <c r="Y228" s="1"/>
      <c r="Z228" s="1"/>
      <c r="AA228" s="1"/>
      <c r="AB228" s="1"/>
      <c r="AC228" s="1"/>
      <c r="AD228" s="1"/>
      <c r="AE228" s="1"/>
    </row>
    <row r="229" customFormat="false" ht="15" hidden="true" customHeight="false" outlineLevel="2" collapsed="false">
      <c r="A229" s="1"/>
      <c r="B229" s="70" t="n">
        <f aca="false">B108</f>
        <v>0</v>
      </c>
      <c r="C229" s="71"/>
      <c r="D229" s="72"/>
      <c r="E229" s="73"/>
      <c r="F229" s="74"/>
      <c r="G229" s="75" t="n">
        <f aca="false">SUMIFS([0]!t1istw14,[0]!t1paketw14,B229)</f>
        <v>0</v>
      </c>
      <c r="H229" s="74"/>
      <c r="I229" s="75" t="n">
        <f aca="false">SUMIFS(zeit2!t2istw14,zeit2!t2paketw14,B229)</f>
        <v>0</v>
      </c>
      <c r="J229" s="74"/>
      <c r="K229" s="75" t="n">
        <f aca="false">SUMIFS(zeit3!t3istw14,zeit3!t3paketw14,B229)</f>
        <v>0</v>
      </c>
      <c r="L229" s="74"/>
      <c r="M229" s="75" t="n">
        <f aca="false">SUMIFS(zeit4!t4istw14,zeit4!t4paketw14,B229)</f>
        <v>0</v>
      </c>
      <c r="N229" s="74"/>
      <c r="O229" s="75" t="n">
        <f aca="false">SUMIFS(zeit5!t5istw14,zeit5!t5paketw14,B229)</f>
        <v>0</v>
      </c>
      <c r="P229" s="76" t="n">
        <f aca="false">L229+J229+H229+F229+N229</f>
        <v>0</v>
      </c>
      <c r="Q229" s="98" t="n">
        <f aca="false">M229+K229+I229+G229+O229</f>
        <v>0</v>
      </c>
      <c r="R229" s="1"/>
      <c r="S229" s="1"/>
      <c r="T229" s="1"/>
      <c r="U229" s="1"/>
      <c r="V229" s="1"/>
      <c r="W229" s="1"/>
      <c r="X229" s="1"/>
      <c r="Y229" s="1"/>
      <c r="Z229" s="1"/>
      <c r="AA229" s="1"/>
      <c r="AB229" s="1"/>
      <c r="AC229" s="1"/>
      <c r="AD229" s="1"/>
      <c r="AE229" s="1"/>
    </row>
    <row r="230" customFormat="false" ht="15" hidden="true" customHeight="false" outlineLevel="2" collapsed="false">
      <c r="A230" s="1"/>
      <c r="B230" s="70" t="n">
        <f aca="false">B109</f>
        <v>0</v>
      </c>
      <c r="C230" s="71"/>
      <c r="D230" s="72"/>
      <c r="E230" s="73"/>
      <c r="F230" s="74"/>
      <c r="G230" s="75" t="n">
        <f aca="false">SUMIFS([0]!t1istw14,[0]!t1paketw14,B230)</f>
        <v>0</v>
      </c>
      <c r="H230" s="74"/>
      <c r="I230" s="75" t="n">
        <f aca="false">SUMIFS(zeit2!t2istw14,zeit2!t2paketw14,B230)</f>
        <v>0</v>
      </c>
      <c r="J230" s="74"/>
      <c r="K230" s="75" t="n">
        <f aca="false">SUMIFS(zeit3!t3istw14,zeit3!t3paketw14,B230)</f>
        <v>0</v>
      </c>
      <c r="L230" s="74"/>
      <c r="M230" s="75" t="n">
        <f aca="false">SUMIFS(zeit4!t4istw14,zeit4!t4paketw14,B230)</f>
        <v>0</v>
      </c>
      <c r="N230" s="74"/>
      <c r="O230" s="75" t="n">
        <f aca="false">SUMIFS(zeit5!t5istw14,zeit5!t5paketw14,B230)</f>
        <v>0</v>
      </c>
      <c r="P230" s="76" t="n">
        <f aca="false">L230+J230+H230+F230+N230</f>
        <v>0</v>
      </c>
      <c r="Q230" s="98" t="n">
        <f aca="false">M230+K230+I230+G230+O230</f>
        <v>0</v>
      </c>
      <c r="R230" s="1"/>
      <c r="S230" s="1"/>
      <c r="T230" s="1"/>
      <c r="U230" s="1"/>
      <c r="V230" s="1"/>
      <c r="W230" s="1"/>
      <c r="X230" s="1"/>
      <c r="Y230" s="1"/>
      <c r="Z230" s="1"/>
      <c r="AA230" s="1"/>
      <c r="AB230" s="1"/>
      <c r="AC230" s="1"/>
      <c r="AD230" s="1"/>
      <c r="AE230" s="1"/>
    </row>
    <row r="231" customFormat="false" ht="15" hidden="true" customHeight="false" outlineLevel="2" collapsed="false">
      <c r="A231" s="1"/>
      <c r="B231" s="70" t="n">
        <f aca="false">B110</f>
        <v>0</v>
      </c>
      <c r="C231" s="71"/>
      <c r="D231" s="72"/>
      <c r="E231" s="73"/>
      <c r="F231" s="74"/>
      <c r="G231" s="75" t="n">
        <f aca="false">SUMIFS([0]!t1istw14,[0]!t1paketw14,B231)</f>
        <v>0</v>
      </c>
      <c r="H231" s="74"/>
      <c r="I231" s="75" t="n">
        <f aca="false">SUMIFS(zeit2!t2istw14,zeit2!t2paketw14,B231)</f>
        <v>0</v>
      </c>
      <c r="J231" s="74"/>
      <c r="K231" s="75" t="n">
        <f aca="false">SUMIFS(zeit3!t3istw14,zeit3!t3paketw14,B231)</f>
        <v>0</v>
      </c>
      <c r="L231" s="74"/>
      <c r="M231" s="75" t="n">
        <f aca="false">SUMIFS(zeit4!t4istw14,zeit4!t4paketw14,B231)</f>
        <v>0</v>
      </c>
      <c r="N231" s="74"/>
      <c r="O231" s="75" t="n">
        <f aca="false">SUMIFS(zeit5!t5istw14,zeit5!t5paketw14,B231)</f>
        <v>0</v>
      </c>
      <c r="P231" s="76" t="n">
        <f aca="false">L231+J231+H231+F231+N231</f>
        <v>0</v>
      </c>
      <c r="Q231" s="98" t="n">
        <f aca="false">M231+K231+I231+G231+O231</f>
        <v>0</v>
      </c>
      <c r="R231" s="1"/>
      <c r="S231" s="1"/>
      <c r="T231" s="1"/>
      <c r="U231" s="1"/>
      <c r="V231" s="1"/>
      <c r="W231" s="1"/>
      <c r="X231" s="1"/>
      <c r="Y231" s="1"/>
      <c r="Z231" s="1"/>
      <c r="AA231" s="1"/>
      <c r="AB231" s="1"/>
      <c r="AC231" s="1"/>
      <c r="AD231" s="1"/>
      <c r="AE231" s="1"/>
    </row>
    <row r="232" customFormat="false" ht="15" hidden="true" customHeight="false" outlineLevel="2" collapsed="false">
      <c r="A232" s="1"/>
      <c r="B232" s="70" t="n">
        <f aca="false">B111</f>
        <v>0</v>
      </c>
      <c r="C232" s="71"/>
      <c r="D232" s="72"/>
      <c r="E232" s="73"/>
      <c r="F232" s="74"/>
      <c r="G232" s="75" t="n">
        <f aca="false">SUMIFS([0]!t1istw14,[0]!t1paketw14,B232)</f>
        <v>0</v>
      </c>
      <c r="H232" s="74"/>
      <c r="I232" s="75" t="n">
        <f aca="false">SUMIFS(zeit2!t2istw14,zeit2!t2paketw14,B232)</f>
        <v>0</v>
      </c>
      <c r="J232" s="74"/>
      <c r="K232" s="75" t="n">
        <f aca="false">SUMIFS(zeit3!t3istw14,zeit3!t3paketw14,B232)</f>
        <v>0</v>
      </c>
      <c r="L232" s="74"/>
      <c r="M232" s="75" t="n">
        <f aca="false">SUMIFS(zeit4!t4istw14,zeit4!t4paketw14,B232)</f>
        <v>0</v>
      </c>
      <c r="N232" s="74"/>
      <c r="O232" s="75" t="n">
        <f aca="false">SUMIFS(zeit5!t5istw14,zeit5!t5paketw14,B232)</f>
        <v>0</v>
      </c>
      <c r="P232" s="76" t="n">
        <f aca="false">L232+J232+H232+F232+N232</f>
        <v>0</v>
      </c>
      <c r="Q232" s="98" t="n">
        <f aca="false">M232+K232+I232+G232+O232</f>
        <v>0</v>
      </c>
      <c r="R232" s="1"/>
      <c r="S232" s="1"/>
      <c r="T232" s="1"/>
      <c r="U232" s="1"/>
      <c r="V232" s="1"/>
      <c r="W232" s="1"/>
      <c r="X232" s="1"/>
      <c r="Y232" s="1"/>
      <c r="Z232" s="1"/>
      <c r="AA232" s="1"/>
      <c r="AB232" s="1"/>
      <c r="AC232" s="1"/>
      <c r="AD232" s="1"/>
      <c r="AE232" s="1"/>
    </row>
    <row r="233" customFormat="false" ht="15" hidden="false" customHeight="false" outlineLevel="1" collapsed="true">
      <c r="A233" s="1"/>
      <c r="B233" s="54"/>
      <c r="C233" s="54"/>
      <c r="D233" s="88"/>
      <c r="E233" s="88"/>
      <c r="F233" s="88"/>
      <c r="G233" s="89"/>
      <c r="H233" s="88"/>
      <c r="I233" s="89"/>
      <c r="J233" s="88"/>
      <c r="K233" s="89"/>
      <c r="L233" s="88"/>
      <c r="M233" s="89"/>
      <c r="N233" s="88"/>
      <c r="O233" s="89"/>
      <c r="P233" s="89"/>
      <c r="Q233" s="89"/>
      <c r="R233" s="1"/>
      <c r="S233" s="1"/>
      <c r="T233" s="1"/>
      <c r="U233" s="1"/>
      <c r="V233" s="1"/>
      <c r="W233" s="1"/>
      <c r="X233" s="1"/>
      <c r="Y233" s="1"/>
      <c r="Z233" s="1"/>
      <c r="AA233" s="1"/>
      <c r="AB233" s="1"/>
      <c r="AC233" s="1"/>
      <c r="AD233" s="1"/>
      <c r="AE233" s="1"/>
    </row>
    <row r="234" customFormat="false" ht="15" hidden="false" customHeight="false" outlineLevel="1" collapsed="false">
      <c r="A234" s="1"/>
      <c r="B234" s="84" t="s">
        <v>73</v>
      </c>
      <c r="C234" s="78"/>
      <c r="D234" s="90" t="n">
        <f aca="false">SUM(D134:D222)</f>
        <v>0</v>
      </c>
      <c r="E234" s="90" t="n">
        <f aca="false">SUM(E134:E222)</f>
        <v>0</v>
      </c>
      <c r="F234" s="91" t="n">
        <f aca="false">F222+F211+F200+F189+F178+F167+F156+F145+F134</f>
        <v>0</v>
      </c>
      <c r="G234" s="99" t="n">
        <f aca="false">G222+G211+G200+G189+G178+G167+G156+G145+G134</f>
        <v>0</v>
      </c>
      <c r="H234" s="91" t="n">
        <f aca="false">H222+H211+H200+H189+H178+H167+H156+H145+H134</f>
        <v>0</v>
      </c>
      <c r="I234" s="99" t="n">
        <f aca="false">I222+I211+I200+I189+I178+I167+I156+I145+I134</f>
        <v>0</v>
      </c>
      <c r="J234" s="91" t="n">
        <f aca="false">J222+J211+J200+J189+J178+J167+J156+J145+J134</f>
        <v>0</v>
      </c>
      <c r="K234" s="99" t="n">
        <f aca="false">K222+K211+K200+K189+K178+K167+K156+K145+K134</f>
        <v>0</v>
      </c>
      <c r="L234" s="91" t="n">
        <f aca="false">L222+L211+L200+L189+L178+L167+L156+L145+L134</f>
        <v>0</v>
      </c>
      <c r="M234" s="99" t="n">
        <f aca="false">M222+M211+M200+M189+M178+M167+M156+M145+M134</f>
        <v>0</v>
      </c>
      <c r="N234" s="91" t="n">
        <f aca="false">N222+N211+N200+N189+N178+N167+N156+N145+N134</f>
        <v>0</v>
      </c>
      <c r="O234" s="99" t="n">
        <f aca="false">O222+O211+O200+O189+O178+O167+O156+O145+O134</f>
        <v>0</v>
      </c>
      <c r="P234" s="91" t="n">
        <f aca="false">P222+P211+P200+P189+P178+P167+P156+P145+P134</f>
        <v>0</v>
      </c>
      <c r="Q234" s="92" t="n">
        <f aca="false">Q222+Q211+Q200+Q189+Q178+Q167+Q156+Q145+Q134</f>
        <v>0</v>
      </c>
      <c r="R234" s="1"/>
      <c r="S234" s="1"/>
      <c r="T234" s="1"/>
      <c r="U234" s="1"/>
      <c r="V234" s="1"/>
      <c r="W234" s="1"/>
      <c r="X234" s="1"/>
      <c r="Y234" s="1"/>
      <c r="Z234" s="1"/>
      <c r="AA234" s="1"/>
      <c r="AB234" s="1"/>
      <c r="AC234" s="1"/>
      <c r="AD234" s="1"/>
      <c r="AE234" s="1"/>
    </row>
    <row r="235" customFormat="false" ht="15" hidden="false" customHeight="false" outlineLevel="1" collapsed="false">
      <c r="A235" s="1"/>
      <c r="B235" s="1"/>
      <c r="C235" s="1"/>
      <c r="D235" s="1"/>
      <c r="E235" s="1"/>
      <c r="F235" s="1"/>
      <c r="G235" s="34"/>
      <c r="H235" s="1"/>
      <c r="I235" s="34"/>
      <c r="J235" s="1"/>
      <c r="K235" s="34"/>
      <c r="L235" s="1"/>
      <c r="M235" s="34"/>
      <c r="N235" s="1"/>
      <c r="O235" s="34"/>
      <c r="P235" s="34"/>
      <c r="Q235" s="34"/>
      <c r="R235" s="1"/>
      <c r="S235" s="1"/>
      <c r="T235" s="1"/>
      <c r="U235" s="1"/>
      <c r="V235" s="1"/>
      <c r="W235" s="1"/>
      <c r="X235" s="1"/>
      <c r="Y235" s="1"/>
      <c r="Z235" s="1"/>
      <c r="AA235" s="1"/>
      <c r="AB235" s="1"/>
      <c r="AC235" s="1"/>
      <c r="AD235" s="1"/>
      <c r="AE235" s="1"/>
    </row>
    <row r="236" customFormat="false" ht="15" hidden="false" customHeight="false" outlineLevel="1" collapsed="false">
      <c r="A236" s="1"/>
      <c r="B236" s="93" t="s">
        <v>74</v>
      </c>
      <c r="C236" s="93"/>
      <c r="D236" s="93"/>
      <c r="E236" s="93"/>
      <c r="F236" s="93"/>
      <c r="G236" s="93"/>
      <c r="H236" s="93"/>
      <c r="I236" s="93"/>
      <c r="J236" s="93"/>
      <c r="K236" s="93"/>
      <c r="L236" s="93"/>
      <c r="M236" s="93"/>
      <c r="N236" s="93"/>
      <c r="O236" s="93"/>
      <c r="P236" s="93"/>
      <c r="Q236" s="93"/>
      <c r="R236" s="1"/>
      <c r="S236" s="1"/>
      <c r="T236" s="1"/>
      <c r="U236" s="1"/>
      <c r="V236" s="1"/>
      <c r="W236" s="1"/>
      <c r="X236" s="1"/>
      <c r="Y236" s="1"/>
      <c r="Z236" s="1"/>
      <c r="AA236" s="1"/>
      <c r="AB236" s="1"/>
      <c r="AC236" s="1"/>
      <c r="AD236" s="1"/>
      <c r="AE236" s="1"/>
    </row>
    <row r="237" customFormat="false" ht="15" hidden="false" customHeight="true" outlineLevel="1" collapsed="false">
      <c r="A237" s="1"/>
      <c r="B237" s="112" t="s">
        <v>113</v>
      </c>
      <c r="C237" s="112"/>
      <c r="D237" s="112"/>
      <c r="E237" s="112"/>
      <c r="F237" s="112"/>
      <c r="G237" s="112"/>
      <c r="H237" s="112"/>
      <c r="I237" s="112"/>
      <c r="J237" s="112"/>
      <c r="K237" s="112"/>
      <c r="L237" s="112"/>
      <c r="M237" s="112"/>
      <c r="N237" s="112"/>
      <c r="O237" s="112"/>
      <c r="P237" s="112"/>
      <c r="Q237" s="112"/>
      <c r="R237" s="1"/>
      <c r="S237" s="1"/>
      <c r="T237" s="1"/>
      <c r="U237" s="1"/>
      <c r="V237" s="1"/>
      <c r="W237" s="1"/>
      <c r="X237" s="1"/>
      <c r="Y237" s="1"/>
      <c r="Z237" s="1"/>
      <c r="AA237" s="1"/>
      <c r="AB237" s="1"/>
      <c r="AC237" s="1"/>
      <c r="AD237" s="1"/>
      <c r="AE237" s="1"/>
    </row>
    <row r="238" customFormat="false" ht="15" hidden="false" customHeight="false" outlineLevel="1" collapsed="false">
      <c r="A238" s="1"/>
      <c r="B238" s="109"/>
      <c r="C238" s="109"/>
      <c r="D238" s="109"/>
      <c r="E238" s="109"/>
      <c r="F238" s="109"/>
      <c r="G238" s="109"/>
      <c r="H238" s="109"/>
      <c r="I238" s="109"/>
      <c r="J238" s="109"/>
      <c r="K238" s="109"/>
      <c r="L238" s="109"/>
      <c r="M238" s="109"/>
      <c r="N238" s="109"/>
      <c r="O238" s="109"/>
      <c r="P238" s="109"/>
      <c r="Q238" s="109"/>
      <c r="R238" s="1"/>
      <c r="S238" s="1"/>
      <c r="T238" s="1"/>
      <c r="U238" s="1"/>
      <c r="V238" s="1"/>
      <c r="W238" s="1"/>
      <c r="X238" s="1"/>
      <c r="Y238" s="1"/>
      <c r="Z238" s="1"/>
      <c r="AA238" s="1"/>
      <c r="AB238" s="1"/>
      <c r="AC238" s="1"/>
      <c r="AD238" s="1"/>
      <c r="AE238" s="1"/>
    </row>
    <row r="239" customFormat="false" ht="15" hidden="false" customHeight="false" outlineLevel="1" collapsed="false">
      <c r="A239" s="1"/>
      <c r="B239" s="109"/>
      <c r="C239" s="109"/>
      <c r="D239" s="109"/>
      <c r="E239" s="109"/>
      <c r="F239" s="109"/>
      <c r="G239" s="109"/>
      <c r="H239" s="109"/>
      <c r="I239" s="109"/>
      <c r="J239" s="109"/>
      <c r="K239" s="109"/>
      <c r="L239" s="109"/>
      <c r="M239" s="109"/>
      <c r="N239" s="109"/>
      <c r="O239" s="109"/>
      <c r="P239" s="109"/>
      <c r="Q239" s="109"/>
      <c r="R239" s="1"/>
      <c r="S239" s="1"/>
      <c r="T239" s="1"/>
      <c r="U239" s="1"/>
      <c r="V239" s="1"/>
      <c r="W239" s="1"/>
      <c r="X239" s="1"/>
      <c r="Y239" s="1"/>
      <c r="Z239" s="1"/>
      <c r="AA239" s="1"/>
      <c r="AB239" s="1"/>
      <c r="AC239" s="1"/>
      <c r="AD239" s="1"/>
      <c r="AE239" s="1"/>
    </row>
    <row r="240" customFormat="false" ht="15" hidden="false" customHeight="false" outlineLevel="1" collapsed="false">
      <c r="A240" s="1"/>
      <c r="B240" s="109"/>
      <c r="C240" s="109"/>
      <c r="D240" s="109"/>
      <c r="E240" s="109"/>
      <c r="F240" s="109"/>
      <c r="G240" s="109"/>
      <c r="H240" s="109"/>
      <c r="I240" s="109"/>
      <c r="J240" s="109"/>
      <c r="K240" s="109"/>
      <c r="L240" s="109"/>
      <c r="M240" s="109"/>
      <c r="N240" s="109"/>
      <c r="O240" s="109"/>
      <c r="P240" s="109"/>
      <c r="Q240" s="109"/>
      <c r="R240" s="1"/>
      <c r="S240" s="1"/>
      <c r="T240" s="1"/>
      <c r="U240" s="1"/>
      <c r="V240" s="1"/>
      <c r="W240" s="1"/>
      <c r="X240" s="1"/>
      <c r="Y240" s="1"/>
      <c r="Z240" s="1"/>
      <c r="AA240" s="1"/>
      <c r="AB240" s="1"/>
      <c r="AC240" s="1"/>
      <c r="AD240" s="1"/>
      <c r="AE240" s="1"/>
    </row>
    <row r="241" customFormat="false" ht="15" hidden="false" customHeight="false" outlineLevel="1" collapsed="false">
      <c r="A241" s="1"/>
      <c r="B241" s="109"/>
      <c r="C241" s="109"/>
      <c r="D241" s="109"/>
      <c r="E241" s="109"/>
      <c r="F241" s="109"/>
      <c r="G241" s="109"/>
      <c r="H241" s="109"/>
      <c r="I241" s="109"/>
      <c r="J241" s="109"/>
      <c r="K241" s="109"/>
      <c r="L241" s="109"/>
      <c r="M241" s="109"/>
      <c r="N241" s="109"/>
      <c r="O241" s="109"/>
      <c r="P241" s="109"/>
      <c r="Q241" s="109"/>
      <c r="R241" s="1"/>
      <c r="S241" s="1"/>
      <c r="T241" s="1"/>
      <c r="U241" s="1"/>
      <c r="V241" s="1"/>
      <c r="W241" s="1"/>
      <c r="X241" s="1"/>
      <c r="Y241" s="1"/>
      <c r="Z241" s="1"/>
      <c r="AA241" s="1"/>
      <c r="AB241" s="1"/>
      <c r="AC241" s="1"/>
      <c r="AD241" s="1"/>
      <c r="AE241" s="1"/>
    </row>
    <row r="242" customFormat="false" ht="15" hidden="false" customHeight="false" outlineLevel="1" collapsed="false">
      <c r="A242" s="1"/>
      <c r="B242" s="109"/>
      <c r="C242" s="109"/>
      <c r="D242" s="109"/>
      <c r="E242" s="109"/>
      <c r="F242" s="109"/>
      <c r="G242" s="109"/>
      <c r="H242" s="109"/>
      <c r="I242" s="109"/>
      <c r="J242" s="109"/>
      <c r="K242" s="109"/>
      <c r="L242" s="109"/>
      <c r="M242" s="109"/>
      <c r="N242" s="109"/>
      <c r="O242" s="109"/>
      <c r="P242" s="109"/>
      <c r="Q242" s="109"/>
      <c r="R242" s="1"/>
      <c r="S242" s="1"/>
      <c r="T242" s="1"/>
      <c r="U242" s="1"/>
      <c r="V242" s="1"/>
      <c r="W242" s="1"/>
      <c r="X242" s="1"/>
      <c r="Y242" s="1"/>
      <c r="Z242" s="1"/>
      <c r="AA242" s="1"/>
      <c r="AB242" s="1"/>
      <c r="AC242" s="1"/>
      <c r="AD242" s="1"/>
      <c r="AE242" s="1"/>
    </row>
    <row r="243" customFormat="false" ht="15" hidden="false" customHeight="false" outlineLevel="1" collapsed="false">
      <c r="A243" s="1"/>
      <c r="B243" s="110"/>
      <c r="C243" s="110"/>
      <c r="D243" s="110"/>
      <c r="E243" s="110"/>
      <c r="F243" s="110"/>
      <c r="G243" s="110"/>
      <c r="H243" s="110"/>
      <c r="I243" s="110"/>
      <c r="J243" s="110"/>
      <c r="K243" s="110"/>
      <c r="L243" s="110"/>
      <c r="M243" s="110"/>
      <c r="N243" s="110"/>
      <c r="O243" s="110"/>
      <c r="P243" s="110"/>
      <c r="Q243" s="110"/>
      <c r="R243" s="1"/>
      <c r="S243" s="1"/>
      <c r="T243" s="1"/>
      <c r="U243" s="1"/>
      <c r="V243" s="1"/>
      <c r="W243" s="1"/>
      <c r="X243" s="1"/>
      <c r="Y243" s="1"/>
      <c r="Z243" s="1"/>
      <c r="AA243" s="1"/>
      <c r="AB243" s="1"/>
      <c r="AC243" s="1"/>
      <c r="AD243" s="1"/>
      <c r="AE243" s="1"/>
    </row>
    <row r="244" customFormat="false" ht="15" hidden="false" customHeight="false" outlineLevel="1" collapsed="false">
      <c r="A244" s="1"/>
      <c r="B244" s="109"/>
      <c r="C244" s="109"/>
      <c r="D244" s="109"/>
      <c r="E244" s="109"/>
      <c r="F244" s="109"/>
      <c r="G244" s="109"/>
      <c r="H244" s="109"/>
      <c r="I244" s="109"/>
      <c r="J244" s="109"/>
      <c r="K244" s="109"/>
      <c r="L244" s="109"/>
      <c r="M244" s="109"/>
      <c r="N244" s="109"/>
      <c r="O244" s="109"/>
      <c r="P244" s="109"/>
      <c r="Q244" s="109"/>
      <c r="R244" s="1"/>
      <c r="S244" s="1"/>
      <c r="T244" s="1"/>
      <c r="U244" s="1"/>
      <c r="V244" s="1"/>
      <c r="W244" s="1"/>
      <c r="X244" s="1"/>
      <c r="Y244" s="1"/>
      <c r="Z244" s="1"/>
      <c r="AA244" s="1"/>
      <c r="AB244" s="1"/>
      <c r="AC244" s="1"/>
      <c r="AD244" s="1"/>
      <c r="AE244" s="1"/>
    </row>
    <row r="245" customFormat="false" ht="15" hidden="false" customHeight="false" outlineLevel="1" collapsed="false">
      <c r="A245" s="1"/>
      <c r="B245" s="109"/>
      <c r="C245" s="109"/>
      <c r="D245" s="109"/>
      <c r="E245" s="109"/>
      <c r="F245" s="109"/>
      <c r="G245" s="109"/>
      <c r="H245" s="109"/>
      <c r="I245" s="109"/>
      <c r="J245" s="109"/>
      <c r="K245" s="109"/>
      <c r="L245" s="109"/>
      <c r="M245" s="109"/>
      <c r="N245" s="109"/>
      <c r="O245" s="109"/>
      <c r="P245" s="109"/>
      <c r="Q245" s="109"/>
      <c r="R245" s="1"/>
      <c r="S245" s="1"/>
      <c r="T245" s="1"/>
      <c r="U245" s="1"/>
      <c r="V245" s="1"/>
      <c r="W245" s="1"/>
      <c r="X245" s="1"/>
      <c r="Y245" s="1"/>
      <c r="Z245" s="1"/>
      <c r="AA245" s="1"/>
      <c r="AB245" s="1"/>
      <c r="AC245" s="1"/>
      <c r="AD245" s="1"/>
      <c r="AE245" s="1"/>
    </row>
    <row r="246" customFormat="false" ht="15" hidden="false" customHeight="false" outlineLevel="1" collapsed="false">
      <c r="A246" s="1"/>
      <c r="B246" s="110"/>
      <c r="C246" s="110"/>
      <c r="D246" s="110"/>
      <c r="E246" s="110"/>
      <c r="F246" s="110"/>
      <c r="G246" s="110"/>
      <c r="H246" s="110"/>
      <c r="I246" s="110"/>
      <c r="J246" s="110"/>
      <c r="K246" s="110"/>
      <c r="L246" s="110"/>
      <c r="M246" s="110"/>
      <c r="N246" s="110"/>
      <c r="O246" s="110"/>
      <c r="P246" s="110"/>
      <c r="Q246" s="110"/>
      <c r="R246" s="1"/>
      <c r="S246" s="1"/>
      <c r="T246" s="1"/>
      <c r="U246" s="1"/>
      <c r="V246" s="1"/>
      <c r="W246" s="1"/>
      <c r="X246" s="1"/>
      <c r="Y246" s="1"/>
      <c r="Z246" s="1"/>
      <c r="AA246" s="1"/>
      <c r="AB246" s="1"/>
      <c r="AC246" s="1"/>
      <c r="AD246" s="1"/>
      <c r="AE246" s="1"/>
    </row>
    <row r="247" customFormat="false" ht="15" hidden="false" customHeight="false" outlineLevel="1" collapsed="false">
      <c r="A247" s="1"/>
      <c r="B247" s="111"/>
      <c r="C247" s="111"/>
      <c r="D247" s="111"/>
      <c r="E247" s="111"/>
      <c r="F247" s="111"/>
      <c r="G247" s="111"/>
      <c r="H247" s="111"/>
      <c r="I247" s="111"/>
      <c r="J247" s="111"/>
      <c r="K247" s="111"/>
      <c r="L247" s="111"/>
      <c r="M247" s="111"/>
      <c r="N247" s="111"/>
      <c r="O247" s="111"/>
      <c r="P247" s="111"/>
      <c r="Q247" s="111"/>
      <c r="R247" s="1"/>
      <c r="S247" s="1"/>
      <c r="T247" s="1"/>
      <c r="U247" s="1"/>
      <c r="V247" s="1"/>
      <c r="W247" s="1"/>
      <c r="X247" s="1"/>
      <c r="Y247" s="1"/>
      <c r="Z247" s="1"/>
      <c r="AA247" s="1"/>
      <c r="AB247" s="1"/>
      <c r="AC247" s="1"/>
      <c r="AD247" s="1"/>
      <c r="AE247" s="1"/>
    </row>
    <row r="248" customFormat="false" ht="15" hidden="false" customHeight="false" outlineLevel="0" collapsed="false">
      <c r="A248" s="1"/>
      <c r="B248" s="1"/>
      <c r="C248" s="1"/>
      <c r="D248" s="1"/>
      <c r="E248" s="1"/>
      <c r="F248" s="1"/>
      <c r="G248" s="34"/>
      <c r="H248" s="1"/>
      <c r="I248" s="34"/>
      <c r="J248" s="1"/>
      <c r="K248" s="34"/>
      <c r="L248" s="1"/>
      <c r="M248" s="34"/>
      <c r="N248" s="1"/>
      <c r="O248" s="34"/>
      <c r="P248" s="34"/>
      <c r="Q248" s="34"/>
      <c r="R248" s="1"/>
      <c r="S248" s="1"/>
      <c r="T248" s="1"/>
      <c r="U248" s="1"/>
      <c r="V248" s="1"/>
      <c r="W248" s="1"/>
      <c r="X248" s="1"/>
      <c r="Y248" s="1"/>
      <c r="Z248" s="1"/>
      <c r="AA248" s="1"/>
      <c r="AB248" s="1"/>
      <c r="AC248" s="1"/>
      <c r="AD248" s="1"/>
      <c r="AE248" s="1"/>
    </row>
    <row r="249" customFormat="false" ht="15" hidden="false" customHeight="false" outlineLevel="0" collapsed="false">
      <c r="A249" s="1"/>
      <c r="B249" s="1"/>
      <c r="C249" s="1"/>
      <c r="D249" s="1"/>
      <c r="E249" s="1"/>
      <c r="F249" s="1"/>
      <c r="G249" s="34"/>
      <c r="H249" s="1"/>
      <c r="I249" s="34"/>
      <c r="J249" s="1"/>
      <c r="K249" s="34"/>
      <c r="L249" s="1"/>
      <c r="M249" s="34"/>
      <c r="N249" s="1"/>
      <c r="O249" s="34"/>
      <c r="P249" s="34"/>
      <c r="Q249" s="34"/>
      <c r="R249" s="1"/>
      <c r="S249" s="1"/>
      <c r="T249" s="1"/>
      <c r="U249" s="1"/>
      <c r="V249" s="1"/>
      <c r="W249" s="1"/>
      <c r="X249" s="1"/>
      <c r="Y249" s="1"/>
      <c r="Z249" s="1"/>
      <c r="AA249" s="1"/>
      <c r="AB249" s="1"/>
      <c r="AC249" s="1"/>
      <c r="AD249" s="1"/>
      <c r="AE249" s="1"/>
    </row>
    <row r="250" customFormat="false" ht="15" hidden="false" customHeight="false" outlineLevel="0" collapsed="false">
      <c r="A250" s="1"/>
      <c r="B250" s="1"/>
      <c r="C250" s="1"/>
      <c r="D250" s="1"/>
      <c r="E250" s="1"/>
      <c r="F250" s="1"/>
      <c r="G250" s="34"/>
      <c r="H250" s="1"/>
      <c r="I250" s="34"/>
      <c r="J250" s="1"/>
      <c r="K250" s="34"/>
      <c r="L250" s="1"/>
      <c r="M250" s="34"/>
      <c r="N250" s="1"/>
      <c r="O250" s="34"/>
      <c r="P250" s="34"/>
      <c r="Q250" s="34"/>
      <c r="R250" s="1"/>
      <c r="S250" s="1"/>
      <c r="T250" s="1"/>
      <c r="U250" s="1"/>
      <c r="V250" s="1"/>
      <c r="W250" s="1"/>
      <c r="X250" s="1"/>
      <c r="Y250" s="1"/>
      <c r="Z250" s="1"/>
      <c r="AA250" s="1"/>
      <c r="AB250" s="1"/>
      <c r="AC250" s="1"/>
      <c r="AD250" s="1"/>
      <c r="AE250" s="1"/>
    </row>
    <row r="251" customFormat="false" ht="15" hidden="false" customHeight="false" outlineLevel="0" collapsed="false">
      <c r="A251" s="1"/>
      <c r="B251" s="1"/>
      <c r="C251" s="1"/>
      <c r="D251" s="1"/>
      <c r="E251" s="1"/>
      <c r="F251" s="1"/>
      <c r="G251" s="34"/>
      <c r="H251" s="1"/>
      <c r="I251" s="34"/>
      <c r="J251" s="1"/>
      <c r="K251" s="34"/>
      <c r="L251" s="1"/>
      <c r="M251" s="34"/>
      <c r="N251" s="1"/>
      <c r="O251" s="34"/>
      <c r="P251" s="34"/>
      <c r="Q251" s="34"/>
      <c r="R251" s="1"/>
      <c r="S251" s="1"/>
      <c r="T251" s="1"/>
      <c r="U251" s="1"/>
      <c r="V251" s="1"/>
      <c r="W251" s="1"/>
      <c r="X251" s="1"/>
      <c r="Y251" s="1"/>
      <c r="Z251" s="1"/>
      <c r="AA251" s="1"/>
      <c r="AB251" s="1"/>
      <c r="AC251" s="1"/>
      <c r="AD251" s="1"/>
      <c r="AE251" s="1"/>
    </row>
    <row r="252" customFormat="false" ht="15" hidden="false" customHeight="false" outlineLevel="0" collapsed="false">
      <c r="A252" s="1"/>
      <c r="B252" s="1"/>
      <c r="C252" s="1"/>
      <c r="D252" s="1"/>
      <c r="E252" s="1"/>
      <c r="F252" s="1"/>
      <c r="G252" s="34"/>
      <c r="H252" s="1"/>
      <c r="I252" s="34"/>
      <c r="J252" s="1"/>
      <c r="K252" s="34"/>
      <c r="L252" s="1"/>
      <c r="M252" s="34"/>
      <c r="N252" s="1"/>
      <c r="O252" s="34"/>
      <c r="P252" s="34"/>
      <c r="Q252" s="34"/>
      <c r="R252" s="1"/>
      <c r="S252" s="1"/>
      <c r="T252" s="1"/>
      <c r="U252" s="1"/>
      <c r="V252" s="1"/>
      <c r="W252" s="1"/>
      <c r="X252" s="1"/>
      <c r="Y252" s="1"/>
      <c r="Z252" s="1"/>
      <c r="AA252" s="1"/>
      <c r="AB252" s="1"/>
    </row>
    <row r="253" customFormat="false" ht="15" hidden="false" customHeight="false" outlineLevel="0" collapsed="false">
      <c r="A253" s="1"/>
      <c r="B253" s="1"/>
      <c r="C253" s="1"/>
      <c r="D253" s="1"/>
      <c r="E253" s="1"/>
      <c r="F253" s="1"/>
      <c r="G253" s="34"/>
      <c r="H253" s="1"/>
      <c r="I253" s="34"/>
      <c r="J253" s="1"/>
      <c r="K253" s="34"/>
      <c r="L253" s="1"/>
      <c r="M253" s="34"/>
      <c r="N253" s="1"/>
      <c r="O253" s="34"/>
      <c r="P253" s="34"/>
      <c r="Q253" s="34"/>
      <c r="R253" s="1"/>
      <c r="S253" s="1"/>
      <c r="T253" s="1"/>
      <c r="U253" s="1"/>
      <c r="V253" s="1"/>
      <c r="W253" s="1"/>
      <c r="X253" s="1"/>
      <c r="Y253" s="1"/>
      <c r="Z253" s="1"/>
      <c r="AA253" s="1"/>
      <c r="AB253" s="1"/>
    </row>
    <row r="254" customFormat="false" ht="15" hidden="false" customHeight="false" outlineLevel="0" collapsed="false">
      <c r="A254" s="1"/>
      <c r="B254" s="1"/>
      <c r="C254" s="1"/>
      <c r="D254" s="1"/>
      <c r="E254" s="1"/>
      <c r="F254" s="1"/>
      <c r="G254" s="34"/>
      <c r="H254" s="1"/>
      <c r="I254" s="34"/>
      <c r="J254" s="1"/>
      <c r="K254" s="34"/>
      <c r="L254" s="1"/>
      <c r="M254" s="34"/>
      <c r="N254" s="1"/>
      <c r="O254" s="34"/>
      <c r="P254" s="34"/>
      <c r="Q254" s="34"/>
      <c r="R254" s="1"/>
      <c r="S254" s="1"/>
      <c r="T254" s="1"/>
      <c r="U254" s="1"/>
      <c r="V254" s="1"/>
      <c r="W254" s="1"/>
      <c r="X254" s="1"/>
      <c r="Y254" s="1"/>
      <c r="Z254" s="1"/>
      <c r="AA254" s="1"/>
      <c r="AB254" s="1"/>
    </row>
    <row r="255" customFormat="false" ht="15" hidden="false" customHeight="false" outlineLevel="0" collapsed="false">
      <c r="A255" s="1"/>
      <c r="B255" s="1"/>
      <c r="C255" s="1"/>
      <c r="D255" s="1"/>
      <c r="E255" s="1"/>
      <c r="F255" s="1"/>
      <c r="G255" s="34"/>
      <c r="H255" s="1"/>
      <c r="I255" s="34"/>
      <c r="J255" s="1"/>
      <c r="K255" s="34"/>
      <c r="L255" s="1"/>
      <c r="M255" s="34"/>
      <c r="N255" s="1"/>
      <c r="O255" s="34"/>
      <c r="P255" s="34"/>
      <c r="Q255" s="34"/>
      <c r="R255" s="1"/>
      <c r="S255" s="1"/>
      <c r="T255" s="1"/>
      <c r="U255" s="1"/>
      <c r="V255" s="1"/>
      <c r="W255" s="1"/>
      <c r="X255" s="1"/>
      <c r="Y255" s="1"/>
      <c r="Z255" s="1"/>
      <c r="AA255" s="1"/>
      <c r="AB255" s="1"/>
    </row>
    <row r="256" customFormat="false" ht="15" hidden="false" customHeight="false" outlineLevel="0" collapsed="false">
      <c r="A256" s="1"/>
      <c r="B256" s="1"/>
      <c r="C256" s="1"/>
      <c r="D256" s="1"/>
      <c r="E256" s="1"/>
      <c r="F256" s="1"/>
      <c r="G256" s="34"/>
      <c r="H256" s="1"/>
      <c r="I256" s="34"/>
      <c r="J256" s="1"/>
      <c r="K256" s="34"/>
      <c r="L256" s="1"/>
      <c r="M256" s="34"/>
      <c r="N256" s="1"/>
      <c r="O256" s="34"/>
      <c r="P256" s="34"/>
      <c r="Q256" s="34"/>
      <c r="R256" s="1"/>
      <c r="S256" s="1"/>
      <c r="T256" s="1"/>
      <c r="U256" s="1"/>
      <c r="V256" s="1"/>
      <c r="W256" s="1"/>
      <c r="X256" s="1"/>
      <c r="Y256" s="1"/>
      <c r="Z256" s="1"/>
      <c r="AA256" s="1"/>
      <c r="AB256" s="1"/>
    </row>
    <row r="257" customFormat="false" ht="15" hidden="false" customHeight="false" outlineLevel="0" collapsed="false">
      <c r="A257" s="1"/>
      <c r="B257" s="1"/>
      <c r="C257" s="1"/>
      <c r="D257" s="1"/>
      <c r="E257" s="1"/>
      <c r="F257" s="1"/>
      <c r="G257" s="34"/>
      <c r="H257" s="1"/>
      <c r="I257" s="34"/>
      <c r="J257" s="1"/>
      <c r="K257" s="34"/>
      <c r="L257" s="1"/>
      <c r="M257" s="34"/>
      <c r="N257" s="1"/>
      <c r="O257" s="34"/>
      <c r="P257" s="34"/>
      <c r="Q257" s="34"/>
      <c r="R257" s="1"/>
      <c r="S257" s="1"/>
      <c r="T257" s="1"/>
      <c r="U257" s="1"/>
      <c r="V257" s="1"/>
      <c r="W257" s="1"/>
      <c r="X257" s="1"/>
      <c r="Y257" s="1"/>
      <c r="Z257" s="1"/>
      <c r="AA257" s="1"/>
      <c r="AB257" s="1"/>
    </row>
    <row r="258" customFormat="false" ht="15" hidden="false" customHeight="false" outlineLevel="0" collapsed="false">
      <c r="A258" s="1"/>
      <c r="B258" s="1"/>
      <c r="C258" s="1"/>
      <c r="D258" s="1"/>
      <c r="E258" s="1"/>
      <c r="F258" s="1"/>
      <c r="G258" s="34"/>
      <c r="H258" s="1"/>
      <c r="I258" s="34"/>
      <c r="J258" s="1"/>
      <c r="K258" s="34"/>
      <c r="L258" s="1"/>
      <c r="M258" s="34"/>
      <c r="N258" s="1"/>
      <c r="O258" s="34"/>
      <c r="P258" s="34"/>
      <c r="Q258" s="34"/>
      <c r="R258" s="1"/>
      <c r="S258" s="1"/>
      <c r="T258" s="1"/>
      <c r="U258" s="1"/>
      <c r="V258" s="1"/>
      <c r="W258" s="1"/>
      <c r="X258" s="1"/>
      <c r="Y258" s="1"/>
      <c r="Z258" s="1"/>
      <c r="AA258" s="1"/>
      <c r="AB258" s="1"/>
    </row>
    <row r="259" customFormat="false" ht="15" hidden="false" customHeight="false" outlineLevel="0" collapsed="false">
      <c r="A259" s="1"/>
      <c r="B259" s="1"/>
      <c r="C259" s="1"/>
      <c r="D259" s="1"/>
      <c r="E259" s="1"/>
      <c r="F259" s="1"/>
      <c r="G259" s="34"/>
      <c r="H259" s="1"/>
      <c r="I259" s="34"/>
      <c r="J259" s="1"/>
      <c r="K259" s="34"/>
      <c r="L259" s="1"/>
      <c r="M259" s="34"/>
      <c r="N259" s="1"/>
      <c r="O259" s="34"/>
      <c r="P259" s="34"/>
      <c r="Q259" s="34"/>
      <c r="R259" s="1"/>
      <c r="S259" s="1"/>
      <c r="T259" s="1"/>
      <c r="U259" s="1"/>
      <c r="V259" s="1"/>
      <c r="W259" s="1"/>
      <c r="X259" s="1"/>
      <c r="Y259" s="1"/>
      <c r="Z259" s="1"/>
      <c r="AA259" s="1"/>
      <c r="AB259" s="1"/>
    </row>
    <row r="260" customFormat="false" ht="15" hidden="false" customHeight="false" outlineLevel="0" collapsed="false">
      <c r="A260" s="1"/>
      <c r="B260" s="1"/>
      <c r="C260" s="1"/>
      <c r="D260" s="1"/>
      <c r="E260" s="1"/>
      <c r="F260" s="1"/>
      <c r="G260" s="34"/>
      <c r="H260" s="1"/>
      <c r="I260" s="34"/>
      <c r="J260" s="1"/>
      <c r="K260" s="34"/>
      <c r="L260" s="1"/>
      <c r="M260" s="34"/>
      <c r="N260" s="1"/>
      <c r="O260" s="34"/>
      <c r="P260" s="34"/>
      <c r="Q260" s="34"/>
      <c r="R260" s="1"/>
      <c r="S260" s="1"/>
      <c r="T260" s="1"/>
      <c r="U260" s="1"/>
      <c r="V260" s="1"/>
      <c r="W260" s="1"/>
      <c r="X260" s="1"/>
      <c r="Y260" s="1"/>
      <c r="Z260" s="1"/>
      <c r="AA260" s="1"/>
      <c r="AB260" s="1"/>
    </row>
    <row r="261" customFormat="false" ht="15" hidden="false" customHeight="false" outlineLevel="0" collapsed="false">
      <c r="A261" s="1"/>
      <c r="B261" s="1"/>
      <c r="C261" s="1"/>
      <c r="D261" s="1"/>
      <c r="E261" s="1"/>
      <c r="F261" s="1"/>
      <c r="G261" s="34"/>
      <c r="H261" s="1"/>
      <c r="I261" s="34"/>
      <c r="J261" s="1"/>
      <c r="K261" s="34"/>
      <c r="L261" s="1"/>
      <c r="M261" s="34"/>
      <c r="N261" s="1"/>
      <c r="O261" s="34"/>
      <c r="P261" s="34"/>
      <c r="Q261" s="34"/>
      <c r="R261" s="1"/>
      <c r="S261" s="1"/>
      <c r="T261" s="1"/>
      <c r="U261" s="1"/>
      <c r="V261" s="1"/>
      <c r="W261" s="1"/>
      <c r="X261" s="1"/>
      <c r="Y261" s="1"/>
      <c r="Z261" s="1"/>
      <c r="AA261" s="1"/>
      <c r="AB261" s="1"/>
    </row>
    <row r="262" customFormat="false" ht="15" hidden="false" customHeight="false" outlineLevel="0" collapsed="false">
      <c r="A262" s="1"/>
      <c r="B262" s="1"/>
      <c r="C262" s="1"/>
      <c r="D262" s="1"/>
      <c r="E262" s="1"/>
      <c r="F262" s="1"/>
      <c r="G262" s="34"/>
      <c r="H262" s="1"/>
      <c r="I262" s="34"/>
      <c r="J262" s="1"/>
      <c r="K262" s="34"/>
      <c r="L262" s="1"/>
      <c r="M262" s="34"/>
      <c r="N262" s="1"/>
      <c r="O262" s="34"/>
      <c r="P262" s="34"/>
      <c r="Q262" s="34"/>
      <c r="R262" s="1"/>
      <c r="S262" s="1"/>
      <c r="T262" s="1"/>
      <c r="U262" s="1"/>
      <c r="V262" s="1"/>
      <c r="W262" s="1"/>
      <c r="X262" s="1"/>
      <c r="Y262" s="1"/>
      <c r="Z262" s="1"/>
      <c r="AA262" s="1"/>
      <c r="AB262" s="1"/>
    </row>
    <row r="263" customFormat="false" ht="15" hidden="false" customHeight="false" outlineLevel="0" collapsed="false">
      <c r="A263" s="1"/>
      <c r="B263" s="1"/>
      <c r="C263" s="1"/>
      <c r="D263" s="1"/>
      <c r="E263" s="1"/>
      <c r="F263" s="1"/>
      <c r="G263" s="34"/>
      <c r="H263" s="1"/>
      <c r="I263" s="34"/>
      <c r="J263" s="1"/>
      <c r="K263" s="34"/>
      <c r="L263" s="1"/>
      <c r="M263" s="34"/>
      <c r="N263" s="1"/>
      <c r="O263" s="34"/>
      <c r="P263" s="34"/>
      <c r="Q263" s="34"/>
      <c r="R263" s="1"/>
      <c r="S263" s="1"/>
      <c r="T263" s="1"/>
      <c r="U263" s="1"/>
      <c r="V263" s="1"/>
      <c r="W263" s="1"/>
      <c r="X263" s="1"/>
      <c r="Y263" s="1"/>
      <c r="Z263" s="1"/>
      <c r="AA263" s="1"/>
      <c r="AB263" s="1"/>
    </row>
    <row r="264" customFormat="false" ht="15" hidden="false" customHeight="false" outlineLevel="0" collapsed="false">
      <c r="A264" s="1"/>
      <c r="B264" s="1"/>
      <c r="C264" s="1"/>
      <c r="D264" s="1"/>
      <c r="E264" s="1"/>
      <c r="F264" s="1"/>
      <c r="G264" s="34"/>
      <c r="H264" s="1"/>
      <c r="I264" s="34"/>
      <c r="J264" s="1"/>
      <c r="K264" s="34"/>
      <c r="L264" s="1"/>
      <c r="M264" s="34"/>
      <c r="N264" s="1"/>
      <c r="O264" s="34"/>
      <c r="P264" s="34"/>
      <c r="Q264" s="34"/>
      <c r="R264" s="1"/>
      <c r="S264" s="1"/>
      <c r="T264" s="1"/>
      <c r="U264" s="1"/>
      <c r="V264" s="1"/>
      <c r="W264" s="1"/>
      <c r="X264" s="1"/>
      <c r="Y264" s="1"/>
      <c r="Z264" s="1"/>
      <c r="AA264" s="1"/>
      <c r="AB264" s="1"/>
    </row>
    <row r="265" customFormat="false" ht="15" hidden="false" customHeight="false" outlineLevel="0" collapsed="false">
      <c r="A265" s="1"/>
      <c r="B265" s="1"/>
      <c r="C265" s="1"/>
      <c r="D265" s="1"/>
      <c r="E265" s="1"/>
      <c r="F265" s="1"/>
      <c r="G265" s="34"/>
      <c r="H265" s="1"/>
      <c r="I265" s="34"/>
      <c r="J265" s="1"/>
      <c r="K265" s="34"/>
      <c r="L265" s="1"/>
      <c r="M265" s="34"/>
      <c r="N265" s="1"/>
      <c r="O265" s="34"/>
      <c r="P265" s="34"/>
      <c r="Q265" s="34"/>
      <c r="R265" s="1"/>
      <c r="S265" s="1"/>
      <c r="T265" s="1"/>
      <c r="U265" s="1"/>
      <c r="V265" s="1"/>
      <c r="W265" s="1"/>
      <c r="X265" s="1"/>
      <c r="Y265" s="1"/>
      <c r="Z265" s="1"/>
      <c r="AA265" s="1"/>
      <c r="AB265" s="1"/>
    </row>
    <row r="266" customFormat="false" ht="15" hidden="false" customHeight="false" outlineLevel="0" collapsed="false">
      <c r="A266" s="1"/>
      <c r="B266" s="1"/>
      <c r="C266" s="1"/>
      <c r="D266" s="1"/>
      <c r="E266" s="1"/>
      <c r="F266" s="1"/>
      <c r="G266" s="34"/>
      <c r="H266" s="1"/>
      <c r="I266" s="34"/>
      <c r="J266" s="1"/>
      <c r="K266" s="34"/>
      <c r="L266" s="1"/>
      <c r="M266" s="34"/>
      <c r="N266" s="1"/>
      <c r="O266" s="34"/>
      <c r="P266" s="34"/>
      <c r="Q266" s="34"/>
      <c r="R266" s="1"/>
      <c r="S266" s="1"/>
      <c r="T266" s="1"/>
      <c r="U266" s="1"/>
      <c r="V266" s="1"/>
      <c r="W266" s="1"/>
      <c r="X266" s="1"/>
      <c r="Y266" s="1"/>
      <c r="Z266" s="1"/>
      <c r="AA266" s="1"/>
      <c r="AB266" s="1"/>
    </row>
    <row r="267" customFormat="false" ht="15" hidden="false" customHeight="false" outlineLevel="0" collapsed="false">
      <c r="A267" s="1"/>
      <c r="B267" s="1"/>
      <c r="C267" s="1"/>
      <c r="D267" s="1"/>
      <c r="E267" s="1"/>
      <c r="F267" s="1"/>
      <c r="G267" s="34"/>
      <c r="H267" s="1"/>
      <c r="I267" s="34"/>
      <c r="J267" s="1"/>
      <c r="K267" s="34"/>
      <c r="L267" s="1"/>
      <c r="M267" s="34"/>
      <c r="N267" s="1"/>
      <c r="O267" s="34"/>
      <c r="P267" s="34"/>
      <c r="Q267" s="34"/>
      <c r="R267" s="1"/>
      <c r="S267" s="1"/>
      <c r="T267" s="1"/>
      <c r="U267" s="1"/>
      <c r="V267" s="1"/>
      <c r="W267" s="1"/>
      <c r="X267" s="1"/>
      <c r="Y267" s="1"/>
      <c r="Z267" s="1"/>
      <c r="AA267" s="1"/>
      <c r="AB267" s="1"/>
    </row>
    <row r="268" customFormat="false" ht="15" hidden="false" customHeight="false" outlineLevel="0" collapsed="false">
      <c r="A268" s="1"/>
      <c r="B268" s="1"/>
      <c r="C268" s="1"/>
      <c r="D268" s="1"/>
      <c r="E268" s="1"/>
      <c r="F268" s="1"/>
      <c r="G268" s="34"/>
      <c r="H268" s="1"/>
      <c r="I268" s="34"/>
      <c r="J268" s="1"/>
      <c r="K268" s="34"/>
      <c r="L268" s="1"/>
      <c r="M268" s="34"/>
      <c r="N268" s="1"/>
      <c r="O268" s="34"/>
      <c r="P268" s="34"/>
      <c r="Q268" s="34"/>
      <c r="R268" s="1"/>
      <c r="S268" s="1"/>
      <c r="T268" s="1"/>
      <c r="U268" s="1"/>
      <c r="V268" s="1"/>
      <c r="W268" s="1"/>
      <c r="X268" s="1"/>
      <c r="Y268" s="1"/>
      <c r="Z268" s="1"/>
      <c r="AA268" s="1"/>
      <c r="AB268" s="1"/>
    </row>
    <row r="269" customFormat="false" ht="15" hidden="false" customHeight="false" outlineLevel="0" collapsed="false">
      <c r="A269" s="1"/>
      <c r="B269" s="1"/>
      <c r="C269" s="1"/>
      <c r="D269" s="1"/>
      <c r="E269" s="1"/>
      <c r="F269" s="1"/>
      <c r="G269" s="34"/>
      <c r="H269" s="1"/>
      <c r="I269" s="34"/>
      <c r="J269" s="1"/>
      <c r="K269" s="34"/>
      <c r="L269" s="1"/>
      <c r="M269" s="34"/>
      <c r="N269" s="1"/>
      <c r="O269" s="34"/>
      <c r="P269" s="34"/>
      <c r="Q269" s="34"/>
      <c r="R269" s="1"/>
      <c r="S269" s="1"/>
      <c r="T269" s="1"/>
      <c r="U269" s="1"/>
      <c r="V269" s="1"/>
      <c r="W269" s="1"/>
      <c r="X269" s="1"/>
      <c r="Y269" s="1"/>
      <c r="Z269" s="1"/>
      <c r="AA269" s="1"/>
      <c r="AB269" s="1"/>
    </row>
    <row r="270" customFormat="false" ht="15" hidden="false" customHeight="false" outlineLevel="0" collapsed="false">
      <c r="A270" s="1"/>
      <c r="B270" s="1"/>
      <c r="C270" s="1"/>
      <c r="D270" s="1"/>
      <c r="E270" s="1"/>
      <c r="F270" s="1"/>
      <c r="G270" s="34"/>
      <c r="H270" s="1"/>
      <c r="I270" s="34"/>
      <c r="J270" s="1"/>
      <c r="K270" s="34"/>
      <c r="L270" s="1"/>
      <c r="M270" s="34"/>
      <c r="N270" s="1"/>
      <c r="O270" s="34"/>
      <c r="P270" s="34"/>
      <c r="Q270" s="34"/>
      <c r="R270" s="1"/>
      <c r="S270" s="1"/>
      <c r="T270" s="1"/>
      <c r="U270" s="1"/>
      <c r="V270" s="1"/>
      <c r="W270" s="1"/>
      <c r="X270" s="1"/>
      <c r="Y270" s="1"/>
      <c r="Z270" s="1"/>
      <c r="AA270" s="1"/>
      <c r="AB270" s="1"/>
    </row>
    <row r="271" customFormat="false" ht="15" hidden="false" customHeight="false" outlineLevel="0" collapsed="false">
      <c r="A271" s="1"/>
      <c r="B271" s="1"/>
      <c r="C271" s="1"/>
      <c r="D271" s="1"/>
      <c r="E271" s="1"/>
      <c r="F271" s="1"/>
      <c r="G271" s="34"/>
      <c r="H271" s="1"/>
      <c r="I271" s="34"/>
      <c r="J271" s="1"/>
      <c r="K271" s="34"/>
      <c r="L271" s="1"/>
      <c r="M271" s="34"/>
      <c r="N271" s="1"/>
      <c r="O271" s="34"/>
      <c r="P271" s="34"/>
      <c r="Q271" s="34"/>
      <c r="R271" s="1"/>
      <c r="S271" s="1"/>
      <c r="T271" s="1"/>
      <c r="U271" s="1"/>
      <c r="V271" s="1"/>
      <c r="W271" s="1"/>
      <c r="X271" s="1"/>
      <c r="Y271" s="1"/>
      <c r="Z271" s="1"/>
      <c r="AA271" s="1"/>
      <c r="AB271" s="1"/>
    </row>
    <row r="272" customFormat="false" ht="15" hidden="false" customHeight="false" outlineLevel="0" collapsed="false">
      <c r="A272" s="1"/>
      <c r="B272" s="1"/>
      <c r="C272" s="1"/>
      <c r="D272" s="1"/>
      <c r="E272" s="1"/>
      <c r="F272" s="1"/>
      <c r="G272" s="34"/>
      <c r="H272" s="1"/>
      <c r="I272" s="34"/>
      <c r="J272" s="1"/>
      <c r="K272" s="34"/>
      <c r="L272" s="1"/>
      <c r="M272" s="34"/>
      <c r="N272" s="1"/>
      <c r="O272" s="34"/>
      <c r="P272" s="34"/>
      <c r="Q272" s="34"/>
      <c r="R272" s="1"/>
      <c r="S272" s="1"/>
      <c r="T272" s="1"/>
      <c r="U272" s="1"/>
      <c r="V272" s="1"/>
      <c r="W272" s="1"/>
      <c r="X272" s="1"/>
      <c r="Y272" s="1"/>
      <c r="Z272" s="1"/>
      <c r="AA272" s="1"/>
      <c r="AB272" s="1"/>
    </row>
    <row r="273" customFormat="false" ht="15" hidden="false" customHeight="false" outlineLevel="0" collapsed="false">
      <c r="A273" s="1"/>
      <c r="B273" s="1"/>
      <c r="C273" s="1"/>
      <c r="D273" s="1"/>
      <c r="E273" s="1"/>
      <c r="F273" s="1"/>
      <c r="G273" s="34"/>
      <c r="H273" s="1"/>
      <c r="I273" s="34"/>
      <c r="J273" s="1"/>
      <c r="K273" s="34"/>
      <c r="L273" s="1"/>
      <c r="M273" s="34"/>
      <c r="N273" s="1"/>
      <c r="O273" s="34"/>
      <c r="P273" s="34"/>
      <c r="Q273" s="34"/>
      <c r="R273" s="1"/>
      <c r="S273" s="1"/>
      <c r="T273" s="1"/>
      <c r="U273" s="1"/>
      <c r="V273" s="1"/>
      <c r="W273" s="1"/>
      <c r="X273" s="1"/>
      <c r="Y273" s="1"/>
      <c r="Z273" s="1"/>
      <c r="AA273" s="1"/>
      <c r="AB273" s="1"/>
    </row>
    <row r="274" customFormat="false" ht="15" hidden="false" customHeight="false" outlineLevel="0" collapsed="false">
      <c r="A274" s="1"/>
      <c r="B274" s="1"/>
      <c r="C274" s="1"/>
      <c r="D274" s="1"/>
      <c r="E274" s="1"/>
      <c r="F274" s="1"/>
      <c r="G274" s="34"/>
      <c r="H274" s="1"/>
      <c r="I274" s="34"/>
      <c r="J274" s="1"/>
      <c r="K274" s="34"/>
      <c r="L274" s="1"/>
      <c r="M274" s="34"/>
      <c r="N274" s="1"/>
      <c r="O274" s="34"/>
      <c r="P274" s="34"/>
      <c r="Q274" s="34"/>
      <c r="R274" s="1"/>
      <c r="S274" s="1"/>
      <c r="T274" s="1"/>
      <c r="U274" s="1"/>
      <c r="V274" s="1"/>
      <c r="W274" s="1"/>
      <c r="X274" s="1"/>
      <c r="Y274" s="1"/>
      <c r="Z274" s="1"/>
      <c r="AA274" s="1"/>
      <c r="AB274" s="1"/>
    </row>
    <row r="275" customFormat="false" ht="15" hidden="false" customHeight="false" outlineLevel="0" collapsed="false">
      <c r="A275" s="1"/>
      <c r="B275" s="1"/>
      <c r="C275" s="1"/>
      <c r="D275" s="1"/>
      <c r="E275" s="1"/>
      <c r="F275" s="1"/>
      <c r="G275" s="34"/>
      <c r="H275" s="1"/>
      <c r="I275" s="34"/>
      <c r="J275" s="1"/>
      <c r="K275" s="34"/>
      <c r="L275" s="1"/>
      <c r="M275" s="34"/>
      <c r="N275" s="1"/>
      <c r="O275" s="34"/>
      <c r="P275" s="34"/>
      <c r="Q275" s="34"/>
      <c r="R275" s="1"/>
      <c r="S275" s="1"/>
      <c r="T275" s="1"/>
      <c r="U275" s="1"/>
      <c r="V275" s="1"/>
      <c r="W275" s="1"/>
      <c r="X275" s="1"/>
      <c r="Y275" s="1"/>
      <c r="Z275" s="1"/>
      <c r="AA275" s="1"/>
      <c r="AB275" s="1"/>
    </row>
    <row r="276" customFormat="false" ht="15" hidden="false" customHeight="false" outlineLevel="0" collapsed="false">
      <c r="A276" s="1"/>
      <c r="B276" s="1"/>
      <c r="C276" s="1"/>
      <c r="D276" s="1"/>
      <c r="E276" s="1"/>
      <c r="F276" s="1"/>
      <c r="G276" s="34"/>
      <c r="H276" s="1"/>
      <c r="I276" s="34"/>
      <c r="J276" s="1"/>
      <c r="K276" s="34"/>
      <c r="L276" s="1"/>
      <c r="M276" s="34"/>
      <c r="N276" s="1"/>
      <c r="O276" s="34"/>
      <c r="P276" s="34"/>
      <c r="Q276" s="34"/>
      <c r="R276" s="1"/>
      <c r="S276" s="1"/>
      <c r="T276" s="1"/>
      <c r="U276" s="1"/>
      <c r="V276" s="1"/>
      <c r="W276" s="1"/>
      <c r="X276" s="1"/>
      <c r="Y276" s="1"/>
      <c r="Z276" s="1"/>
      <c r="AA276" s="1"/>
      <c r="AB276" s="1"/>
    </row>
    <row r="277" customFormat="false" ht="15" hidden="false" customHeight="false" outlineLevel="0" collapsed="false">
      <c r="A277" s="1"/>
      <c r="B277" s="1"/>
      <c r="C277" s="1"/>
      <c r="D277" s="1"/>
      <c r="E277" s="1"/>
      <c r="F277" s="1"/>
      <c r="G277" s="34"/>
      <c r="H277" s="1"/>
      <c r="I277" s="34"/>
      <c r="J277" s="1"/>
      <c r="K277" s="34"/>
      <c r="L277" s="1"/>
      <c r="M277" s="34"/>
      <c r="N277" s="1"/>
      <c r="O277" s="34"/>
      <c r="P277" s="34"/>
      <c r="Q277" s="34"/>
      <c r="R277" s="1"/>
      <c r="S277" s="1"/>
      <c r="T277" s="1"/>
      <c r="U277" s="1"/>
      <c r="V277" s="1"/>
      <c r="W277" s="1"/>
      <c r="X277" s="1"/>
      <c r="Y277" s="1"/>
      <c r="Z277" s="1"/>
      <c r="AA277" s="1"/>
      <c r="AB277" s="1"/>
    </row>
    <row r="278" customFormat="false" ht="15" hidden="false" customHeight="false" outlineLevel="0" collapsed="false">
      <c r="A278" s="1"/>
      <c r="B278" s="1"/>
      <c r="C278" s="1"/>
      <c r="D278" s="1"/>
      <c r="E278" s="1"/>
      <c r="F278" s="1"/>
      <c r="G278" s="34"/>
      <c r="H278" s="1"/>
      <c r="I278" s="34"/>
      <c r="J278" s="1"/>
      <c r="K278" s="34"/>
      <c r="L278" s="1"/>
      <c r="M278" s="34"/>
      <c r="N278" s="1"/>
      <c r="O278" s="34"/>
      <c r="P278" s="34"/>
      <c r="Q278" s="34"/>
      <c r="R278" s="1"/>
      <c r="S278" s="1"/>
      <c r="T278" s="1"/>
      <c r="U278" s="1"/>
      <c r="V278" s="1"/>
      <c r="W278" s="1"/>
      <c r="X278" s="1"/>
      <c r="Y278" s="1"/>
      <c r="Z278" s="1"/>
      <c r="AA278" s="1"/>
      <c r="AB278" s="1"/>
    </row>
    <row r="279" customFormat="false" ht="15" hidden="false" customHeight="false" outlineLevel="0" collapsed="false">
      <c r="A279" s="1"/>
      <c r="B279" s="1"/>
      <c r="C279" s="1"/>
      <c r="D279" s="1"/>
      <c r="E279" s="1"/>
      <c r="F279" s="1"/>
      <c r="G279" s="34"/>
      <c r="H279" s="1"/>
      <c r="I279" s="34"/>
      <c r="J279" s="1"/>
      <c r="K279" s="34"/>
      <c r="L279" s="1"/>
      <c r="M279" s="34"/>
      <c r="N279" s="1"/>
      <c r="O279" s="34"/>
      <c r="P279" s="34"/>
      <c r="Q279" s="34"/>
      <c r="R279" s="1"/>
      <c r="S279" s="1"/>
      <c r="T279" s="1"/>
      <c r="U279" s="1"/>
      <c r="V279" s="1"/>
      <c r="W279" s="1"/>
      <c r="X279" s="1"/>
      <c r="Y279" s="1"/>
      <c r="Z279" s="1"/>
      <c r="AA279" s="1"/>
      <c r="AB279" s="1"/>
    </row>
    <row r="280" customFormat="false" ht="15" hidden="false" customHeight="false" outlineLevel="0" collapsed="false">
      <c r="A280" s="1"/>
      <c r="B280" s="1"/>
      <c r="C280" s="1"/>
      <c r="D280" s="1"/>
      <c r="E280" s="1"/>
      <c r="F280" s="1"/>
      <c r="G280" s="34"/>
      <c r="H280" s="1"/>
      <c r="I280" s="34"/>
      <c r="J280" s="1"/>
      <c r="K280" s="34"/>
      <c r="L280" s="1"/>
      <c r="M280" s="34"/>
      <c r="N280" s="1"/>
      <c r="O280" s="34"/>
      <c r="P280" s="34"/>
      <c r="Q280" s="34"/>
      <c r="R280" s="1"/>
      <c r="S280" s="1"/>
      <c r="T280" s="1"/>
      <c r="U280" s="1"/>
      <c r="V280" s="1"/>
      <c r="W280" s="1"/>
      <c r="X280" s="1"/>
      <c r="Y280" s="1"/>
      <c r="Z280" s="1"/>
      <c r="AA280" s="1"/>
      <c r="AB280" s="1"/>
    </row>
    <row r="281" customFormat="false" ht="15" hidden="false" customHeight="false" outlineLevel="0" collapsed="false">
      <c r="A281" s="1"/>
      <c r="B281" s="1"/>
      <c r="C281" s="1"/>
      <c r="D281" s="1"/>
      <c r="E281" s="1"/>
      <c r="F281" s="1"/>
      <c r="G281" s="34"/>
      <c r="H281" s="1"/>
      <c r="I281" s="34"/>
      <c r="J281" s="1"/>
      <c r="K281" s="34"/>
      <c r="L281" s="1"/>
      <c r="M281" s="34"/>
      <c r="N281" s="1"/>
      <c r="O281" s="34"/>
      <c r="P281" s="34"/>
      <c r="Q281" s="34"/>
      <c r="R281" s="1"/>
      <c r="S281" s="1"/>
      <c r="T281" s="1"/>
      <c r="U281" s="1"/>
      <c r="V281" s="1"/>
      <c r="W281" s="1"/>
      <c r="X281" s="1"/>
      <c r="Y281" s="1"/>
      <c r="Z281" s="1"/>
      <c r="AA281" s="1"/>
      <c r="AB281" s="1"/>
    </row>
    <row r="282" customFormat="false" ht="15" hidden="false" customHeight="false" outlineLevel="0" collapsed="false">
      <c r="A282" s="1"/>
      <c r="B282" s="1"/>
      <c r="C282" s="1"/>
      <c r="D282" s="1"/>
      <c r="E282" s="1"/>
      <c r="F282" s="1"/>
      <c r="G282" s="34"/>
      <c r="H282" s="1"/>
      <c r="I282" s="34"/>
      <c r="J282" s="1"/>
      <c r="K282" s="34"/>
      <c r="L282" s="1"/>
      <c r="M282" s="34"/>
      <c r="N282" s="1"/>
      <c r="O282" s="34"/>
      <c r="P282" s="34"/>
      <c r="Q282" s="34"/>
      <c r="R282" s="1"/>
      <c r="S282" s="1"/>
      <c r="T282" s="1"/>
      <c r="U282" s="1"/>
      <c r="V282" s="1"/>
      <c r="W282" s="1"/>
      <c r="X282" s="1"/>
      <c r="Y282" s="1"/>
      <c r="Z282" s="1"/>
      <c r="AA282" s="1"/>
      <c r="AB282" s="1"/>
    </row>
    <row r="283" customFormat="false" ht="15" hidden="false" customHeight="false" outlineLevel="0" collapsed="false">
      <c r="A283" s="1"/>
      <c r="B283" s="1"/>
      <c r="C283" s="1"/>
      <c r="D283" s="1"/>
      <c r="E283" s="1"/>
      <c r="F283" s="1"/>
      <c r="G283" s="34"/>
      <c r="H283" s="1"/>
      <c r="I283" s="34"/>
      <c r="J283" s="1"/>
      <c r="K283" s="34"/>
      <c r="L283" s="1"/>
      <c r="M283" s="34"/>
      <c r="N283" s="1"/>
      <c r="O283" s="34"/>
      <c r="P283" s="34"/>
      <c r="Q283" s="34"/>
      <c r="R283" s="1"/>
      <c r="S283" s="1"/>
      <c r="T283" s="1"/>
      <c r="U283" s="1"/>
      <c r="V283" s="1"/>
      <c r="W283" s="1"/>
      <c r="X283" s="1"/>
      <c r="Y283" s="1"/>
      <c r="Z283" s="1"/>
      <c r="AA283" s="1"/>
      <c r="AB283" s="1"/>
    </row>
    <row r="284" customFormat="false" ht="15" hidden="false" customHeight="false" outlineLevel="0" collapsed="false">
      <c r="A284" s="1"/>
      <c r="B284" s="1"/>
      <c r="C284" s="1"/>
      <c r="D284" s="1"/>
      <c r="E284" s="1"/>
      <c r="F284" s="1"/>
      <c r="G284" s="34"/>
      <c r="H284" s="1"/>
      <c r="I284" s="34"/>
      <c r="J284" s="1"/>
      <c r="K284" s="34"/>
      <c r="L284" s="1"/>
      <c r="M284" s="34"/>
      <c r="N284" s="1"/>
      <c r="O284" s="34"/>
      <c r="P284" s="34"/>
      <c r="Q284" s="34"/>
      <c r="R284" s="1"/>
      <c r="S284" s="1"/>
      <c r="T284" s="1"/>
      <c r="U284" s="1"/>
      <c r="V284" s="1"/>
      <c r="W284" s="1"/>
      <c r="X284" s="1"/>
      <c r="Y284" s="1"/>
      <c r="Z284" s="1"/>
      <c r="AA284" s="1"/>
      <c r="AB284" s="1"/>
    </row>
    <row r="285" customFormat="false" ht="15" hidden="false" customHeight="false" outlineLevel="0" collapsed="false">
      <c r="A285" s="1"/>
      <c r="B285" s="1"/>
      <c r="C285" s="1"/>
      <c r="D285" s="1"/>
      <c r="E285" s="1"/>
      <c r="F285" s="1"/>
      <c r="G285" s="34"/>
      <c r="H285" s="1"/>
      <c r="I285" s="34"/>
      <c r="J285" s="1"/>
      <c r="K285" s="34"/>
      <c r="L285" s="1"/>
      <c r="M285" s="34"/>
      <c r="N285" s="1"/>
      <c r="O285" s="34"/>
      <c r="P285" s="34"/>
      <c r="Q285" s="34"/>
      <c r="R285" s="1"/>
      <c r="S285" s="1"/>
      <c r="T285" s="1"/>
      <c r="U285" s="1"/>
      <c r="V285" s="1"/>
      <c r="W285" s="1"/>
      <c r="X285" s="1"/>
      <c r="Y285" s="1"/>
      <c r="Z285" s="1"/>
      <c r="AA285" s="1"/>
      <c r="AB285" s="1"/>
    </row>
    <row r="286" customFormat="false" ht="15" hidden="false" customHeight="false" outlineLevel="0" collapsed="false">
      <c r="A286" s="1"/>
      <c r="B286" s="1"/>
      <c r="C286" s="1"/>
      <c r="D286" s="1"/>
      <c r="E286" s="1"/>
      <c r="F286" s="1"/>
      <c r="G286" s="34"/>
      <c r="H286" s="1"/>
      <c r="I286" s="34"/>
      <c r="J286" s="1"/>
      <c r="K286" s="34"/>
      <c r="L286" s="1"/>
      <c r="M286" s="34"/>
      <c r="N286" s="1"/>
      <c r="O286" s="34"/>
      <c r="P286" s="34"/>
      <c r="Q286" s="34"/>
      <c r="R286" s="1"/>
      <c r="S286" s="1"/>
      <c r="T286" s="1"/>
      <c r="U286" s="1"/>
      <c r="V286" s="1"/>
      <c r="W286" s="1"/>
      <c r="X286" s="1"/>
      <c r="Y286" s="1"/>
      <c r="Z286" s="1"/>
      <c r="AA286" s="1"/>
      <c r="AB286" s="1"/>
    </row>
    <row r="287" customFormat="false" ht="15" hidden="false" customHeight="false" outlineLevel="0" collapsed="false">
      <c r="A287" s="1"/>
      <c r="B287" s="1"/>
      <c r="C287" s="1"/>
      <c r="D287" s="1"/>
      <c r="E287" s="1"/>
      <c r="F287" s="1"/>
      <c r="G287" s="34"/>
      <c r="H287" s="1"/>
      <c r="I287" s="34"/>
      <c r="J287" s="1"/>
      <c r="K287" s="34"/>
      <c r="L287" s="1"/>
      <c r="M287" s="34"/>
      <c r="N287" s="1"/>
      <c r="O287" s="34"/>
      <c r="P287" s="34"/>
      <c r="Q287" s="34"/>
      <c r="R287" s="1"/>
      <c r="S287" s="1"/>
      <c r="T287" s="1"/>
      <c r="U287" s="1"/>
      <c r="V287" s="1"/>
      <c r="W287" s="1"/>
      <c r="X287" s="1"/>
      <c r="Y287" s="1"/>
      <c r="Z287" s="1"/>
      <c r="AA287" s="1"/>
      <c r="AB287" s="1"/>
    </row>
    <row r="288" customFormat="false" ht="15" hidden="false" customHeight="false" outlineLevel="0" collapsed="false">
      <c r="A288" s="1"/>
      <c r="B288" s="1"/>
      <c r="C288" s="1"/>
      <c r="D288" s="1"/>
      <c r="E288" s="1"/>
      <c r="F288" s="1"/>
      <c r="G288" s="34"/>
      <c r="H288" s="1"/>
      <c r="I288" s="34"/>
      <c r="J288" s="1"/>
      <c r="K288" s="34"/>
      <c r="L288" s="1"/>
      <c r="M288" s="34"/>
      <c r="N288" s="1"/>
      <c r="O288" s="34"/>
      <c r="P288" s="34"/>
      <c r="Q288" s="34"/>
      <c r="R288" s="1"/>
      <c r="S288" s="1"/>
      <c r="T288" s="1"/>
      <c r="U288" s="1"/>
      <c r="V288" s="1"/>
      <c r="W288" s="1"/>
      <c r="X288" s="1"/>
      <c r="Y288" s="1"/>
      <c r="Z288" s="1"/>
      <c r="AA288" s="1"/>
      <c r="AB288" s="1"/>
    </row>
    <row r="289" customFormat="false" ht="15" hidden="false" customHeight="false" outlineLevel="0" collapsed="false">
      <c r="A289" s="1"/>
      <c r="B289" s="1"/>
      <c r="C289" s="1"/>
      <c r="D289" s="1"/>
      <c r="E289" s="1"/>
      <c r="F289" s="1"/>
      <c r="G289" s="34"/>
      <c r="H289" s="1"/>
      <c r="I289" s="34"/>
      <c r="J289" s="1"/>
      <c r="K289" s="34"/>
      <c r="L289" s="1"/>
      <c r="M289" s="34"/>
      <c r="N289" s="1"/>
      <c r="O289" s="34"/>
      <c r="P289" s="34"/>
      <c r="Q289" s="34"/>
      <c r="R289" s="1"/>
      <c r="S289" s="1"/>
      <c r="T289" s="1"/>
      <c r="U289" s="1"/>
      <c r="V289" s="1"/>
      <c r="W289" s="1"/>
      <c r="X289" s="1"/>
      <c r="Y289" s="1"/>
      <c r="Z289" s="1"/>
      <c r="AA289" s="1"/>
      <c r="AB289" s="1"/>
    </row>
    <row r="290" customFormat="false" ht="15" hidden="false" customHeight="false" outlineLevel="0" collapsed="false">
      <c r="A290" s="1"/>
      <c r="B290" s="1"/>
      <c r="C290" s="1"/>
      <c r="D290" s="1"/>
      <c r="E290" s="1"/>
      <c r="F290" s="1"/>
      <c r="G290" s="34"/>
      <c r="H290" s="1"/>
      <c r="I290" s="34"/>
      <c r="J290" s="1"/>
      <c r="K290" s="34"/>
      <c r="L290" s="1"/>
      <c r="M290" s="34"/>
      <c r="N290" s="1"/>
      <c r="O290" s="34"/>
      <c r="P290" s="34"/>
      <c r="Q290" s="34"/>
      <c r="R290" s="1"/>
      <c r="S290" s="1"/>
      <c r="T290" s="1"/>
      <c r="U290" s="1"/>
      <c r="V290" s="1"/>
      <c r="W290" s="1"/>
      <c r="X290" s="1"/>
      <c r="Y290" s="1"/>
      <c r="Z290" s="1"/>
      <c r="AA290" s="1"/>
      <c r="AB290" s="1"/>
    </row>
    <row r="291" customFormat="false" ht="15" hidden="false" customHeight="false" outlineLevel="0" collapsed="false">
      <c r="A291" s="1"/>
      <c r="B291" s="1"/>
      <c r="C291" s="1"/>
      <c r="D291" s="1"/>
      <c r="E291" s="1"/>
      <c r="F291" s="1"/>
      <c r="G291" s="34"/>
      <c r="H291" s="1"/>
      <c r="I291" s="34"/>
      <c r="J291" s="1"/>
      <c r="K291" s="34"/>
      <c r="L291" s="1"/>
      <c r="M291" s="34"/>
      <c r="N291" s="1"/>
      <c r="O291" s="34"/>
      <c r="P291" s="34"/>
      <c r="Q291" s="34"/>
      <c r="R291" s="1"/>
      <c r="S291" s="1"/>
      <c r="T291" s="1"/>
      <c r="U291" s="1"/>
      <c r="V291" s="1"/>
      <c r="W291" s="1"/>
      <c r="X291" s="1"/>
      <c r="Y291" s="1"/>
      <c r="Z291" s="1"/>
      <c r="AA291" s="1"/>
      <c r="AB291" s="1"/>
    </row>
    <row r="292" customFormat="false" ht="15" hidden="false" customHeight="false" outlineLevel="0" collapsed="false">
      <c r="A292" s="1"/>
      <c r="B292" s="1"/>
      <c r="C292" s="1"/>
      <c r="D292" s="1"/>
      <c r="E292" s="1"/>
      <c r="F292" s="1"/>
      <c r="G292" s="34"/>
      <c r="H292" s="1"/>
      <c r="I292" s="34"/>
      <c r="J292" s="1"/>
      <c r="K292" s="34"/>
      <c r="L292" s="1"/>
      <c r="M292" s="34"/>
      <c r="N292" s="1"/>
      <c r="O292" s="34"/>
      <c r="P292" s="34"/>
      <c r="Q292" s="34"/>
      <c r="R292" s="1"/>
      <c r="S292" s="1"/>
      <c r="T292" s="1"/>
      <c r="U292" s="1"/>
      <c r="V292" s="1"/>
      <c r="W292" s="1"/>
      <c r="X292" s="1"/>
      <c r="Y292" s="1"/>
      <c r="Z292" s="1"/>
      <c r="AA292" s="1"/>
      <c r="AB292" s="1"/>
    </row>
    <row r="293" customFormat="false" ht="15" hidden="false" customHeight="false" outlineLevel="0" collapsed="false">
      <c r="A293" s="1"/>
      <c r="B293" s="1"/>
      <c r="C293" s="1"/>
      <c r="D293" s="1"/>
      <c r="E293" s="1"/>
      <c r="F293" s="1"/>
      <c r="G293" s="34"/>
      <c r="H293" s="1"/>
      <c r="I293" s="34"/>
      <c r="J293" s="1"/>
      <c r="K293" s="34"/>
      <c r="L293" s="1"/>
      <c r="M293" s="34"/>
      <c r="N293" s="1"/>
      <c r="O293" s="34"/>
      <c r="P293" s="34"/>
      <c r="Q293" s="34"/>
      <c r="R293" s="1"/>
      <c r="S293" s="1"/>
      <c r="T293" s="1"/>
      <c r="U293" s="1"/>
      <c r="V293" s="1"/>
      <c r="W293" s="1"/>
      <c r="X293" s="1"/>
      <c r="Y293" s="1"/>
      <c r="Z293" s="1"/>
      <c r="AA293" s="1"/>
      <c r="AB293" s="1"/>
    </row>
    <row r="294" customFormat="false" ht="15" hidden="false" customHeight="false" outlineLevel="0" collapsed="false">
      <c r="A294" s="1"/>
      <c r="B294" s="1"/>
      <c r="C294" s="1"/>
      <c r="D294" s="1"/>
      <c r="E294" s="1"/>
      <c r="F294" s="1"/>
      <c r="G294" s="34"/>
      <c r="H294" s="1"/>
      <c r="I294" s="34"/>
      <c r="J294" s="1"/>
      <c r="K294" s="34"/>
      <c r="L294" s="1"/>
      <c r="M294" s="34"/>
      <c r="N294" s="1"/>
      <c r="O294" s="34"/>
      <c r="P294" s="34"/>
      <c r="Q294" s="34"/>
      <c r="R294" s="1"/>
      <c r="S294" s="1"/>
      <c r="T294" s="1"/>
      <c r="U294" s="1"/>
      <c r="V294" s="1"/>
      <c r="W294" s="1"/>
      <c r="X294" s="1"/>
      <c r="Y294" s="1"/>
      <c r="Z294" s="1"/>
      <c r="AA294" s="1"/>
      <c r="AB294" s="1"/>
    </row>
    <row r="295" customFormat="false" ht="15" hidden="false" customHeight="false" outlineLevel="0" collapsed="false">
      <c r="A295" s="1"/>
      <c r="B295" s="1"/>
      <c r="C295" s="1"/>
      <c r="D295" s="1"/>
      <c r="E295" s="1"/>
      <c r="F295" s="1"/>
      <c r="G295" s="34"/>
      <c r="H295" s="1"/>
      <c r="I295" s="34"/>
      <c r="J295" s="1"/>
      <c r="K295" s="34"/>
      <c r="L295" s="1"/>
      <c r="M295" s="34"/>
      <c r="N295" s="1"/>
      <c r="O295" s="34"/>
      <c r="P295" s="34"/>
      <c r="Q295" s="34"/>
      <c r="R295" s="1"/>
      <c r="S295" s="1"/>
      <c r="T295" s="1"/>
      <c r="U295" s="1"/>
      <c r="V295" s="1"/>
      <c r="W295" s="1"/>
      <c r="X295" s="1"/>
      <c r="Y295" s="1"/>
      <c r="Z295" s="1"/>
      <c r="AA295" s="1"/>
      <c r="AB295" s="1"/>
    </row>
    <row r="296" customFormat="false" ht="15" hidden="false" customHeight="false" outlineLevel="0" collapsed="false">
      <c r="A296" s="1"/>
      <c r="B296" s="1"/>
      <c r="C296" s="1"/>
      <c r="D296" s="1"/>
      <c r="E296" s="1"/>
      <c r="F296" s="1"/>
      <c r="G296" s="34"/>
      <c r="H296" s="1"/>
      <c r="I296" s="34"/>
      <c r="J296" s="1"/>
      <c r="K296" s="34"/>
      <c r="L296" s="1"/>
      <c r="M296" s="34"/>
      <c r="N296" s="1"/>
      <c r="O296" s="34"/>
      <c r="P296" s="34"/>
      <c r="Q296" s="34"/>
      <c r="R296" s="1"/>
      <c r="S296" s="1"/>
      <c r="T296" s="1"/>
      <c r="U296" s="1"/>
      <c r="V296" s="1"/>
      <c r="W296" s="1"/>
      <c r="X296" s="1"/>
      <c r="Y296" s="1"/>
      <c r="Z296" s="1"/>
      <c r="AA296" s="1"/>
      <c r="AB296" s="1"/>
    </row>
    <row r="297" customFormat="false" ht="15" hidden="false" customHeight="false" outlineLevel="0" collapsed="false">
      <c r="A297" s="1"/>
      <c r="B297" s="1"/>
      <c r="C297" s="1"/>
      <c r="D297" s="1"/>
      <c r="E297" s="1"/>
      <c r="F297" s="1"/>
      <c r="G297" s="34"/>
      <c r="H297" s="1"/>
      <c r="I297" s="34"/>
      <c r="J297" s="1"/>
      <c r="K297" s="34"/>
      <c r="L297" s="1"/>
      <c r="M297" s="34"/>
      <c r="N297" s="1"/>
      <c r="O297" s="34"/>
      <c r="P297" s="34"/>
      <c r="Q297" s="34"/>
      <c r="R297" s="1"/>
      <c r="S297" s="1"/>
      <c r="T297" s="1"/>
      <c r="U297" s="1"/>
      <c r="V297" s="1"/>
      <c r="W297" s="1"/>
      <c r="X297" s="1"/>
      <c r="Y297" s="1"/>
      <c r="Z297" s="1"/>
      <c r="AA297" s="1"/>
      <c r="AB297" s="1"/>
    </row>
    <row r="298" customFormat="false" ht="15" hidden="false" customHeight="false" outlineLevel="0" collapsed="false">
      <c r="A298" s="1"/>
      <c r="B298" s="1"/>
      <c r="C298" s="1"/>
      <c r="D298" s="1"/>
      <c r="E298" s="1"/>
      <c r="F298" s="1"/>
      <c r="G298" s="34"/>
      <c r="H298" s="1"/>
      <c r="I298" s="34"/>
      <c r="J298" s="1"/>
      <c r="K298" s="34"/>
      <c r="L298" s="1"/>
      <c r="M298" s="34"/>
      <c r="N298" s="1"/>
      <c r="O298" s="34"/>
      <c r="P298" s="34"/>
      <c r="Q298" s="34"/>
      <c r="R298" s="1"/>
      <c r="S298" s="1"/>
      <c r="T298" s="1"/>
      <c r="U298" s="1"/>
      <c r="V298" s="1"/>
      <c r="W298" s="1"/>
      <c r="X298" s="1"/>
      <c r="Y298" s="1"/>
      <c r="Z298" s="1"/>
      <c r="AA298" s="1"/>
      <c r="AB298" s="1"/>
    </row>
    <row r="299" customFormat="false" ht="15" hidden="false" customHeight="false" outlineLevel="0" collapsed="false">
      <c r="A299" s="1"/>
      <c r="B299" s="1"/>
      <c r="C299" s="1"/>
      <c r="D299" s="1"/>
      <c r="E299" s="1"/>
      <c r="F299" s="1"/>
      <c r="G299" s="34"/>
      <c r="H299" s="1"/>
      <c r="I299" s="34"/>
      <c r="J299" s="1"/>
      <c r="K299" s="34"/>
      <c r="L299" s="1"/>
      <c r="M299" s="34"/>
      <c r="N299" s="1"/>
      <c r="O299" s="34"/>
      <c r="P299" s="34"/>
      <c r="Q299" s="34"/>
      <c r="R299" s="1"/>
      <c r="S299" s="1"/>
      <c r="T299" s="1"/>
      <c r="U299" s="1"/>
      <c r="V299" s="1"/>
      <c r="W299" s="1"/>
      <c r="X299" s="1"/>
      <c r="Y299" s="1"/>
      <c r="Z299" s="1"/>
      <c r="AA299" s="1"/>
      <c r="AB299" s="1"/>
    </row>
    <row r="300" customFormat="false" ht="15" hidden="false" customHeight="false" outlineLevel="0" collapsed="false">
      <c r="A300" s="1"/>
      <c r="B300" s="1"/>
      <c r="C300" s="1"/>
      <c r="D300" s="1"/>
      <c r="E300" s="1"/>
      <c r="F300" s="1"/>
      <c r="G300" s="34"/>
      <c r="H300" s="1"/>
      <c r="I300" s="34"/>
      <c r="J300" s="1"/>
      <c r="K300" s="34"/>
      <c r="L300" s="1"/>
      <c r="M300" s="34"/>
      <c r="N300" s="1"/>
      <c r="O300" s="34"/>
      <c r="P300" s="34"/>
      <c r="Q300" s="34"/>
      <c r="R300" s="1"/>
      <c r="S300" s="1"/>
      <c r="T300" s="1"/>
      <c r="U300" s="1"/>
      <c r="V300" s="1"/>
      <c r="W300" s="1"/>
      <c r="X300" s="1"/>
      <c r="Y300" s="1"/>
      <c r="Z300" s="1"/>
      <c r="AA300" s="1"/>
      <c r="AB300" s="1"/>
    </row>
    <row r="301" customFormat="false" ht="15" hidden="false" customHeight="false" outlineLevel="0" collapsed="false">
      <c r="A301" s="1"/>
      <c r="B301" s="1"/>
      <c r="C301" s="1"/>
      <c r="D301" s="1"/>
      <c r="E301" s="1"/>
      <c r="F301" s="1"/>
      <c r="G301" s="34"/>
      <c r="H301" s="1"/>
      <c r="I301" s="34"/>
      <c r="J301" s="1"/>
      <c r="K301" s="34"/>
      <c r="L301" s="1"/>
      <c r="M301" s="34"/>
      <c r="N301" s="1"/>
      <c r="O301" s="34"/>
      <c r="P301" s="34"/>
      <c r="Q301" s="34"/>
      <c r="R301" s="1"/>
      <c r="S301" s="1"/>
      <c r="T301" s="1"/>
      <c r="U301" s="1"/>
      <c r="V301" s="1"/>
      <c r="W301" s="1"/>
      <c r="X301" s="1"/>
      <c r="Y301" s="1"/>
      <c r="Z301" s="1"/>
      <c r="AA301" s="1"/>
      <c r="AB301" s="1"/>
    </row>
    <row r="302" customFormat="false" ht="15" hidden="false" customHeight="false" outlineLevel="0" collapsed="false">
      <c r="A302" s="1"/>
      <c r="B302" s="1"/>
      <c r="C302" s="1"/>
      <c r="D302" s="1"/>
      <c r="E302" s="1"/>
      <c r="F302" s="1"/>
      <c r="G302" s="34"/>
      <c r="H302" s="1"/>
      <c r="I302" s="34"/>
      <c r="J302" s="1"/>
      <c r="K302" s="34"/>
      <c r="L302" s="1"/>
      <c r="M302" s="34"/>
      <c r="N302" s="1"/>
      <c r="O302" s="34"/>
      <c r="P302" s="34"/>
      <c r="Q302" s="34"/>
      <c r="R302" s="1"/>
      <c r="S302" s="1"/>
      <c r="T302" s="1"/>
      <c r="U302" s="1"/>
      <c r="V302" s="1"/>
      <c r="W302" s="1"/>
      <c r="X302" s="1"/>
      <c r="Y302" s="1"/>
      <c r="Z302" s="1"/>
      <c r="AA302" s="1"/>
      <c r="AB302" s="1"/>
    </row>
    <row r="303" customFormat="false" ht="15" hidden="false" customHeight="false" outlineLevel="0" collapsed="false">
      <c r="A303" s="1"/>
      <c r="B303" s="1"/>
      <c r="C303" s="1"/>
      <c r="D303" s="1"/>
      <c r="E303" s="1"/>
      <c r="F303" s="1"/>
      <c r="G303" s="34"/>
      <c r="H303" s="1"/>
      <c r="I303" s="34"/>
      <c r="J303" s="1"/>
      <c r="K303" s="34"/>
      <c r="L303" s="1"/>
      <c r="M303" s="34"/>
      <c r="N303" s="1"/>
      <c r="O303" s="34"/>
      <c r="P303" s="34"/>
      <c r="Q303" s="34"/>
      <c r="R303" s="1"/>
      <c r="S303" s="1"/>
      <c r="T303" s="1"/>
      <c r="U303" s="1"/>
      <c r="V303" s="1"/>
      <c r="W303" s="1"/>
      <c r="X303" s="1"/>
      <c r="Y303" s="1"/>
      <c r="Z303" s="1"/>
      <c r="AA303" s="1"/>
      <c r="AB303" s="1"/>
    </row>
    <row r="304" customFormat="false" ht="15" hidden="false" customHeight="false" outlineLevel="0" collapsed="false">
      <c r="A304" s="1"/>
      <c r="B304" s="1"/>
      <c r="C304" s="1"/>
      <c r="D304" s="1"/>
      <c r="E304" s="1"/>
      <c r="F304" s="1"/>
      <c r="G304" s="34"/>
      <c r="H304" s="1"/>
      <c r="I304" s="34"/>
      <c r="J304" s="1"/>
      <c r="K304" s="34"/>
      <c r="L304" s="1"/>
      <c r="M304" s="34"/>
      <c r="N304" s="1"/>
      <c r="O304" s="34"/>
      <c r="P304" s="34"/>
      <c r="Q304" s="34"/>
      <c r="R304" s="1"/>
      <c r="S304" s="1"/>
      <c r="T304" s="1"/>
      <c r="U304" s="1"/>
      <c r="V304" s="1"/>
      <c r="W304" s="1"/>
      <c r="X304" s="1"/>
      <c r="Y304" s="1"/>
      <c r="Z304" s="1"/>
      <c r="AA304" s="1"/>
      <c r="AB304" s="1"/>
    </row>
    <row r="305" customFormat="false" ht="15" hidden="false" customHeight="false" outlineLevel="0" collapsed="false">
      <c r="A305" s="1"/>
      <c r="B305" s="1"/>
      <c r="C305" s="1"/>
      <c r="D305" s="1"/>
      <c r="E305" s="1"/>
      <c r="F305" s="1"/>
      <c r="G305" s="34"/>
      <c r="H305" s="1"/>
      <c r="I305" s="34"/>
      <c r="J305" s="1"/>
      <c r="K305" s="34"/>
      <c r="L305" s="1"/>
      <c r="M305" s="34"/>
      <c r="N305" s="1"/>
      <c r="O305" s="34"/>
      <c r="P305" s="34"/>
      <c r="Q305" s="34"/>
      <c r="R305" s="1"/>
      <c r="S305" s="1"/>
      <c r="T305" s="1"/>
      <c r="U305" s="1"/>
      <c r="V305" s="1"/>
      <c r="W305" s="1"/>
      <c r="X305" s="1"/>
      <c r="Y305" s="1"/>
      <c r="Z305" s="1"/>
      <c r="AA305" s="1"/>
      <c r="AB305" s="1"/>
    </row>
    <row r="306" customFormat="false" ht="15" hidden="false" customHeight="false" outlineLevel="0" collapsed="false">
      <c r="A306" s="1"/>
      <c r="B306" s="1"/>
      <c r="C306" s="1"/>
      <c r="D306" s="1"/>
      <c r="E306" s="1"/>
      <c r="F306" s="1"/>
      <c r="G306" s="34"/>
      <c r="H306" s="1"/>
      <c r="I306" s="34"/>
      <c r="J306" s="1"/>
      <c r="K306" s="34"/>
      <c r="L306" s="1"/>
      <c r="M306" s="34"/>
      <c r="N306" s="1"/>
      <c r="O306" s="34"/>
      <c r="P306" s="34"/>
      <c r="Q306" s="34"/>
      <c r="R306" s="1"/>
      <c r="S306" s="1"/>
      <c r="T306" s="1"/>
      <c r="U306" s="1"/>
      <c r="V306" s="1"/>
      <c r="W306" s="1"/>
      <c r="X306" s="1"/>
      <c r="Y306" s="1"/>
      <c r="Z306" s="1"/>
      <c r="AA306" s="1"/>
      <c r="AB306" s="1"/>
    </row>
    <row r="307" customFormat="false" ht="15" hidden="false" customHeight="false" outlineLevel="0" collapsed="false">
      <c r="A307" s="1"/>
      <c r="B307" s="1"/>
      <c r="C307" s="1"/>
      <c r="D307" s="1"/>
      <c r="E307" s="1"/>
      <c r="F307" s="1"/>
      <c r="G307" s="34"/>
      <c r="H307" s="1"/>
      <c r="I307" s="34"/>
      <c r="J307" s="1"/>
      <c r="K307" s="34"/>
      <c r="L307" s="1"/>
      <c r="M307" s="34"/>
      <c r="N307" s="1"/>
      <c r="O307" s="34"/>
      <c r="P307" s="34"/>
      <c r="Q307" s="34"/>
      <c r="R307" s="1"/>
      <c r="S307" s="1"/>
      <c r="T307" s="1"/>
      <c r="U307" s="1"/>
      <c r="V307" s="1"/>
      <c r="W307" s="1"/>
      <c r="X307" s="1"/>
      <c r="Y307" s="1"/>
      <c r="Z307" s="1"/>
      <c r="AA307" s="1"/>
      <c r="AB307" s="1"/>
    </row>
    <row r="308" customFormat="false" ht="15" hidden="false" customHeight="false" outlineLevel="0" collapsed="false">
      <c r="A308" s="1"/>
      <c r="B308" s="1"/>
      <c r="C308" s="1"/>
      <c r="D308" s="1"/>
      <c r="E308" s="1"/>
      <c r="F308" s="1"/>
      <c r="G308" s="34"/>
      <c r="H308" s="1"/>
      <c r="I308" s="34"/>
      <c r="J308" s="1"/>
      <c r="K308" s="34"/>
      <c r="L308" s="1"/>
      <c r="M308" s="34"/>
      <c r="N308" s="1"/>
      <c r="O308" s="34"/>
      <c r="P308" s="34"/>
      <c r="Q308" s="34"/>
      <c r="R308" s="1"/>
      <c r="S308" s="1"/>
      <c r="T308" s="1"/>
      <c r="U308" s="1"/>
      <c r="V308" s="1"/>
      <c r="W308" s="1"/>
      <c r="X308" s="1"/>
      <c r="Y308" s="1"/>
      <c r="Z308" s="1"/>
      <c r="AA308" s="1"/>
      <c r="AB308" s="1"/>
    </row>
    <row r="309" customFormat="false" ht="15" hidden="false" customHeight="false" outlineLevel="0" collapsed="false">
      <c r="A309" s="1"/>
      <c r="B309" s="1"/>
      <c r="C309" s="1"/>
      <c r="D309" s="1"/>
      <c r="E309" s="1"/>
      <c r="F309" s="1"/>
      <c r="G309" s="34"/>
      <c r="H309" s="1"/>
      <c r="I309" s="34"/>
      <c r="J309" s="1"/>
      <c r="K309" s="34"/>
      <c r="L309" s="1"/>
      <c r="M309" s="34"/>
      <c r="N309" s="1"/>
      <c r="O309" s="34"/>
      <c r="P309" s="34"/>
      <c r="Q309" s="34"/>
      <c r="R309" s="1"/>
      <c r="S309" s="1"/>
      <c r="T309" s="1"/>
      <c r="U309" s="1"/>
      <c r="V309" s="1"/>
      <c r="W309" s="1"/>
      <c r="X309" s="1"/>
      <c r="Y309" s="1"/>
      <c r="Z309" s="1"/>
      <c r="AA309" s="1"/>
      <c r="AB309" s="1"/>
    </row>
  </sheetData>
  <mergeCells count="42">
    <mergeCell ref="F3:G3"/>
    <mergeCell ref="H3:I3"/>
    <mergeCell ref="J3:K3"/>
    <mergeCell ref="L3:M3"/>
    <mergeCell ref="N3:O3"/>
    <mergeCell ref="P3:Q3"/>
    <mergeCell ref="F11:G11"/>
    <mergeCell ref="H11:I11"/>
    <mergeCell ref="J11:K11"/>
    <mergeCell ref="L11:M11"/>
    <mergeCell ref="N11:O11"/>
    <mergeCell ref="P11:Q11"/>
    <mergeCell ref="B115:Q115"/>
    <mergeCell ref="B116:Q116"/>
    <mergeCell ref="B117:Q117"/>
    <mergeCell ref="B118:Q118"/>
    <mergeCell ref="B119:Q119"/>
    <mergeCell ref="B120:Q120"/>
    <mergeCell ref="B121:Q121"/>
    <mergeCell ref="B122:Q122"/>
    <mergeCell ref="B123:Q123"/>
    <mergeCell ref="B124:Q124"/>
    <mergeCell ref="B125:Q125"/>
    <mergeCell ref="B126:Q126"/>
    <mergeCell ref="F132:G132"/>
    <mergeCell ref="H132:I132"/>
    <mergeCell ref="J132:K132"/>
    <mergeCell ref="L132:M132"/>
    <mergeCell ref="N132:O132"/>
    <mergeCell ref="P132:Q132"/>
    <mergeCell ref="B236:Q236"/>
    <mergeCell ref="B237:Q237"/>
    <mergeCell ref="B238:Q238"/>
    <mergeCell ref="B239:Q239"/>
    <mergeCell ref="B240:Q240"/>
    <mergeCell ref="B241:Q241"/>
    <mergeCell ref="B242:Q242"/>
    <mergeCell ref="B243:Q243"/>
    <mergeCell ref="B244:Q244"/>
    <mergeCell ref="B245:Q245"/>
    <mergeCell ref="B246:Q246"/>
    <mergeCell ref="B247:Q247"/>
  </mergeCells>
  <conditionalFormatting sqref="B14:B23;B25:B34;G14:G23;G25:G34;I14:I23;I25:I34;K14:K23;K25:K34;M14:M23;M25:M34;B36:B45;B47:B56;G36:G45;I36:I45;G47:G56;I47:I56;K47:K56;K36:K45;M36:M45;M47:M56;B58:B67;G58:G67;I58:I67;K58:K67;M58:M67;B69:B78;I69:I78;G69:G78;K69:K78;M69:M78;B80:B89;G80:G89;I80:I89;K80:K89;M80:M89;B91:B100;G91:G100;I91:I100;K91:K100;M91:M100;B102:B111;G102:G111;I102:I111;K102:K111;M102:M111;O14:Q23;O25:Q34;O36:Q45;O47:Q56;O58:Q67;O69:Q78;O80:Q89;O91:Q100;O102:Q111">
    <cfRule type="cellIs" priority="2" operator="equal" aboveAverage="0" equalAverage="0" bottom="0" percent="0" rank="0" text="" dxfId="0">
      <formula>0</formula>
    </cfRule>
  </conditionalFormatting>
  <conditionalFormatting sqref="U165;B135:B144;G135:G144;I135:I144;K135:K144;M135:M144;B146:B155;B157:B166;G146:G155;I146:I155;K146:K155;M146:M155;G157:G166;I157:I166;K157:K166;M157:M166;B168:B177;G168:G177;I168:I177;K168:K177;M168:M177;B179:B188;G179:G188;I179:I188;K179:K188;M179:M188;B190:B199;G190:G199;I190:I199;K190:K199;M190:M199;B201:B210;G201:G210;I201:I210;K201:K210;M201:M210;B212:B221;B223:B232;G212:G221;G223:G232;I212:I221;I223:I232;K212:K221;K223:K232;M212:M221;M223:M232;O135:Q144;O146:Q155;O157:Q166;O168:Q177;O179:Q188;O190:Q199;O201:Q210;O212:Q221;O223:Q232">
    <cfRule type="cellIs" priority="3" operator="equal" aboveAverage="0" equalAverage="0" bottom="0" percent="0" rank="0" text="" dxfId="1">
      <formula>0</formula>
    </cfRule>
  </conditionalFormatting>
  <conditionalFormatting sqref="E13;E24;E35;E46;E57;E68;E79;E90;E101;E113;E134;E156;E145;E167;E178;E189;E200;E211;E222;E234">
    <cfRule type="cellIs" priority="4" operator="lessThan" aboveAverage="0" equalAverage="0" bottom="0" percent="0" rank="0" text="" dxfId="2">
      <formula>0</formula>
    </cfRule>
    <cfRule type="cellIs" priority="5" operator="equal" aboveAverage="0" equalAverage="0" bottom="0" percent="0" rank="0" text="" dxfId="3">
      <formula>0</formula>
    </cfRule>
  </conditionalFormatting>
  <hyperlinks>
    <hyperlink ref="T3" location="Übersicht!A1" display="Übersicht"/>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M62"/>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D6" activeCellId="0" sqref="D6"/>
    </sheetView>
  </sheetViews>
  <sheetFormatPr defaultRowHeight="15"/>
  <cols>
    <col collapsed="false" hidden="false" max="1" min="1" style="0" width="4.60728744939271"/>
    <col collapsed="false" hidden="false" max="2" min="2" style="0" width="29.6720647773279"/>
    <col collapsed="false" hidden="false" max="4" min="3" style="0" width="27.8502024291498"/>
    <col collapsed="false" hidden="false" max="5" min="5" style="0" width="25.8137651821862"/>
    <col collapsed="false" hidden="false" max="6" min="6" style="0" width="27.6356275303644"/>
    <col collapsed="false" hidden="false" max="7" min="7" style="0" width="29.8866396761134"/>
    <col collapsed="false" hidden="false" max="8" min="8" style="0" width="30.2064777327935"/>
    <col collapsed="false" hidden="false" max="9" min="9" style="0" width="25.2793522267206"/>
    <col collapsed="false" hidden="false" max="10" min="10" style="0" width="29.3522267206478"/>
    <col collapsed="false" hidden="false" max="1025" min="11" style="0" width="10.7125506072875"/>
  </cols>
  <sheetData>
    <row r="1" customFormat="false" ht="15" hidden="false" customHeight="false" outlineLevel="0" collapsed="false">
      <c r="A1" s="1"/>
      <c r="B1" s="1"/>
      <c r="C1" s="1"/>
      <c r="D1" s="1"/>
      <c r="E1" s="1"/>
      <c r="F1" s="1"/>
      <c r="G1" s="1"/>
      <c r="H1" s="1"/>
      <c r="I1" s="1"/>
      <c r="J1" s="1"/>
      <c r="K1" s="1"/>
      <c r="L1" s="1"/>
      <c r="M1" s="1"/>
    </row>
    <row r="2" customFormat="false" ht="15" hidden="false" customHeight="false" outlineLevel="0" collapsed="false">
      <c r="A2" s="1"/>
      <c r="B2" s="1"/>
      <c r="C2" s="1"/>
      <c r="D2" s="1"/>
      <c r="E2" s="1"/>
      <c r="F2" s="1"/>
      <c r="G2" s="1"/>
      <c r="H2" s="1"/>
      <c r="I2" s="1"/>
      <c r="J2" s="1"/>
      <c r="K2" s="1"/>
      <c r="L2" s="1"/>
      <c r="M2" s="1"/>
    </row>
    <row r="3" customFormat="false" ht="15" hidden="false" customHeight="false" outlineLevel="0" collapsed="false">
      <c r="A3" s="1"/>
      <c r="B3" s="113" t="s">
        <v>53</v>
      </c>
      <c r="C3" s="113" t="s">
        <v>70</v>
      </c>
      <c r="D3" s="114" t="s">
        <v>55</v>
      </c>
      <c r="E3" s="114" t="s">
        <v>71</v>
      </c>
      <c r="F3" s="114" t="s">
        <v>57</v>
      </c>
      <c r="G3" s="114" t="s">
        <v>58</v>
      </c>
      <c r="H3" s="114" t="s">
        <v>72</v>
      </c>
      <c r="I3" s="114" t="s">
        <v>60</v>
      </c>
      <c r="J3" s="114" t="s">
        <v>61</v>
      </c>
      <c r="K3" s="1"/>
      <c r="L3" s="1"/>
      <c r="M3" s="1"/>
    </row>
    <row r="4" customFormat="false" ht="15" hidden="false" customHeight="false" outlineLevel="0" collapsed="false">
      <c r="A4" s="1"/>
      <c r="B4" s="115" t="s">
        <v>81</v>
      </c>
      <c r="C4" s="116" t="s">
        <v>114</v>
      </c>
      <c r="D4" s="116" t="s">
        <v>115</v>
      </c>
      <c r="E4" s="116" t="s">
        <v>116</v>
      </c>
      <c r="F4" s="116" t="s">
        <v>117</v>
      </c>
      <c r="G4" s="116" t="s">
        <v>118</v>
      </c>
      <c r="H4" s="116" t="s">
        <v>119</v>
      </c>
      <c r="I4" s="116" t="s">
        <v>120</v>
      </c>
      <c r="J4" s="116" t="s">
        <v>121</v>
      </c>
      <c r="K4" s="1"/>
      <c r="L4" s="1"/>
      <c r="M4" s="1"/>
    </row>
    <row r="5" customFormat="false" ht="15" hidden="false" customHeight="false" outlineLevel="0" collapsed="false">
      <c r="A5" s="1"/>
      <c r="B5" s="115" t="s">
        <v>82</v>
      </c>
      <c r="C5" s="116" t="s">
        <v>122</v>
      </c>
      <c r="D5" s="116" t="s">
        <v>123</v>
      </c>
      <c r="E5" s="116" t="s">
        <v>124</v>
      </c>
      <c r="F5" s="116" t="s">
        <v>125</v>
      </c>
      <c r="G5" s="116" t="s">
        <v>126</v>
      </c>
      <c r="H5" s="116"/>
      <c r="I5" s="116" t="s">
        <v>127</v>
      </c>
      <c r="J5" s="116" t="s">
        <v>128</v>
      </c>
      <c r="K5" s="1"/>
      <c r="L5" s="1"/>
      <c r="M5" s="1"/>
    </row>
    <row r="6" customFormat="false" ht="15" hidden="false" customHeight="false" outlineLevel="0" collapsed="false">
      <c r="A6" s="1"/>
      <c r="B6" s="115" t="s">
        <v>129</v>
      </c>
      <c r="C6" s="116" t="s">
        <v>130</v>
      </c>
      <c r="D6" s="116" t="s">
        <v>131</v>
      </c>
      <c r="E6" s="116" t="s">
        <v>132</v>
      </c>
      <c r="F6" s="116" t="s">
        <v>133</v>
      </c>
      <c r="G6" s="116" t="s">
        <v>134</v>
      </c>
      <c r="H6" s="116"/>
      <c r="I6" s="116" t="s">
        <v>135</v>
      </c>
      <c r="J6" s="116" t="s">
        <v>135</v>
      </c>
      <c r="K6" s="1"/>
      <c r="L6" s="1"/>
      <c r="M6" s="1"/>
    </row>
    <row r="7" customFormat="false" ht="15" hidden="false" customHeight="false" outlineLevel="0" collapsed="false">
      <c r="A7" s="1"/>
      <c r="B7" s="115" t="s">
        <v>136</v>
      </c>
      <c r="C7" s="116" t="s">
        <v>91</v>
      </c>
      <c r="D7" s="116" t="s">
        <v>137</v>
      </c>
      <c r="E7" s="116" t="s">
        <v>138</v>
      </c>
      <c r="F7" s="116" t="s">
        <v>139</v>
      </c>
      <c r="G7" s="116" t="s">
        <v>140</v>
      </c>
      <c r="H7" s="116"/>
      <c r="I7" s="116" t="s">
        <v>141</v>
      </c>
      <c r="J7" s="116" t="s">
        <v>141</v>
      </c>
      <c r="K7" s="1"/>
      <c r="L7" s="1"/>
      <c r="M7" s="1"/>
    </row>
    <row r="8" customFormat="false" ht="15" hidden="false" customHeight="false" outlineLevel="0" collapsed="false">
      <c r="A8" s="1"/>
      <c r="B8" s="115" t="s">
        <v>142</v>
      </c>
      <c r="C8" s="116" t="s">
        <v>143</v>
      </c>
      <c r="D8" s="116" t="s">
        <v>144</v>
      </c>
      <c r="E8" s="116" t="s">
        <v>145</v>
      </c>
      <c r="F8" s="116"/>
      <c r="G8" s="116" t="s">
        <v>146</v>
      </c>
      <c r="H8" s="116"/>
      <c r="I8" s="116" t="s">
        <v>146</v>
      </c>
      <c r="J8" s="116" t="s">
        <v>146</v>
      </c>
      <c r="K8" s="1"/>
      <c r="L8" s="1"/>
      <c r="M8" s="1"/>
    </row>
    <row r="9" customFormat="false" ht="15" hidden="false" customHeight="false" outlineLevel="0" collapsed="false">
      <c r="A9" s="1"/>
      <c r="B9" s="115"/>
      <c r="C9" s="116" t="s">
        <v>147</v>
      </c>
      <c r="D9" s="116" t="s">
        <v>148</v>
      </c>
      <c r="E9" s="116"/>
      <c r="F9" s="116"/>
      <c r="G9" s="116"/>
      <c r="H9" s="116"/>
      <c r="I9" s="116"/>
      <c r="J9" s="116"/>
      <c r="K9" s="1"/>
      <c r="L9" s="1"/>
      <c r="M9" s="1"/>
    </row>
    <row r="10" customFormat="false" ht="15" hidden="false" customHeight="false" outlineLevel="0" collapsed="false">
      <c r="A10" s="1"/>
      <c r="B10" s="115"/>
      <c r="C10" s="116" t="s">
        <v>149</v>
      </c>
      <c r="D10" s="116" t="s">
        <v>150</v>
      </c>
      <c r="E10" s="116"/>
      <c r="F10" s="116"/>
      <c r="G10" s="116"/>
      <c r="H10" s="116"/>
      <c r="I10" s="116"/>
      <c r="J10" s="115"/>
      <c r="K10" s="1"/>
      <c r="L10" s="1"/>
      <c r="M10" s="1"/>
    </row>
    <row r="11" customFormat="false" ht="15" hidden="false" customHeight="false" outlineLevel="0" collapsed="false">
      <c r="A11" s="1"/>
      <c r="B11" s="115"/>
      <c r="C11" s="116"/>
      <c r="D11" s="116" t="s">
        <v>151</v>
      </c>
      <c r="E11" s="116"/>
      <c r="F11" s="116"/>
      <c r="G11" s="116"/>
      <c r="H11" s="116"/>
      <c r="I11" s="116"/>
      <c r="J11" s="115"/>
      <c r="K11" s="1"/>
      <c r="L11" s="1"/>
      <c r="M11" s="1"/>
    </row>
    <row r="12" customFormat="false" ht="15" hidden="false" customHeight="false" outlineLevel="0" collapsed="false">
      <c r="A12" s="1"/>
      <c r="B12" s="115"/>
      <c r="C12" s="116"/>
      <c r="D12" s="116"/>
      <c r="E12" s="116"/>
      <c r="F12" s="116"/>
      <c r="G12" s="116"/>
      <c r="H12" s="116"/>
      <c r="I12" s="116"/>
      <c r="J12" s="115"/>
      <c r="K12" s="1"/>
      <c r="L12" s="1"/>
      <c r="M12" s="1"/>
    </row>
    <row r="13" customFormat="false" ht="15" hidden="false" customHeight="false" outlineLevel="0" collapsed="false">
      <c r="A13" s="1"/>
      <c r="B13" s="117"/>
      <c r="C13" s="118"/>
      <c r="D13" s="118"/>
      <c r="E13" s="118"/>
      <c r="F13" s="118"/>
      <c r="G13" s="118"/>
      <c r="H13" s="118"/>
      <c r="I13" s="118"/>
      <c r="J13" s="117"/>
      <c r="K13" s="1"/>
      <c r="L13" s="1"/>
      <c r="M13" s="1"/>
    </row>
    <row r="14" customFormat="false" ht="15" hidden="false" customHeight="false" outlineLevel="0" collapsed="false">
      <c r="A14" s="1"/>
      <c r="B14" s="1"/>
      <c r="C14" s="1"/>
      <c r="D14" s="1"/>
      <c r="E14" s="1"/>
      <c r="F14" s="1"/>
      <c r="G14" s="1"/>
      <c r="H14" s="1"/>
      <c r="I14" s="1"/>
      <c r="J14" s="1"/>
      <c r="K14" s="1"/>
      <c r="L14" s="1"/>
      <c r="M14" s="1"/>
    </row>
    <row r="15" customFormat="false" ht="15" hidden="false" customHeight="false" outlineLevel="0" collapsed="false">
      <c r="A15" s="1"/>
      <c r="B15" s="1"/>
      <c r="C15" s="1"/>
      <c r="D15" s="1"/>
      <c r="E15" s="1"/>
      <c r="F15" s="1"/>
      <c r="G15" s="1"/>
      <c r="H15" s="1"/>
      <c r="I15" s="1"/>
      <c r="J15" s="1"/>
      <c r="K15" s="1"/>
      <c r="L15" s="1"/>
      <c r="M15" s="1"/>
    </row>
    <row r="16" customFormat="false" ht="15" hidden="false" customHeight="false" outlineLevel="0" collapsed="false">
      <c r="A16" s="1"/>
      <c r="B16" s="1"/>
      <c r="C16" s="1"/>
      <c r="D16" s="1"/>
      <c r="E16" s="1"/>
      <c r="F16" s="1"/>
      <c r="G16" s="1"/>
      <c r="H16" s="1"/>
      <c r="I16" s="1"/>
      <c r="J16" s="1"/>
      <c r="K16" s="1"/>
      <c r="L16" s="1"/>
      <c r="M16" s="1"/>
    </row>
    <row r="17" customFormat="false" ht="15" hidden="false" customHeight="false" outlineLevel="0" collapsed="false">
      <c r="A17" s="1"/>
      <c r="B17" s="1"/>
      <c r="C17" s="1"/>
      <c r="D17" s="1"/>
      <c r="E17" s="1"/>
      <c r="F17" s="1"/>
      <c r="G17" s="1"/>
      <c r="H17" s="1"/>
      <c r="I17" s="1"/>
      <c r="J17" s="1"/>
      <c r="K17" s="1"/>
      <c r="L17" s="1"/>
      <c r="M17" s="1"/>
    </row>
    <row r="18" customFormat="false" ht="15" hidden="false" customHeight="false" outlineLevel="0" collapsed="false">
      <c r="A18" s="1"/>
      <c r="B18" s="1"/>
      <c r="C18" s="1"/>
      <c r="D18" s="1"/>
      <c r="E18" s="1"/>
      <c r="F18" s="1"/>
      <c r="G18" s="1"/>
      <c r="H18" s="1"/>
      <c r="I18" s="1"/>
      <c r="J18" s="1"/>
      <c r="K18" s="1"/>
      <c r="L18" s="1"/>
      <c r="M18" s="1"/>
    </row>
    <row r="19" customFormat="false" ht="15" hidden="false" customHeight="false" outlineLevel="0" collapsed="false">
      <c r="A19" s="1"/>
      <c r="B19" s="1"/>
      <c r="C19" s="1"/>
      <c r="D19" s="1"/>
      <c r="E19" s="1"/>
      <c r="F19" s="1"/>
      <c r="G19" s="1"/>
      <c r="H19" s="1"/>
      <c r="I19" s="1"/>
      <c r="J19" s="1"/>
      <c r="K19" s="1"/>
      <c r="L19" s="1"/>
      <c r="M19" s="1"/>
    </row>
    <row r="20" customFormat="false" ht="15" hidden="false" customHeight="false" outlineLevel="0" collapsed="false">
      <c r="A20" s="1"/>
      <c r="B20" s="1"/>
      <c r="C20" s="1"/>
      <c r="D20" s="1"/>
      <c r="E20" s="1"/>
      <c r="F20" s="10" t="s">
        <v>50</v>
      </c>
      <c r="G20" s="1"/>
      <c r="H20" s="1"/>
      <c r="I20" s="1"/>
      <c r="J20" s="1"/>
      <c r="K20" s="1"/>
      <c r="L20" s="1"/>
      <c r="M20" s="1"/>
    </row>
    <row r="21" customFormat="false" ht="15" hidden="false" customHeight="false" outlineLevel="0" collapsed="false">
      <c r="A21" s="1"/>
      <c r="B21" s="1"/>
      <c r="C21" s="1"/>
      <c r="D21" s="1"/>
      <c r="E21" s="1"/>
      <c r="F21" s="1"/>
      <c r="G21" s="1"/>
      <c r="H21" s="1"/>
      <c r="I21" s="1"/>
      <c r="J21" s="1"/>
      <c r="K21" s="1"/>
      <c r="L21" s="1"/>
      <c r="M21" s="1"/>
    </row>
    <row r="22" customFormat="false" ht="15" hidden="false" customHeight="false" outlineLevel="0" collapsed="false">
      <c r="A22" s="1"/>
      <c r="B22" s="1"/>
      <c r="C22" s="1"/>
      <c r="D22" s="1"/>
      <c r="E22" s="1"/>
      <c r="F22" s="1"/>
      <c r="G22" s="1"/>
      <c r="H22" s="1"/>
      <c r="I22" s="1"/>
      <c r="J22" s="1"/>
      <c r="K22" s="1"/>
      <c r="L22" s="1"/>
      <c r="M22" s="1"/>
    </row>
    <row r="23" customFormat="false" ht="15" hidden="false" customHeight="false" outlineLevel="0" collapsed="false">
      <c r="A23" s="1"/>
      <c r="B23" s="1"/>
      <c r="C23" s="1"/>
      <c r="D23" s="1"/>
      <c r="E23" s="1"/>
      <c r="F23" s="1"/>
      <c r="G23" s="1"/>
      <c r="H23" s="1"/>
      <c r="I23" s="1"/>
      <c r="J23" s="1"/>
      <c r="K23" s="1"/>
      <c r="L23" s="1"/>
      <c r="M23" s="1"/>
    </row>
    <row r="24" customFormat="false" ht="15" hidden="false" customHeight="false" outlineLevel="0" collapsed="false">
      <c r="A24" s="1"/>
      <c r="B24" s="1"/>
      <c r="C24" s="1"/>
      <c r="D24" s="1"/>
      <c r="E24" s="1"/>
      <c r="F24" s="1"/>
      <c r="G24" s="1"/>
      <c r="H24" s="1"/>
      <c r="I24" s="1"/>
      <c r="J24" s="1"/>
      <c r="K24" s="1"/>
      <c r="L24" s="1"/>
      <c r="M24" s="1"/>
    </row>
    <row r="25" customFormat="false" ht="15" hidden="false" customHeight="false" outlineLevel="0" collapsed="false">
      <c r="A25" s="1"/>
      <c r="B25" s="1"/>
      <c r="C25" s="1"/>
      <c r="D25" s="1"/>
      <c r="E25" s="1"/>
      <c r="F25" s="1"/>
      <c r="G25" s="1"/>
      <c r="H25" s="1"/>
      <c r="I25" s="1"/>
      <c r="J25" s="1"/>
      <c r="K25" s="1"/>
      <c r="L25" s="1"/>
      <c r="M25" s="1"/>
    </row>
    <row r="26" customFormat="false" ht="15" hidden="false" customHeight="false" outlineLevel="0" collapsed="false">
      <c r="A26" s="1"/>
      <c r="B26" s="1"/>
      <c r="C26" s="1"/>
      <c r="D26" s="1"/>
      <c r="E26" s="1"/>
      <c r="F26" s="1"/>
      <c r="G26" s="1"/>
      <c r="H26" s="1"/>
      <c r="I26" s="1"/>
      <c r="J26" s="1"/>
      <c r="K26" s="1"/>
      <c r="L26" s="1"/>
      <c r="M26" s="1"/>
    </row>
    <row r="27" customFormat="false" ht="15" hidden="false" customHeight="false" outlineLevel="0" collapsed="false">
      <c r="A27" s="1"/>
      <c r="B27" s="1"/>
      <c r="C27" s="1"/>
      <c r="D27" s="1"/>
      <c r="E27" s="1"/>
      <c r="F27" s="1"/>
      <c r="G27" s="1"/>
      <c r="H27" s="1"/>
      <c r="I27" s="1"/>
      <c r="J27" s="1"/>
      <c r="K27" s="1"/>
      <c r="L27" s="1"/>
      <c r="M27" s="1"/>
    </row>
    <row r="28" customFormat="false" ht="15" hidden="false" customHeight="false" outlineLevel="0" collapsed="false">
      <c r="A28" s="1"/>
      <c r="B28" s="1"/>
      <c r="C28" s="1"/>
      <c r="D28" s="1"/>
      <c r="E28" s="1"/>
      <c r="F28" s="1"/>
      <c r="G28" s="1"/>
      <c r="H28" s="1"/>
      <c r="I28" s="1"/>
      <c r="J28" s="1"/>
      <c r="K28" s="1"/>
      <c r="L28" s="1"/>
      <c r="M28" s="1"/>
    </row>
    <row r="29" customFormat="false" ht="15" hidden="false" customHeight="false" outlineLevel="0" collapsed="false">
      <c r="A29" s="1"/>
      <c r="B29" s="1"/>
      <c r="C29" s="1"/>
      <c r="D29" s="1"/>
      <c r="E29" s="1"/>
      <c r="F29" s="1"/>
      <c r="G29" s="1"/>
      <c r="H29" s="1"/>
      <c r="I29" s="1"/>
      <c r="J29" s="1"/>
      <c r="K29" s="1"/>
      <c r="L29" s="1"/>
      <c r="M29" s="1"/>
    </row>
    <row r="30" customFormat="false" ht="15" hidden="false" customHeight="false" outlineLevel="0" collapsed="false">
      <c r="A30" s="1"/>
      <c r="B30" s="1"/>
      <c r="C30" s="1"/>
      <c r="D30" s="1"/>
      <c r="E30" s="1"/>
      <c r="F30" s="1"/>
      <c r="G30" s="1"/>
      <c r="H30" s="1"/>
      <c r="I30" s="1"/>
      <c r="J30" s="1"/>
      <c r="K30" s="1"/>
      <c r="L30" s="1"/>
      <c r="M30" s="1"/>
    </row>
    <row r="31" customFormat="false" ht="15" hidden="false" customHeight="false" outlineLevel="0" collapsed="false">
      <c r="A31" s="1"/>
      <c r="B31" s="1"/>
      <c r="C31" s="1"/>
      <c r="D31" s="1"/>
      <c r="E31" s="1"/>
      <c r="F31" s="1"/>
      <c r="G31" s="1"/>
      <c r="H31" s="1"/>
      <c r="I31" s="1"/>
      <c r="J31" s="1"/>
      <c r="K31" s="1"/>
      <c r="L31" s="1"/>
      <c r="M31" s="1"/>
    </row>
    <row r="32" customFormat="false" ht="15" hidden="false" customHeight="false" outlineLevel="0" collapsed="false">
      <c r="A32" s="1"/>
      <c r="B32" s="1"/>
      <c r="C32" s="1"/>
      <c r="D32" s="1"/>
      <c r="E32" s="1"/>
      <c r="F32" s="1"/>
      <c r="G32" s="1"/>
      <c r="H32" s="1"/>
      <c r="I32" s="1"/>
      <c r="J32" s="1"/>
      <c r="K32" s="1"/>
      <c r="L32" s="1"/>
      <c r="M32" s="1"/>
    </row>
    <row r="33" customFormat="false" ht="15" hidden="false" customHeight="false" outlineLevel="0" collapsed="false">
      <c r="A33" s="1"/>
      <c r="B33" s="1"/>
      <c r="C33" s="1"/>
      <c r="D33" s="1"/>
      <c r="E33" s="1"/>
      <c r="F33" s="1"/>
      <c r="G33" s="1"/>
      <c r="H33" s="1"/>
      <c r="I33" s="1"/>
      <c r="J33" s="1"/>
      <c r="K33" s="1"/>
      <c r="L33" s="1"/>
      <c r="M33" s="1"/>
    </row>
    <row r="34" customFormat="false" ht="15" hidden="false" customHeight="false" outlineLevel="0" collapsed="false">
      <c r="A34" s="1"/>
      <c r="B34" s="1"/>
      <c r="C34" s="1"/>
      <c r="D34" s="1"/>
      <c r="E34" s="1"/>
      <c r="F34" s="1"/>
      <c r="G34" s="1"/>
      <c r="H34" s="1"/>
      <c r="I34" s="1"/>
      <c r="J34" s="1"/>
      <c r="K34" s="1"/>
      <c r="L34" s="1"/>
      <c r="M34" s="1"/>
    </row>
    <row r="35" customFormat="false" ht="15" hidden="false" customHeight="false" outlineLevel="0" collapsed="false">
      <c r="A35" s="1"/>
      <c r="B35" s="1"/>
      <c r="C35" s="1"/>
      <c r="D35" s="1"/>
      <c r="E35" s="1"/>
      <c r="F35" s="1"/>
      <c r="G35" s="1"/>
      <c r="H35" s="1"/>
      <c r="I35" s="1"/>
      <c r="J35" s="1"/>
      <c r="K35" s="1"/>
      <c r="L35" s="1"/>
      <c r="M35" s="1"/>
    </row>
    <row r="36" customFormat="false" ht="15" hidden="false" customHeight="false" outlineLevel="0" collapsed="false">
      <c r="A36" s="1"/>
      <c r="B36" s="1"/>
      <c r="C36" s="1"/>
      <c r="D36" s="1"/>
      <c r="E36" s="1"/>
      <c r="F36" s="1"/>
      <c r="G36" s="1"/>
      <c r="H36" s="1"/>
      <c r="I36" s="1"/>
      <c r="J36" s="1"/>
      <c r="K36" s="1"/>
      <c r="L36" s="1"/>
      <c r="M36" s="1"/>
    </row>
    <row r="37" customFormat="false" ht="15" hidden="false" customHeight="false" outlineLevel="0" collapsed="false">
      <c r="A37" s="1"/>
      <c r="B37" s="1"/>
      <c r="C37" s="1"/>
      <c r="D37" s="1"/>
      <c r="E37" s="1"/>
      <c r="F37" s="1"/>
      <c r="G37" s="1"/>
      <c r="H37" s="1"/>
      <c r="I37" s="1"/>
      <c r="J37" s="1"/>
      <c r="K37" s="1"/>
      <c r="L37" s="1"/>
      <c r="M37" s="1"/>
    </row>
    <row r="38" customFormat="false" ht="15" hidden="false" customHeight="false" outlineLevel="0" collapsed="false">
      <c r="A38" s="1"/>
      <c r="B38" s="1"/>
      <c r="C38" s="1"/>
      <c r="D38" s="1"/>
      <c r="E38" s="1"/>
      <c r="F38" s="1"/>
      <c r="G38" s="1"/>
      <c r="H38" s="1"/>
      <c r="I38" s="1"/>
      <c r="J38" s="1"/>
      <c r="K38" s="1"/>
      <c r="L38" s="1"/>
      <c r="M38" s="1"/>
    </row>
    <row r="39" customFormat="false" ht="15" hidden="false" customHeight="false" outlineLevel="0" collapsed="false">
      <c r="A39" s="1"/>
      <c r="B39" s="1"/>
      <c r="C39" s="1"/>
      <c r="D39" s="1"/>
      <c r="E39" s="1"/>
      <c r="F39" s="1"/>
      <c r="G39" s="1"/>
      <c r="H39" s="1"/>
      <c r="I39" s="1"/>
      <c r="J39" s="1"/>
      <c r="K39" s="1"/>
      <c r="L39" s="1"/>
      <c r="M39" s="1"/>
    </row>
    <row r="40" customFormat="false" ht="15" hidden="false" customHeight="false" outlineLevel="0" collapsed="false">
      <c r="A40" s="1"/>
      <c r="B40" s="1"/>
      <c r="C40" s="1"/>
      <c r="D40" s="1"/>
      <c r="E40" s="1"/>
      <c r="F40" s="1"/>
      <c r="G40" s="1"/>
      <c r="H40" s="1"/>
      <c r="I40" s="1"/>
      <c r="J40" s="1"/>
      <c r="K40" s="1"/>
      <c r="L40" s="1"/>
      <c r="M40" s="1"/>
    </row>
    <row r="41" customFormat="false" ht="15" hidden="false" customHeight="false" outlineLevel="0" collapsed="false">
      <c r="A41" s="1"/>
      <c r="B41" s="1"/>
      <c r="C41" s="1"/>
      <c r="D41" s="1"/>
      <c r="E41" s="1"/>
      <c r="F41" s="1"/>
      <c r="G41" s="1"/>
      <c r="H41" s="1"/>
      <c r="I41" s="1"/>
      <c r="J41" s="1"/>
      <c r="K41" s="1"/>
      <c r="L41" s="1"/>
      <c r="M41" s="1"/>
    </row>
    <row r="42" customFormat="false" ht="15" hidden="false" customHeight="false" outlineLevel="0" collapsed="false">
      <c r="A42" s="1"/>
      <c r="B42" s="1"/>
      <c r="C42" s="1"/>
      <c r="D42" s="1"/>
      <c r="E42" s="1"/>
      <c r="F42" s="1"/>
      <c r="G42" s="1"/>
      <c r="H42" s="1"/>
      <c r="I42" s="1"/>
      <c r="J42" s="1"/>
      <c r="K42" s="1"/>
      <c r="L42" s="1"/>
      <c r="M42" s="1"/>
    </row>
    <row r="43" customFormat="false" ht="15" hidden="false" customHeight="false" outlineLevel="0" collapsed="false">
      <c r="A43" s="1"/>
      <c r="B43" s="1"/>
      <c r="C43" s="1"/>
      <c r="D43" s="1"/>
      <c r="E43" s="1"/>
      <c r="F43" s="1"/>
      <c r="G43" s="1"/>
      <c r="H43" s="1"/>
      <c r="I43" s="1"/>
      <c r="J43" s="1"/>
      <c r="K43" s="1"/>
      <c r="L43" s="1"/>
      <c r="M43" s="1"/>
    </row>
    <row r="44" customFormat="false" ht="15" hidden="false" customHeight="false" outlineLevel="0" collapsed="false">
      <c r="A44" s="1"/>
      <c r="B44" s="1"/>
      <c r="C44" s="1"/>
      <c r="D44" s="1"/>
      <c r="E44" s="1"/>
      <c r="F44" s="1"/>
      <c r="G44" s="1"/>
      <c r="H44" s="1"/>
      <c r="I44" s="1"/>
      <c r="J44" s="1"/>
      <c r="K44" s="1"/>
      <c r="L44" s="1"/>
      <c r="M44" s="1"/>
    </row>
    <row r="45" customFormat="false" ht="15" hidden="false" customHeight="false" outlineLevel="0" collapsed="false">
      <c r="A45" s="1"/>
      <c r="B45" s="1"/>
      <c r="C45" s="1"/>
      <c r="D45" s="1"/>
      <c r="E45" s="1"/>
      <c r="F45" s="1"/>
      <c r="G45" s="1"/>
      <c r="H45" s="1"/>
      <c r="I45" s="1"/>
      <c r="J45" s="1"/>
      <c r="K45" s="1"/>
      <c r="L45" s="1"/>
      <c r="M45" s="1"/>
    </row>
    <row r="46" customFormat="false" ht="15" hidden="false" customHeight="false" outlineLevel="0" collapsed="false">
      <c r="A46" s="1"/>
      <c r="B46" s="1"/>
      <c r="C46" s="1"/>
      <c r="D46" s="1"/>
      <c r="E46" s="1"/>
      <c r="F46" s="1"/>
      <c r="G46" s="1"/>
      <c r="H46" s="1"/>
      <c r="I46" s="1"/>
      <c r="J46" s="1"/>
      <c r="K46" s="1"/>
      <c r="L46" s="1"/>
      <c r="M46" s="1"/>
    </row>
    <row r="47" customFormat="false" ht="15" hidden="false" customHeight="false" outlineLevel="0" collapsed="false">
      <c r="A47" s="1"/>
      <c r="B47" s="1"/>
      <c r="C47" s="1"/>
      <c r="D47" s="1"/>
      <c r="E47" s="1"/>
      <c r="F47" s="1"/>
      <c r="G47" s="1"/>
      <c r="H47" s="1"/>
      <c r="I47" s="1"/>
      <c r="J47" s="1"/>
      <c r="K47" s="1"/>
      <c r="L47" s="1"/>
      <c r="M47" s="1"/>
    </row>
    <row r="48" customFormat="false" ht="15" hidden="false" customHeight="false" outlineLevel="0" collapsed="false">
      <c r="A48" s="1"/>
      <c r="B48" s="1"/>
      <c r="C48" s="1"/>
      <c r="D48" s="1"/>
      <c r="E48" s="1"/>
      <c r="F48" s="1"/>
      <c r="G48" s="1"/>
      <c r="H48" s="1"/>
      <c r="I48" s="1"/>
      <c r="J48" s="1"/>
      <c r="K48" s="1"/>
      <c r="L48" s="1"/>
      <c r="M48" s="1"/>
    </row>
    <row r="49" customFormat="false" ht="15" hidden="false" customHeight="false" outlineLevel="0" collapsed="false">
      <c r="A49" s="1"/>
      <c r="B49" s="1"/>
      <c r="C49" s="1"/>
      <c r="D49" s="1"/>
      <c r="E49" s="1"/>
      <c r="F49" s="1"/>
      <c r="G49" s="1"/>
      <c r="H49" s="1"/>
      <c r="I49" s="1"/>
      <c r="J49" s="1"/>
      <c r="K49" s="1"/>
      <c r="L49" s="1"/>
      <c r="M49" s="1"/>
    </row>
    <row r="50" customFormat="false" ht="15" hidden="false" customHeight="false" outlineLevel="0" collapsed="false">
      <c r="A50" s="1"/>
      <c r="B50" s="1"/>
      <c r="C50" s="1"/>
      <c r="D50" s="1"/>
      <c r="E50" s="1"/>
      <c r="F50" s="1"/>
      <c r="G50" s="1"/>
      <c r="H50" s="1"/>
      <c r="I50" s="1"/>
      <c r="J50" s="1"/>
      <c r="K50" s="1"/>
      <c r="L50" s="1"/>
      <c r="M50" s="1"/>
    </row>
    <row r="51" customFormat="false" ht="15" hidden="false" customHeight="false" outlineLevel="0" collapsed="false">
      <c r="A51" s="1"/>
      <c r="B51" s="1"/>
      <c r="C51" s="1"/>
      <c r="D51" s="1"/>
      <c r="E51" s="1"/>
      <c r="F51" s="1"/>
      <c r="G51" s="1"/>
      <c r="H51" s="1"/>
      <c r="I51" s="1"/>
      <c r="J51" s="1"/>
      <c r="K51" s="1"/>
      <c r="L51" s="1"/>
      <c r="M51" s="1"/>
    </row>
    <row r="52" customFormat="false" ht="15" hidden="false" customHeight="false" outlineLevel="0" collapsed="false">
      <c r="A52" s="1"/>
      <c r="B52" s="1"/>
      <c r="C52" s="1"/>
      <c r="D52" s="1"/>
      <c r="E52" s="1"/>
      <c r="F52" s="1"/>
      <c r="G52" s="1"/>
      <c r="H52" s="1"/>
      <c r="I52" s="1"/>
      <c r="J52" s="1"/>
      <c r="K52" s="1"/>
      <c r="L52" s="1"/>
      <c r="M52" s="1"/>
    </row>
    <row r="53" customFormat="false" ht="15" hidden="false" customHeight="false" outlineLevel="0" collapsed="false">
      <c r="A53" s="1"/>
      <c r="B53" s="1"/>
      <c r="C53" s="1"/>
      <c r="D53" s="1"/>
      <c r="E53" s="1"/>
      <c r="F53" s="1"/>
      <c r="G53" s="1"/>
      <c r="H53" s="1"/>
      <c r="I53" s="1"/>
      <c r="J53" s="1"/>
      <c r="K53" s="1"/>
      <c r="L53" s="1"/>
      <c r="M53" s="1"/>
    </row>
    <row r="54" customFormat="false" ht="15" hidden="false" customHeight="false" outlineLevel="0" collapsed="false">
      <c r="A54" s="1"/>
      <c r="B54" s="1"/>
      <c r="C54" s="1"/>
      <c r="D54" s="1"/>
      <c r="E54" s="1"/>
      <c r="F54" s="1"/>
      <c r="G54" s="1"/>
      <c r="H54" s="1"/>
      <c r="I54" s="1"/>
      <c r="J54" s="1"/>
      <c r="K54" s="1"/>
      <c r="L54" s="1"/>
      <c r="M54" s="1"/>
    </row>
    <row r="55" customFormat="false" ht="15" hidden="false" customHeight="false" outlineLevel="0" collapsed="false">
      <c r="A55" s="1"/>
      <c r="B55" s="1"/>
      <c r="C55" s="1"/>
      <c r="D55" s="1"/>
      <c r="E55" s="1"/>
      <c r="F55" s="1"/>
      <c r="G55" s="1"/>
      <c r="H55" s="1"/>
      <c r="I55" s="1"/>
      <c r="J55" s="1"/>
      <c r="K55" s="1"/>
      <c r="L55" s="1"/>
      <c r="M55" s="1"/>
    </row>
    <row r="56" customFormat="false" ht="15" hidden="false" customHeight="false" outlineLevel="0" collapsed="false">
      <c r="A56" s="1"/>
      <c r="B56" s="1"/>
      <c r="C56" s="1"/>
      <c r="D56" s="1"/>
      <c r="E56" s="1"/>
      <c r="F56" s="1"/>
      <c r="G56" s="1"/>
      <c r="H56" s="1"/>
      <c r="I56" s="1"/>
      <c r="J56" s="1"/>
      <c r="K56" s="1"/>
      <c r="L56" s="1"/>
      <c r="M56" s="1"/>
    </row>
    <row r="57" customFormat="false" ht="15" hidden="false" customHeight="false" outlineLevel="0" collapsed="false">
      <c r="A57" s="1"/>
      <c r="B57" s="1"/>
      <c r="C57" s="1"/>
      <c r="D57" s="1"/>
      <c r="E57" s="1"/>
      <c r="F57" s="1"/>
      <c r="G57" s="1"/>
      <c r="H57" s="1"/>
      <c r="I57" s="1"/>
      <c r="J57" s="1"/>
      <c r="K57" s="1"/>
      <c r="L57" s="1"/>
      <c r="M57" s="1"/>
    </row>
    <row r="58" customFormat="false" ht="15" hidden="false" customHeight="false" outlineLevel="0" collapsed="false">
      <c r="A58" s="1"/>
      <c r="B58" s="1"/>
      <c r="C58" s="1"/>
      <c r="D58" s="1"/>
      <c r="E58" s="1"/>
      <c r="F58" s="1"/>
      <c r="G58" s="1"/>
      <c r="H58" s="1"/>
      <c r="I58" s="1"/>
      <c r="J58" s="1"/>
      <c r="K58" s="1"/>
      <c r="L58" s="1"/>
      <c r="M58" s="1"/>
    </row>
    <row r="59" customFormat="false" ht="15" hidden="false" customHeight="false" outlineLevel="0" collapsed="false">
      <c r="A59" s="1"/>
      <c r="B59" s="1"/>
      <c r="C59" s="1"/>
      <c r="D59" s="1"/>
      <c r="E59" s="1"/>
      <c r="F59" s="1"/>
      <c r="G59" s="1"/>
      <c r="H59" s="1"/>
      <c r="I59" s="1"/>
      <c r="J59" s="1"/>
      <c r="K59" s="1"/>
      <c r="L59" s="1"/>
      <c r="M59" s="1"/>
    </row>
    <row r="60" customFormat="false" ht="15" hidden="false" customHeight="false" outlineLevel="0" collapsed="false">
      <c r="A60" s="1"/>
      <c r="B60" s="1"/>
      <c r="C60" s="1"/>
      <c r="D60" s="1"/>
      <c r="E60" s="1"/>
      <c r="F60" s="1"/>
      <c r="G60" s="1"/>
      <c r="H60" s="1"/>
      <c r="I60" s="1"/>
      <c r="J60" s="1"/>
      <c r="K60" s="1"/>
      <c r="L60" s="1"/>
      <c r="M60" s="1"/>
    </row>
    <row r="61" customFormat="false" ht="15" hidden="false" customHeight="false" outlineLevel="0" collapsed="false">
      <c r="A61" s="1"/>
      <c r="B61" s="1"/>
      <c r="C61" s="1"/>
      <c r="D61" s="1"/>
      <c r="E61" s="1"/>
      <c r="F61" s="1"/>
      <c r="G61" s="1"/>
      <c r="H61" s="1"/>
      <c r="I61" s="1"/>
      <c r="J61" s="1"/>
      <c r="K61" s="1"/>
      <c r="L61" s="1"/>
      <c r="M61" s="1"/>
    </row>
    <row r="62" customFormat="false" ht="15" hidden="false" customHeight="false" outlineLevel="0" collapsed="false">
      <c r="A62" s="1"/>
      <c r="B62" s="1"/>
      <c r="C62" s="1"/>
      <c r="D62" s="1"/>
      <c r="E62" s="1"/>
      <c r="F62" s="1"/>
      <c r="G62" s="1"/>
      <c r="H62" s="1"/>
      <c r="I62" s="1"/>
      <c r="J62" s="1"/>
      <c r="K62" s="1"/>
      <c r="L62" s="1"/>
      <c r="M62" s="1"/>
    </row>
  </sheetData>
  <sheetProtection sheet="true" objects="true" scenarios="true" selectLockedCells="true"/>
  <dataValidations count="2">
    <dataValidation allowBlank="true" operator="between" showDropDown="false" showErrorMessage="true" showInputMessage="true" sqref="E19" type="list">
      <formula1>$B$3:$J$3</formula1>
      <formula2>0</formula2>
    </dataValidation>
    <dataValidation allowBlank="true" operator="between" showDropDown="false" showErrorMessage="true" showInputMessage="true" sqref="F19" type="list">
      <formula1>INDEX(B4:J13,,MATCH(E19,B3:J3))</formula1>
      <formula2>0</formula2>
    </dataValidation>
  </dataValidations>
  <hyperlinks>
    <hyperlink ref="F20" location="Übersicht!C2" display="Übersicht"/>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U55"/>
  <sheetViews>
    <sheetView windowProtection="false"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E6" activeCellId="0" sqref="E6"/>
    </sheetView>
  </sheetViews>
  <sheetFormatPr defaultRowHeight="15"/>
  <cols>
    <col collapsed="false" hidden="false" max="1" min="1" style="0" width="21.9595141700405"/>
    <col collapsed="false" hidden="false" max="3" min="2" style="0" width="10.7125506072875"/>
    <col collapsed="false" hidden="false" max="4" min="4" style="0" width="13.497975708502"/>
    <col collapsed="false" hidden="false" max="1025" min="5" style="0" width="10.7125506072875"/>
  </cols>
  <sheetData>
    <row r="1" customFormat="false" ht="15" hidden="false" customHeight="false" outlineLevel="0" collapsed="false">
      <c r="A1" s="0" t="s">
        <v>152</v>
      </c>
    </row>
    <row r="4" customFormat="false" ht="15" hidden="false" customHeight="false" outlineLevel="0" collapsed="false">
      <c r="B4" s="119" t="s">
        <v>51</v>
      </c>
      <c r="C4" s="119"/>
      <c r="D4" s="119" t="s">
        <v>53</v>
      </c>
      <c r="E4" s="119"/>
      <c r="F4" s="119" t="s">
        <v>54</v>
      </c>
      <c r="G4" s="119"/>
      <c r="H4" s="119" t="s">
        <v>55</v>
      </c>
      <c r="I4" s="119"/>
      <c r="J4" s="119" t="s">
        <v>56</v>
      </c>
      <c r="K4" s="119"/>
      <c r="L4" s="119" t="s">
        <v>57</v>
      </c>
      <c r="M4" s="119"/>
      <c r="N4" s="119" t="s">
        <v>58</v>
      </c>
      <c r="O4" s="119"/>
      <c r="P4" s="119" t="s">
        <v>72</v>
      </c>
      <c r="Q4" s="119"/>
      <c r="R4" s="119" t="s">
        <v>60</v>
      </c>
      <c r="S4" s="119"/>
      <c r="T4" s="119" t="s">
        <v>61</v>
      </c>
      <c r="U4" s="119"/>
    </row>
    <row r="5" customFormat="false" ht="15" hidden="false" customHeight="false" outlineLevel="0" collapsed="false">
      <c r="A5" s="120" t="s">
        <v>153</v>
      </c>
      <c r="B5" s="121" t="s">
        <v>154</v>
      </c>
      <c r="C5" s="121" t="s">
        <v>155</v>
      </c>
      <c r="D5" s="121" t="s">
        <v>154</v>
      </c>
      <c r="E5" s="121" t="s">
        <v>155</v>
      </c>
      <c r="F5" s="121" t="s">
        <v>154</v>
      </c>
      <c r="G5" s="121" t="s">
        <v>155</v>
      </c>
      <c r="H5" s="121" t="s">
        <v>154</v>
      </c>
      <c r="I5" s="121" t="s">
        <v>155</v>
      </c>
      <c r="J5" s="121" t="s">
        <v>154</v>
      </c>
      <c r="K5" s="121" t="s">
        <v>155</v>
      </c>
      <c r="L5" s="121" t="s">
        <v>154</v>
      </c>
      <c r="M5" s="121" t="s">
        <v>155</v>
      </c>
      <c r="N5" s="121" t="s">
        <v>154</v>
      </c>
      <c r="O5" s="121" t="s">
        <v>155</v>
      </c>
      <c r="P5" s="121" t="s">
        <v>154</v>
      </c>
      <c r="Q5" s="121" t="s">
        <v>155</v>
      </c>
      <c r="R5" s="121" t="s">
        <v>154</v>
      </c>
      <c r="S5" s="121" t="s">
        <v>155</v>
      </c>
      <c r="T5" s="121" t="s">
        <v>154</v>
      </c>
      <c r="U5" s="121" t="s">
        <v>155</v>
      </c>
    </row>
    <row r="6" customFormat="false" ht="15" hidden="false" customHeight="false" outlineLevel="0" collapsed="false">
      <c r="A6" s="120" t="n">
        <v>0</v>
      </c>
      <c r="B6" s="120" t="n">
        <f aca="false">'Woche 0'!P113</f>
        <v>7</v>
      </c>
      <c r="C6" s="120" t="n">
        <f aca="false">'Woche 0'!Q113</f>
        <v>4</v>
      </c>
      <c r="D6" s="120" t="n">
        <f aca="false">'Woche 0'!P13</f>
        <v>4</v>
      </c>
      <c r="E6" s="120" t="n">
        <f aca="false">'Woche 0'!Q13</f>
        <v>2</v>
      </c>
      <c r="F6" s="120" t="n">
        <f aca="false">'Woche 0'!P24</f>
        <v>0</v>
      </c>
      <c r="G6" s="120" t="n">
        <f aca="false">'Woche 0'!Q24</f>
        <v>0</v>
      </c>
      <c r="H6" s="120" t="n">
        <f aca="false">'Woche 0'!P35</f>
        <v>0</v>
      </c>
      <c r="I6" s="120" t="n">
        <f aca="false">'Woche 0'!Q35</f>
        <v>0</v>
      </c>
      <c r="J6" s="120" t="n">
        <f aca="false">'Woche 0'!P46</f>
        <v>0</v>
      </c>
      <c r="K6" s="120" t="n">
        <f aca="false">'Woche 0'!Q46</f>
        <v>0</v>
      </c>
      <c r="L6" s="120" t="n">
        <f aca="false">'Woche 0'!P57</f>
        <v>0</v>
      </c>
      <c r="M6" s="120" t="n">
        <f aca="false">'Woche 0'!Q57</f>
        <v>0</v>
      </c>
      <c r="N6" s="120" t="n">
        <f aca="false">'Woche 0'!P68</f>
        <v>0</v>
      </c>
      <c r="O6" s="120" t="n">
        <f aca="false">'Woche 0'!Q68</f>
        <v>0</v>
      </c>
      <c r="P6" s="120" t="n">
        <f aca="false">'Woche 0'!P79</f>
        <v>0</v>
      </c>
      <c r="Q6" s="120" t="n">
        <f aca="false">'Woche 0'!Q79</f>
        <v>0</v>
      </c>
      <c r="R6" s="120" t="n">
        <f aca="false">'Woche 0'!P90</f>
        <v>3</v>
      </c>
      <c r="S6" s="120" t="n">
        <f aca="false">'Woche 0'!Q90</f>
        <v>2</v>
      </c>
      <c r="T6" s="120" t="n">
        <f aca="false">'Woche 0'!P101</f>
        <v>0</v>
      </c>
      <c r="U6" s="120" t="n">
        <f aca="false">'Woche 0'!Q101</f>
        <v>0</v>
      </c>
    </row>
    <row r="7" customFormat="false" ht="15" hidden="false" customHeight="false" outlineLevel="0" collapsed="false">
      <c r="A7" s="122" t="n">
        <v>1</v>
      </c>
      <c r="B7" s="120" t="n">
        <f aca="false">Inception!P113</f>
        <v>10</v>
      </c>
      <c r="C7" s="120" t="n">
        <f aca="false">Inception!Q113</f>
        <v>2</v>
      </c>
      <c r="D7" s="120" t="n">
        <f aca="false">Inception!P13</f>
        <v>4</v>
      </c>
      <c r="E7" s="120" t="n">
        <f aca="false">Inception!Q13</f>
        <v>2</v>
      </c>
      <c r="F7" s="120" t="n">
        <f aca="false">Inception!P24</f>
        <v>0</v>
      </c>
      <c r="G7" s="120" t="n">
        <f aca="false">Inception!Q24</f>
        <v>0</v>
      </c>
      <c r="H7" s="120" t="n">
        <f aca="false">Inception!P35</f>
        <v>0</v>
      </c>
      <c r="I7" s="120" t="n">
        <f aca="false">Inception!Q35</f>
        <v>0</v>
      </c>
      <c r="J7" s="120" t="n">
        <f aca="false">Inception!P46</f>
        <v>0</v>
      </c>
      <c r="K7" s="120" t="n">
        <f aca="false">Inception!Q46</f>
        <v>0</v>
      </c>
      <c r="L7" s="120" t="n">
        <f aca="false">Inception!P57</f>
        <v>0</v>
      </c>
      <c r="M7" s="120" t="n">
        <f aca="false">Inception!Q57</f>
        <v>0</v>
      </c>
      <c r="N7" s="120" t="n">
        <f aca="false">Inception!P68</f>
        <v>6</v>
      </c>
      <c r="O7" s="120" t="n">
        <f aca="false">Inception!Q68</f>
        <v>0</v>
      </c>
      <c r="P7" s="120" t="n">
        <f aca="false">Inception!P79</f>
        <v>0</v>
      </c>
      <c r="Q7" s="120" t="n">
        <f aca="false">Inception!Q79</f>
        <v>0</v>
      </c>
      <c r="R7" s="120" t="n">
        <f aca="false">Inception!P90</f>
        <v>0</v>
      </c>
      <c r="S7" s="120" t="n">
        <f aca="false">Inception!Q90</f>
        <v>0</v>
      </c>
      <c r="T7" s="120" t="n">
        <f aca="false">Inception!P101</f>
        <v>0</v>
      </c>
      <c r="U7" s="120" t="n">
        <f aca="false">Inception!Q101</f>
        <v>0</v>
      </c>
    </row>
    <row r="8" customFormat="false" ht="15" hidden="false" customHeight="false" outlineLevel="0" collapsed="false">
      <c r="A8" s="122" t="n">
        <v>2</v>
      </c>
      <c r="B8" s="120" t="n">
        <f aca="false">Inception!P234</f>
        <v>61</v>
      </c>
      <c r="C8" s="120" t="n">
        <f aca="false">Inception!Q234</f>
        <v>40</v>
      </c>
      <c r="D8" s="120" t="n">
        <f aca="false">Inception!P134</f>
        <v>15</v>
      </c>
      <c r="E8" s="120" t="n">
        <f aca="false">Inception!Q134</f>
        <v>11.5</v>
      </c>
      <c r="F8" s="120" t="n">
        <f aca="false">Inception!P145</f>
        <v>11</v>
      </c>
      <c r="G8" s="120" t="n">
        <f aca="false">Inception!Q145</f>
        <v>8</v>
      </c>
      <c r="H8" s="120" t="n">
        <f aca="false">Inception!P156</f>
        <v>3</v>
      </c>
      <c r="I8" s="120" t="n">
        <f aca="false">Inception!Q156</f>
        <v>3</v>
      </c>
      <c r="J8" s="120" t="n">
        <f aca="false">Inception!P167</f>
        <v>0</v>
      </c>
      <c r="K8" s="120" t="n">
        <f aca="false">Inception!Q167</f>
        <v>0</v>
      </c>
      <c r="L8" s="120" t="n">
        <f aca="false">Inception!P178</f>
        <v>0</v>
      </c>
      <c r="M8" s="120" t="n">
        <f aca="false">Inception!Q178</f>
        <v>0</v>
      </c>
      <c r="N8" s="120" t="n">
        <f aca="false">Inception!P189</f>
        <v>16</v>
      </c>
      <c r="O8" s="120" t="n">
        <f aca="false">Inception!Q189</f>
        <v>11.5</v>
      </c>
      <c r="P8" s="120" t="n">
        <f aca="false">Inception!P200</f>
        <v>8</v>
      </c>
      <c r="Q8" s="120" t="n">
        <f aca="false">Inception!Q200</f>
        <v>0</v>
      </c>
      <c r="R8" s="120" t="n">
        <f aca="false">Inception!P211</f>
        <v>8</v>
      </c>
      <c r="S8" s="120" t="n">
        <f aca="false">Inception!Q211</f>
        <v>6</v>
      </c>
      <c r="T8" s="120" t="n">
        <f aca="false">Inception!P222</f>
        <v>0</v>
      </c>
      <c r="U8" s="120" t="n">
        <f aca="false">Inception!Q222</f>
        <v>0</v>
      </c>
    </row>
    <row r="9" customFormat="false" ht="15" hidden="false" customHeight="false" outlineLevel="0" collapsed="false">
      <c r="A9" s="123" t="n">
        <v>3</v>
      </c>
      <c r="B9" s="120" t="n">
        <f aca="false">Elaboration!P113</f>
        <v>42.5</v>
      </c>
      <c r="C9" s="120" t="n">
        <f aca="false">Elaboration!Q113</f>
        <v>12</v>
      </c>
      <c r="D9" s="120" t="n">
        <f aca="false">Elaboration!P13</f>
        <v>2</v>
      </c>
      <c r="E9" s="120" t="n">
        <f aca="false">Elaboration!Q13</f>
        <v>1</v>
      </c>
      <c r="F9" s="120" t="n">
        <f aca="false">Elaboration!P24</f>
        <v>15</v>
      </c>
      <c r="G9" s="120" t="n">
        <f aca="false">Elaboration!Q24</f>
        <v>4</v>
      </c>
      <c r="H9" s="120" t="n">
        <f aca="false">Elaboration!P35</f>
        <v>7</v>
      </c>
      <c r="I9" s="120" t="n">
        <f aca="false">Elaboration!Q35</f>
        <v>0</v>
      </c>
      <c r="J9" s="120" t="n">
        <f aca="false">Elaboration!P46</f>
        <v>1</v>
      </c>
      <c r="K9" s="120" t="n">
        <f aca="false">Elaboration!Q46</f>
        <v>0</v>
      </c>
      <c r="L9" s="120" t="n">
        <f aca="false">Elaboration!P57</f>
        <v>1.5</v>
      </c>
      <c r="M9" s="120" t="n">
        <f aca="false">Elaboration!Q57</f>
        <v>0</v>
      </c>
      <c r="N9" s="120" t="n">
        <f aca="false">Elaboration!P68</f>
        <v>2</v>
      </c>
      <c r="O9" s="120" t="n">
        <f aca="false">Elaboration!Q68</f>
        <v>1</v>
      </c>
      <c r="P9" s="120" t="n">
        <f aca="false">Elaboration!P79</f>
        <v>2</v>
      </c>
      <c r="Q9" s="120" t="n">
        <f aca="false">Elaboration!Q79</f>
        <v>0</v>
      </c>
      <c r="R9" s="120" t="n">
        <f aca="false">Elaboration!P90</f>
        <v>12</v>
      </c>
      <c r="S9" s="120" t="n">
        <f aca="false">Elaboration!Q90</f>
        <v>6</v>
      </c>
      <c r="T9" s="120" t="n">
        <f aca="false">Elaboration!P101</f>
        <v>0</v>
      </c>
      <c r="U9" s="120" t="n">
        <f aca="false">Elaboration!Q101</f>
        <v>0</v>
      </c>
    </row>
    <row r="10" customFormat="false" ht="15" hidden="false" customHeight="false" outlineLevel="0" collapsed="false">
      <c r="A10" s="123" t="n">
        <v>4</v>
      </c>
      <c r="B10" s="120" t="n">
        <f aca="false">Elaboration!P234</f>
        <v>49</v>
      </c>
      <c r="C10" s="120" t="n">
        <f aca="false">Elaboration!Q234</f>
        <v>0</v>
      </c>
      <c r="D10" s="124" t="n">
        <f aca="false">Elaboration!P134</f>
        <v>0</v>
      </c>
      <c r="E10" s="124" t="n">
        <f aca="false">Elaboration!Q134</f>
        <v>0</v>
      </c>
      <c r="F10" s="124" t="n">
        <f aca="false">Elaboration!P145</f>
        <v>20</v>
      </c>
      <c r="G10" s="124" t="n">
        <f aca="false">Elaboration!Q145</f>
        <v>0</v>
      </c>
      <c r="H10" s="124" t="n">
        <f aca="false">Elaboration!P156</f>
        <v>10</v>
      </c>
      <c r="I10" s="124" t="n">
        <f aca="false">Elaboration!Q156</f>
        <v>0</v>
      </c>
      <c r="J10" s="124" t="n">
        <f aca="false">Elaboration!P167</f>
        <v>4</v>
      </c>
      <c r="K10" s="124" t="n">
        <f aca="false">Elaboration!Q167</f>
        <v>0</v>
      </c>
      <c r="L10" s="124" t="n">
        <f aca="false">Elaboration!P178</f>
        <v>3</v>
      </c>
      <c r="M10" s="124" t="n">
        <f aca="false">Elaboration!Q178</f>
        <v>0</v>
      </c>
      <c r="N10" s="124" t="n">
        <f aca="false">Elaboration!P189</f>
        <v>0</v>
      </c>
      <c r="O10" s="124" t="n">
        <f aca="false">Elaboration!Q189</f>
        <v>0</v>
      </c>
      <c r="P10" s="124" t="n">
        <f aca="false">Elaboration!P200</f>
        <v>0</v>
      </c>
      <c r="Q10" s="124" t="n">
        <f aca="false">Elaboration!Q200</f>
        <v>0</v>
      </c>
      <c r="R10" s="124" t="n">
        <f aca="false">Elaboration!P211</f>
        <v>12</v>
      </c>
      <c r="S10" s="124" t="n">
        <f aca="false">Elaboration!Q211</f>
        <v>0</v>
      </c>
      <c r="T10" s="120" t="n">
        <f aca="false">Elaboration!P222</f>
        <v>0</v>
      </c>
      <c r="U10" s="120" t="n">
        <f aca="false">Elaboration!Q222</f>
        <v>0</v>
      </c>
    </row>
    <row r="11" customFormat="false" ht="15" hidden="false" customHeight="false" outlineLevel="0" collapsed="false">
      <c r="A11" s="123" t="n">
        <v>5</v>
      </c>
      <c r="B11" s="120" t="n">
        <f aca="false">Elaboration!P357</f>
        <v>49</v>
      </c>
      <c r="C11" s="120" t="n">
        <f aca="false">Elaboration!Q357</f>
        <v>0</v>
      </c>
      <c r="D11" s="125" t="n">
        <f aca="false">Elaboration!P257</f>
        <v>0</v>
      </c>
      <c r="E11" s="125" t="n">
        <f aca="false">Elaboration!Q257</f>
        <v>0</v>
      </c>
      <c r="F11" s="125" t="n">
        <f aca="false">Elaboration!P268</f>
        <v>15</v>
      </c>
      <c r="G11" s="125" t="n">
        <f aca="false">Elaboration!Q268</f>
        <v>0</v>
      </c>
      <c r="H11" s="125" t="n">
        <f aca="false">Elaboration!P279</f>
        <v>15</v>
      </c>
      <c r="I11" s="125" t="n">
        <f aca="false">Elaboration!Q279</f>
        <v>0</v>
      </c>
      <c r="J11" s="125" t="n">
        <f aca="false">Elaboration!P290</f>
        <v>4</v>
      </c>
      <c r="K11" s="125" t="n">
        <f aca="false">Elaboration!Q290</f>
        <v>0</v>
      </c>
      <c r="L11" s="125" t="n">
        <f aca="false">Elaboration!P301</f>
        <v>3</v>
      </c>
      <c r="M11" s="125" t="n">
        <f aca="false">Elaboration!Q301</f>
        <v>0</v>
      </c>
      <c r="N11" s="125" t="n">
        <f aca="false">Elaboration!P312</f>
        <v>0</v>
      </c>
      <c r="O11" s="125" t="n">
        <f aca="false">Elaboration!Q312</f>
        <v>0</v>
      </c>
      <c r="P11" s="125" t="n">
        <f aca="false">Elaboration!P323</f>
        <v>0</v>
      </c>
      <c r="Q11" s="125" t="n">
        <f aca="false">Elaboration!Q323</f>
        <v>0</v>
      </c>
      <c r="R11" s="125" t="n">
        <f aca="false">Elaboration!P334</f>
        <v>12</v>
      </c>
      <c r="S11" s="125" t="n">
        <f aca="false">Elaboration!Q334</f>
        <v>0</v>
      </c>
      <c r="T11" s="125" t="n">
        <f aca="false">Elaboration!P345</f>
        <v>0</v>
      </c>
      <c r="U11" s="125" t="n">
        <f aca="false">Elaboration!Q345</f>
        <v>0</v>
      </c>
    </row>
    <row r="12" customFormat="false" ht="15" hidden="false" customHeight="false" outlineLevel="0" collapsed="false">
      <c r="A12" s="123" t="n">
        <v>6</v>
      </c>
      <c r="B12" s="120" t="n">
        <f aca="false">Elaboration!P478</f>
        <v>46</v>
      </c>
      <c r="C12" s="120" t="n">
        <f aca="false">Elaboration!Q478</f>
        <v>0</v>
      </c>
      <c r="D12" s="120" t="n">
        <f aca="false">Elaboration!P378</f>
        <v>0</v>
      </c>
      <c r="E12" s="120" t="n">
        <f aca="false">Elaboration!Q378</f>
        <v>0</v>
      </c>
      <c r="F12" s="120" t="n">
        <f aca="false">Elaboration!P389</f>
        <v>4</v>
      </c>
      <c r="G12" s="120" t="n">
        <f aca="false">Elaboration!Q389</f>
        <v>0</v>
      </c>
      <c r="H12" s="120" t="n">
        <f aca="false">Elaboration!P400</f>
        <v>10</v>
      </c>
      <c r="I12" s="120" t="n">
        <f aca="false">Elaboration!Q400</f>
        <v>0</v>
      </c>
      <c r="J12" s="120" t="n">
        <f aca="false">Elaboration!P411</f>
        <v>10</v>
      </c>
      <c r="K12" s="120" t="n">
        <f aca="false">Elaboration!Q411</f>
        <v>0</v>
      </c>
      <c r="L12" s="120" t="n">
        <f aca="false">Elaboration!P422</f>
        <v>5</v>
      </c>
      <c r="M12" s="120" t="n">
        <f aca="false">Elaboration!Q422</f>
        <v>0</v>
      </c>
      <c r="N12" s="120" t="n">
        <f aca="false">Elaboration!P433</f>
        <v>5</v>
      </c>
      <c r="O12" s="120" t="n">
        <f aca="false">Elaboration!Q433</f>
        <v>0</v>
      </c>
      <c r="P12" s="120" t="n">
        <f aca="false">Elaboration!P444</f>
        <v>0</v>
      </c>
      <c r="Q12" s="120" t="n">
        <f aca="false">Elaboration!Q444</f>
        <v>0</v>
      </c>
      <c r="R12" s="120" t="n">
        <f aca="false">Elaboration!P455</f>
        <v>12</v>
      </c>
      <c r="S12" s="120" t="n">
        <f aca="false">Elaboration!Q455</f>
        <v>0</v>
      </c>
      <c r="T12" s="120" t="n">
        <f aca="false">Elaboration!P466</f>
        <v>0</v>
      </c>
      <c r="U12" s="120" t="n">
        <f aca="false">Elaboration!Q466</f>
        <v>0</v>
      </c>
    </row>
    <row r="13" customFormat="false" ht="15" hidden="false" customHeight="false" outlineLevel="0" collapsed="false">
      <c r="A13" s="126" t="n">
        <v>7</v>
      </c>
      <c r="B13" s="120" t="n">
        <f aca="false">Construction!P113</f>
        <v>40</v>
      </c>
      <c r="C13" s="120" t="n">
        <f aca="false">Construction!Q113</f>
        <v>0</v>
      </c>
      <c r="D13" s="120" t="n">
        <f aca="false">Construction!P13</f>
        <v>0</v>
      </c>
      <c r="E13" s="120" t="n">
        <f aca="false">Construction!Q13</f>
        <v>0</v>
      </c>
      <c r="F13" s="120" t="n">
        <f aca="false">Construction!P24</f>
        <v>4</v>
      </c>
      <c r="G13" s="120" t="n">
        <f aca="false">Construction!Q24</f>
        <v>0</v>
      </c>
      <c r="H13" s="120" t="n">
        <f aca="false">Construction!P35</f>
        <v>15</v>
      </c>
      <c r="I13" s="120" t="n">
        <f aca="false">Construction!Q35</f>
        <v>0</v>
      </c>
      <c r="J13" s="120" t="n">
        <f aca="false">Construction!P46</f>
        <v>5</v>
      </c>
      <c r="K13" s="120" t="n">
        <f aca="false">Construction!Q46</f>
        <v>0</v>
      </c>
      <c r="L13" s="120" t="n">
        <f aca="false">Construction!P57</f>
        <v>2</v>
      </c>
      <c r="M13" s="120" t="n">
        <f aca="false">Construction!Q57</f>
        <v>0</v>
      </c>
      <c r="N13" s="120" t="n">
        <f aca="false">Construction!P68</f>
        <v>2</v>
      </c>
      <c r="O13" s="120" t="n">
        <f aca="false">Construction!Q68</f>
        <v>0</v>
      </c>
      <c r="P13" s="120" t="n">
        <f aca="false">Construction!P79</f>
        <v>0</v>
      </c>
      <c r="Q13" s="120" t="n">
        <f aca="false">Construction!Q79</f>
        <v>0</v>
      </c>
      <c r="R13" s="120" t="n">
        <f aca="false">Construction!P90</f>
        <v>12</v>
      </c>
      <c r="S13" s="120" t="n">
        <f aca="false">Construction!Q90</f>
        <v>0</v>
      </c>
      <c r="T13" s="120" t="n">
        <f aca="false">Construction!P101</f>
        <v>0</v>
      </c>
      <c r="U13" s="120" t="n">
        <f aca="false">Construction!Q101</f>
        <v>0</v>
      </c>
    </row>
    <row r="14" customFormat="false" ht="15" hidden="false" customHeight="false" outlineLevel="0" collapsed="false">
      <c r="A14" s="126" t="n">
        <v>8</v>
      </c>
      <c r="B14" s="120" t="n">
        <f aca="false">Construction!P234</f>
        <v>41</v>
      </c>
      <c r="C14" s="120" t="n">
        <f aca="false">Construction!Q234</f>
        <v>0</v>
      </c>
      <c r="D14" s="124" t="n">
        <f aca="false">Construction!P134</f>
        <v>0</v>
      </c>
      <c r="E14" s="124" t="n">
        <f aca="false">Construction!Q134</f>
        <v>0</v>
      </c>
      <c r="F14" s="124" t="n">
        <f aca="false">Construction!P145</f>
        <v>0</v>
      </c>
      <c r="G14" s="124" t="n">
        <f aca="false">Construction!Q145</f>
        <v>0</v>
      </c>
      <c r="H14" s="124" t="n">
        <f aca="false">Construction!P156</f>
        <v>16</v>
      </c>
      <c r="I14" s="124" t="n">
        <f aca="false">Construction!Q156</f>
        <v>0</v>
      </c>
      <c r="J14" s="124" t="n">
        <f aca="false">Construction!P167</f>
        <v>8</v>
      </c>
      <c r="K14" s="124" t="n">
        <f aca="false">Construction!Q167</f>
        <v>0</v>
      </c>
      <c r="L14" s="124" t="n">
        <f aca="false">Construction!P178</f>
        <v>5</v>
      </c>
      <c r="M14" s="124" t="n">
        <f aca="false">Construction!Q178</f>
        <v>0</v>
      </c>
      <c r="N14" s="124" t="n">
        <f aca="false">Construction!P189</f>
        <v>0</v>
      </c>
      <c r="O14" s="124" t="n">
        <f aca="false">Construction!Q189</f>
        <v>0</v>
      </c>
      <c r="P14" s="124" t="n">
        <f aca="false">Construction!P200</f>
        <v>0</v>
      </c>
      <c r="Q14" s="124" t="n">
        <f aca="false">Construction!Q200</f>
        <v>0</v>
      </c>
      <c r="R14" s="124" t="n">
        <f aca="false">Construction!P211</f>
        <v>12</v>
      </c>
      <c r="S14" s="124" t="n">
        <f aca="false">Construction!Q211</f>
        <v>0</v>
      </c>
      <c r="T14" s="120" t="n">
        <f aca="false">Construction!P222</f>
        <v>0</v>
      </c>
      <c r="U14" s="120" t="n">
        <f aca="false">Construction!Q222</f>
        <v>0</v>
      </c>
    </row>
    <row r="15" customFormat="false" ht="15" hidden="false" customHeight="false" outlineLevel="0" collapsed="false">
      <c r="A15" s="126" t="n">
        <v>9</v>
      </c>
      <c r="B15" s="120" t="n">
        <f aca="false">Construction!P357</f>
        <v>39</v>
      </c>
      <c r="C15" s="120" t="n">
        <f aca="false">Construction!Q357</f>
        <v>0</v>
      </c>
      <c r="D15" s="120" t="n">
        <f aca="false">Construction!P257</f>
        <v>0</v>
      </c>
      <c r="E15" s="120" t="n">
        <f aca="false">Construction!Q257</f>
        <v>0</v>
      </c>
      <c r="F15" s="120" t="n">
        <f aca="false">Construction!P268</f>
        <v>0</v>
      </c>
      <c r="G15" s="120" t="n">
        <f aca="false">Construction!Q268</f>
        <v>0</v>
      </c>
      <c r="H15" s="120" t="n">
        <f aca="false">Construction!P279</f>
        <v>15</v>
      </c>
      <c r="I15" s="120" t="n">
        <f aca="false">Construction!Q279</f>
        <v>0</v>
      </c>
      <c r="J15" s="120" t="n">
        <f aca="false">Construction!P290</f>
        <v>7</v>
      </c>
      <c r="K15" s="120" t="n">
        <f aca="false">Construction!Q290</f>
        <v>0</v>
      </c>
      <c r="L15" s="120" t="n">
        <f aca="false">Construction!P301</f>
        <v>5</v>
      </c>
      <c r="M15" s="120" t="n">
        <f aca="false">Construction!Q301</f>
        <v>0</v>
      </c>
      <c r="N15" s="120" t="n">
        <f aca="false">Construction!P312</f>
        <v>0</v>
      </c>
      <c r="O15" s="120" t="n">
        <f aca="false">Construction!Q312</f>
        <v>0</v>
      </c>
      <c r="P15" s="120" t="n">
        <f aca="false">Construction!P323</f>
        <v>0</v>
      </c>
      <c r="Q15" s="120" t="n">
        <f aca="false">Construction!Q323</f>
        <v>0</v>
      </c>
      <c r="R15" s="120" t="n">
        <f aca="false">Construction!P334</f>
        <v>12</v>
      </c>
      <c r="S15" s="120" t="n">
        <f aca="false">Construction!Q334</f>
        <v>0</v>
      </c>
      <c r="T15" s="120" t="n">
        <f aca="false">Construction!P345</f>
        <v>0</v>
      </c>
      <c r="U15" s="120" t="n">
        <f aca="false">Construction!Q345</f>
        <v>0</v>
      </c>
    </row>
    <row r="16" customFormat="false" ht="15" hidden="false" customHeight="false" outlineLevel="0" collapsed="false">
      <c r="A16" s="126" t="n">
        <v>10</v>
      </c>
      <c r="B16" s="120" t="n">
        <f aca="false">Construction!P478</f>
        <v>43</v>
      </c>
      <c r="C16" s="120" t="n">
        <f aca="false">Construction!Q478</f>
        <v>0</v>
      </c>
      <c r="D16" s="120" t="n">
        <f aca="false">Construction!P378</f>
        <v>0</v>
      </c>
      <c r="E16" s="120" t="n">
        <f aca="false">Construction!Q378</f>
        <v>0</v>
      </c>
      <c r="F16" s="120" t="n">
        <f aca="false">Construction!P389</f>
        <v>3</v>
      </c>
      <c r="G16" s="120" t="n">
        <f aca="false">Construction!Q389</f>
        <v>0</v>
      </c>
      <c r="H16" s="120" t="n">
        <f aca="false">Construction!P400</f>
        <v>15</v>
      </c>
      <c r="I16" s="120" t="n">
        <f aca="false">Construction!Q400</f>
        <v>0</v>
      </c>
      <c r="J16" s="120" t="n">
        <f aca="false">Construction!P411</f>
        <v>8</v>
      </c>
      <c r="K16" s="120" t="n">
        <f aca="false">Construction!Q411</f>
        <v>0</v>
      </c>
      <c r="L16" s="120" t="n">
        <f aca="false">Construction!P422</f>
        <v>5</v>
      </c>
      <c r="M16" s="120" t="n">
        <f aca="false">Construction!Q422</f>
        <v>0</v>
      </c>
      <c r="N16" s="120" t="n">
        <f aca="false">Construction!P433</f>
        <v>0</v>
      </c>
      <c r="O16" s="120" t="n">
        <f aca="false">Construction!Q433</f>
        <v>0</v>
      </c>
      <c r="P16" s="120" t="n">
        <f aca="false">Construction!P444</f>
        <v>0</v>
      </c>
      <c r="Q16" s="120" t="n">
        <f aca="false">Construction!Q444</f>
        <v>0</v>
      </c>
      <c r="R16" s="120" t="n">
        <f aca="false">Construction!P455</f>
        <v>12</v>
      </c>
      <c r="S16" s="120" t="n">
        <f aca="false">Construction!Q455</f>
        <v>0</v>
      </c>
      <c r="T16" s="120" t="n">
        <f aca="false">Construction!P466</f>
        <v>0</v>
      </c>
      <c r="U16" s="120" t="n">
        <f aca="false">Construction!Q466</f>
        <v>0</v>
      </c>
    </row>
    <row r="17" customFormat="false" ht="15" hidden="false" customHeight="false" outlineLevel="0" collapsed="false">
      <c r="A17" s="126" t="n">
        <v>11</v>
      </c>
      <c r="B17" s="120" t="n">
        <f aca="false">Construction!P601</f>
        <v>44</v>
      </c>
      <c r="C17" s="120" t="n">
        <f aca="false">Construction!Q601</f>
        <v>0</v>
      </c>
      <c r="D17" s="120" t="n">
        <f aca="false">Construction!P501</f>
        <v>0</v>
      </c>
      <c r="E17" s="120" t="n">
        <f aca="false">Construction!Q501</f>
        <v>0</v>
      </c>
      <c r="F17" s="120" t="n">
        <f aca="false">Construction!P512</f>
        <v>4</v>
      </c>
      <c r="G17" s="120" t="n">
        <f aca="false">Construction!Q512</f>
        <v>0</v>
      </c>
      <c r="H17" s="120" t="n">
        <f aca="false">Construction!P523</f>
        <v>15</v>
      </c>
      <c r="I17" s="120" t="n">
        <f aca="false">Construction!Q523</f>
        <v>0</v>
      </c>
      <c r="J17" s="120" t="n">
        <f aca="false">Construction!P534</f>
        <v>8</v>
      </c>
      <c r="K17" s="120" t="n">
        <f aca="false">Construction!Q534</f>
        <v>0</v>
      </c>
      <c r="L17" s="120" t="n">
        <f aca="false">Construction!P545</f>
        <v>5</v>
      </c>
      <c r="M17" s="120" t="n">
        <f aca="false">Construction!Q545</f>
        <v>0</v>
      </c>
      <c r="N17" s="120" t="n">
        <f aca="false">Construction!P556</f>
        <v>0</v>
      </c>
      <c r="O17" s="120" t="n">
        <f aca="false">Construction!Q556</f>
        <v>0</v>
      </c>
      <c r="P17" s="120" t="n">
        <f aca="false">Construction!P567</f>
        <v>0</v>
      </c>
      <c r="Q17" s="120" t="n">
        <f aca="false">Construction!Q567</f>
        <v>0</v>
      </c>
      <c r="R17" s="120" t="n">
        <f aca="false">Construction!P578</f>
        <v>12</v>
      </c>
      <c r="S17" s="120" t="n">
        <f aca="false">Construction!Q578</f>
        <v>0</v>
      </c>
      <c r="T17" s="120" t="n">
        <f aca="false">Construction!P589</f>
        <v>0</v>
      </c>
      <c r="U17" s="120" t="n">
        <f aca="false">Construction!Q589</f>
        <v>0</v>
      </c>
    </row>
    <row r="18" customFormat="false" ht="15" hidden="false" customHeight="false" outlineLevel="0" collapsed="false">
      <c r="A18" s="126" t="n">
        <v>12</v>
      </c>
      <c r="B18" s="120" t="n">
        <f aca="false">Construction!P722</f>
        <v>43</v>
      </c>
      <c r="C18" s="120" t="n">
        <f aca="false">Construction!Q722</f>
        <v>0</v>
      </c>
      <c r="D18" s="120" t="n">
        <f aca="false">Construction!P622</f>
        <v>0</v>
      </c>
      <c r="E18" s="120" t="n">
        <f aca="false">Construction!Q622</f>
        <v>0</v>
      </c>
      <c r="F18" s="120" t="n">
        <f aca="false">Construction!P633</f>
        <v>0</v>
      </c>
      <c r="G18" s="120" t="n">
        <f aca="false">Construction!Q633</f>
        <v>0</v>
      </c>
      <c r="H18" s="120" t="n">
        <f aca="false">Construction!P644</f>
        <v>13</v>
      </c>
      <c r="I18" s="120" t="n">
        <f aca="false">Construction!Q644</f>
        <v>0</v>
      </c>
      <c r="J18" s="120" t="n">
        <f aca="false">Construction!P655</f>
        <v>10</v>
      </c>
      <c r="K18" s="120" t="n">
        <f aca="false">Construction!Q655</f>
        <v>0</v>
      </c>
      <c r="L18" s="120" t="n">
        <f aca="false">Construction!P666</f>
        <v>8</v>
      </c>
      <c r="M18" s="120" t="n">
        <f aca="false">Construction!Q666</f>
        <v>0</v>
      </c>
      <c r="N18" s="120" t="n">
        <f aca="false">Construction!P677</f>
        <v>0</v>
      </c>
      <c r="O18" s="120" t="n">
        <f aca="false">Construction!Q677</f>
        <v>0</v>
      </c>
      <c r="P18" s="120" t="n">
        <f aca="false">Construction!P688</f>
        <v>0</v>
      </c>
      <c r="Q18" s="120" t="n">
        <f aca="false">Construction!Q688</f>
        <v>0</v>
      </c>
      <c r="R18" s="120" t="n">
        <f aca="false">Construction!P699</f>
        <v>12</v>
      </c>
      <c r="S18" s="120" t="n">
        <f aca="false">Construction!Q699</f>
        <v>0</v>
      </c>
      <c r="T18" s="120" t="n">
        <f aca="false">Construction!P710</f>
        <v>0</v>
      </c>
      <c r="U18" s="120" t="n">
        <f aca="false">Construction!Q710</f>
        <v>0</v>
      </c>
    </row>
    <row r="19" customFormat="false" ht="15" hidden="false" customHeight="false" outlineLevel="0" collapsed="false">
      <c r="A19" s="127" t="n">
        <v>13</v>
      </c>
      <c r="B19" s="120" t="n">
        <f aca="false">Transition!P113</f>
        <v>45</v>
      </c>
      <c r="C19" s="120" t="n">
        <f aca="false">Transition!Q113</f>
        <v>0</v>
      </c>
      <c r="D19" s="120" t="n">
        <f aca="false">Transition!P13</f>
        <v>0</v>
      </c>
      <c r="E19" s="120" t="n">
        <f aca="false">Transition!Q13</f>
        <v>0</v>
      </c>
      <c r="F19" s="120" t="n">
        <f aca="false">Transition!P24</f>
        <v>0</v>
      </c>
      <c r="G19" s="120" t="n">
        <f aca="false">Transition!Q24</f>
        <v>0</v>
      </c>
      <c r="H19" s="120" t="n">
        <f aca="false">Transition!P35</f>
        <v>0</v>
      </c>
      <c r="I19" s="120" t="n">
        <f aca="false">Transition!Q35</f>
        <v>0</v>
      </c>
      <c r="J19" s="120" t="n">
        <f aca="false">Transition!P46</f>
        <v>15</v>
      </c>
      <c r="K19" s="120" t="n">
        <f aca="false">Transition!Q46</f>
        <v>0</v>
      </c>
      <c r="L19" s="120" t="n">
        <f aca="false">Transition!P57</f>
        <v>8</v>
      </c>
      <c r="M19" s="120" t="n">
        <f aca="false">Transition!Q57</f>
        <v>0</v>
      </c>
      <c r="N19" s="120" t="n">
        <f aca="false">Transition!P68</f>
        <v>10</v>
      </c>
      <c r="O19" s="120" t="n">
        <f aca="false">Transition!Q68</f>
        <v>0</v>
      </c>
      <c r="P19" s="120" t="n">
        <f aca="false">Transition!P79</f>
        <v>0</v>
      </c>
      <c r="Q19" s="120" t="n">
        <f aca="false">Transition!Q79</f>
        <v>0</v>
      </c>
      <c r="R19" s="120" t="n">
        <f aca="false">Transition!P90</f>
        <v>12</v>
      </c>
      <c r="S19" s="120" t="n">
        <f aca="false">Transition!Q90</f>
        <v>0</v>
      </c>
      <c r="T19" s="120" t="n">
        <f aca="false">Transition!P101</f>
        <v>0</v>
      </c>
      <c r="U19" s="120" t="n">
        <f aca="false">Transition!Q101</f>
        <v>0</v>
      </c>
    </row>
    <row r="20" customFormat="false" ht="15" hidden="false" customHeight="false" outlineLevel="0" collapsed="false">
      <c r="A20" s="127" t="n">
        <v>14</v>
      </c>
      <c r="B20" s="120" t="n">
        <f aca="false">Transition!P234</f>
        <v>0</v>
      </c>
      <c r="C20" s="120" t="n">
        <f aca="false">Transition!Q234</f>
        <v>0</v>
      </c>
      <c r="D20" s="124" t="n">
        <f aca="false">Transition!P134</f>
        <v>0</v>
      </c>
      <c r="E20" s="124" t="n">
        <f aca="false">Transition!Q134</f>
        <v>0</v>
      </c>
      <c r="F20" s="124" t="n">
        <f aca="false">Transition!P145</f>
        <v>0</v>
      </c>
      <c r="G20" s="124" t="n">
        <f aca="false">Transition!Q145</f>
        <v>0</v>
      </c>
      <c r="H20" s="124" t="n">
        <f aca="false">Transition!P156</f>
        <v>0</v>
      </c>
      <c r="I20" s="124" t="n">
        <f aca="false">Transition!Q156</f>
        <v>0</v>
      </c>
      <c r="J20" s="124" t="n">
        <f aca="false">Transition!P167</f>
        <v>0</v>
      </c>
      <c r="K20" s="124" t="n">
        <f aca="false">Transition!Q167</f>
        <v>0</v>
      </c>
      <c r="L20" s="124" t="n">
        <f aca="false">Transition!P178</f>
        <v>0</v>
      </c>
      <c r="M20" s="124" t="n">
        <f aca="false">Transition!Q178</f>
        <v>0</v>
      </c>
      <c r="N20" s="124" t="n">
        <f aca="false">Transition!P189</f>
        <v>0</v>
      </c>
      <c r="O20" s="124" t="n">
        <f aca="false">Transition!Q189</f>
        <v>0</v>
      </c>
      <c r="P20" s="124" t="n">
        <f aca="false">Transition!P200</f>
        <v>0</v>
      </c>
      <c r="Q20" s="124" t="n">
        <f aca="false">Transition!Q200</f>
        <v>0</v>
      </c>
      <c r="R20" s="124" t="n">
        <f aca="false">Transition!P211</f>
        <v>0</v>
      </c>
      <c r="S20" s="124" t="n">
        <f aca="false">Transition!Q211</f>
        <v>0</v>
      </c>
      <c r="T20" s="120" t="n">
        <f aca="false">Transition!P222</f>
        <v>0</v>
      </c>
      <c r="U20" s="120" t="n">
        <f aca="false">Transition!Q222</f>
        <v>0</v>
      </c>
    </row>
    <row r="21" customFormat="false" ht="15" hidden="false" customHeight="false" outlineLevel="0" collapsed="false">
      <c r="A21" s="120"/>
      <c r="B21" s="120"/>
      <c r="C21" s="120"/>
      <c r="D21" s="120"/>
      <c r="E21" s="120"/>
      <c r="F21" s="120"/>
      <c r="G21" s="120"/>
      <c r="H21" s="120"/>
      <c r="I21" s="120"/>
      <c r="J21" s="120"/>
      <c r="K21" s="120"/>
      <c r="L21" s="120"/>
      <c r="M21" s="120"/>
      <c r="N21" s="120"/>
      <c r="O21" s="120"/>
      <c r="P21" s="120"/>
      <c r="Q21" s="120"/>
      <c r="R21" s="120"/>
      <c r="S21" s="120"/>
      <c r="T21" s="120"/>
      <c r="U21" s="120"/>
    </row>
    <row r="22" customFormat="false" ht="15" hidden="false" customHeight="false" outlineLevel="0" collapsed="false">
      <c r="A22" s="120"/>
      <c r="B22" s="120"/>
      <c r="C22" s="120"/>
      <c r="D22" s="120"/>
      <c r="E22" s="120"/>
      <c r="F22" s="120"/>
      <c r="G22" s="120"/>
      <c r="H22" s="120"/>
      <c r="I22" s="120"/>
      <c r="J22" s="120"/>
      <c r="K22" s="120"/>
      <c r="L22" s="120"/>
      <c r="M22" s="120"/>
      <c r="N22" s="120"/>
      <c r="O22" s="120"/>
      <c r="P22" s="120"/>
      <c r="Q22" s="120"/>
      <c r="R22" s="120"/>
      <c r="S22" s="120"/>
      <c r="T22" s="120"/>
      <c r="U22" s="120"/>
    </row>
    <row r="23" customFormat="false" ht="15" hidden="false" customHeight="false" outlineLevel="0" collapsed="false">
      <c r="A23" s="120"/>
      <c r="B23" s="120"/>
      <c r="C23" s="120"/>
      <c r="D23" s="120"/>
      <c r="E23" s="120"/>
      <c r="F23" s="120"/>
      <c r="G23" s="120"/>
      <c r="H23" s="120"/>
      <c r="I23" s="0" t="s">
        <v>156</v>
      </c>
      <c r="J23" s="120"/>
      <c r="K23" s="120"/>
      <c r="L23" s="120"/>
      <c r="M23" s="120"/>
      <c r="N23" s="120"/>
      <c r="O23" s="120"/>
      <c r="P23" s="120"/>
      <c r="Q23" s="120"/>
      <c r="R23" s="120"/>
      <c r="S23" s="120"/>
      <c r="T23" s="120"/>
      <c r="U23" s="120"/>
    </row>
    <row r="24" customFormat="false" ht="15" hidden="false" customHeight="false" outlineLevel="0" collapsed="false">
      <c r="A24" s="120"/>
      <c r="B24" s="120"/>
      <c r="C24" s="120"/>
      <c r="D24" s="120"/>
      <c r="E24" s="120"/>
      <c r="F24" s="120"/>
      <c r="G24" s="120"/>
      <c r="H24" s="120"/>
      <c r="J24" s="120"/>
      <c r="K24" s="120"/>
      <c r="L24" s="120"/>
      <c r="M24" s="120"/>
      <c r="N24" s="120"/>
      <c r="O24" s="120"/>
      <c r="P24" s="120"/>
      <c r="Q24" s="120"/>
      <c r="R24" s="120"/>
      <c r="S24" s="120"/>
      <c r="T24" s="120"/>
      <c r="U24" s="120"/>
    </row>
    <row r="25" customFormat="false" ht="15" hidden="false" customHeight="false" outlineLevel="0" collapsed="false">
      <c r="A25" s="120"/>
      <c r="B25" s="119" t="str">
        <f aca="false">Übersicht!D7</f>
        <v>MZ</v>
      </c>
      <c r="C25" s="119"/>
      <c r="D25" s="119" t="str">
        <f aca="false">Übersicht!D8</f>
        <v>SM</v>
      </c>
      <c r="E25" s="119"/>
      <c r="F25" s="119" t="str">
        <f aca="false">Übersicht!D9</f>
        <v>BB</v>
      </c>
      <c r="G25" s="119"/>
      <c r="H25" s="119" t="str">
        <f aca="false">Übersicht!D10</f>
        <v>NA</v>
      </c>
      <c r="I25" s="119"/>
      <c r="J25" s="119" t="s">
        <v>19</v>
      </c>
      <c r="K25" s="119"/>
      <c r="L25" s="120"/>
      <c r="M25" s="120"/>
      <c r="N25" s="120"/>
      <c r="O25" s="120"/>
      <c r="P25" s="120"/>
      <c r="Q25" s="120"/>
      <c r="R25" s="120"/>
      <c r="S25" s="120"/>
      <c r="T25" s="120"/>
      <c r="U25" s="120"/>
    </row>
    <row r="26" customFormat="false" ht="15" hidden="false" customHeight="false" outlineLevel="0" collapsed="false">
      <c r="A26" s="120"/>
      <c r="B26" s="128" t="s">
        <v>154</v>
      </c>
      <c r="C26" s="128" t="s">
        <v>155</v>
      </c>
      <c r="D26" s="128" t="s">
        <v>154</v>
      </c>
      <c r="E26" s="128" t="s">
        <v>155</v>
      </c>
      <c r="F26" s="128" t="s">
        <v>154</v>
      </c>
      <c r="G26" s="128" t="s">
        <v>155</v>
      </c>
      <c r="H26" s="128" t="s">
        <v>154</v>
      </c>
      <c r="I26" s="128" t="s">
        <v>155</v>
      </c>
      <c r="J26" s="128" t="s">
        <v>154</v>
      </c>
      <c r="K26" s="128" t="s">
        <v>155</v>
      </c>
      <c r="L26" s="120"/>
      <c r="M26" s="120"/>
      <c r="N26" s="120"/>
      <c r="O26" s="120"/>
      <c r="P26" s="120"/>
      <c r="Q26" s="120"/>
      <c r="R26" s="120"/>
      <c r="S26" s="120"/>
      <c r="T26" s="120"/>
      <c r="U26" s="120"/>
    </row>
    <row r="27" customFormat="false" ht="15" hidden="false" customHeight="false" outlineLevel="0" collapsed="false">
      <c r="A27" s="120" t="n">
        <v>0</v>
      </c>
      <c r="B27" s="120" t="n">
        <f aca="false">'Woche 0'!F113</f>
        <v>1</v>
      </c>
      <c r="C27" s="120" t="n">
        <f aca="false">'Woche 0'!G113</f>
        <v>1</v>
      </c>
      <c r="D27" s="120" t="n">
        <f aca="false">'Woche 0'!H113</f>
        <v>1</v>
      </c>
      <c r="E27" s="120" t="n">
        <f aca="false">'Woche 0'!I113</f>
        <v>1</v>
      </c>
      <c r="F27" s="120" t="n">
        <f aca="false">'Woche 0'!J113</f>
        <v>1</v>
      </c>
      <c r="G27" s="120" t="n">
        <f aca="false">'Woche 0'!K113</f>
        <v>0</v>
      </c>
      <c r="H27" s="120" t="n">
        <f aca="false">'Woche 0'!L113</f>
        <v>4</v>
      </c>
      <c r="I27" s="120" t="n">
        <f aca="false">'Woche 0'!M113</f>
        <v>2</v>
      </c>
      <c r="J27" s="120" t="n">
        <f aca="false">'Woche 0'!N113</f>
        <v>0</v>
      </c>
      <c r="K27" s="120" t="n">
        <f aca="false">'Woche 0'!O113</f>
        <v>0</v>
      </c>
    </row>
    <row r="28" customFormat="false" ht="15" hidden="false" customHeight="false" outlineLevel="0" collapsed="false">
      <c r="A28" s="122" t="n">
        <v>1</v>
      </c>
      <c r="B28" s="120" t="n">
        <f aca="false">Inception!F113</f>
        <v>3</v>
      </c>
      <c r="C28" s="120" t="n">
        <f aca="false">Inception!G113</f>
        <v>1</v>
      </c>
      <c r="D28" s="120" t="n">
        <f aca="false">Inception!H113</f>
        <v>3</v>
      </c>
      <c r="E28" s="120" t="n">
        <f aca="false">Inception!I113</f>
        <v>1</v>
      </c>
      <c r="F28" s="120" t="n">
        <f aca="false">Inception!J113</f>
        <v>2</v>
      </c>
      <c r="G28" s="120" t="n">
        <f aca="false">Inception!K113</f>
        <v>0</v>
      </c>
      <c r="H28" s="120" t="n">
        <f aca="false">Inception!L113</f>
        <v>2</v>
      </c>
      <c r="I28" s="120" t="n">
        <f aca="false">Inception!M113</f>
        <v>0</v>
      </c>
      <c r="J28" s="120" t="n">
        <f aca="false">Inception!N113</f>
        <v>0</v>
      </c>
      <c r="K28" s="120" t="n">
        <f aca="false">Inception!O113</f>
        <v>0</v>
      </c>
    </row>
    <row r="29" customFormat="false" ht="15" hidden="false" customHeight="false" outlineLevel="0" collapsed="false">
      <c r="A29" s="122" t="n">
        <v>2</v>
      </c>
      <c r="B29" s="120" t="n">
        <f aca="false">Inception!F234</f>
        <v>16</v>
      </c>
      <c r="C29" s="120" t="n">
        <f aca="false">Inception!G234</f>
        <v>14</v>
      </c>
      <c r="D29" s="120" t="n">
        <f aca="false">Inception!H234</f>
        <v>14</v>
      </c>
      <c r="E29" s="120" t="n">
        <f aca="false">Inception!I234</f>
        <v>12</v>
      </c>
      <c r="F29" s="120" t="n">
        <f aca="false">Inception!J234</f>
        <v>13</v>
      </c>
      <c r="G29" s="120" t="n">
        <f aca="false">Inception!K234</f>
        <v>0</v>
      </c>
      <c r="H29" s="120" t="n">
        <f aca="false">Inception!L234</f>
        <v>18</v>
      </c>
      <c r="I29" s="120" t="n">
        <f aca="false">Inception!M234</f>
        <v>14</v>
      </c>
      <c r="J29" s="120" t="n">
        <f aca="false">Inception!N234</f>
        <v>0</v>
      </c>
      <c r="K29" s="120" t="n">
        <f aca="false">Inception!O234</f>
        <v>0</v>
      </c>
    </row>
    <row r="30" customFormat="false" ht="15" hidden="false" customHeight="false" outlineLevel="0" collapsed="false">
      <c r="A30" s="129" t="n">
        <v>3</v>
      </c>
      <c r="B30" s="120" t="n">
        <f aca="false">Elaboration!F113</f>
        <v>11</v>
      </c>
      <c r="C30" s="120" t="n">
        <f aca="false">Elaboration!G113</f>
        <v>6</v>
      </c>
      <c r="D30" s="120" t="n">
        <f aca="false">Elaboration!H113</f>
        <v>10.5</v>
      </c>
      <c r="E30" s="120" t="n">
        <f aca="false">Elaboration!I113</f>
        <v>6</v>
      </c>
      <c r="F30" s="120" t="n">
        <f aca="false">Elaboration!J113</f>
        <v>10.5</v>
      </c>
      <c r="G30" s="120" t="n">
        <f aca="false">Elaboration!K113</f>
        <v>0</v>
      </c>
      <c r="H30" s="120" t="n">
        <f aca="false">Elaboration!L113</f>
        <v>10.5</v>
      </c>
      <c r="I30" s="120" t="n">
        <f aca="false">Elaboration!M113</f>
        <v>0</v>
      </c>
      <c r="J30" s="120" t="n">
        <f aca="false">Elaboration!N113</f>
        <v>0</v>
      </c>
      <c r="K30" s="120" t="n">
        <f aca="false">Elaboration!O113</f>
        <v>0</v>
      </c>
    </row>
    <row r="31" customFormat="false" ht="15" hidden="false" customHeight="false" outlineLevel="0" collapsed="false">
      <c r="A31" s="129" t="n">
        <v>4</v>
      </c>
      <c r="B31" s="120" t="n">
        <f aca="false">Elaboration!F234</f>
        <v>12</v>
      </c>
      <c r="C31" s="120" t="n">
        <f aca="false">Elaboration!G234</f>
        <v>0</v>
      </c>
      <c r="D31" s="120" t="n">
        <f aca="false">Elaboration!H234</f>
        <v>12</v>
      </c>
      <c r="E31" s="120" t="n">
        <f aca="false">Elaboration!I234</f>
        <v>0</v>
      </c>
      <c r="F31" s="120" t="n">
        <f aca="false">Elaboration!J234</f>
        <v>13</v>
      </c>
      <c r="G31" s="120" t="n">
        <f aca="false">Elaboration!K234</f>
        <v>0</v>
      </c>
      <c r="H31" s="120" t="n">
        <f aca="false">Elaboration!L234</f>
        <v>12</v>
      </c>
      <c r="I31" s="120" t="n">
        <f aca="false">Elaboration!M234</f>
        <v>0</v>
      </c>
      <c r="J31" s="120" t="n">
        <f aca="false">Elaboration!N234</f>
        <v>0</v>
      </c>
      <c r="K31" s="120" t="n">
        <f aca="false">Elaboration!O234</f>
        <v>0</v>
      </c>
    </row>
    <row r="32" customFormat="false" ht="15" hidden="false" customHeight="false" outlineLevel="0" collapsed="false">
      <c r="A32" s="129" t="n">
        <v>5</v>
      </c>
      <c r="B32" s="120" t="n">
        <f aca="false">Elaboration!F357</f>
        <v>13.5</v>
      </c>
      <c r="C32" s="120" t="n">
        <f aca="false">Elaboration!G357</f>
        <v>0</v>
      </c>
      <c r="D32" s="120" t="n">
        <f aca="false">Elaboration!H357</f>
        <v>12.5</v>
      </c>
      <c r="E32" s="120" t="n">
        <f aca="false">Elaboration!I357</f>
        <v>0</v>
      </c>
      <c r="F32" s="120" t="n">
        <f aca="false">Elaboration!J357</f>
        <v>11</v>
      </c>
      <c r="G32" s="120" t="n">
        <f aca="false">Elaboration!K357</f>
        <v>0</v>
      </c>
      <c r="H32" s="120" t="n">
        <f aca="false">Elaboration!L357</f>
        <v>12</v>
      </c>
      <c r="I32" s="120" t="n">
        <f aca="false">Elaboration!M357</f>
        <v>0</v>
      </c>
      <c r="J32" s="120" t="n">
        <f aca="false">Elaboration!N357</f>
        <v>0</v>
      </c>
      <c r="K32" s="120" t="n">
        <f aca="false">Elaboration!O357</f>
        <v>0</v>
      </c>
    </row>
    <row r="33" customFormat="false" ht="15" hidden="false" customHeight="false" outlineLevel="0" collapsed="false">
      <c r="A33" s="129" t="n">
        <v>6</v>
      </c>
      <c r="B33" s="120" t="n">
        <f aca="false">Elaboration!F478</f>
        <v>11</v>
      </c>
      <c r="C33" s="120" t="n">
        <f aca="false">Elaboration!G478</f>
        <v>0</v>
      </c>
      <c r="D33" s="120" t="n">
        <f aca="false">Elaboration!H478</f>
        <v>11</v>
      </c>
      <c r="E33" s="120" t="n">
        <f aca="false">Elaboration!I478</f>
        <v>0</v>
      </c>
      <c r="F33" s="120" t="n">
        <f aca="false">Elaboration!J478</f>
        <v>11.5</v>
      </c>
      <c r="G33" s="120" t="n">
        <f aca="false">Elaboration!K478</f>
        <v>0</v>
      </c>
      <c r="H33" s="120" t="n">
        <f aca="false">Elaboration!L478</f>
        <v>12.5</v>
      </c>
      <c r="I33" s="120" t="n">
        <f aca="false">Elaboration!M478</f>
        <v>0</v>
      </c>
      <c r="J33" s="120" t="n">
        <f aca="false">Elaboration!N478</f>
        <v>0</v>
      </c>
      <c r="K33" s="120" t="n">
        <f aca="false">Elaboration!O478</f>
        <v>0</v>
      </c>
    </row>
    <row r="34" customFormat="false" ht="15" hidden="false" customHeight="false" outlineLevel="0" collapsed="false">
      <c r="A34" s="126" t="n">
        <v>7</v>
      </c>
      <c r="B34" s="120" t="n">
        <f aca="false">Construction!F113</f>
        <v>10.5</v>
      </c>
      <c r="C34" s="120" t="n">
        <f aca="false">Construction!G113</f>
        <v>0</v>
      </c>
      <c r="D34" s="120" t="n">
        <f aca="false">Construction!H113</f>
        <v>10.5</v>
      </c>
      <c r="E34" s="120" t="n">
        <f aca="false">Construction!I113</f>
        <v>0</v>
      </c>
      <c r="F34" s="120" t="n">
        <f aca="false">Construction!J113</f>
        <v>9.5</v>
      </c>
      <c r="G34" s="120" t="n">
        <f aca="false">Construction!K113</f>
        <v>0</v>
      </c>
      <c r="H34" s="120" t="n">
        <f aca="false">Construction!L113</f>
        <v>9.5</v>
      </c>
      <c r="I34" s="120" t="n">
        <f aca="false">Construction!M113</f>
        <v>0</v>
      </c>
      <c r="J34" s="120" t="n">
        <f aca="false">Construction!N113</f>
        <v>0</v>
      </c>
      <c r="K34" s="120" t="n">
        <f aca="false">Construction!O113</f>
        <v>0</v>
      </c>
    </row>
    <row r="35" customFormat="false" ht="15" hidden="false" customHeight="false" outlineLevel="0" collapsed="false">
      <c r="A35" s="126" t="n">
        <v>8</v>
      </c>
      <c r="B35" s="120" t="n">
        <f aca="false">Construction!F234</f>
        <v>10.5</v>
      </c>
      <c r="C35" s="120" t="n">
        <f aca="false">Construction!G234</f>
        <v>0</v>
      </c>
      <c r="D35" s="120" t="n">
        <f aca="false">Construction!H234</f>
        <v>10</v>
      </c>
      <c r="E35" s="120" t="n">
        <f aca="false">Construction!I234</f>
        <v>0</v>
      </c>
      <c r="F35" s="120" t="n">
        <f aca="false">Construction!J234</f>
        <v>10</v>
      </c>
      <c r="G35" s="120" t="n">
        <f aca="false">Construction!K234</f>
        <v>0</v>
      </c>
      <c r="H35" s="120" t="n">
        <f aca="false">Construction!L234</f>
        <v>10.5</v>
      </c>
      <c r="I35" s="120" t="n">
        <f aca="false">Construction!M234</f>
        <v>0</v>
      </c>
      <c r="J35" s="120" t="n">
        <f aca="false">Construction!N234</f>
        <v>0</v>
      </c>
      <c r="K35" s="120" t="n">
        <f aca="false">Construction!O234</f>
        <v>0</v>
      </c>
    </row>
    <row r="36" customFormat="false" ht="15" hidden="false" customHeight="false" outlineLevel="0" collapsed="false">
      <c r="A36" s="126" t="n">
        <v>9</v>
      </c>
      <c r="B36" s="120" t="n">
        <f aca="false">Construction!F357</f>
        <v>11.5</v>
      </c>
      <c r="C36" s="120" t="n">
        <f aca="false">Construction!G357</f>
        <v>0</v>
      </c>
      <c r="D36" s="120" t="n">
        <f aca="false">Construction!H357</f>
        <v>9</v>
      </c>
      <c r="E36" s="120" t="n">
        <f aca="false">Construction!I357</f>
        <v>0</v>
      </c>
      <c r="F36" s="120" t="n">
        <f aca="false">Construction!J357</f>
        <v>9</v>
      </c>
      <c r="G36" s="120" t="n">
        <f aca="false">Construction!K357</f>
        <v>0</v>
      </c>
      <c r="H36" s="120" t="n">
        <f aca="false">Construction!L357</f>
        <v>9.5</v>
      </c>
      <c r="I36" s="120" t="n">
        <f aca="false">Construction!M357</f>
        <v>0</v>
      </c>
      <c r="J36" s="120" t="n">
        <f aca="false">Construction!N357</f>
        <v>0</v>
      </c>
      <c r="K36" s="120" t="n">
        <f aca="false">Construction!O357</f>
        <v>0</v>
      </c>
    </row>
    <row r="37" customFormat="false" ht="15" hidden="false" customHeight="false" outlineLevel="0" collapsed="false">
      <c r="A37" s="126" t="n">
        <v>10</v>
      </c>
      <c r="B37" s="120" t="n">
        <f aca="false">Construction!F478</f>
        <v>12</v>
      </c>
      <c r="C37" s="120" t="n">
        <f aca="false">Construction!G478</f>
        <v>0</v>
      </c>
      <c r="D37" s="120" t="n">
        <f aca="false">Construction!H478</f>
        <v>10</v>
      </c>
      <c r="E37" s="120" t="n">
        <f aca="false">Construction!I478</f>
        <v>0</v>
      </c>
      <c r="F37" s="120" t="n">
        <f aca="false">Construction!J478</f>
        <v>11</v>
      </c>
      <c r="G37" s="120" t="n">
        <f aca="false">Construction!K478</f>
        <v>0</v>
      </c>
      <c r="H37" s="120" t="n">
        <f aca="false">Construction!L478</f>
        <v>10</v>
      </c>
      <c r="I37" s="120" t="n">
        <f aca="false">Construction!M478</f>
        <v>0</v>
      </c>
      <c r="J37" s="120" t="n">
        <f aca="false">Construction!N478</f>
        <v>0</v>
      </c>
      <c r="K37" s="120" t="n">
        <f aca="false">Construction!O478</f>
        <v>0</v>
      </c>
    </row>
    <row r="38" customFormat="false" ht="15" hidden="false" customHeight="false" outlineLevel="0" collapsed="false">
      <c r="A38" s="126" t="n">
        <v>11</v>
      </c>
      <c r="B38" s="120" t="n">
        <f aca="false">Construction!F601</f>
        <v>10</v>
      </c>
      <c r="C38" s="120" t="n">
        <f aca="false">Construction!G601</f>
        <v>0</v>
      </c>
      <c r="D38" s="120" t="n">
        <f aca="false">Construction!H601</f>
        <v>12</v>
      </c>
      <c r="E38" s="120" t="n">
        <f aca="false">Construction!I601</f>
        <v>0</v>
      </c>
      <c r="F38" s="120" t="n">
        <f aca="false">Construction!J601</f>
        <v>11.5</v>
      </c>
      <c r="G38" s="120" t="n">
        <f aca="false">Construction!K601</f>
        <v>0</v>
      </c>
      <c r="H38" s="120" t="n">
        <f aca="false">Construction!L601</f>
        <v>10.5</v>
      </c>
      <c r="I38" s="120" t="n">
        <f aca="false">Construction!M601</f>
        <v>0</v>
      </c>
      <c r="J38" s="120" t="n">
        <f aca="false">Construction!N601</f>
        <v>0</v>
      </c>
      <c r="K38" s="120" t="n">
        <f aca="false">Construction!O601</f>
        <v>0</v>
      </c>
    </row>
    <row r="39" customFormat="false" ht="15" hidden="false" customHeight="false" outlineLevel="0" collapsed="false">
      <c r="A39" s="126" t="n">
        <v>12</v>
      </c>
      <c r="B39" s="120" t="n">
        <f aca="false">Construction!F722</f>
        <v>9</v>
      </c>
      <c r="C39" s="120" t="n">
        <f aca="false">Construction!G722</f>
        <v>0</v>
      </c>
      <c r="D39" s="120" t="n">
        <f aca="false">Construction!H722</f>
        <v>12</v>
      </c>
      <c r="E39" s="120" t="n">
        <f aca="false">Construction!I722</f>
        <v>0</v>
      </c>
      <c r="F39" s="120" t="n">
        <f aca="false">Construction!J722</f>
        <v>11</v>
      </c>
      <c r="G39" s="120" t="n">
        <f aca="false">Construction!K722</f>
        <v>0</v>
      </c>
      <c r="H39" s="120" t="n">
        <f aca="false">Construction!L722</f>
        <v>11</v>
      </c>
      <c r="I39" s="120" t="n">
        <f aca="false">Construction!M722</f>
        <v>0</v>
      </c>
      <c r="J39" s="120" t="n">
        <f aca="false">Construction!N722</f>
        <v>0</v>
      </c>
      <c r="K39" s="120" t="n">
        <f aca="false">Construction!O722</f>
        <v>0</v>
      </c>
    </row>
    <row r="40" customFormat="false" ht="15" hidden="false" customHeight="false" outlineLevel="0" collapsed="false">
      <c r="A40" s="127" t="n">
        <v>13</v>
      </c>
      <c r="B40" s="120" t="n">
        <f aca="false">Transition!F113</f>
        <v>12</v>
      </c>
      <c r="C40" s="120" t="n">
        <f aca="false">Transition!G113</f>
        <v>0</v>
      </c>
      <c r="D40" s="120" t="n">
        <f aca="false">Transition!H113</f>
        <v>12</v>
      </c>
      <c r="E40" s="120" t="n">
        <f aca="false">Transition!I113</f>
        <v>0</v>
      </c>
      <c r="F40" s="120" t="n">
        <f aca="false">Transition!J113</f>
        <v>10</v>
      </c>
      <c r="G40" s="120" t="n">
        <f aca="false">Transition!K113</f>
        <v>0</v>
      </c>
      <c r="H40" s="120" t="n">
        <f aca="false">Transition!L113</f>
        <v>11</v>
      </c>
      <c r="I40" s="120" t="n">
        <f aca="false">Transition!M113</f>
        <v>0</v>
      </c>
      <c r="J40" s="120" t="n">
        <f aca="false">Transition!N113</f>
        <v>0</v>
      </c>
      <c r="K40" s="120" t="n">
        <f aca="false">Transition!O113</f>
        <v>0</v>
      </c>
    </row>
    <row r="41" customFormat="false" ht="15" hidden="false" customHeight="false" outlineLevel="0" collapsed="false">
      <c r="A41" s="127" t="n">
        <v>14</v>
      </c>
      <c r="B41" s="120" t="n">
        <f aca="false">Transition!F234</f>
        <v>0</v>
      </c>
      <c r="C41" s="120" t="n">
        <f aca="false">Transition!G234</f>
        <v>0</v>
      </c>
      <c r="D41" s="120" t="n">
        <f aca="false">Transition!H234</f>
        <v>0</v>
      </c>
      <c r="E41" s="120" t="n">
        <f aca="false">Transition!I234</f>
        <v>0</v>
      </c>
      <c r="F41" s="120" t="n">
        <f aca="false">Transition!J234</f>
        <v>0</v>
      </c>
      <c r="G41" s="120" t="n">
        <f aca="false">Transition!K234</f>
        <v>0</v>
      </c>
      <c r="H41" s="120" t="n">
        <f aca="false">Transition!L234</f>
        <v>0</v>
      </c>
      <c r="I41" s="120" t="n">
        <f aca="false">Transition!M234</f>
        <v>0</v>
      </c>
      <c r="J41" s="120" t="n">
        <f aca="false">Transition!N234</f>
        <v>0</v>
      </c>
      <c r="K41" s="120" t="n">
        <f aca="false">Transition!O234</f>
        <v>0</v>
      </c>
    </row>
    <row r="45" customFormat="false" ht="15" hidden="false" customHeight="false" outlineLevel="0" collapsed="false">
      <c r="B45" s="119" t="str">
        <f aca="false">B25</f>
        <v>MZ</v>
      </c>
      <c r="C45" s="119"/>
      <c r="D45" s="119" t="str">
        <f aca="false">D25</f>
        <v>SM</v>
      </c>
      <c r="E45" s="119"/>
      <c r="F45" s="119" t="str">
        <f aca="false">F25</f>
        <v>BB</v>
      </c>
      <c r="G45" s="119"/>
      <c r="H45" s="119" t="str">
        <f aca="false">H25</f>
        <v>NA</v>
      </c>
      <c r="I45" s="119"/>
      <c r="J45" s="119" t="str">
        <f aca="false">J25</f>
        <v>T5</v>
      </c>
      <c r="K45" s="119"/>
      <c r="L45" s="130" t="s">
        <v>51</v>
      </c>
      <c r="M45" s="130"/>
    </row>
    <row r="46" customFormat="false" ht="15" hidden="false" customHeight="false" outlineLevel="0" collapsed="false">
      <c r="B46" s="128" t="s">
        <v>154</v>
      </c>
      <c r="C46" s="128" t="s">
        <v>155</v>
      </c>
      <c r="D46" s="128" t="s">
        <v>154</v>
      </c>
      <c r="E46" s="128" t="s">
        <v>155</v>
      </c>
      <c r="F46" s="128" t="s">
        <v>154</v>
      </c>
      <c r="G46" s="128" t="s">
        <v>155</v>
      </c>
      <c r="H46" s="128" t="s">
        <v>154</v>
      </c>
      <c r="I46" s="128" t="s">
        <v>155</v>
      </c>
      <c r="J46" s="128" t="s">
        <v>154</v>
      </c>
      <c r="K46" s="128" t="s">
        <v>155</v>
      </c>
      <c r="L46" s="131" t="s">
        <v>154</v>
      </c>
      <c r="M46" s="132" t="s">
        <v>155</v>
      </c>
    </row>
    <row r="47" customFormat="false" ht="15" hidden="false" customHeight="false" outlineLevel="0" collapsed="false">
      <c r="A47" s="0" t="s">
        <v>53</v>
      </c>
      <c r="B47" s="120" t="n">
        <f aca="false">'Woche 0'!F13+Inception!F13+Inception!F134+Elaboration!F13+Elaboration!F134+Elaboration!F257+Elaboration!F378+Construction!F13+Construction!F134+Construction!F257+Construction!F378+Construction!F501+Construction!F622+Transition!F13+Transition!F134</f>
        <v>5.5</v>
      </c>
      <c r="C47" s="120" t="n">
        <f aca="false">'Woche 0'!G13+Inception!G13+Inception!G134+Elaboration!G13+Elaboration!G134+Elaboration!G257+Elaboration!G378+Construction!G13+Construction!G134+Construction!G257+Construction!G378+Construction!G501+Construction!G622+Transition!G13+Transition!G134</f>
        <v>4</v>
      </c>
      <c r="D47" s="120" t="n">
        <f aca="false">'Woche 0'!H13+Inception!H13+Inception!H134+Elaboration!H13+Elaboration!H134+Elaboration!H257+Elaboration!H378+Construction!H13+Construction!H134+Construction!H257+Construction!H378+Construction!H501+Construction!H622+Transition!H13+Transition!H134</f>
        <v>7.5</v>
      </c>
      <c r="E47" s="120" t="n">
        <f aca="false">'Woche 0'!I13+Inception!I13+Inception!I134+Elaboration!I13+Elaboration!I134+Elaboration!I257+Elaboration!I378+Construction!I13+Construction!I134+Construction!I257+Construction!I378+Construction!I501+Construction!I622+Transition!I13+Transition!I134</f>
        <v>10</v>
      </c>
      <c r="F47" s="120" t="n">
        <f aca="false">'Woche 0'!J13+Inception!J13+Inception!J134+Elaboration!J13+Elaboration!J134+Elaboration!J257+Elaboration!J378+Construction!J13+Construction!J134+Construction!J257+Construction!J378+Construction!J501+Construction!J622+Transition!J13+Transition!J134</f>
        <v>5.5</v>
      </c>
      <c r="G47" s="120" t="n">
        <f aca="false">'Woche 0'!K13+Inception!K13+Inception!K134+Elaboration!K13+Elaboration!K134+Elaboration!K257+Elaboration!K378+Construction!K13+Construction!K134+Construction!K257+Construction!K378+Construction!K501+Construction!K622+Transition!K13+Transition!K134</f>
        <v>0</v>
      </c>
      <c r="H47" s="120" t="n">
        <f aca="false">'Woche 0'!L13+Inception!L13+Inception!L134+Elaboration!L13+Elaboration!L134+Elaboration!L257+Elaboration!L378+Construction!L13+Construction!L134+Construction!L257+Construction!L378+Construction!L501+Construction!L622+Transition!L13+Transition!L134</f>
        <v>6.5</v>
      </c>
      <c r="I47" s="120" t="n">
        <f aca="false">'Woche 0'!M13+Inception!M13+Inception!M134+Elaboration!M13+Elaboration!M134+Elaboration!M257+Elaboration!M378+Construction!M13+Construction!M134+Construction!M257+Construction!M378+Construction!M501+Construction!M622+Transition!M13+Transition!M134</f>
        <v>2.5</v>
      </c>
      <c r="J47" s="120" t="n">
        <f aca="false">'Woche 0'!N13+Inception!N13+Inception!N134+Elaboration!N13+Elaboration!N134+Elaboration!N257+Elaboration!N378+Construction!N13+Construction!N134+Construction!N257+Construction!N378+Construction!N501+Construction!N622+Transition!N13+Transition!N134</f>
        <v>0</v>
      </c>
      <c r="K47" s="120" t="n">
        <f aca="false">'Woche 0'!O13+Inception!O13+Inception!O134+Elaboration!O13+Elaboration!O134+Elaboration!O257+Elaboration!O378+Construction!O13+Construction!O134+Construction!O257+Construction!O378+Construction!O501+Construction!O622+Transition!O13+Transition!O134</f>
        <v>0</v>
      </c>
      <c r="L47" s="133" t="n">
        <f aca="false">D47+F47+H47+J47+B47</f>
        <v>25</v>
      </c>
      <c r="M47" s="134" t="n">
        <f aca="false">E47+G47+I47+K47+C47</f>
        <v>16.5</v>
      </c>
    </row>
    <row r="48" customFormat="false" ht="15" hidden="false" customHeight="false" outlineLevel="0" collapsed="false">
      <c r="A48" s="0" t="s">
        <v>70</v>
      </c>
      <c r="B48" s="120" t="n">
        <f aca="false">'Woche 0'!F24+Inception!F24+Inception!F145+Elaboration!F24+Elaboration!F145+Elaboration!F268+Elaboration!F389+Construction!F24+Construction!F145+Construction!F268+Construction!F389+Construction!F512+Construction!F633+Transition!F24+Transition!F145</f>
        <v>22</v>
      </c>
      <c r="C48" s="120" t="n">
        <f aca="false">'Woche 0'!G24+Inception!G24+Inception!G145+Elaboration!G24+Elaboration!G145+Elaboration!G268+Elaboration!G389+Construction!G24+Construction!G145+Construction!G268+Construction!G389+Construction!G512+Construction!G633+Transition!G24+Transition!G145</f>
        <v>5</v>
      </c>
      <c r="D48" s="120" t="n">
        <f aca="false">'Woche 0'!H24+Inception!H24+Inception!H145+Elaboration!H24+Elaboration!H145+Elaboration!H268+Elaboration!H389+Construction!H24+Construction!H145+Construction!H268+Construction!H389+Construction!H512+Construction!H633+Transition!H24+Transition!H145</f>
        <v>19</v>
      </c>
      <c r="E48" s="120" t="n">
        <f aca="false">'Woche 0'!I24+Inception!I24+Inception!I145+Elaboration!I24+Elaboration!I145+Elaboration!I268+Elaboration!I389+Construction!I24+Construction!I145+Construction!I268+Construction!I389+Construction!I512+Construction!I633+Transition!I24+Transition!I145</f>
        <v>5</v>
      </c>
      <c r="F48" s="120" t="n">
        <f aca="false">'Woche 0'!J24+Inception!J24+Inception!J145+Elaboration!J24+Elaboration!J145+Elaboration!J268+Elaboration!J389+Construction!J24+Construction!J145+Construction!J268+Construction!J389+Construction!J512+Construction!J633+Transition!J24+Transition!J145</f>
        <v>17</v>
      </c>
      <c r="G48" s="120" t="n">
        <f aca="false">'Woche 0'!K24+Inception!K24+Inception!K145+Elaboration!K24+Elaboration!K145+Elaboration!K268+Elaboration!K389+Construction!K24+Construction!K145+Construction!K268+Construction!K389+Construction!K512+Construction!K633+Transition!K24+Transition!K145</f>
        <v>0</v>
      </c>
      <c r="H48" s="120" t="n">
        <f aca="false">'Woche 0'!L24+Inception!L24+Inception!L145+Elaboration!L24+Elaboration!L145+Elaboration!L268+Elaboration!L389+Construction!L24+Construction!L145+Construction!L268+Construction!L389+Construction!L512+Construction!L633+Transition!L24+Transition!L145</f>
        <v>18</v>
      </c>
      <c r="I48" s="120" t="n">
        <f aca="false">'Woche 0'!M24+Inception!M24+Inception!M145+Elaboration!M24+Elaboration!M145+Elaboration!M268+Elaboration!M389+Construction!M24+Construction!M145+Construction!M268+Construction!M389+Construction!M512+Construction!M633+Transition!M24+Transition!M145</f>
        <v>2</v>
      </c>
      <c r="J48" s="120" t="n">
        <f aca="false">'Woche 0'!N24+Inception!N24+Inception!N145+Elaboration!N24+Elaboration!N145+Elaboration!N268+Elaboration!N389+Construction!N24+Construction!N145+Construction!N268+Construction!N389+Construction!N512+Construction!N633+Transition!N24+Transition!N145</f>
        <v>0</v>
      </c>
      <c r="K48" s="120" t="n">
        <f aca="false">'Woche 0'!O24+Inception!O24+Inception!O145+Elaboration!O24+Elaboration!O145+Elaboration!O268+Elaboration!O389+Construction!O24+Construction!O145+Construction!O268+Construction!O389+Construction!O512+Construction!O633+Transition!O24+Transition!O145</f>
        <v>0</v>
      </c>
      <c r="L48" s="133" t="n">
        <f aca="false">D48+F48+H48+J48+B48</f>
        <v>76</v>
      </c>
      <c r="M48" s="134" t="n">
        <f aca="false">E48+G48+I48+K48+C48</f>
        <v>12</v>
      </c>
    </row>
    <row r="49" customFormat="false" ht="15" hidden="false" customHeight="false" outlineLevel="0" collapsed="false">
      <c r="A49" s="0" t="s">
        <v>55</v>
      </c>
      <c r="B49" s="120" t="n">
        <f aca="false">'Woche 0'!F35+Inception!F35+Inception!F156+Elaboration!F35+Elaboration!F156+Elaboration!F279+Elaboration!F400+Construction!F35+Construction!F156+Construction!F279+Construction!F400+Construction!F523+Construction!F644+Transition!F35+Transition!F156</f>
        <v>34</v>
      </c>
      <c r="C49" s="120" t="n">
        <f aca="false">'Woche 0'!G35+Inception!G35+Inception!G156+Elaboration!G35+Elaboration!G156+Elaboration!G279+Elaboration!G400+Construction!G35+Construction!G156+Construction!G279+Construction!G400+Construction!G523+Construction!G644+Transition!G35+Transition!G156</f>
        <v>0</v>
      </c>
      <c r="D49" s="120" t="n">
        <f aca="false">'Woche 0'!H35+Inception!H35+Inception!H156+Elaboration!H35+Elaboration!H156+Elaboration!H279+Elaboration!H400+Construction!H35+Construction!H156+Construction!H279+Construction!H400+Construction!H523+Construction!H644+Transition!H35+Transition!H156</f>
        <v>34</v>
      </c>
      <c r="E49" s="120" t="n">
        <f aca="false">'Woche 0'!I35+Inception!I35+Inception!I156+Elaboration!I35+Elaboration!I156+Elaboration!I279+Elaboration!I400+Construction!I35+Construction!I156+Construction!I279+Construction!I400+Construction!I523+Construction!I644+Transition!I35+Transition!I156</f>
        <v>0</v>
      </c>
      <c r="F49" s="120" t="n">
        <f aca="false">'Woche 0'!J35+Inception!J35+Inception!J156+Elaboration!J35+Elaboration!J156+Elaboration!J279+Elaboration!J400+Construction!J35+Construction!J156+Construction!J279+Construction!J400+Construction!J523+Construction!J644+Transition!J35+Transition!J156</f>
        <v>32</v>
      </c>
      <c r="G49" s="120" t="n">
        <f aca="false">'Woche 0'!K35+Inception!K35+Inception!K156+Elaboration!K35+Elaboration!K156+Elaboration!K279+Elaboration!K400+Construction!K35+Construction!K156+Construction!K279+Construction!K400+Construction!K523+Construction!K644+Transition!K35+Transition!K156</f>
        <v>0</v>
      </c>
      <c r="H49" s="120" t="n">
        <f aca="false">'Woche 0'!L35+Inception!L35+Inception!L156+Elaboration!L35+Elaboration!L156+Elaboration!L279+Elaboration!L400+Construction!L35+Construction!L156+Construction!L279+Construction!L400+Construction!L523+Construction!L644+Transition!L35+Transition!L156</f>
        <v>34</v>
      </c>
      <c r="I49" s="120" t="n">
        <f aca="false">'Woche 0'!M35+Inception!M35+Inception!M156+Elaboration!M35+Elaboration!M156+Elaboration!M279+Elaboration!M400+Construction!M35+Construction!M156+Construction!M279+Construction!M400+Construction!M523+Construction!M644+Transition!M35+Transition!M156</f>
        <v>3</v>
      </c>
      <c r="J49" s="120" t="n">
        <f aca="false">'Woche 0'!N35+Inception!N35+Inception!N156+Elaboration!N35+Elaboration!N156+Elaboration!N279+Elaboration!N400+Construction!N35+Construction!N156+Construction!N279+Construction!N400+Construction!N523+Construction!N644+Transition!N35+Transition!N156</f>
        <v>0</v>
      </c>
      <c r="K49" s="120" t="n">
        <f aca="false">'Woche 0'!O35+Inception!O35+Inception!O156+Elaboration!O35+Elaboration!O156+Elaboration!O279+Elaboration!O400+Construction!O35+Construction!O156+Construction!O279+Construction!O400+Construction!O523+Construction!O644+Transition!O35+Transition!O156</f>
        <v>0</v>
      </c>
      <c r="L49" s="133" t="n">
        <f aca="false">D49+F49+H49+J49+B49</f>
        <v>134</v>
      </c>
      <c r="M49" s="134" t="n">
        <f aca="false">E49+G49+I49+K49+C49</f>
        <v>3</v>
      </c>
    </row>
    <row r="50" customFormat="false" ht="15" hidden="false" customHeight="false" outlineLevel="0" collapsed="false">
      <c r="A50" s="0" t="s">
        <v>56</v>
      </c>
      <c r="B50" s="120" t="n">
        <f aca="false">'Woche 0'!F46+Inception!F46+Inception!F167+Elaboration!F46+Elaboration!F167+Elaboration!F290+Elaboration!F411+Construction!F46+Construction!F167+Construction!F290+Construction!F411+Construction!F534+Construction!F655+Transition!F46+Transition!F167</f>
        <v>17</v>
      </c>
      <c r="C50" s="120" t="n">
        <f aca="false">'Woche 0'!G46+Inception!G46+Inception!G167+Elaboration!G46+Elaboration!G167+Elaboration!G290+Elaboration!G411+Construction!G46+Construction!G167+Construction!G290+Construction!G411+Construction!G534+Construction!G655+Transition!G46+Transition!G167</f>
        <v>0</v>
      </c>
      <c r="D50" s="120" t="n">
        <f aca="false">'Woche 0'!H46+Inception!H46+Inception!H167+Elaboration!H46+Elaboration!H167+Elaboration!H290+Elaboration!H411+Construction!H46+Construction!H167+Construction!H290+Construction!H411+Construction!H534+Construction!H655+Transition!H46+Transition!H167</f>
        <v>22</v>
      </c>
      <c r="E50" s="120" t="n">
        <f aca="false">'Woche 0'!I46+Inception!I46+Inception!I167+Elaboration!I46+Elaboration!I167+Elaboration!I290+Elaboration!I411+Construction!I46+Construction!I167+Construction!I290+Construction!I411+Construction!I534+Construction!I655+Transition!I46+Transition!I167</f>
        <v>0</v>
      </c>
      <c r="F50" s="120" t="n">
        <f aca="false">'Woche 0'!J46+Inception!J46+Inception!J167+Elaboration!J46+Elaboration!J167+Elaboration!J290+Elaboration!J411+Construction!J46+Construction!J167+Construction!J290+Construction!J411+Construction!J534+Construction!J655+Transition!J46+Transition!J167</f>
        <v>21</v>
      </c>
      <c r="G50" s="120" t="n">
        <f aca="false">'Woche 0'!K46+Inception!K46+Inception!K167+Elaboration!K46+Elaboration!K167+Elaboration!K290+Elaboration!K411+Construction!K46+Construction!K167+Construction!K290+Construction!K411+Construction!K534+Construction!K655+Transition!K46+Transition!K167</f>
        <v>0</v>
      </c>
      <c r="H50" s="120" t="n">
        <f aca="false">'Woche 0'!L46+Inception!L46+Inception!L167+Elaboration!L46+Elaboration!L167+Elaboration!L290+Elaboration!L411+Construction!L46+Construction!L167+Construction!L290+Construction!L411+Construction!L534+Construction!L655+Transition!L46+Transition!L167</f>
        <v>20</v>
      </c>
      <c r="I50" s="120" t="n">
        <f aca="false">'Woche 0'!M46+Inception!M46+Inception!M167+Elaboration!M46+Elaboration!M167+Elaboration!M290+Elaboration!M411+Construction!M46+Construction!M167+Construction!M290+Construction!M411+Construction!M534+Construction!M655+Transition!M46+Transition!M167</f>
        <v>0</v>
      </c>
      <c r="J50" s="120" t="n">
        <f aca="false">'Woche 0'!N46+Inception!N46+Inception!N167+Elaboration!N46+Elaboration!N167+Elaboration!N290+Elaboration!N411+Construction!N46+Construction!N167+Construction!N290+Construction!N411+Construction!N534+Construction!N655+Transition!N46+Transition!N167</f>
        <v>0</v>
      </c>
      <c r="K50" s="120" t="n">
        <f aca="false">'Woche 0'!O46+Inception!O46+Inception!O167+Elaboration!O46+Elaboration!O167+Elaboration!O290+Elaboration!O411+Construction!O46+Construction!O167+Construction!O290+Construction!O411+Construction!O534+Construction!O655+Transition!O46+Transition!O167</f>
        <v>0</v>
      </c>
      <c r="L50" s="133" t="n">
        <f aca="false">D50+F50+H50+J50+B50</f>
        <v>80</v>
      </c>
      <c r="M50" s="134" t="n">
        <f aca="false">E50+G50+I50+K50+C50</f>
        <v>0</v>
      </c>
    </row>
    <row r="51" customFormat="false" ht="15" hidden="false" customHeight="false" outlineLevel="0" collapsed="false">
      <c r="A51" s="0" t="s">
        <v>57</v>
      </c>
      <c r="B51" s="120" t="n">
        <f aca="false">'Woche 0'!F57+Inception!F57+Inception!F178+Elaboration!F57+Elaboration!F178+Elaboration!F301+Elaboration!F422+Construction!F57+Construction!F178+Construction!F301+Construction!F422+Construction!F545+Construction!F666+Transition!F57+Transition!F178</f>
        <v>14</v>
      </c>
      <c r="C51" s="120" t="n">
        <f aca="false">'Woche 0'!G57+Inception!G57+Inception!G178+Elaboration!G57+Elaboration!G178+Elaboration!G301+Elaboration!G422+Construction!G57+Construction!G178+Construction!G301+Construction!G422+Construction!G545+Construction!G666+Transition!G57+Transition!G178</f>
        <v>0</v>
      </c>
      <c r="D51" s="120" t="n">
        <f aca="false">'Woche 0'!H57+Inception!H57+Inception!H178+Elaboration!H57+Elaboration!H178+Elaboration!H301+Elaboration!H422+Construction!H57+Construction!H178+Construction!H301+Construction!H422+Construction!H545+Construction!H666+Transition!H57+Transition!H178</f>
        <v>11.5</v>
      </c>
      <c r="E51" s="120" t="n">
        <f aca="false">'Woche 0'!I57+Inception!I57+Inception!I178+Elaboration!I57+Elaboration!I178+Elaboration!I301+Elaboration!I422+Construction!I57+Construction!I178+Construction!I301+Construction!I422+Construction!I545+Construction!I666+Transition!I57+Transition!I178</f>
        <v>0</v>
      </c>
      <c r="F51" s="120" t="n">
        <f aca="false">'Woche 0'!J57+Inception!J57+Inception!J178+Elaboration!J57+Elaboration!J178+Elaboration!J301+Elaboration!J422+Construction!J57+Construction!J178+Construction!J301+Construction!J422+Construction!J545+Construction!J666+Transition!J57+Transition!J178</f>
        <v>11</v>
      </c>
      <c r="G51" s="120" t="n">
        <f aca="false">'Woche 0'!K57+Inception!K57+Inception!K178+Elaboration!K57+Elaboration!K178+Elaboration!K301+Elaboration!K422+Construction!K57+Construction!K178+Construction!K301+Construction!K422+Construction!K545+Construction!K666+Transition!K57+Transition!K178</f>
        <v>0</v>
      </c>
      <c r="H51" s="120" t="n">
        <f aca="false">'Woche 0'!L57+Inception!L57+Inception!L178+Elaboration!L57+Elaboration!L178+Elaboration!L301+Elaboration!L422+Construction!L57+Construction!L178+Construction!L301+Construction!L422+Construction!L545+Construction!L666+Transition!L57+Transition!L178</f>
        <v>14</v>
      </c>
      <c r="I51" s="120" t="n">
        <f aca="false">'Woche 0'!M57+Inception!M57+Inception!M178+Elaboration!M57+Elaboration!M178+Elaboration!M301+Elaboration!M422+Construction!M57+Construction!M178+Construction!M301+Construction!M422+Construction!M545+Construction!M666+Transition!M57+Transition!M178</f>
        <v>0</v>
      </c>
      <c r="J51" s="120" t="n">
        <f aca="false">'Woche 0'!N57+Inception!N57+Inception!N178+Elaboration!N57+Elaboration!N178+Elaboration!N301+Elaboration!N422+Construction!N57+Construction!N178+Construction!N301+Construction!N422+Construction!N545+Construction!N666+Transition!N57+Transition!N178</f>
        <v>0</v>
      </c>
      <c r="K51" s="120" t="n">
        <f aca="false">'Woche 0'!O57+Inception!O57+Inception!O178+Elaboration!O57+Elaboration!O178+Elaboration!O301+Elaboration!O422+Construction!O57+Construction!O178+Construction!O301+Construction!O422+Construction!O545+Construction!O666+Transition!O57+Transition!O178</f>
        <v>0</v>
      </c>
      <c r="L51" s="133" t="n">
        <f aca="false">D51+F51+H51+J51+B51</f>
        <v>50.5</v>
      </c>
      <c r="M51" s="134" t="n">
        <f aca="false">E51+G51+I51+K51+C51</f>
        <v>0</v>
      </c>
    </row>
    <row r="52" customFormat="false" ht="15" hidden="false" customHeight="false" outlineLevel="0" collapsed="false">
      <c r="A52" s="0" t="s">
        <v>58</v>
      </c>
      <c r="B52" s="120" t="n">
        <f aca="false">'Woche 0'!F68+Inception!F68+Inception!F189+Elaboration!F68+Elaboration!F189+Elaboration!F312+Elaboration!F433+Construction!F68+Construction!F189+Construction!F312+Construction!F433+Construction!F556+Construction!F677+Transition!F68+Transition!F189</f>
        <v>13</v>
      </c>
      <c r="C52" s="120" t="n">
        <f aca="false">'Woche 0'!G68+Inception!G68+Inception!G189+Elaboration!G68+Elaboration!G189+Elaboration!G312+Elaboration!G433+Construction!G68+Construction!G189+Construction!G312+Construction!G433+Construction!G556+Construction!G677+Transition!G68+Transition!G189</f>
        <v>8</v>
      </c>
      <c r="D52" s="120" t="n">
        <f aca="false">'Woche 0'!H68+Inception!H68+Inception!H189+Elaboration!H68+Elaboration!H189+Elaboration!H312+Elaboration!H433+Construction!H68+Construction!H189+Construction!H312+Construction!H433+Construction!H556+Construction!H677+Transition!H68+Transition!H189</f>
        <v>8</v>
      </c>
      <c r="E52" s="120" t="n">
        <f aca="false">'Woche 0'!I68+Inception!I68+Inception!I189+Elaboration!I68+Elaboration!I189+Elaboration!I312+Elaboration!I433+Construction!I68+Construction!I189+Construction!I312+Construction!I433+Construction!I556+Construction!I677+Transition!I68+Transition!I189</f>
        <v>0</v>
      </c>
      <c r="F52" s="120" t="n">
        <f aca="false">'Woche 0'!J68+Inception!J68+Inception!J189+Elaboration!J68+Elaboration!J189+Elaboration!J312+Elaboration!J433+Construction!J68+Construction!J189+Construction!J312+Construction!J433+Construction!J556+Construction!J677+Transition!J68+Transition!J189</f>
        <v>10</v>
      </c>
      <c r="G52" s="120" t="n">
        <f aca="false">'Woche 0'!K68+Inception!K68+Inception!K189+Elaboration!K68+Elaboration!K189+Elaboration!K312+Elaboration!K433+Construction!K68+Construction!K189+Construction!K312+Construction!K433+Construction!K556+Construction!K677+Transition!K68+Transition!K189</f>
        <v>0</v>
      </c>
      <c r="H52" s="120" t="n">
        <f aca="false">'Woche 0'!L68+Inception!L68+Inception!L189+Elaboration!L68+Elaboration!L189+Elaboration!L312+Elaboration!L433+Construction!L68+Construction!L189+Construction!L312+Construction!L433+Construction!L556+Construction!L677+Transition!L68+Transition!L189</f>
        <v>10</v>
      </c>
      <c r="I52" s="120" t="n">
        <f aca="false">'Woche 0'!M68+Inception!M68+Inception!M189+Elaboration!M68+Elaboration!M189+Elaboration!M312+Elaboration!M433+Construction!M68+Construction!M189+Construction!M312+Construction!M433+Construction!M556+Construction!M677+Transition!M68+Transition!M189</f>
        <v>4.5</v>
      </c>
      <c r="J52" s="120" t="n">
        <f aca="false">'Woche 0'!N68+Inception!N68+Inception!N189+Elaboration!N68+Elaboration!N189+Elaboration!N312+Elaboration!N433+Construction!N68+Construction!N189+Construction!N312+Construction!N433+Construction!N556+Construction!N677+Transition!N68+Transition!N189</f>
        <v>0</v>
      </c>
      <c r="K52" s="120" t="n">
        <f aca="false">'Woche 0'!O68+Inception!O68+Inception!O189+Elaboration!O68+Elaboration!O189+Elaboration!O312+Elaboration!O433+Construction!O68+Construction!O189+Construction!O312+Construction!O433+Construction!O556+Construction!O677+Transition!O68+Transition!O189</f>
        <v>0</v>
      </c>
      <c r="L52" s="133" t="n">
        <f aca="false">D52+F52+H52+J52+B52</f>
        <v>41</v>
      </c>
      <c r="M52" s="134" t="n">
        <f aca="false">E52+G52+I52+K52+C52</f>
        <v>12.5</v>
      </c>
    </row>
    <row r="53" customFormat="false" ht="15" hidden="false" customHeight="false" outlineLevel="0" collapsed="false">
      <c r="A53" s="0" t="s">
        <v>72</v>
      </c>
      <c r="B53" s="120" t="n">
        <f aca="false">'Woche 0'!F79+Inception!F79+Inception!F200+Elaboration!F79+Elaboration!F200+Elaboration!F323+Elaboration!F444+Construction!F79+Construction!F200+Construction!F323+Construction!F444+Construction!F567+Construction!F688+Transition!F79+Transition!F200</f>
        <v>2.5</v>
      </c>
      <c r="C53" s="120" t="n">
        <f aca="false">'Woche 0'!G79+Inception!G79+Inception!G200+Elaboration!G79+Elaboration!G200+Elaboration!G323+Elaboration!G444+Construction!G79+Construction!G200+Construction!G323+Construction!G444+Construction!G567+Construction!G688+Transition!G79+Transition!G200</f>
        <v>0</v>
      </c>
      <c r="D53" s="120" t="n">
        <f aca="false">'Woche 0'!H79+Inception!H79+Inception!H200+Elaboration!H79+Elaboration!H200+Elaboration!H323+Elaboration!H444+Construction!H79+Construction!H200+Construction!H323+Construction!H444+Construction!H567+Construction!H688+Transition!H79+Transition!H200</f>
        <v>2.5</v>
      </c>
      <c r="E53" s="120" t="n">
        <f aca="false">'Woche 0'!I79+Inception!I79+Inception!I200+Elaboration!I79+Elaboration!I200+Elaboration!I323+Elaboration!I444+Construction!I79+Construction!I200+Construction!I323+Construction!I444+Construction!I567+Construction!I688+Transition!I79+Transition!I200</f>
        <v>0</v>
      </c>
      <c r="F53" s="120" t="n">
        <f aca="false">'Woche 0'!J79+Inception!J79+Inception!J200+Elaboration!J79+Elaboration!J200+Elaboration!J323+Elaboration!J444+Construction!J79+Construction!J200+Construction!J323+Construction!J444+Construction!J567+Construction!J688+Transition!J79+Transition!J200</f>
        <v>2.5</v>
      </c>
      <c r="G53" s="120" t="n">
        <f aca="false">'Woche 0'!K79+Inception!K79+Inception!K200+Elaboration!K79+Elaboration!K200+Elaboration!K323+Elaboration!K444+Construction!K79+Construction!K200+Construction!K323+Construction!K444+Construction!K567+Construction!K688+Transition!K79+Transition!K200</f>
        <v>0</v>
      </c>
      <c r="H53" s="120" t="n">
        <f aca="false">'Woche 0'!L79+Inception!L79+Inception!L200+Elaboration!L79+Elaboration!L200+Elaboration!L323+Elaboration!L444+Construction!L79+Construction!L200+Construction!L323+Construction!L444+Construction!L567+Construction!L688+Transition!L79+Transition!L200</f>
        <v>2.5</v>
      </c>
      <c r="I53" s="120" t="n">
        <f aca="false">'Woche 0'!M79+Inception!M79+Inception!M200+Elaboration!M79+Elaboration!M200+Elaboration!M323+Elaboration!M444+Construction!M79+Construction!M200+Construction!M323+Construction!M444+Construction!M567+Construction!M688+Transition!M79+Transition!M200</f>
        <v>0</v>
      </c>
      <c r="J53" s="120" t="n">
        <f aca="false">'Woche 0'!N79+Inception!N79+Inception!N200+Elaboration!N79+Elaboration!N200+Elaboration!N323+Elaboration!N444+Construction!N79+Construction!N200+Construction!N323+Construction!N444+Construction!N567+Construction!N688+Transition!N79+Transition!N200</f>
        <v>0</v>
      </c>
      <c r="K53" s="120" t="n">
        <f aca="false">'Woche 0'!O79+Inception!O79+Inception!O200+Elaboration!O79+Elaboration!O200+Elaboration!O323+Elaboration!O444+Construction!O79+Construction!O200+Construction!O323+Construction!O444+Construction!O567+Construction!O688+Transition!O79+Transition!O200</f>
        <v>0</v>
      </c>
      <c r="L53" s="133" t="n">
        <f aca="false">D53+F53+H53+J53+B53</f>
        <v>10</v>
      </c>
      <c r="M53" s="134" t="n">
        <f aca="false">E53+G53+I53+K53+C53</f>
        <v>0</v>
      </c>
    </row>
    <row r="54" customFormat="false" ht="15" hidden="false" customHeight="false" outlineLevel="0" collapsed="false">
      <c r="A54" s="0" t="s">
        <v>60</v>
      </c>
      <c r="B54" s="120" t="n">
        <f aca="false">'Woche 0'!F90+Inception!F90+Inception!F211+Elaboration!F90+Elaboration!F211+Elaboration!F334+Elaboration!F455+Construction!F90+Construction!F211+Construction!F334+Construction!F455+Construction!F578+Construction!F699+Transition!F90+Transition!F211</f>
        <v>35</v>
      </c>
      <c r="C54" s="120" t="n">
        <f aca="false">'Woche 0'!G90+Inception!G90+Inception!G211+Elaboration!G90+Elaboration!G211+Elaboration!G334+Elaboration!G455+Construction!G90+Construction!G211+Construction!G334+Construction!G455+Construction!G578+Construction!G699+Transition!G90+Transition!G211</f>
        <v>5</v>
      </c>
      <c r="D54" s="120" t="n">
        <f aca="false">'Woche 0'!H90+Inception!H90+Inception!H211+Elaboration!H90+Elaboration!H211+Elaboration!H334+Elaboration!H455+Construction!H90+Construction!H211+Construction!H334+Construction!H455+Construction!H578+Construction!H699+Transition!H90+Transition!H211</f>
        <v>35</v>
      </c>
      <c r="E54" s="120" t="n">
        <f aca="false">'Woche 0'!I90+Inception!I90+Inception!I211+Elaboration!I90+Elaboration!I211+Elaboration!I334+Elaboration!I455+Construction!I90+Construction!I211+Construction!I334+Construction!I455+Construction!I578+Construction!I699+Transition!I90+Transition!I211</f>
        <v>5</v>
      </c>
      <c r="F54" s="120" t="n">
        <f aca="false">'Woche 0'!J90+Inception!J90+Inception!J211+Elaboration!J90+Elaboration!J211+Elaboration!J334+Elaboration!J455+Construction!J90+Construction!J211+Construction!J334+Construction!J455+Construction!J578+Construction!J699+Transition!J90+Transition!J211</f>
        <v>35</v>
      </c>
      <c r="G54" s="120" t="n">
        <f aca="false">'Woche 0'!K90+Inception!K90+Inception!K211+Elaboration!K90+Elaboration!K211+Elaboration!K334+Elaboration!K455+Construction!K90+Construction!K211+Construction!K334+Construction!K455+Construction!K578+Construction!K699+Transition!K90+Transition!K211</f>
        <v>0</v>
      </c>
      <c r="H54" s="120" t="n">
        <f aca="false">'Woche 0'!L90+Inception!L90+Inception!L211+Elaboration!L90+Elaboration!L211+Elaboration!L334+Elaboration!L455+Construction!L90+Construction!L211+Construction!L334+Construction!L455+Construction!L578+Construction!L699+Transition!L90+Transition!L211</f>
        <v>38</v>
      </c>
      <c r="I54" s="120" t="n">
        <f aca="false">'Woche 0'!M90+Inception!M90+Inception!M211+Elaboration!M90+Elaboration!M211+Elaboration!M334+Elaboration!M455+Construction!M90+Construction!M211+Construction!M334+Construction!M455+Construction!M578+Construction!M699+Transition!M90+Transition!M211</f>
        <v>4</v>
      </c>
      <c r="J54" s="120" t="n">
        <f aca="false">'Woche 0'!N90+Inception!N90+Inception!N211+Elaboration!N90+Elaboration!N211+Elaboration!N334+Elaboration!N455+Construction!N90+Construction!N211+Construction!N334+Construction!N455+Construction!N578+Construction!N699+Transition!N90+Transition!N211</f>
        <v>0</v>
      </c>
      <c r="K54" s="120" t="n">
        <f aca="false">'Woche 0'!O90+Inception!O90+Inception!O211+Elaboration!O90+Elaboration!O211+Elaboration!O334+Elaboration!O455+Construction!O90+Construction!O211+Construction!O334+Construction!O455+Construction!O578+Construction!O699+Transition!O90+Transition!O211</f>
        <v>0</v>
      </c>
      <c r="L54" s="133" t="n">
        <f aca="false">D54+F54+H54+J54+B54</f>
        <v>143</v>
      </c>
      <c r="M54" s="134" t="n">
        <f aca="false">E54+G54+I54+K54+C54</f>
        <v>14</v>
      </c>
    </row>
    <row r="55" customFormat="false" ht="15" hidden="false" customHeight="false" outlineLevel="0" collapsed="false">
      <c r="A55" s="0" t="s">
        <v>61</v>
      </c>
      <c r="B55" s="120" t="n">
        <f aca="false">'Woche 0'!F101+Inception!F101+Inception!F222+Elaboration!F101+Elaboration!F222+Elaboration!F345+Elaboration!F466+Construction!F101+Construction!F222+Construction!F345+Construction!F466+Construction!F589+Construction!F710+Transition!F101+Transition!F222</f>
        <v>0</v>
      </c>
      <c r="C55" s="120" t="n">
        <f aca="false">'Woche 0'!G101+Inception!G101+Inception!G222+Elaboration!G101+Elaboration!G222+Elaboration!G345+Elaboration!G466+Construction!G101+Construction!G222+Construction!G345+Construction!G466+Construction!G589+Construction!G710+Transition!G101+Transition!G222</f>
        <v>0</v>
      </c>
      <c r="D55" s="120" t="n">
        <f aca="false">'Woche 0'!H101+Inception!H101+Inception!H222+Elaboration!H101+Elaboration!H222+Elaboration!H345+Elaboration!H466+Construction!H101+Construction!H222+Construction!H345+Construction!H466+Construction!H589+Construction!H710+Transition!H101+Transition!H222</f>
        <v>0</v>
      </c>
      <c r="E55" s="120" t="n">
        <f aca="false">'Woche 0'!I101+Inception!I101+Inception!I222+Elaboration!I101+Elaboration!I222+Elaboration!I345+Elaboration!I466+Construction!I101+Construction!I222+Construction!I345+Construction!I466+Construction!I589+Construction!I710+Transition!I101+Transition!I222</f>
        <v>0</v>
      </c>
      <c r="F55" s="120" t="n">
        <f aca="false">'Woche 0'!J101+Inception!J101+Inception!J222+Elaboration!J101+Elaboration!J222+Elaboration!J345+Elaboration!J466+Construction!J101+Construction!J222+Construction!J345+Construction!J466+Construction!J589+Construction!J710+Transition!J101+Transition!J222</f>
        <v>0</v>
      </c>
      <c r="G55" s="120" t="n">
        <f aca="false">'Woche 0'!K101+Inception!K101+Inception!K222+Elaboration!K101+Elaboration!K222+Elaboration!K345+Elaboration!K466+Construction!K101+Construction!K222+Construction!K345+Construction!K466+Construction!K589+Construction!K710+Transition!K101+Transition!K222</f>
        <v>0</v>
      </c>
      <c r="H55" s="120" t="n">
        <f aca="false">'Woche 0'!L101+Inception!L101+Inception!L222+Elaboration!L101+Elaboration!L222+Elaboration!L345+Elaboration!L466+Construction!L101+Construction!L222+Construction!L345+Construction!L466+Construction!L589+Construction!L710+Transition!L101+Transition!L222</f>
        <v>0</v>
      </c>
      <c r="I55" s="120" t="n">
        <f aca="false">'Woche 0'!M101+Inception!M101+Inception!M222+Elaboration!M101+Elaboration!M222+Elaboration!M345+Elaboration!M466+Construction!M101+Construction!M222+Construction!M345+Construction!M466+Construction!M589+Construction!M710+Transition!M101+Transition!M222</f>
        <v>0</v>
      </c>
      <c r="J55" s="120" t="n">
        <f aca="false">'Woche 0'!N101+Inception!N101+Inception!N222+Elaboration!N101+Elaboration!N222+Elaboration!N345+Elaboration!N466+Construction!N101+Construction!N222+Construction!N345+Construction!N466+Construction!N589+Construction!N710+Transition!N101+Transition!N222</f>
        <v>0</v>
      </c>
      <c r="K55" s="120" t="n">
        <f aca="false">'Woche 0'!O101+Inception!O101+Inception!O222+Elaboration!O101+Elaboration!O222+Elaboration!O345+Elaboration!O466+Construction!O101+Construction!O222+Construction!O345+Construction!O466+Construction!O589+Construction!O710+Transition!O101+Transition!O222</f>
        <v>0</v>
      </c>
      <c r="L55" s="133" t="n">
        <f aca="false">D55+F55+H55+J55+B55</f>
        <v>0</v>
      </c>
      <c r="M55" s="134" t="n">
        <f aca="false">E55+G55+I55+K55+C55</f>
        <v>0</v>
      </c>
    </row>
  </sheetData>
  <sheetProtection sheet="true" objects="true" scenarios="true" selectLockedCells="true"/>
  <mergeCells count="21">
    <mergeCell ref="B4:C4"/>
    <mergeCell ref="D4:E4"/>
    <mergeCell ref="F4:G4"/>
    <mergeCell ref="H4:I4"/>
    <mergeCell ref="J4:K4"/>
    <mergeCell ref="L4:M4"/>
    <mergeCell ref="N4:O4"/>
    <mergeCell ref="P4:Q4"/>
    <mergeCell ref="R4:S4"/>
    <mergeCell ref="T4:U4"/>
    <mergeCell ref="B25:C25"/>
    <mergeCell ref="D25:E25"/>
    <mergeCell ref="F25:G25"/>
    <mergeCell ref="H25:I25"/>
    <mergeCell ref="J25:K25"/>
    <mergeCell ref="B45:C45"/>
    <mergeCell ref="D45:E45"/>
    <mergeCell ref="F45:G45"/>
    <mergeCell ref="H45:I45"/>
    <mergeCell ref="J45:K45"/>
    <mergeCell ref="L45:M45"/>
  </mergeCell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de-DE</dc:language>
  <cp:lastModifiedBy/>
  <dcterms:modified xsi:type="dcterms:W3CDTF">2018-04-17T11:49:55Z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