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Video Management"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yyyy/MM/dd"/>
    <numFmt numFmtId="165" formatCode="yyyy/MM/dd HH:mm"/>
  </numFmts>
  <fonts count="3">
    <font>
      <sz val="11"/>
      <color theme="1"/>
      <name val="DengXian"/>
      <family val="2"/>
    </font>
    <font>
      <sz val="10"/>
      <color/>
      <name val="Calibri"/>
      <family val="2"/>
    </font>
    <font>
      <u val="single"/>
      <sz val="11"/>
      <color rgb="FF0000FF"/>
      <name val="DengXian"/>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true" applyAlignment="true">
      <alignment vertical="center"/>
    </xf>
    <xf numFmtId="0" fontId="2" fillId="0" borderId="0" xfId="0" applyFont="true" applyAlignment="false">
      <alignment/>
    </xf>
    <xf numFmtId="164" fontId="0" fillId="0" borderId="0" xfId="0" applyNumberFormat="true" applyAlignment="false">
      <alignment/>
    </xf>
    <xf numFmtId="165" fontId="0" fillId="0" borderId="0" xfId="0" applyNumberForma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 min="6" max="6" width="19" customWidth="1"/>
    <col min="7" max="7" width="19" customWidth="1"/>
    <col min="8" max="8" width="19" customWidth="1"/>
    <col min="9" max="9" width="19" customWidth="1"/>
    <col min="10" max="10" width="19" customWidth="1"/>
    <col min="11" max="11" width="19" customWidth="1"/>
    <col min="12" max="12" width="19" customWidth="1"/>
    <col min="13" max="13" width="19" customWidth="1"/>
    <col min="14" max="14" width="19" customWidth="1"/>
    <col min="15" max="15" width="19" customWidth="1"/>
    <col min="16" max="16" width="19" customWidth="1"/>
    <col min="17" max="17" width="0" customWidth="1"/>
    <col min="18" max="18" width="0" customWidth="1"/>
    <col min="19" max="19" width="0" customWidth="1"/>
    <col min="20" max="20" width="19" customWidth="1"/>
    <col min="21" max="21" width="0" customWidth="1"/>
    <col min="22" max="22" width="19" customWidth="1"/>
    <col min="23" max="23" width="19" customWidth="1"/>
    <col min="24" max="24" width="19" customWidth="1"/>
    <col min="25" max="25" width="19" customWidth="1"/>
  </cols>
  <sheetData>
    <row r="1" ht="13" customHeight="1">
      <c r="A1" s="1" t="inlineStr">
        <is>
          <t>Video #</t>
        </is>
      </c>
      <c r="B1" s="1" t="inlineStr">
        <is>
          <t>POC</t>
        </is>
      </c>
      <c r="C1" s="1" t="inlineStr">
        <is>
          <t>Account</t>
        </is>
      </c>
      <c r="D1" s="1" t="inlineStr">
        <is>
          <t>Status</t>
        </is>
      </c>
      <c r="E1" s="1" t="inlineStr">
        <is>
          <t>Product</t>
        </is>
      </c>
      <c r="F1" s="1" t="inlineStr">
        <is>
          <t>Model</t>
        </is>
      </c>
      <c r="G1" s="1" t="inlineStr">
        <is>
          <t>RV</t>
        </is>
      </c>
      <c r="H1" s="1" t="inlineStr">
        <is>
          <t>Script</t>
        </is>
      </c>
      <c r="I1" s="1" t="inlineStr">
        <is>
          <t>Script #</t>
        </is>
      </c>
      <c r="J1" s="1" t="inlineStr">
        <is>
          <t>Video Drive Link</t>
        </is>
      </c>
      <c r="K1" s="1" t="inlineStr">
        <is>
          <t>Publish Date</t>
        </is>
      </c>
      <c r="L1" s="1" t="inlineStr">
        <is>
          <t>Vid Cover</t>
        </is>
      </c>
      <c r="M1" s="1" t="inlineStr">
        <is>
          <t>TikTok Link</t>
        </is>
      </c>
      <c r="N1" s="1" t="inlineStr">
        <is>
          <t>Ads Code</t>
        </is>
      </c>
      <c r="O1" s="1" t="inlineStr">
        <is>
          <t>GMV</t>
        </is>
      </c>
      <c r="P1" s="1" t="inlineStr">
        <is>
          <t>Views</t>
        </is>
      </c>
      <c r="Q1" s="1" t="inlineStr">
        <is>
          <t>Completion %</t>
        </is>
      </c>
      <c r="R1" s="1" t="inlineStr">
        <is>
          <t>CTR</t>
        </is>
      </c>
      <c r="S1" s="1" t="inlineStr">
        <is>
          <t>CTOR</t>
        </is>
      </c>
      <c r="T1" s="1" t="inlineStr">
        <is>
          <t>Sold Units</t>
        </is>
      </c>
      <c r="U1" s="1" t="inlineStr">
        <is>
          <t>Notes</t>
        </is>
      </c>
      <c r="V1" s="1" t="inlineStr">
        <is>
          <t>Editor</t>
        </is>
      </c>
      <c r="W1" s="1" t="inlineStr">
        <is>
          <t>Last Modified Date</t>
        </is>
      </c>
      <c r="X1" s="1" t="inlineStr">
        <is>
          <t>Beta-Videos</t>
        </is>
      </c>
      <c r="Y1" s="1" t="inlineStr">
        <is>
          <t>视频类型</t>
        </is>
      </c>
    </row>
    <row r="2" ht="25.5" customHeight="1">
      <c r="A2" t="inlineStr">
        <is>
          <t>003837VID</t>
        </is>
      </c>
      <c r="B2" t="inlineStr">
        <is>
          <t>Helen Ma</t>
        </is>
      </c>
      <c r="C2" t="inlineStr">
        <is>
          <t>isobelmarie8</t>
        </is>
      </c>
      <c r="D2" t="inlineStr">
        <is>
          <t>Published</t>
        </is>
      </c>
      <c r="E2" t="inlineStr">
        <is>
          <t>Medicube</t>
        </is>
      </c>
      <c r="F2"/>
      <c r="G2" s="2"/>
      <c r="H2" s="2"/>
      <c r="I2" t="inlineStr">
        <is>
          <t>Medicube低智小视频</t>
        </is>
      </c>
      <c r="J2" s="2"/>
      <c r="K2" s="3">
        <v>45734</v>
      </c>
      <c r="L2" t="inlineStr">
        <is>
          <t>Screenshot 2025-03-19 at 11.51.00 AM.png</t>
        </is>
      </c>
      <c r="M2" s="2" t="str">
        <f>=HYPERLINK("https://www.tiktok.com/@isobelmarie8/video/7483328385100500270", "https://www.tiktok.com/@isobelmarie8/video/7483328385100500270")</f>
        <v>https://www.tiktok.com/@isobelmarie8/video/7483328385100500270</v>
      </c>
      <c r="N2" t="inlineStr">
        <is>
          <t>#poNQlBIB6NHiN0ofZP80fWzYn/qwpaBf7qANN3ETCIHqkhpks+a0BGbLSE5KGgw=</t>
        </is>
      </c>
      <c r="O2">
        <v>238.14</v>
      </c>
      <c r="P2">
        <v>3267</v>
      </c>
      <c r="Q2"/>
      <c r="R2"/>
      <c r="S2"/>
      <c r="T2">
        <v>12</v>
      </c>
      <c r="U2"/>
      <c r="V2"/>
      <c r="W2" s="4">
        <v>45743.481516203705</v>
      </c>
      <c r="X2"/>
      <c r="Y2"/>
    </row>
    <row r="3" ht="25.5" customHeight="1">
      <c r="A3" t="inlineStr">
        <is>
          <t>003394VID</t>
        </is>
      </c>
      <c r="B3" t="inlineStr">
        <is>
          <t>Eri Wu</t>
        </is>
      </c>
      <c r="C3" t="inlineStr">
        <is>
          <t>allieinthesea</t>
        </is>
      </c>
      <c r="D3" t="inlineStr">
        <is>
          <t>Published</t>
        </is>
      </c>
      <c r="E3" t="inlineStr">
        <is>
          <t>Medicube</t>
        </is>
      </c>
      <c r="F3"/>
      <c r="G3" s="2"/>
      <c r="H3" s="2"/>
      <c r="I3"/>
      <c r="J3" s="2"/>
      <c r="K3" s="3">
        <v>45733</v>
      </c>
      <c r="L3" t="inlineStr">
        <is>
          <t>image.png</t>
        </is>
      </c>
      <c r="M3" s="2" t="str">
        <f>=HYPERLINK("https://www.tiktok.com/@allieinthesea/video/7482978172577877291?is_from_webapp=1&amp;sender_device=pc&amp;web_id=7480648508436579886", "https://www.tiktok.com/@allieinthesea/video/7482978172577877291?is_from_webapp=1&amp;sender_device=pc&amp;web_id=7480648508436579886")</f>
        <v>https://www.tiktok.com/@allieinthesea/video/7482978172577877291?is_from_webapp=1&amp;sender_device=pc&amp;web_id=7480648508436579886</v>
      </c>
      <c r="N3"/>
      <c r="O3">
        <v>160.49</v>
      </c>
      <c r="P3">
        <v>3798</v>
      </c>
      <c r="Q3"/>
      <c r="R3"/>
      <c r="S3"/>
      <c r="T3">
        <v>9</v>
      </c>
      <c r="U3"/>
      <c r="V3"/>
      <c r="W3" s="4">
        <v>45740.682916666665</v>
      </c>
      <c r="X3"/>
      <c r="Y3"/>
    </row>
    <row r="4" ht="25.5" customHeight="1">
      <c r="A4" t="inlineStr">
        <is>
          <t>003478VID</t>
        </is>
      </c>
      <c r="B4" t="inlineStr">
        <is>
          <t>Helen Ma</t>
        </is>
      </c>
      <c r="C4" t="inlineStr">
        <is>
          <t>isobelmarie8</t>
        </is>
      </c>
      <c r="D4" t="inlineStr">
        <is>
          <t>Published</t>
        </is>
      </c>
      <c r="E4" t="inlineStr">
        <is>
          <t>Medicube</t>
        </is>
      </c>
      <c r="F4"/>
      <c r="G4" s="2"/>
      <c r="H4" s="2" t="str">
        <f>=HYPERLINK("http://Medicube低智小视频", "Medicube低智小视频")</f>
        <v>Medicube低智小视频</v>
      </c>
      <c r="I4"/>
      <c r="J4" s="2"/>
      <c r="K4" s="3">
        <v>45733</v>
      </c>
      <c r="L4" t="inlineStr">
        <is>
          <t>Screenshot 2025-03-18 at 12.05.27 AM.png</t>
        </is>
      </c>
      <c r="M4" s="2" t="str">
        <f>=HYPERLINK("https://www.tiktok.com/@isobelmarie8/video/7483088033508560174", "https://www.tiktok.com/@isobelmarie8/video/7483088033508560174")</f>
        <v>https://www.tiktok.com/@isobelmarie8/video/7483088033508560174</v>
      </c>
      <c r="N4"/>
      <c r="O4">
        <v>102.24</v>
      </c>
      <c r="P4">
        <v>288</v>
      </c>
      <c r="Q4"/>
      <c r="R4"/>
      <c r="S4"/>
      <c r="T4">
        <v>5</v>
      </c>
      <c r="U4"/>
      <c r="V4"/>
      <c r="W4" s="4">
        <v>45740.78533564815</v>
      </c>
      <c r="X4"/>
      <c r="Y4"/>
    </row>
    <row r="5" ht="25.5" customHeight="1">
      <c r="A5" t="inlineStr">
        <is>
          <t>004503VID</t>
        </is>
      </c>
      <c r="B5" t="inlineStr">
        <is>
          <t>Jamie Lu</t>
        </is>
      </c>
      <c r="C5" t="inlineStr">
        <is>
          <t>trends_mann</t>
        </is>
      </c>
      <c r="D5" t="inlineStr">
        <is>
          <t>Published</t>
        </is>
      </c>
      <c r="E5" t="inlineStr">
        <is>
          <t>Medicube</t>
        </is>
      </c>
      <c r="F5"/>
      <c r="G5" s="2"/>
      <c r="H5" s="2"/>
      <c r="I5"/>
      <c r="J5" s="2"/>
      <c r="K5" s="3">
        <v>45736</v>
      </c>
      <c r="L5"/>
      <c r="M5" s="2" t="str">
        <f>=HYPERLINK("https://www.tiktok.com/@trends_mann/video/7484050767020559658", "https://www.tiktok.com/@trends_mann/video/7484050767020559658")</f>
        <v>https://www.tiktok.com/@trends_mann/video/7484050767020559658</v>
      </c>
      <c r="N5"/>
      <c r="O5">
        <v>56.99</v>
      </c>
      <c r="P5">
        <v>528</v>
      </c>
      <c r="Q5"/>
      <c r="R5"/>
      <c r="S5"/>
      <c r="T5">
        <v>3</v>
      </c>
      <c r="U5"/>
      <c r="V5"/>
      <c r="W5" s="4">
        <v>45742.76614583333</v>
      </c>
      <c r="X5"/>
      <c r="Y5"/>
    </row>
    <row r="6" ht="25.5" customHeight="1">
      <c r="A6" t="inlineStr">
        <is>
          <t>003377VID</t>
        </is>
      </c>
      <c r="B6" t="inlineStr">
        <is>
          <t>Eri Wu</t>
        </is>
      </c>
      <c r="C6" t="inlineStr">
        <is>
          <t>aliceonthecloud</t>
        </is>
      </c>
      <c r="D6" t="inlineStr">
        <is>
          <t>Published</t>
        </is>
      </c>
      <c r="E6" t="inlineStr">
        <is>
          <t>Medicube</t>
        </is>
      </c>
      <c r="F6"/>
      <c r="G6" s="2"/>
      <c r="H6" s="2"/>
      <c r="I6"/>
      <c r="J6" s="2"/>
      <c r="K6" s="3">
        <v>45733</v>
      </c>
      <c r="L6" t="inlineStr">
        <is>
          <t>image.png</t>
        </is>
      </c>
      <c r="M6" s="2" t="str">
        <f>=HYPERLINK("https://www.tiktok.com/@aliceonthecloud/video/7482957455094385963?is_from_webapp=1&amp;sender_device=pc&amp;web_id=7468812583283623467", "https://www.tiktok.com/@aliceonthecloud/video/7482957455094385963?is_from_webapp=1&amp;sender_device=pc&amp;web_id=7468812583283623467")</f>
        <v>https://www.tiktok.com/@aliceonthecloud/video/7482957455094385963?is_from_webapp=1&amp;sender_device=pc&amp;web_id=7468812583283623467</v>
      </c>
      <c r="N6"/>
      <c r="O6">
        <v>50</v>
      </c>
      <c r="P6">
        <v>1279</v>
      </c>
      <c r="Q6"/>
      <c r="R6"/>
      <c r="S6"/>
      <c r="T6">
        <v>3</v>
      </c>
      <c r="U6"/>
      <c r="V6"/>
      <c r="W6" s="4">
        <v>45740.68393518519</v>
      </c>
      <c r="X6"/>
      <c r="Y6"/>
    </row>
    <row r="7" ht="25.5" customHeight="1">
      <c r="A7" t="inlineStr">
        <is>
          <t>003836VID</t>
        </is>
      </c>
      <c r="B7" t="inlineStr">
        <is>
          <t>Helen Ma</t>
        </is>
      </c>
      <c r="C7" t="inlineStr">
        <is>
          <t>isobelmarie8</t>
        </is>
      </c>
      <c r="D7" t="inlineStr">
        <is>
          <t>Published</t>
        </is>
      </c>
      <c r="E7" t="inlineStr">
        <is>
          <t>Medicube</t>
        </is>
      </c>
      <c r="F7"/>
      <c r="G7" s="2"/>
      <c r="H7" s="2"/>
      <c r="I7" t="inlineStr">
        <is>
          <t>Medicube低智小视频</t>
        </is>
      </c>
      <c r="J7" s="2"/>
      <c r="K7" s="3">
        <v>45734</v>
      </c>
      <c r="L7" t="inlineStr">
        <is>
          <t>Screenshot 2025-03-19 at 11.50.49 AM.png</t>
        </is>
      </c>
      <c r="M7" s="2" t="str">
        <f>=HYPERLINK("https://www.tiktok.com/@isobelmarie8/video/7483254051128495406", "https://www.tiktok.com/@isobelmarie8/video/7483254051128495406")</f>
        <v>https://www.tiktok.com/@isobelmarie8/video/7483254051128495406</v>
      </c>
      <c r="N7" t="inlineStr">
        <is>
          <t>#w16NVR0kwcEgNfvqLZXuA9htQ80VH0hlYW04lDXioeul8OoJ0/uBkC+Ryvtie2w=</t>
        </is>
      </c>
      <c r="O7">
        <v>44.99</v>
      </c>
      <c r="P7">
        <v>251</v>
      </c>
      <c r="Q7"/>
      <c r="R7"/>
      <c r="S7"/>
      <c r="T7">
        <v>2</v>
      </c>
      <c r="U7"/>
      <c r="V7"/>
      <c r="W7" s="4">
        <v>45735.664456018516</v>
      </c>
      <c r="X7"/>
      <c r="Y7"/>
    </row>
    <row r="8" ht="25.5" customHeight="1">
      <c r="A8" t="inlineStr">
        <is>
          <t>003585VID</t>
        </is>
      </c>
      <c r="B8" t="inlineStr">
        <is>
          <t>Erica Ding</t>
        </is>
      </c>
      <c r="C8" t="inlineStr">
        <is>
          <t>trendsync00</t>
        </is>
      </c>
      <c r="D8" t="inlineStr">
        <is>
          <t>Published</t>
        </is>
      </c>
      <c r="E8" t="inlineStr">
        <is>
          <t>Medicube</t>
        </is>
      </c>
      <c r="F8"/>
      <c r="G8" s="2"/>
      <c r="H8" s="2"/>
      <c r="I8"/>
      <c r="J8" s="2"/>
      <c r="K8" s="3">
        <v>45733</v>
      </c>
      <c r="L8" t="inlineStr">
        <is>
          <t>Screenshot 2025-03-20 at 14.15.38.png</t>
        </is>
      </c>
      <c r="M8" s="2" t="str">
        <f>=HYPERLINK("https://www.tiktok.com/@trendsync00/video/7483009555153276206?is_from_webapp=1&amp;sender_device=pc&amp;web_id=7473967641288345131", "https://www.tiktok.com/@trendsync00/video/7483009555153276206?is_from_webapp=1&amp;sender_device=pc&amp;web_id=7473967641288345131")</f>
        <v>https://www.tiktok.com/@trendsync00/video/7483009555153276206?is_from_webapp=1&amp;sender_device=pc&amp;web_id=7473967641288345131</v>
      </c>
      <c r="N8"/>
      <c r="O8">
        <v>38</v>
      </c>
      <c r="P8">
        <v>273</v>
      </c>
      <c r="Q8"/>
      <c r="R8"/>
      <c r="S8"/>
      <c r="T8">
        <v>2</v>
      </c>
      <c r="U8"/>
      <c r="V8"/>
      <c r="W8" s="4">
        <v>45737.56480324074</v>
      </c>
      <c r="X8"/>
      <c r="Y8"/>
    </row>
    <row r="9" ht="25.5" customHeight="1">
      <c r="A9" t="inlineStr">
        <is>
          <t>003710VID</t>
        </is>
      </c>
      <c r="B9" t="inlineStr">
        <is>
          <t>Jamie Lu</t>
        </is>
      </c>
      <c r="C9" t="inlineStr">
        <is>
          <t>fashionluke</t>
        </is>
      </c>
      <c r="D9" t="inlineStr">
        <is>
          <t>Published</t>
        </is>
      </c>
      <c r="E9" t="inlineStr">
        <is>
          <t>Medicube</t>
        </is>
      </c>
      <c r="F9"/>
      <c r="G9" s="2"/>
      <c r="H9" s="2"/>
      <c r="I9"/>
      <c r="J9" s="2"/>
      <c r="K9" s="3">
        <v>45734</v>
      </c>
      <c r="L9"/>
      <c r="M9" s="2" t="str">
        <f>=HYPERLINK("https://www.tiktok.com/@fashionluke/video/7483279249172876590", "https://www.tiktok.com/@fashionluke/video/7483279249172876590")</f>
        <v>https://www.tiktok.com/@fashionluke/video/7483279249172876590</v>
      </c>
      <c r="N9"/>
      <c r="O9">
        <v>38</v>
      </c>
      <c r="P9">
        <v>316</v>
      </c>
      <c r="Q9"/>
      <c r="R9"/>
      <c r="S9"/>
      <c r="T9">
        <v>2</v>
      </c>
      <c r="U9"/>
      <c r="V9"/>
      <c r="W9" s="4">
        <v>45737.61336805556</v>
      </c>
      <c r="X9"/>
      <c r="Y9"/>
    </row>
    <row r="10" ht="25.5" customHeight="1">
      <c r="A10" t="inlineStr">
        <is>
          <t>003395VID</t>
        </is>
      </c>
      <c r="B10" t="inlineStr">
        <is>
          <t>Eri Wu</t>
        </is>
      </c>
      <c r="C10" t="inlineStr">
        <is>
          <t>allieinthesea</t>
        </is>
      </c>
      <c r="D10" t="inlineStr">
        <is>
          <t>Published</t>
        </is>
      </c>
      <c r="E10" t="inlineStr">
        <is>
          <t>Medicube</t>
        </is>
      </c>
      <c r="F10"/>
      <c r="G10" s="2"/>
      <c r="H10" s="2"/>
      <c r="I10"/>
      <c r="J10" s="2"/>
      <c r="K10" s="3">
        <v>45733</v>
      </c>
      <c r="L10" t="inlineStr">
        <is>
          <t>image.png</t>
        </is>
      </c>
      <c r="M10" s="2" t="str">
        <f>=HYPERLINK("https://www.tiktok.com/@allieinthesea/video/7482998683559152939?is_from_webapp=1&amp;sender_device=pc&amp;web_id=7480648508436579886", "https://www.tiktok.com/@allieinthesea/video/7482998683559152939?is_from_webapp=1&amp;sender_device=pc&amp;web_id=7480648508436579886")</f>
        <v>https://www.tiktok.com/@allieinthesea/video/7482998683559152939?is_from_webapp=1&amp;sender_device=pc&amp;web_id=7480648508436579886</v>
      </c>
      <c r="N10"/>
      <c r="O10">
        <v>36.36</v>
      </c>
      <c r="P10">
        <v>271</v>
      </c>
      <c r="Q10"/>
      <c r="R10"/>
      <c r="S10"/>
      <c r="T10">
        <v>2</v>
      </c>
      <c r="U10"/>
      <c r="V10"/>
      <c r="W10" s="4">
        <v>45740.68311342593</v>
      </c>
      <c r="X10"/>
      <c r="Y10"/>
    </row>
    <row r="11" ht="25.5" customHeight="1">
      <c r="A11" t="inlineStr">
        <is>
          <t>003473VID</t>
        </is>
      </c>
      <c r="B11" t="inlineStr">
        <is>
          <t>Helen Ma</t>
        </is>
      </c>
      <c r="C11" t="inlineStr">
        <is>
          <t>isobelmarie8</t>
        </is>
      </c>
      <c r="D11" t="inlineStr">
        <is>
          <t>Published</t>
        </is>
      </c>
      <c r="E11" t="inlineStr">
        <is>
          <t>Medicube</t>
        </is>
      </c>
      <c r="F11"/>
      <c r="G11" s="2"/>
      <c r="H11" s="2" t="str">
        <f>=HYPERLINK("http://Medicube低智小视频", "Medicube低智小视频")</f>
        <v>Medicube低智小视频</v>
      </c>
      <c r="I11"/>
      <c r="J11" s="2"/>
      <c r="K11" s="3">
        <v>45733</v>
      </c>
      <c r="L11" t="inlineStr">
        <is>
          <t>Screenshot 2025-03-18 at 12.03.05 AM.png</t>
        </is>
      </c>
      <c r="M11" s="2" t="str">
        <f>=HYPERLINK("https://www.tiktok.com/@isobelmarie8/video/7482937148392377643", "https://www.tiktok.com/@isobelmarie8/video/7482937148392377643")</f>
        <v>https://www.tiktok.com/@isobelmarie8/video/7482937148392377643</v>
      </c>
      <c r="N11"/>
      <c r="O11">
        <v>28.73</v>
      </c>
      <c r="P11">
        <v>537</v>
      </c>
      <c r="Q11"/>
      <c r="R11"/>
      <c r="S11"/>
      <c r="T11">
        <v>2</v>
      </c>
      <c r="U11"/>
      <c r="V11"/>
      <c r="W11" s="4">
        <v>45743.48099537037</v>
      </c>
      <c r="X11"/>
      <c r="Y11"/>
    </row>
    <row r="12" ht="25.5" customHeight="1">
      <c r="A12" t="inlineStr">
        <is>
          <t>003306VID</t>
        </is>
      </c>
      <c r="B12" t="inlineStr">
        <is>
          <t>Kayla</t>
        </is>
      </c>
      <c r="C12" t="inlineStr">
        <is>
          <t>glam.for.u</t>
        </is>
      </c>
      <c r="D12" t="inlineStr">
        <is>
          <t>Published</t>
        </is>
      </c>
      <c r="E12" t="inlineStr">
        <is>
          <t>Medicube</t>
        </is>
      </c>
      <c r="F12"/>
      <c r="G12" s="2"/>
      <c r="H12" s="2"/>
      <c r="I12"/>
      <c r="J12" s="2"/>
      <c r="K12" s="3">
        <v>45734</v>
      </c>
      <c r="L12" t="inlineStr">
        <is>
          <t>Screenshot 2025-03-18 at 18.18.33.png</t>
        </is>
      </c>
      <c r="M12" s="2" t="str">
        <f>=HYPERLINK("https://www.tiktok.com/@glam.for.u/video/7483265068931501354?is_from_webapp=1&amp;sender_device=pc&amp;web_id=7462164159582520874", "https://www.tiktok.com/@glam.for.u/video/7483265068931501354?is_from_webapp=1&amp;sender_device=pc&amp;web_id=7462164159582520874")</f>
        <v>https://www.tiktok.com/@glam.for.u/video/7483265068931501354?is_from_webapp=1&amp;sender_device=pc&amp;web_id=7462164159582520874</v>
      </c>
      <c r="N12"/>
      <c r="O12">
        <v>26</v>
      </c>
      <c r="P12">
        <v>262</v>
      </c>
      <c r="Q12"/>
      <c r="R12"/>
      <c r="S12"/>
      <c r="T12">
        <v>1</v>
      </c>
      <c r="U12"/>
      <c r="V12"/>
      <c r="W12" s="4">
        <v>45735.64350694444</v>
      </c>
      <c r="X12"/>
      <c r="Y12"/>
    </row>
    <row r="13" ht="25.5" customHeight="1">
      <c r="A13" t="inlineStr">
        <is>
          <t>004502VID</t>
        </is>
      </c>
      <c r="B13" t="inlineStr">
        <is>
          <t>Jamie Lu</t>
        </is>
      </c>
      <c r="C13" t="inlineStr">
        <is>
          <t>trends_mann</t>
        </is>
      </c>
      <c r="D13" t="inlineStr">
        <is>
          <t>Published</t>
        </is>
      </c>
      <c r="E13" t="inlineStr">
        <is>
          <t>Medicube</t>
        </is>
      </c>
      <c r="F13"/>
      <c r="G13" s="2"/>
      <c r="H13" s="2"/>
      <c r="I13"/>
      <c r="J13" s="2"/>
      <c r="K13" s="3">
        <v>45736</v>
      </c>
      <c r="L13"/>
      <c r="M13" s="2" t="str">
        <f>=HYPERLINK("https://www.tiktok.com/@trends_mann/video/7484038385292660010", "https://www.tiktok.com/@trends_mann/video/7484038385292660010")</f>
        <v>https://www.tiktok.com/@trends_mann/video/7484038385292660010</v>
      </c>
      <c r="N13"/>
      <c r="O13">
        <v>25.99</v>
      </c>
      <c r="P13">
        <v>281</v>
      </c>
      <c r="Q13"/>
      <c r="R13"/>
      <c r="S13"/>
      <c r="T13">
        <v>1</v>
      </c>
      <c r="U13"/>
      <c r="V13"/>
      <c r="W13" s="4">
        <v>45741.49387731482</v>
      </c>
      <c r="X13"/>
      <c r="Y13"/>
    </row>
    <row r="14" ht="25.5" customHeight="1">
      <c r="A14" t="inlineStr">
        <is>
          <t>003269VID</t>
        </is>
      </c>
      <c r="B14" t="inlineStr">
        <is>
          <t>Kayla</t>
        </is>
      </c>
      <c r="C14" t="inlineStr">
        <is>
          <t>chicwave107</t>
        </is>
      </c>
      <c r="D14" t="inlineStr">
        <is>
          <t>Published</t>
        </is>
      </c>
      <c r="E14" t="inlineStr">
        <is>
          <t>Medicube</t>
        </is>
      </c>
      <c r="F14"/>
      <c r="G14" s="2"/>
      <c r="H14" s="2"/>
      <c r="I14"/>
      <c r="J14" s="2"/>
      <c r="K14" s="3">
        <v>45733</v>
      </c>
      <c r="L14" t="inlineStr">
        <is>
          <t>Screenshot 2025-03-18 at 11.15.02.png</t>
        </is>
      </c>
      <c r="M14" s="2" t="str">
        <f>=HYPERLINK("https://www.tiktok.com/@chicwave107/video/7483010192574008619?is_from_webapp=1&amp;sender_device=pc&amp;web_id=7462164159582520874", "https://www.tiktok.com/@chicwave107/video/7483010192574008619?is_from_webapp=1&amp;sender_device=pc&amp;web_id=7462164159582520874")</f>
        <v>https://www.tiktok.com/@chicwave107/video/7483010192574008619?is_from_webapp=1&amp;sender_device=pc&amp;web_id=7462164159582520874</v>
      </c>
      <c r="N14"/>
      <c r="O14">
        <v>19</v>
      </c>
      <c r="P14">
        <v>264</v>
      </c>
      <c r="Q14"/>
      <c r="R14"/>
      <c r="S14"/>
      <c r="T14">
        <v>1</v>
      </c>
      <c r="U14"/>
      <c r="V14"/>
      <c r="W14" s="4">
        <v>45736.548946759256</v>
      </c>
      <c r="X14"/>
      <c r="Y14"/>
    </row>
    <row r="15" ht="25.5" customHeight="1">
      <c r="A15" t="inlineStr">
        <is>
          <t>003842VID</t>
        </is>
      </c>
      <c r="B15" t="inlineStr">
        <is>
          <t>Joyce Wang</t>
        </is>
      </c>
      <c r="C15" t="inlineStr">
        <is>
          <t>acquiredworld</t>
        </is>
      </c>
      <c r="D15" t="inlineStr">
        <is>
          <t>Published</t>
        </is>
      </c>
      <c r="E15" t="inlineStr">
        <is>
          <t>Medicube</t>
        </is>
      </c>
      <c r="F15"/>
      <c r="G15" s="2" t="str">
        <f>=HYPERLINK("http:///", "/")</f>
        <v>/</v>
      </c>
      <c r="H15" s="2" t="str">
        <f>=HYPERLINK("http:///", "/")</f>
        <v>/</v>
      </c>
      <c r="I15" t="inlineStr">
        <is>
          <t>/</t>
        </is>
      </c>
      <c r="J15" s="2" t="str">
        <f>=HYPERLINK("http:///", "/")</f>
        <v>/</v>
      </c>
      <c r="K15" s="3">
        <v>45733</v>
      </c>
      <c r="L15" t="inlineStr">
        <is>
          <t>Screenshot 2025-03-19 at 2.58.08 PM.png</t>
        </is>
      </c>
      <c r="M15" s="2" t="str">
        <f>=HYPERLINK("https://www.tiktok.com/@acquiredworld/video/7483003110982667566?is_from_webapp=1&amp;sender_device=pc&amp;web_id=7463593472852215327", "https://www.tiktok.com/@acquiredworld/video/7483003110982667566?is_from_webapp=1&amp;sender_device=pc&amp;web_id=7463593472852215327")</f>
        <v>https://www.tiktok.com/@acquiredworld/video/7483003110982667566?is_from_webapp=1&amp;sender_device=pc&amp;web_id=7463593472852215327</v>
      </c>
      <c r="N15"/>
      <c r="O15">
        <v>19</v>
      </c>
      <c r="P15">
        <v>303</v>
      </c>
      <c r="Q15"/>
      <c r="R15"/>
      <c r="S15"/>
      <c r="T15">
        <v>1</v>
      </c>
      <c r="U15"/>
      <c r="V15"/>
      <c r="W15" s="4">
        <v>45740.59386574074</v>
      </c>
      <c r="X15"/>
      <c r="Y15"/>
    </row>
    <row r="16" ht="25.5" customHeight="1">
      <c r="A16" t="inlineStr">
        <is>
          <t>003566VID</t>
        </is>
      </c>
      <c r="B16" t="inlineStr">
        <is>
          <t>Joyce Wang</t>
        </is>
      </c>
      <c r="C16" t="inlineStr">
        <is>
          <t>acquiredworld</t>
        </is>
      </c>
      <c r="D16" t="inlineStr">
        <is>
          <t>Published</t>
        </is>
      </c>
      <c r="E16" t="inlineStr">
        <is>
          <t>Medicube</t>
        </is>
      </c>
      <c r="F16"/>
      <c r="G16" s="2" t="str">
        <f>=HYPERLINK("http:///", "/")</f>
        <v>/</v>
      </c>
      <c r="H16" s="2" t="str">
        <f>=HYPERLINK("http:///", "/")</f>
        <v>/</v>
      </c>
      <c r="I16" t="inlineStr">
        <is>
          <t>/</t>
        </is>
      </c>
      <c r="J16" s="2" t="str">
        <f>=HYPERLINK("http:///", "/")</f>
        <v>/</v>
      </c>
      <c r="K16" s="3">
        <v>45734</v>
      </c>
      <c r="L16" t="inlineStr">
        <is>
          <t>Screenshot 2025-03-18 at 1.23.38 PM.png</t>
        </is>
      </c>
      <c r="M16" s="2" t="str">
        <f>=HYPERLINK("https://www.tiktok.com/@acquiredworld/video/7483247555149614367?is_from_webapp=1&amp;sender_device=pc&amp;web_id=7463593472852215327", "https://www.tiktok.com/@acquiredworld/video/7483247555149614367?is_from_webapp=1&amp;sender_device=pc&amp;web_id=7463593472852215327")</f>
        <v>https://www.tiktok.com/@acquiredworld/video/7483247555149614367?is_from_webapp=1&amp;sender_device=pc&amp;web_id=7463593472852215327</v>
      </c>
      <c r="N16"/>
      <c r="O16">
        <v>19</v>
      </c>
      <c r="P16">
        <v>253</v>
      </c>
      <c r="Q16"/>
      <c r="R16"/>
      <c r="S16"/>
      <c r="T16">
        <v>1</v>
      </c>
      <c r="U16"/>
      <c r="V16"/>
      <c r="W16" s="4">
        <v>45740.61457175926</v>
      </c>
      <c r="X16"/>
      <c r="Y16"/>
    </row>
    <row r="17" ht="25.5" customHeight="1">
      <c r="A17" t="inlineStr">
        <is>
          <t>004326VID</t>
        </is>
      </c>
      <c r="B17" t="inlineStr">
        <is>
          <t>Eri Wu</t>
        </is>
      </c>
      <c r="C17" t="inlineStr">
        <is>
          <t>modernhommefashion</t>
        </is>
      </c>
      <c r="D17" t="inlineStr">
        <is>
          <t>Published</t>
        </is>
      </c>
      <c r="E17" t="inlineStr">
        <is>
          <t>Medicube</t>
        </is>
      </c>
      <c r="F17"/>
      <c r="G17" s="2"/>
      <c r="H17" s="2"/>
      <c r="I17"/>
      <c r="J17" s="2"/>
      <c r="K17" s="3">
        <v>45736</v>
      </c>
      <c r="L17" t="inlineStr">
        <is>
          <t>image.png</t>
        </is>
      </c>
      <c r="M17" s="2" t="str">
        <f>=HYPERLINK("https://www.tiktok.com/@modernhommefashion/video/7484008219128499499?is_from_webapp=1&amp;sender_device=pc&amp;web_id=7459896554437084718", "https://www.tiktok.com/@modernhommefashion/video/7484008219128499499?is_from_webapp=1&amp;sender_device=pc&amp;web_id=7459896554437084718")</f>
        <v>https://www.tiktok.com/@modernhommefashion/video/7484008219128499499?is_from_webapp=1&amp;sender_device=pc&amp;web_id=7459896554437084718</v>
      </c>
      <c r="N17"/>
      <c r="O17">
        <v>19</v>
      </c>
      <c r="P17">
        <v>270</v>
      </c>
      <c r="Q17"/>
      <c r="R17"/>
      <c r="S17"/>
      <c r="T17">
        <v>1</v>
      </c>
      <c r="U17"/>
      <c r="V17"/>
      <c r="W17" s="4">
        <v>45741.60087962963</v>
      </c>
      <c r="X17"/>
      <c r="Y17"/>
    </row>
    <row r="18" ht="25.5" customHeight="1">
      <c r="A18" t="inlineStr">
        <is>
          <t>003268VID</t>
        </is>
      </c>
      <c r="B18" t="inlineStr">
        <is>
          <t>Kayla</t>
        </is>
      </c>
      <c r="C18" t="inlineStr">
        <is>
          <t>chicwave107</t>
        </is>
      </c>
      <c r="D18" t="inlineStr">
        <is>
          <t>Published</t>
        </is>
      </c>
      <c r="E18" t="inlineStr">
        <is>
          <t>Medicube</t>
        </is>
      </c>
      <c r="F18"/>
      <c r="G18" s="2"/>
      <c r="H18" s="2"/>
      <c r="I18"/>
      <c r="J18" s="2"/>
      <c r="K18" s="3">
        <v>45733</v>
      </c>
      <c r="L18" t="inlineStr">
        <is>
          <t>Screenshot 2025-03-18 at 11.14.58.png</t>
        </is>
      </c>
      <c r="M18" s="2" t="str">
        <f>=HYPERLINK("https://www.tiktok.com/@chicwave107/video/7483003492156640558?is_from_webapp=1&amp;sender_device=pc&amp;web_id=7462164159582520874", "https://www.tiktok.com/@chicwave107/video/7483003492156640558?is_from_webapp=1&amp;sender_device=pc&amp;web_id=7462164159582520874")</f>
        <v>https://www.tiktok.com/@chicwave107/video/7483003492156640558?is_from_webapp=1&amp;sender_device=pc&amp;web_id=7462164159582520874</v>
      </c>
      <c r="N18"/>
      <c r="O18">
        <v>15.5</v>
      </c>
      <c r="P18">
        <v>264</v>
      </c>
      <c r="Q18"/>
      <c r="R18"/>
      <c r="S18"/>
      <c r="T18">
        <v>1</v>
      </c>
      <c r="U18"/>
      <c r="V18"/>
      <c r="W18" s="4">
        <v>45742.46472222222</v>
      </c>
      <c r="X18"/>
      <c r="Y18"/>
    </row>
    <row r="19" ht="25.5" customHeight="1">
      <c r="A19" t="inlineStr">
        <is>
          <t>003472VID</t>
        </is>
      </c>
      <c r="B19" t="inlineStr">
        <is>
          <t>Helen Ma</t>
        </is>
      </c>
      <c r="C19" t="inlineStr">
        <is>
          <t>isobelmarie8</t>
        </is>
      </c>
      <c r="D19" t="inlineStr">
        <is>
          <t>Published</t>
        </is>
      </c>
      <c r="E19" t="inlineStr">
        <is>
          <t>Medicube</t>
        </is>
      </c>
      <c r="F19"/>
      <c r="G19" s="2"/>
      <c r="H19" s="2" t="str">
        <f>=HYPERLINK("http://Medicube低智小视频", "Medicube低智小视频")</f>
        <v>Medicube低智小视频</v>
      </c>
      <c r="I19"/>
      <c r="J19" s="2"/>
      <c r="K19" s="3">
        <v>45733</v>
      </c>
      <c r="L19" t="inlineStr">
        <is>
          <t>Screenshot 2025-03-18 at 12.02.56 AM.png</t>
        </is>
      </c>
      <c r="M19" s="2" t="str">
        <f>=HYPERLINK("https://www.tiktok.com/@isobelmarie8/video/7482929956704718126", "https://www.tiktok.com/@isobelmarie8/video/7482929956704718126")</f>
        <v>https://www.tiktok.com/@isobelmarie8/video/7482929956704718126</v>
      </c>
      <c r="N19"/>
      <c r="O19">
        <v>15.5</v>
      </c>
      <c r="P19">
        <v>267</v>
      </c>
      <c r="Q19"/>
      <c r="R19"/>
      <c r="S19"/>
      <c r="T19">
        <v>1</v>
      </c>
      <c r="U19"/>
      <c r="V19"/>
      <c r="W19" s="4">
        <v>45738.590046296296</v>
      </c>
      <c r="X19"/>
      <c r="Y19"/>
    </row>
    <row r="20" ht="25.5" customHeight="1">
      <c r="A20" t="inlineStr">
        <is>
          <t>003292VID</t>
        </is>
      </c>
      <c r="B20" t="inlineStr">
        <is>
          <t>Kayla</t>
        </is>
      </c>
      <c r="C20" t="inlineStr">
        <is>
          <t>chicwave107</t>
        </is>
      </c>
      <c r="D20" t="inlineStr">
        <is>
          <t>Published</t>
        </is>
      </c>
      <c r="E20" t="inlineStr">
        <is>
          <t>Medicube</t>
        </is>
      </c>
      <c r="F20"/>
      <c r="G20" s="2"/>
      <c r="H20" s="2"/>
      <c r="I20"/>
      <c r="J20" s="2"/>
      <c r="K20" s="3">
        <v>45734</v>
      </c>
      <c r="L20" t="inlineStr">
        <is>
          <t>Screenshot 2025-03-18 at 18.12.49.png</t>
        </is>
      </c>
      <c r="M20" s="2" t="str">
        <f>=HYPERLINK("https://www.tiktok.com/@chicwave107/video/7483277124514647342?is_from_webapp=1&amp;sender_device=pc&amp;web_id=7462164159582520874", "https://www.tiktok.com/@chicwave107/video/7483277124514647342?is_from_webapp=1&amp;sender_device=pc&amp;web_id=7462164159582520874")</f>
        <v>https://www.tiktok.com/@chicwave107/video/7483277124514647342?is_from_webapp=1&amp;sender_device=pc&amp;web_id=7462164159582520874</v>
      </c>
      <c r="N20"/>
      <c r="O20">
        <v>15.5</v>
      </c>
      <c r="P20">
        <v>279</v>
      </c>
      <c r="Q20"/>
      <c r="R20"/>
      <c r="S20"/>
      <c r="T20">
        <v>1</v>
      </c>
      <c r="U20"/>
      <c r="V20"/>
      <c r="W20" s="4">
        <v>45737.54215277778</v>
      </c>
      <c r="X20"/>
      <c r="Y20"/>
    </row>
    <row r="21" ht="25.5" customHeight="1">
      <c r="A21" t="inlineStr">
        <is>
          <t>004209VID</t>
        </is>
      </c>
      <c r="B21" t="inlineStr">
        <is>
          <t>Jamie Lu</t>
        </is>
      </c>
      <c r="C21" t="inlineStr">
        <is>
          <t>trends_mann</t>
        </is>
      </c>
      <c r="D21" t="inlineStr">
        <is>
          <t>Published</t>
        </is>
      </c>
      <c r="E21" t="inlineStr">
        <is>
          <t>Medicube</t>
        </is>
      </c>
      <c r="F21"/>
      <c r="G21" s="2"/>
      <c r="H21" s="2"/>
      <c r="I21"/>
      <c r="J21" s="2"/>
      <c r="K21" s="3">
        <v>45735</v>
      </c>
      <c r="L21"/>
      <c r="M21" s="2" t="str">
        <f>=HYPERLINK("https://www.tiktok.com/@trends_mann/video/7483746182620073258", "https://www.tiktok.com/@trends_mann/video/7483746182620073258")</f>
        <v>https://www.tiktok.com/@trends_mann/video/7483746182620073258</v>
      </c>
      <c r="N21"/>
      <c r="O21">
        <v>14.96</v>
      </c>
      <c r="P21">
        <v>282</v>
      </c>
      <c r="Q21"/>
      <c r="R21"/>
      <c r="S21"/>
      <c r="T21"/>
      <c r="U21"/>
      <c r="V21"/>
      <c r="W21" s="4">
        <v>45737.751608796294</v>
      </c>
      <c r="X21"/>
      <c r="Y21"/>
    </row>
    <row r="22" ht="25.5" customHeight="1">
      <c r="A22" t="inlineStr">
        <is>
          <t>003542VID</t>
        </is>
      </c>
      <c r="B22" t="inlineStr">
        <is>
          <t>Erica Ding</t>
        </is>
      </c>
      <c r="C22" t="inlineStr">
        <is>
          <t>trendslayer7</t>
        </is>
      </c>
      <c r="D22" t="inlineStr">
        <is>
          <t>Published</t>
        </is>
      </c>
      <c r="E22" t="inlineStr">
        <is>
          <t>Medicube</t>
        </is>
      </c>
      <c r="F22"/>
      <c r="G22" s="2"/>
      <c r="H22" s="2"/>
      <c r="I22"/>
      <c r="J22" s="2"/>
      <c r="K22" s="3">
        <v>45732</v>
      </c>
      <c r="L22"/>
      <c r="M22" s="2" t="str">
        <f>=HYPERLINK("https://www.tiktok.com/@trendslayer7/video/7482951473652059438?is_from_webapp=1&amp;sender_device=pc&amp;web_id=7473967641288345131", "https://www.tiktok.com/@trendslayer7/video/7482951473652059438?is_from_webapp=1&amp;sender_device=pc&amp;web_id=7473967641288345131")</f>
        <v>https://www.tiktok.com/@trendslayer7/video/7482951473652059438?is_from_webapp=1&amp;sender_device=pc&amp;web_id=7473967641288345131</v>
      </c>
      <c r="N22"/>
      <c r="O22"/>
      <c r="P22">
        <v>273</v>
      </c>
      <c r="Q22"/>
      <c r="R22"/>
      <c r="S22"/>
      <c r="T22"/>
      <c r="U22"/>
      <c r="V22"/>
      <c r="W22" s="4">
        <v>45734.58136574074</v>
      </c>
      <c r="X22"/>
      <c r="Y22"/>
    </row>
    <row r="23" ht="25.5" customHeight="1">
      <c r="A23" t="inlineStr">
        <is>
          <t>003019VID</t>
        </is>
      </c>
      <c r="B23" t="inlineStr">
        <is>
          <t>Elva Li</t>
        </is>
      </c>
      <c r="C23" t="inlineStr">
        <is>
          <t>chictrendvibes</t>
        </is>
      </c>
      <c r="D23" t="inlineStr">
        <is>
          <t>Published</t>
        </is>
      </c>
      <c r="E23" t="inlineStr">
        <is>
          <t>Medicube</t>
        </is>
      </c>
      <c r="F23"/>
      <c r="G23" s="2"/>
      <c r="H23" s="2"/>
      <c r="I23"/>
      <c r="J23" s="2"/>
      <c r="K23" s="3">
        <v>45733</v>
      </c>
      <c r="L23" t="inlineStr">
        <is>
          <t>image.png</t>
        </is>
      </c>
      <c r="M23" s="2" t="str">
        <f>=HYPERLINK("https://www.tiktok.com/t/ZP82uN6y3/", "https://www.tiktok.com/t/ZP82uN6y3/")</f>
        <v>https://www.tiktok.com/t/ZP82uN6y3/</v>
      </c>
      <c r="N23"/>
      <c r="O23"/>
      <c r="P23">
        <v>3</v>
      </c>
      <c r="Q23"/>
      <c r="R23"/>
      <c r="S23"/>
      <c r="T23"/>
      <c r="U23"/>
      <c r="V23"/>
      <c r="W23" s="4">
        <v>45734.53429398148</v>
      </c>
      <c r="X23"/>
      <c r="Y23"/>
    </row>
    <row r="24" ht="25.5" customHeight="1">
      <c r="A24" t="inlineStr">
        <is>
          <t>003020VID</t>
        </is>
      </c>
      <c r="B24" t="inlineStr">
        <is>
          <t>Elva Li</t>
        </is>
      </c>
      <c r="C24" t="inlineStr">
        <is>
          <t>chictrendvibes</t>
        </is>
      </c>
      <c r="D24" t="inlineStr">
        <is>
          <t>Published</t>
        </is>
      </c>
      <c r="E24" t="inlineStr">
        <is>
          <t>Medicube</t>
        </is>
      </c>
      <c r="F24"/>
      <c r="G24" s="2"/>
      <c r="H24" s="2"/>
      <c r="I24"/>
      <c r="J24" s="2"/>
      <c r="K24" s="3">
        <v>45733</v>
      </c>
      <c r="L24" t="inlineStr">
        <is>
          <t>image.png</t>
        </is>
      </c>
      <c r="M24" s="2" t="str">
        <f>=HYPERLINK("https://www.tiktok.com/t/ZP82uMKyx/", "https://www.tiktok.com/t/ZP82uMKyx/")</f>
        <v>https://www.tiktok.com/t/ZP82uMKyx/</v>
      </c>
      <c r="N24"/>
      <c r="O24"/>
      <c r="P24">
        <v>158</v>
      </c>
      <c r="Q24"/>
      <c r="R24"/>
      <c r="S24"/>
      <c r="T24"/>
      <c r="U24"/>
      <c r="V24"/>
      <c r="W24" s="4">
        <v>45734.53430555556</v>
      </c>
      <c r="X24"/>
      <c r="Y24"/>
    </row>
    <row r="25" ht="25.5" customHeight="1">
      <c r="A25" t="inlineStr">
        <is>
          <t>003021VID</t>
        </is>
      </c>
      <c r="B25" t="inlineStr">
        <is>
          <t>Elva Li</t>
        </is>
      </c>
      <c r="C25" t="inlineStr">
        <is>
          <t>chictrendvibes</t>
        </is>
      </c>
      <c r="D25" t="inlineStr">
        <is>
          <t>Published</t>
        </is>
      </c>
      <c r="E25" t="inlineStr">
        <is>
          <t>Medicube</t>
        </is>
      </c>
      <c r="F25"/>
      <c r="G25" s="2"/>
      <c r="H25" s="2"/>
      <c r="I25"/>
      <c r="J25" s="2"/>
      <c r="K25" s="3">
        <v>45733</v>
      </c>
      <c r="L25" t="inlineStr">
        <is>
          <t>image.png</t>
        </is>
      </c>
      <c r="M25" s="2" t="str">
        <f>=HYPERLINK("https://www.tiktok.com/t/ZP82uMShX/", "https://www.tiktok.com/t/ZP82uMShX/")</f>
        <v>https://www.tiktok.com/t/ZP82uMShX/</v>
      </c>
      <c r="N25"/>
      <c r="O25"/>
      <c r="P25">
        <v>232</v>
      </c>
      <c r="Q25"/>
      <c r="R25"/>
      <c r="S25"/>
      <c r="T25"/>
      <c r="U25"/>
      <c r="V25"/>
      <c r="W25" s="4">
        <v>45734.53430555556</v>
      </c>
      <c r="X25"/>
      <c r="Y25"/>
    </row>
    <row r="26" ht="25.5" customHeight="1">
      <c r="A26" t="inlineStr">
        <is>
          <t>003022VID</t>
        </is>
      </c>
      <c r="B26" t="inlineStr">
        <is>
          <t>Elva Li</t>
        </is>
      </c>
      <c r="C26" t="inlineStr">
        <is>
          <t>chictrendvibes</t>
        </is>
      </c>
      <c r="D26" t="inlineStr">
        <is>
          <t>Published</t>
        </is>
      </c>
      <c r="E26" t="inlineStr">
        <is>
          <t>Medicube</t>
        </is>
      </c>
      <c r="F26"/>
      <c r="G26" s="2"/>
      <c r="H26" s="2"/>
      <c r="I26"/>
      <c r="J26" s="2"/>
      <c r="K26" s="3">
        <v>45733</v>
      </c>
      <c r="L26" t="inlineStr">
        <is>
          <t>image.png</t>
        </is>
      </c>
      <c r="M26" s="2" t="str">
        <f>=HYPERLINK("https://www.tiktok.com/t/ZP82uLdSM/", "https://www.tiktok.com/t/ZP82uLdSM/")</f>
        <v>https://www.tiktok.com/t/ZP82uLdSM/</v>
      </c>
      <c r="N26"/>
      <c r="O26"/>
      <c r="P26">
        <v>214</v>
      </c>
      <c r="Q26"/>
      <c r="R26"/>
      <c r="S26"/>
      <c r="T26"/>
      <c r="U26"/>
      <c r="V26"/>
      <c r="W26" s="4">
        <v>45734.534317129626</v>
      </c>
      <c r="X26"/>
      <c r="Y26"/>
    </row>
    <row r="27" ht="25.5" customHeight="1">
      <c r="A27" t="inlineStr">
        <is>
          <t>003023VID</t>
        </is>
      </c>
      <c r="B27" t="inlineStr">
        <is>
          <t>Elva Li</t>
        </is>
      </c>
      <c r="C27" t="inlineStr">
        <is>
          <t>chictrendvibes</t>
        </is>
      </c>
      <c r="D27" t="inlineStr">
        <is>
          <t>Published</t>
        </is>
      </c>
      <c r="E27" t="inlineStr">
        <is>
          <t>Medicube</t>
        </is>
      </c>
      <c r="F27"/>
      <c r="G27" s="2"/>
      <c r="H27" s="2"/>
      <c r="I27"/>
      <c r="J27" s="2"/>
      <c r="K27" s="3">
        <v>45733</v>
      </c>
      <c r="L27" t="inlineStr">
        <is>
          <t>image.png</t>
        </is>
      </c>
      <c r="M27" s="2" t="str">
        <f>=HYPERLINK("https://www.tiktok.com/t/ZP82uYN7k/", "https://www.tiktok.com/t/ZP82uYN7k/")</f>
        <v>https://www.tiktok.com/t/ZP82uYN7k/</v>
      </c>
      <c r="N27"/>
      <c r="O27"/>
      <c r="P27">
        <v>176</v>
      </c>
      <c r="Q27"/>
      <c r="R27"/>
      <c r="S27"/>
      <c r="T27"/>
      <c r="U27"/>
      <c r="V27"/>
      <c r="W27" s="4">
        <v>45734.5343287037</v>
      </c>
      <c r="X27"/>
      <c r="Y27"/>
    </row>
    <row r="28" ht="25.5" customHeight="1">
      <c r="A28" t="inlineStr">
        <is>
          <t>003024VID</t>
        </is>
      </c>
      <c r="B28" t="inlineStr">
        <is>
          <t>Elva Li</t>
        </is>
      </c>
      <c r="C28" t="inlineStr">
        <is>
          <t>chictrendvibes</t>
        </is>
      </c>
      <c r="D28" t="inlineStr">
        <is>
          <t>Published</t>
        </is>
      </c>
      <c r="E28" t="inlineStr">
        <is>
          <t>Medicube</t>
        </is>
      </c>
      <c r="F28"/>
      <c r="G28" s="2"/>
      <c r="H28" s="2"/>
      <c r="I28"/>
      <c r="J28" s="2"/>
      <c r="K28" s="3">
        <v>45733</v>
      </c>
      <c r="L28" t="inlineStr">
        <is>
          <t>image.png</t>
        </is>
      </c>
      <c r="M28" s="2" t="str">
        <f>=HYPERLINK("https://www.tiktok.com/t/ZP82uruv3/", "https://www.tiktok.com/t/ZP82uruv3/")</f>
        <v>https://www.tiktok.com/t/ZP82uruv3/</v>
      </c>
      <c r="N28"/>
      <c r="O28"/>
      <c r="P28">
        <v>55</v>
      </c>
      <c r="Q28"/>
      <c r="R28"/>
      <c r="S28"/>
      <c r="T28"/>
      <c r="U28"/>
      <c r="V28"/>
      <c r="W28" s="4">
        <v>45734.53434027778</v>
      </c>
      <c r="X28"/>
      <c r="Y28"/>
    </row>
    <row r="29" ht="25.5" customHeight="1">
      <c r="A29" t="inlineStr">
        <is>
          <t>003025VID</t>
        </is>
      </c>
      <c r="B29" t="inlineStr">
        <is>
          <t>Elva Li</t>
        </is>
      </c>
      <c r="C29" t="inlineStr">
        <is>
          <t>chictrendvibes</t>
        </is>
      </c>
      <c r="D29" t="inlineStr">
        <is>
          <t>Published</t>
        </is>
      </c>
      <c r="E29" t="inlineStr">
        <is>
          <t>Medicube</t>
        </is>
      </c>
      <c r="F29"/>
      <c r="G29" s="2"/>
      <c r="H29" s="2"/>
      <c r="I29"/>
      <c r="J29" s="2"/>
      <c r="K29" s="3">
        <v>45733</v>
      </c>
      <c r="L29" t="inlineStr">
        <is>
          <t>image.png</t>
        </is>
      </c>
      <c r="M29" s="2" t="str">
        <f>=HYPERLINK("https://www.tiktok.com/t/ZP82uRVJB/", "https://www.tiktok.com/t/ZP82uRVJB/")</f>
        <v>https://www.tiktok.com/t/ZP82uRVJB/</v>
      </c>
      <c r="N29"/>
      <c r="O29"/>
      <c r="P29">
        <v>53</v>
      </c>
      <c r="Q29"/>
      <c r="R29"/>
      <c r="S29"/>
      <c r="T29"/>
      <c r="U29"/>
      <c r="V29"/>
      <c r="W29" s="4">
        <v>45734.53435185185</v>
      </c>
      <c r="X29"/>
      <c r="Y29"/>
    </row>
    <row r="30" ht="25.5" customHeight="1">
      <c r="A30" t="inlineStr">
        <is>
          <t>003026VID</t>
        </is>
      </c>
      <c r="B30" t="inlineStr">
        <is>
          <t>Elva Li</t>
        </is>
      </c>
      <c r="C30" t="inlineStr">
        <is>
          <t>chictrendvibes</t>
        </is>
      </c>
      <c r="D30" t="inlineStr">
        <is>
          <t>Published</t>
        </is>
      </c>
      <c r="E30" t="inlineStr">
        <is>
          <t>Medicube</t>
        </is>
      </c>
      <c r="F30"/>
      <c r="G30" s="2"/>
      <c r="H30" s="2"/>
      <c r="I30"/>
      <c r="J30" s="2"/>
      <c r="K30" s="3">
        <v>45733</v>
      </c>
      <c r="L30" t="inlineStr">
        <is>
          <t>image.png</t>
        </is>
      </c>
      <c r="M30" s="2" t="str">
        <f>=HYPERLINK("https://www.tiktok.com/t/ZP82uydyJ/", "https://www.tiktok.com/t/ZP82uydyJ/")</f>
        <v>https://www.tiktok.com/t/ZP82uydyJ/</v>
      </c>
      <c r="N30"/>
      <c r="O30"/>
      <c r="P30">
        <v>14</v>
      </c>
      <c r="Q30"/>
      <c r="R30"/>
      <c r="S30"/>
      <c r="T30"/>
      <c r="U30"/>
      <c r="V30"/>
      <c r="W30" s="4">
        <v>45734.534363425926</v>
      </c>
      <c r="X30"/>
      <c r="Y30"/>
    </row>
    <row r="31" ht="25.5" customHeight="1">
      <c r="A31" t="inlineStr">
        <is>
          <t>003027VID</t>
        </is>
      </c>
      <c r="B31" t="inlineStr">
        <is>
          <t>Elva Li</t>
        </is>
      </c>
      <c r="C31" t="inlineStr">
        <is>
          <t>glowupwardrobe1</t>
        </is>
      </c>
      <c r="D31" t="inlineStr">
        <is>
          <t>Published</t>
        </is>
      </c>
      <c r="E31" t="inlineStr">
        <is>
          <t>Medicube</t>
        </is>
      </c>
      <c r="F31"/>
      <c r="G31" s="2"/>
      <c r="H31" s="2"/>
      <c r="I31"/>
      <c r="J31" s="2"/>
      <c r="K31" s="3">
        <v>45733</v>
      </c>
      <c r="L31" t="inlineStr">
        <is>
          <t>image.png</t>
        </is>
      </c>
      <c r="M31" s="2" t="str">
        <f>=HYPERLINK("https://www.tiktok.com/t/ZP82uSeea/", "https://www.tiktok.com/t/ZP82uSeea/")</f>
        <v>https://www.tiktok.com/t/ZP82uSeea/</v>
      </c>
      <c r="N31"/>
      <c r="O31"/>
      <c r="P31">
        <v>266</v>
      </c>
      <c r="Q31"/>
      <c r="R31"/>
      <c r="S31"/>
      <c r="T31"/>
      <c r="U31"/>
      <c r="V31"/>
      <c r="W31" s="4">
        <v>45735.6300462963</v>
      </c>
      <c r="X31"/>
      <c r="Y31"/>
    </row>
    <row r="32" ht="25.5" customHeight="1">
      <c r="A32" t="inlineStr">
        <is>
          <t>003028VID</t>
        </is>
      </c>
      <c r="B32" t="inlineStr">
        <is>
          <t>Elva Li</t>
        </is>
      </c>
      <c r="C32" t="inlineStr">
        <is>
          <t>glowupwardrobe1</t>
        </is>
      </c>
      <c r="D32" t="inlineStr">
        <is>
          <t>Published</t>
        </is>
      </c>
      <c r="E32" t="inlineStr">
        <is>
          <t>Medicube</t>
        </is>
      </c>
      <c r="F32"/>
      <c r="G32" s="2"/>
      <c r="H32" s="2"/>
      <c r="I32"/>
      <c r="J32" s="2"/>
      <c r="K32" s="3">
        <v>45733</v>
      </c>
      <c r="L32" t="inlineStr">
        <is>
          <t>image.png</t>
        </is>
      </c>
      <c r="M32" s="2" t="str">
        <f>=HYPERLINK("https://www.tiktok.com/t/ZP82uYcfp/", "https://www.tiktok.com/t/ZP82uYcfp/")</f>
        <v>https://www.tiktok.com/t/ZP82uYcfp/</v>
      </c>
      <c r="N32"/>
      <c r="O32"/>
      <c r="P32">
        <v>238</v>
      </c>
      <c r="Q32"/>
      <c r="R32"/>
      <c r="S32"/>
      <c r="T32"/>
      <c r="U32"/>
      <c r="V32"/>
      <c r="W32" s="4">
        <v>45735.6300462963</v>
      </c>
      <c r="X32"/>
      <c r="Y32"/>
    </row>
    <row r="33" ht="25.5" customHeight="1">
      <c r="A33" t="inlineStr">
        <is>
          <t>003029VID</t>
        </is>
      </c>
      <c r="B33" t="inlineStr">
        <is>
          <t>Elva Li</t>
        </is>
      </c>
      <c r="C33" t="inlineStr">
        <is>
          <t>glowupwardrobe1</t>
        </is>
      </c>
      <c r="D33" t="inlineStr">
        <is>
          <t>Published</t>
        </is>
      </c>
      <c r="E33" t="inlineStr">
        <is>
          <t>Medicube</t>
        </is>
      </c>
      <c r="F33"/>
      <c r="G33" s="2"/>
      <c r="H33" s="2"/>
      <c r="I33"/>
      <c r="J33" s="2"/>
      <c r="K33" s="3">
        <v>45733</v>
      </c>
      <c r="L33" t="inlineStr">
        <is>
          <t>image.png</t>
        </is>
      </c>
      <c r="M33" s="2" t="str">
        <f>=HYPERLINK("https://www.tiktok.com/t/ZP82uMtg3/", "https://www.tiktok.com/t/ZP82uMtg3/")</f>
        <v>https://www.tiktok.com/t/ZP82uMtg3/</v>
      </c>
      <c r="N33"/>
      <c r="O33"/>
      <c r="P33">
        <v>228</v>
      </c>
      <c r="Q33"/>
      <c r="R33"/>
      <c r="S33"/>
      <c r="T33"/>
      <c r="U33"/>
      <c r="V33"/>
      <c r="W33" s="4">
        <v>45735.6300462963</v>
      </c>
      <c r="X33"/>
      <c r="Y33"/>
    </row>
    <row r="34" ht="25.5" customHeight="1">
      <c r="A34" t="inlineStr">
        <is>
          <t>003030VID</t>
        </is>
      </c>
      <c r="B34" t="inlineStr">
        <is>
          <t>Elva Li</t>
        </is>
      </c>
      <c r="C34" t="inlineStr">
        <is>
          <t>glowupwardrobe1</t>
        </is>
      </c>
      <c r="D34" t="inlineStr">
        <is>
          <t>Published</t>
        </is>
      </c>
      <c r="E34" t="inlineStr">
        <is>
          <t>Medicube</t>
        </is>
      </c>
      <c r="F34"/>
      <c r="G34" s="2"/>
      <c r="H34" s="2"/>
      <c r="I34"/>
      <c r="J34" s="2"/>
      <c r="K34" s="3">
        <v>45733</v>
      </c>
      <c r="L34" t="inlineStr">
        <is>
          <t>image.png</t>
        </is>
      </c>
      <c r="M34" s="2" t="str">
        <f>=HYPERLINK("https://www.tiktok.com/t/ZP82urJMG/", "https://www.tiktok.com/t/ZP82urJMG/")</f>
        <v>https://www.tiktok.com/t/ZP82urJMG/</v>
      </c>
      <c r="N34"/>
      <c r="O34"/>
      <c r="P34">
        <v>229</v>
      </c>
      <c r="Q34"/>
      <c r="R34"/>
      <c r="S34"/>
      <c r="T34"/>
      <c r="U34"/>
      <c r="V34"/>
      <c r="W34" s="4">
        <v>45735.6300462963</v>
      </c>
      <c r="X34"/>
      <c r="Y34"/>
    </row>
    <row r="35" ht="25.5" customHeight="1">
      <c r="A35" t="inlineStr">
        <is>
          <t>003031VID</t>
        </is>
      </c>
      <c r="B35" t="inlineStr">
        <is>
          <t>Elva Li</t>
        </is>
      </c>
      <c r="C35" t="inlineStr">
        <is>
          <t>glowupwardrobe1</t>
        </is>
      </c>
      <c r="D35" t="inlineStr">
        <is>
          <t>Published</t>
        </is>
      </c>
      <c r="E35" t="inlineStr">
        <is>
          <t>Medicube</t>
        </is>
      </c>
      <c r="F35"/>
      <c r="G35" s="2"/>
      <c r="H35" s="2"/>
      <c r="I35"/>
      <c r="J35" s="2"/>
      <c r="K35" s="3">
        <v>45733</v>
      </c>
      <c r="L35" t="inlineStr">
        <is>
          <t>image.png</t>
        </is>
      </c>
      <c r="M35" s="2" t="str">
        <f>=HYPERLINK("https://www.tiktok.com/t/ZP82uMsAx/", "https://www.tiktok.com/t/ZP82uMsAx/")</f>
        <v>https://www.tiktok.com/t/ZP82uMsAx/</v>
      </c>
      <c r="N35"/>
      <c r="O35"/>
      <c r="P35">
        <v>89</v>
      </c>
      <c r="Q35"/>
      <c r="R35"/>
      <c r="S35"/>
      <c r="T35"/>
      <c r="U35"/>
      <c r="V35"/>
      <c r="W35" s="4">
        <v>45735.6300462963</v>
      </c>
      <c r="X35"/>
      <c r="Y35"/>
    </row>
    <row r="36" ht="25.5" customHeight="1">
      <c r="A36" t="inlineStr">
        <is>
          <t>003032VID</t>
        </is>
      </c>
      <c r="B36" t="inlineStr">
        <is>
          <t>Elva Li</t>
        </is>
      </c>
      <c r="C36" t="inlineStr">
        <is>
          <t>glowupwardrobe1</t>
        </is>
      </c>
      <c r="D36" t="inlineStr">
        <is>
          <t>Published</t>
        </is>
      </c>
      <c r="E36" t="inlineStr">
        <is>
          <t>Medicube</t>
        </is>
      </c>
      <c r="F36"/>
      <c r="G36" s="2"/>
      <c r="H36" s="2"/>
      <c r="I36"/>
      <c r="J36" s="2"/>
      <c r="K36" s="3">
        <v>45733</v>
      </c>
      <c r="L36" t="inlineStr">
        <is>
          <t>image.png</t>
        </is>
      </c>
      <c r="M36" s="2" t="str">
        <f>=HYPERLINK("https://www.tiktok.com/t/ZP82umBwE/", "https://www.tiktok.com/t/ZP82umBwE/")</f>
        <v>https://www.tiktok.com/t/ZP82umBwE/</v>
      </c>
      <c r="N36"/>
      <c r="O36"/>
      <c r="P36">
        <v>237</v>
      </c>
      <c r="Q36"/>
      <c r="R36"/>
      <c r="S36"/>
      <c r="T36"/>
      <c r="U36"/>
      <c r="V36"/>
      <c r="W36" s="4">
        <v>45735.6300462963</v>
      </c>
      <c r="X36"/>
      <c r="Y36"/>
    </row>
    <row r="37" ht="25.5" customHeight="1">
      <c r="A37" t="inlineStr">
        <is>
          <t>003033VID</t>
        </is>
      </c>
      <c r="B37" t="inlineStr">
        <is>
          <t>Elva Li</t>
        </is>
      </c>
      <c r="C37" t="inlineStr">
        <is>
          <t>glowupwardrobe1</t>
        </is>
      </c>
      <c r="D37" t="inlineStr">
        <is>
          <t>Published</t>
        </is>
      </c>
      <c r="E37" t="inlineStr">
        <is>
          <t>Medicube</t>
        </is>
      </c>
      <c r="F37"/>
      <c r="G37" s="2"/>
      <c r="H37" s="2"/>
      <c r="I37"/>
      <c r="J37" s="2"/>
      <c r="K37" s="3">
        <v>45733</v>
      </c>
      <c r="L37" t="inlineStr">
        <is>
          <t>image.png</t>
        </is>
      </c>
      <c r="M37" s="2" t="str">
        <f>=HYPERLINK("https://www.tiktok.com/t/ZP82uyD8g/", "https://www.tiktok.com/t/ZP82uyD8g/")</f>
        <v>https://www.tiktok.com/t/ZP82uyD8g/</v>
      </c>
      <c r="N37"/>
      <c r="O37"/>
      <c r="P37">
        <v>56</v>
      </c>
      <c r="Q37"/>
      <c r="R37"/>
      <c r="S37"/>
      <c r="T37"/>
      <c r="U37"/>
      <c r="V37"/>
      <c r="W37" s="4">
        <v>45735.6300462963</v>
      </c>
      <c r="X37"/>
      <c r="Y37"/>
    </row>
    <row r="38" ht="25.5" customHeight="1">
      <c r="A38" t="inlineStr">
        <is>
          <t>003034VID</t>
        </is>
      </c>
      <c r="B38" t="inlineStr">
        <is>
          <t>Elva Li</t>
        </is>
      </c>
      <c r="C38" t="inlineStr">
        <is>
          <t>glowupwardrobe1</t>
        </is>
      </c>
      <c r="D38" t="inlineStr">
        <is>
          <t>Published</t>
        </is>
      </c>
      <c r="E38" t="inlineStr">
        <is>
          <t>Medicube</t>
        </is>
      </c>
      <c r="F38"/>
      <c r="G38" s="2"/>
      <c r="H38" s="2"/>
      <c r="I38"/>
      <c r="J38" s="2"/>
      <c r="K38" s="3">
        <v>45733</v>
      </c>
      <c r="L38" t="inlineStr">
        <is>
          <t>image.png</t>
        </is>
      </c>
      <c r="M38" s="2" t="str">
        <f>=HYPERLINK("https://www.tiktok.com/t/ZP82ukbSD/", "https://www.tiktok.com/t/ZP82ukbSD/")</f>
        <v>https://www.tiktok.com/t/ZP82ukbSD/</v>
      </c>
      <c r="N38"/>
      <c r="O38"/>
      <c r="P38">
        <v>53</v>
      </c>
      <c r="Q38"/>
      <c r="R38"/>
      <c r="S38"/>
      <c r="T38"/>
      <c r="U38"/>
      <c r="V38"/>
      <c r="W38" s="4">
        <v>45735.6300462963</v>
      </c>
      <c r="X38"/>
      <c r="Y38"/>
    </row>
    <row r="39" ht="25.5" customHeight="1">
      <c r="A39" t="inlineStr">
        <is>
          <t>003266VID</t>
        </is>
      </c>
      <c r="B39" t="inlineStr">
        <is>
          <t>Kayla</t>
        </is>
      </c>
      <c r="C39" t="inlineStr">
        <is>
          <t>chicwave107</t>
        </is>
      </c>
      <c r="D39" t="inlineStr">
        <is>
          <t>Published</t>
        </is>
      </c>
      <c r="E39" t="inlineStr">
        <is>
          <t>Medicube</t>
        </is>
      </c>
      <c r="F39"/>
      <c r="G39" s="2"/>
      <c r="H39" s="2"/>
      <c r="I39"/>
      <c r="J39" s="2"/>
      <c r="K39" s="3">
        <v>45733</v>
      </c>
      <c r="L39" t="inlineStr">
        <is>
          <t>Screenshot 2025-03-18 at 11.14.48.png</t>
        </is>
      </c>
      <c r="M39" s="2" t="str">
        <f>=HYPERLINK("https://www.tiktok.com/@chicwave107/video/7482978632932052267?is_from_webapp=1&amp;sender_device=pc&amp;web_id=7462164159582520874", "https://www.tiktok.com/@chicwave107/video/7482978632932052267?is_from_webapp=1&amp;sender_device=pc&amp;web_id=7462164159582520874")</f>
        <v>https://www.tiktok.com/@chicwave107/video/7482978632932052267?is_from_webapp=1&amp;sender_device=pc&amp;web_id=7462164159582520874</v>
      </c>
      <c r="N39"/>
      <c r="O39"/>
      <c r="P39">
        <v>260</v>
      </c>
      <c r="Q39"/>
      <c r="R39"/>
      <c r="S39"/>
      <c r="T39"/>
      <c r="U39"/>
      <c r="V39"/>
      <c r="W39" s="4">
        <v>45734.47913194444</v>
      </c>
      <c r="X39"/>
      <c r="Y39"/>
    </row>
    <row r="40" ht="25.5" customHeight="1">
      <c r="A40" t="inlineStr">
        <is>
          <t>003267VID</t>
        </is>
      </c>
      <c r="B40" t="inlineStr">
        <is>
          <t>Kayla</t>
        </is>
      </c>
      <c r="C40" t="inlineStr">
        <is>
          <t>chicwave107</t>
        </is>
      </c>
      <c r="D40" t="inlineStr">
        <is>
          <t>Published</t>
        </is>
      </c>
      <c r="E40" t="inlineStr">
        <is>
          <t>Medicube</t>
        </is>
      </c>
      <c r="F40"/>
      <c r="G40" s="2"/>
      <c r="H40" s="2"/>
      <c r="I40"/>
      <c r="J40" s="2"/>
      <c r="K40" s="3">
        <v>45733</v>
      </c>
      <c r="L40" t="inlineStr">
        <is>
          <t>Screenshot 2025-03-18 at 11.14.55.png</t>
        </is>
      </c>
      <c r="M40" s="2" t="str">
        <f>=HYPERLINK("https://www.tiktok.com/@chicwave107/video/7482997786796018990?is_from_webapp=1&amp;sender_device=pc&amp;web_id=7462164159582520874", "https://www.tiktok.com/@chicwave107/video/7482997786796018990?is_from_webapp=1&amp;sender_device=pc&amp;web_id=7462164159582520874")</f>
        <v>https://www.tiktok.com/@chicwave107/video/7482997786796018990?is_from_webapp=1&amp;sender_device=pc&amp;web_id=7462164159582520874</v>
      </c>
      <c r="N40"/>
      <c r="O40"/>
      <c r="P40">
        <v>281</v>
      </c>
      <c r="Q40"/>
      <c r="R40"/>
      <c r="S40"/>
      <c r="T40"/>
      <c r="U40"/>
      <c r="V40"/>
      <c r="W40" s="4">
        <v>45734.47913194444</v>
      </c>
      <c r="X40"/>
      <c r="Y40"/>
    </row>
    <row r="41" ht="25.5" customHeight="1">
      <c r="A41" t="inlineStr">
        <is>
          <t>003270VID</t>
        </is>
      </c>
      <c r="B41" t="inlineStr">
        <is>
          <t>Kayla</t>
        </is>
      </c>
      <c r="C41" t="inlineStr">
        <is>
          <t>chicwave107</t>
        </is>
      </c>
      <c r="D41" t="inlineStr">
        <is>
          <t>Published</t>
        </is>
      </c>
      <c r="E41" t="inlineStr">
        <is>
          <t>Medicube</t>
        </is>
      </c>
      <c r="F41"/>
      <c r="G41" s="2"/>
      <c r="H41" s="2"/>
      <c r="I41"/>
      <c r="J41" s="2"/>
      <c r="K41" s="3">
        <v>45733</v>
      </c>
      <c r="L41" t="inlineStr">
        <is>
          <t>Screenshot 2025-03-18 at 11.15.05.png</t>
        </is>
      </c>
      <c r="M41" s="2" t="str">
        <f>=HYPERLINK("https://www.tiktok.com/@chicwave107/video/7483015869073837355?is_from_webapp=1&amp;sender_device=pc&amp;web_id=7462164159582520874", "https://www.tiktok.com/@chicwave107/video/7483015869073837355?is_from_webapp=1&amp;sender_device=pc&amp;web_id=7462164159582520874")</f>
        <v>https://www.tiktok.com/@chicwave107/video/7483015869073837355?is_from_webapp=1&amp;sender_device=pc&amp;web_id=7462164159582520874</v>
      </c>
      <c r="N41"/>
      <c r="O41"/>
      <c r="P41">
        <v>268</v>
      </c>
      <c r="Q41"/>
      <c r="R41"/>
      <c r="S41"/>
      <c r="T41"/>
      <c r="U41"/>
      <c r="V41"/>
      <c r="W41" s="4">
        <v>45734.47913194444</v>
      </c>
      <c r="X41"/>
      <c r="Y41"/>
    </row>
    <row r="42" ht="25.5" customHeight="1">
      <c r="A42" t="inlineStr">
        <is>
          <t>003271VID</t>
        </is>
      </c>
      <c r="B42" t="inlineStr">
        <is>
          <t>Kayla</t>
        </is>
      </c>
      <c r="C42" t="inlineStr">
        <is>
          <t>chicwave107</t>
        </is>
      </c>
      <c r="D42" t="inlineStr">
        <is>
          <t>Published</t>
        </is>
      </c>
      <c r="E42" t="inlineStr">
        <is>
          <t>Medicube</t>
        </is>
      </c>
      <c r="F42"/>
      <c r="G42" s="2"/>
      <c r="H42" s="2"/>
      <c r="I42"/>
      <c r="J42" s="2"/>
      <c r="K42" s="3">
        <v>45733</v>
      </c>
      <c r="L42" t="inlineStr">
        <is>
          <t>Screenshot 2025-03-18 at 11.15.10.png</t>
        </is>
      </c>
      <c r="M42" s="2" t="str">
        <f>=HYPERLINK("https://www.tiktok.com/@chicwave107/video/7483029684633226542?is_from_webapp=1&amp;sender_device=pc&amp;web_id=7462164159582520874", "https://www.tiktok.com/@chicwave107/video/7483029684633226542?is_from_webapp=1&amp;sender_device=pc&amp;web_id=7462164159582520874")</f>
        <v>https://www.tiktok.com/@chicwave107/video/7483029684633226542?is_from_webapp=1&amp;sender_device=pc&amp;web_id=7462164159582520874</v>
      </c>
      <c r="N42"/>
      <c r="O42"/>
      <c r="P42">
        <v>261</v>
      </c>
      <c r="Q42"/>
      <c r="R42"/>
      <c r="S42"/>
      <c r="T42"/>
      <c r="U42"/>
      <c r="V42"/>
      <c r="W42" s="4">
        <v>45734.47913194444</v>
      </c>
      <c r="X42"/>
      <c r="Y42"/>
    </row>
    <row r="43" ht="25.5" customHeight="1">
      <c r="A43" t="inlineStr">
        <is>
          <t>003272VID</t>
        </is>
      </c>
      <c r="B43" t="inlineStr">
        <is>
          <t>Kayla</t>
        </is>
      </c>
      <c r="C43" t="inlineStr">
        <is>
          <t>chicwave107</t>
        </is>
      </c>
      <c r="D43" t="inlineStr">
        <is>
          <t>Published</t>
        </is>
      </c>
      <c r="E43" t="inlineStr">
        <is>
          <t>Medicube</t>
        </is>
      </c>
      <c r="F43"/>
      <c r="G43" s="2"/>
      <c r="H43" s="2"/>
      <c r="I43"/>
      <c r="J43" s="2"/>
      <c r="K43" s="3">
        <v>45733</v>
      </c>
      <c r="L43" t="inlineStr">
        <is>
          <t>Screenshot 2025-03-18 at 11.15.13.png</t>
        </is>
      </c>
      <c r="M43" s="2" t="str">
        <f>=HYPERLINK("https://www.tiktok.com/@chicwave107/video/7483037905036774702?is_from_webapp=1&amp;sender_device=pc&amp;web_id=7462164159582520874", "https://www.tiktok.com/@chicwave107/video/7483037905036774702?is_from_webapp=1&amp;sender_device=pc&amp;web_id=7462164159582520874")</f>
        <v>https://www.tiktok.com/@chicwave107/video/7483037905036774702?is_from_webapp=1&amp;sender_device=pc&amp;web_id=7462164159582520874</v>
      </c>
      <c r="N43"/>
      <c r="O43"/>
      <c r="P43">
        <v>301</v>
      </c>
      <c r="Q43"/>
      <c r="R43"/>
      <c r="S43"/>
      <c r="T43"/>
      <c r="U43"/>
      <c r="V43"/>
      <c r="W43" s="4">
        <v>45734.47913194444</v>
      </c>
      <c r="X43"/>
      <c r="Y43"/>
    </row>
    <row r="44" ht="25.5" customHeight="1">
      <c r="A44" t="inlineStr">
        <is>
          <t>003273VID</t>
        </is>
      </c>
      <c r="B44" t="inlineStr">
        <is>
          <t>Kayla</t>
        </is>
      </c>
      <c r="C44" t="inlineStr">
        <is>
          <t>chicwave107</t>
        </is>
      </c>
      <c r="D44" t="inlineStr">
        <is>
          <t>Published</t>
        </is>
      </c>
      <c r="E44" t="inlineStr">
        <is>
          <t>Medicube</t>
        </is>
      </c>
      <c r="F44"/>
      <c r="G44" s="2"/>
      <c r="H44" s="2"/>
      <c r="I44"/>
      <c r="J44" s="2"/>
      <c r="K44" s="3">
        <v>45733</v>
      </c>
      <c r="L44" t="inlineStr">
        <is>
          <t>Screenshot 2025-03-18 at 11.15.17.png</t>
        </is>
      </c>
      <c r="M44" s="2" t="str">
        <f>=HYPERLINK("https://www.tiktok.com/@chicwave107/video/7483191282614013226?is_from_webapp=1&amp;sender_device=pc&amp;web_id=7462164159582520874", "https://www.tiktok.com/@chicwave107/video/7483191282614013226?is_from_webapp=1&amp;sender_device=pc&amp;web_id=7462164159582520874")</f>
        <v>https://www.tiktok.com/@chicwave107/video/7483191282614013226?is_from_webapp=1&amp;sender_device=pc&amp;web_id=7462164159582520874</v>
      </c>
      <c r="N44"/>
      <c r="O44"/>
      <c r="P44">
        <v>133</v>
      </c>
      <c r="Q44"/>
      <c r="R44"/>
      <c r="S44"/>
      <c r="T44"/>
      <c r="U44"/>
      <c r="V44"/>
      <c r="W44" s="4">
        <v>45734.47913194444</v>
      </c>
      <c r="X44"/>
      <c r="Y44"/>
    </row>
    <row r="45" ht="25.5" customHeight="1">
      <c r="A45" t="inlineStr">
        <is>
          <t>003274VID</t>
        </is>
      </c>
      <c r="B45" t="inlineStr">
        <is>
          <t>Kayla</t>
        </is>
      </c>
      <c r="C45" t="inlineStr">
        <is>
          <t>fashiondiva025</t>
        </is>
      </c>
      <c r="D45" t="inlineStr">
        <is>
          <t>Published</t>
        </is>
      </c>
      <c r="E45" t="inlineStr">
        <is>
          <t>Medicube</t>
        </is>
      </c>
      <c r="F45"/>
      <c r="G45" s="2"/>
      <c r="H45" s="2"/>
      <c r="I45"/>
      <c r="J45" s="2"/>
      <c r="K45" s="3">
        <v>45733</v>
      </c>
      <c r="L45" t="inlineStr">
        <is>
          <t>Screenshot 2025-03-18 at 11.26.26.png</t>
        </is>
      </c>
      <c r="M45" s="2" t="str">
        <f>=HYPERLINK("https://www.tiktok.com/@fashiondiva025/video/7482990019804695851?is_from_webapp=1&amp;sender_device=pc&amp;web_id=7462164159582520874", "https://www.tiktok.com/@fashiondiva025/video/7482990019804695851?is_from_webapp=1&amp;sender_device=pc&amp;web_id=7462164159582520874")</f>
        <v>https://www.tiktok.com/@fashiondiva025/video/7482990019804695851?is_from_webapp=1&amp;sender_device=pc&amp;web_id=7462164159582520874</v>
      </c>
      <c r="N45"/>
      <c r="O45"/>
      <c r="P45">
        <v>283</v>
      </c>
      <c r="Q45"/>
      <c r="R45"/>
      <c r="S45"/>
      <c r="T45"/>
      <c r="U45"/>
      <c r="V45"/>
      <c r="W45" s="4">
        <v>45734.47922453703</v>
      </c>
      <c r="X45"/>
      <c r="Y45"/>
    </row>
    <row r="46" ht="25.5" customHeight="1">
      <c r="A46" t="inlineStr">
        <is>
          <t>003275VID</t>
        </is>
      </c>
      <c r="B46" t="inlineStr">
        <is>
          <t>Kayla</t>
        </is>
      </c>
      <c r="C46" t="inlineStr">
        <is>
          <t>fashiondiva025</t>
        </is>
      </c>
      <c r="D46" t="inlineStr">
        <is>
          <t>Published</t>
        </is>
      </c>
      <c r="E46" t="inlineStr">
        <is>
          <t>Medicube</t>
        </is>
      </c>
      <c r="F46"/>
      <c r="G46" s="2"/>
      <c r="H46" s="2"/>
      <c r="I46"/>
      <c r="J46" s="2"/>
      <c r="K46" s="3">
        <v>45733</v>
      </c>
      <c r="L46" t="inlineStr">
        <is>
          <t>Screenshot 2025-03-18 at 11.26.29.png</t>
        </is>
      </c>
      <c r="M46" s="2" t="str">
        <f>=HYPERLINK("https://www.tiktok.com/@fashiondiva025/video/7482997395807063342?is_from_webapp=1&amp;sender_device=pc&amp;web_id=7462164159582520874", "https://www.tiktok.com/@fashiondiva025/video/7482997395807063342?is_from_webapp=1&amp;sender_device=pc&amp;web_id=7462164159582520874")</f>
        <v>https://www.tiktok.com/@fashiondiva025/video/7482997395807063342?is_from_webapp=1&amp;sender_device=pc&amp;web_id=7462164159582520874</v>
      </c>
      <c r="N46"/>
      <c r="O46"/>
      <c r="P46">
        <v>282</v>
      </c>
      <c r="Q46"/>
      <c r="R46"/>
      <c r="S46"/>
      <c r="T46"/>
      <c r="U46"/>
      <c r="V46"/>
      <c r="W46" s="4">
        <v>45734.47922453703</v>
      </c>
      <c r="X46"/>
      <c r="Y46"/>
    </row>
    <row r="47" ht="25.5" customHeight="1">
      <c r="A47" t="inlineStr">
        <is>
          <t>003276VID</t>
        </is>
      </c>
      <c r="B47" t="inlineStr">
        <is>
          <t>Kayla</t>
        </is>
      </c>
      <c r="C47" t="inlineStr">
        <is>
          <t>fashiondiva025</t>
        </is>
      </c>
      <c r="D47" t="inlineStr">
        <is>
          <t>Published</t>
        </is>
      </c>
      <c r="E47" t="inlineStr">
        <is>
          <t>Medicube</t>
        </is>
      </c>
      <c r="F47"/>
      <c r="G47" s="2"/>
      <c r="H47" s="2"/>
      <c r="I47"/>
      <c r="J47" s="2"/>
      <c r="K47" s="3">
        <v>45733</v>
      </c>
      <c r="L47" t="inlineStr">
        <is>
          <t>Screenshot 2025-03-18 at 11.26.32.png</t>
        </is>
      </c>
      <c r="M47" s="2" t="str">
        <f>=HYPERLINK("https://www.tiktok.com/@fashiondiva025/video/7483003855463107882?is_from_webapp=1&amp;sender_device=pc&amp;web_id=7462164159582520874", "https://www.tiktok.com/@fashiondiva025/video/7483003855463107882?is_from_webapp=1&amp;sender_device=pc&amp;web_id=7462164159582520874")</f>
        <v>https://www.tiktok.com/@fashiondiva025/video/7483003855463107882?is_from_webapp=1&amp;sender_device=pc&amp;web_id=7462164159582520874</v>
      </c>
      <c r="N47"/>
      <c r="O47"/>
      <c r="P47">
        <v>278</v>
      </c>
      <c r="Q47"/>
      <c r="R47"/>
      <c r="S47"/>
      <c r="T47"/>
      <c r="U47"/>
      <c r="V47"/>
      <c r="W47" s="4">
        <v>45734.47922453703</v>
      </c>
      <c r="X47"/>
      <c r="Y47"/>
    </row>
    <row r="48" ht="25.5" customHeight="1">
      <c r="A48" t="inlineStr">
        <is>
          <t>003277VID</t>
        </is>
      </c>
      <c r="B48" t="inlineStr">
        <is>
          <t>Kayla</t>
        </is>
      </c>
      <c r="C48" t="inlineStr">
        <is>
          <t>fashiondiva025</t>
        </is>
      </c>
      <c r="D48" t="inlineStr">
        <is>
          <t>Published</t>
        </is>
      </c>
      <c r="E48" t="inlineStr">
        <is>
          <t>Medicube</t>
        </is>
      </c>
      <c r="F48"/>
      <c r="G48" s="2"/>
      <c r="H48" s="2"/>
      <c r="I48"/>
      <c r="J48" s="2"/>
      <c r="K48" s="3">
        <v>45733</v>
      </c>
      <c r="L48" t="inlineStr">
        <is>
          <t>Screenshot 2025-03-18 at 11.26.35.png</t>
        </is>
      </c>
      <c r="M48" s="2" t="str">
        <f>=HYPERLINK("https://www.tiktok.com/@fashiondiva025/video/7483009799551077674?is_from_webapp=1&amp;sender_device=pc&amp;web_id=7462164159582520874", "https://www.tiktok.com/@fashiondiva025/video/7483009799551077674?is_from_webapp=1&amp;sender_device=pc&amp;web_id=7462164159582520874")</f>
        <v>https://www.tiktok.com/@fashiondiva025/video/7483009799551077674?is_from_webapp=1&amp;sender_device=pc&amp;web_id=7462164159582520874</v>
      </c>
      <c r="N48"/>
      <c r="O48"/>
      <c r="P48">
        <v>306</v>
      </c>
      <c r="Q48"/>
      <c r="R48"/>
      <c r="S48"/>
      <c r="T48"/>
      <c r="U48"/>
      <c r="V48"/>
      <c r="W48" s="4">
        <v>45734.47922453703</v>
      </c>
      <c r="X48"/>
      <c r="Y48"/>
    </row>
    <row r="49" ht="25.5" customHeight="1">
      <c r="A49" t="inlineStr">
        <is>
          <t>003278VID</t>
        </is>
      </c>
      <c r="B49" t="inlineStr">
        <is>
          <t>Kayla</t>
        </is>
      </c>
      <c r="C49" t="inlineStr">
        <is>
          <t>fashiondiva025</t>
        </is>
      </c>
      <c r="D49" t="inlineStr">
        <is>
          <t>Deleted</t>
        </is>
      </c>
      <c r="E49" t="inlineStr">
        <is>
          <t>Medicube</t>
        </is>
      </c>
      <c r="F49"/>
      <c r="G49" s="2"/>
      <c r="H49" s="2"/>
      <c r="I49"/>
      <c r="J49" s="2"/>
      <c r="K49" s="3">
        <v>45733</v>
      </c>
      <c r="L49" t="inlineStr">
        <is>
          <t>Screenshot 2025-03-18 at 11.26.39.png</t>
        </is>
      </c>
      <c r="M49" s="2" t="str">
        <f>=HYPERLINK("https://www.tiktok.com/@fashiondiva025/video/7483016099194391854?is_from_webapp=1&amp;sender_device=pc&amp;web_id=7462164159582520874", "https://www.tiktok.com/@fashiondiva025/video/7483016099194391854?is_from_webapp=1&amp;sender_device=pc&amp;web_id=7462164159582520874")</f>
        <v>https://www.tiktok.com/@fashiondiva025/video/7483016099194391854?is_from_webapp=1&amp;sender_device=pc&amp;web_id=7462164159582520874</v>
      </c>
      <c r="N49"/>
      <c r="O49"/>
      <c r="P49">
        <v>0</v>
      </c>
      <c r="Q49"/>
      <c r="R49"/>
      <c r="S49"/>
      <c r="T49"/>
      <c r="U49"/>
      <c r="V49"/>
      <c r="W49" s="4">
        <v>45734.47803240741</v>
      </c>
      <c r="X49"/>
      <c r="Y49"/>
    </row>
    <row r="50" ht="25.5" customHeight="1">
      <c r="A50" t="inlineStr">
        <is>
          <t>003279VID</t>
        </is>
      </c>
      <c r="B50" t="inlineStr">
        <is>
          <t>Kayla</t>
        </is>
      </c>
      <c r="C50" t="inlineStr">
        <is>
          <t>fashiondiva025</t>
        </is>
      </c>
      <c r="D50" t="inlineStr">
        <is>
          <t>Published</t>
        </is>
      </c>
      <c r="E50" t="inlineStr">
        <is>
          <t>Medicube</t>
        </is>
      </c>
      <c r="F50"/>
      <c r="G50" s="2"/>
      <c r="H50" s="2"/>
      <c r="I50"/>
      <c r="J50" s="2"/>
      <c r="K50" s="3">
        <v>45733</v>
      </c>
      <c r="L50" t="inlineStr">
        <is>
          <t>Screenshot 2025-03-18 at 11.26.41.png</t>
        </is>
      </c>
      <c r="M50" s="2" t="str">
        <f>=HYPERLINK("https://www.tiktok.com/@fashiondiva025/video/7483029378578861355?is_from_webapp=1&amp;sender_device=pc&amp;web_id=7462164159582520874", "https://www.tiktok.com/@fashiondiva025/video/7483029378578861355?is_from_webapp=1&amp;sender_device=pc&amp;web_id=7462164159582520874")</f>
        <v>https://www.tiktok.com/@fashiondiva025/video/7483029378578861355?is_from_webapp=1&amp;sender_device=pc&amp;web_id=7462164159582520874</v>
      </c>
      <c r="N50"/>
      <c r="O50"/>
      <c r="P50">
        <v>345</v>
      </c>
      <c r="Q50"/>
      <c r="R50"/>
      <c r="S50"/>
      <c r="T50"/>
      <c r="U50"/>
      <c r="V50"/>
      <c r="W50" s="4">
        <v>45735.62332175926</v>
      </c>
      <c r="X50"/>
      <c r="Y50"/>
    </row>
    <row r="51" ht="25.5" customHeight="1">
      <c r="A51" t="inlineStr">
        <is>
          <t>003280VID</t>
        </is>
      </c>
      <c r="B51" t="inlineStr">
        <is>
          <t>Kayla</t>
        </is>
      </c>
      <c r="C51" t="inlineStr">
        <is>
          <t>fashiondiva025</t>
        </is>
      </c>
      <c r="D51" t="inlineStr">
        <is>
          <t>Published</t>
        </is>
      </c>
      <c r="E51" t="inlineStr">
        <is>
          <t>Medicube</t>
        </is>
      </c>
      <c r="F51"/>
      <c r="G51" s="2"/>
      <c r="H51" s="2"/>
      <c r="I51"/>
      <c r="J51" s="2"/>
      <c r="K51" s="3">
        <v>45733</v>
      </c>
      <c r="L51" t="inlineStr">
        <is>
          <t>Screenshot 2025-03-18 at 11.26.44.png</t>
        </is>
      </c>
      <c r="M51" s="2" t="str">
        <f>=HYPERLINK("https://www.tiktok.com/@fashiondiva025/video/7483038213464935722?is_from_webapp=1&amp;sender_device=pc&amp;web_id=7462164159582520874", "https://www.tiktok.com/@fashiondiva025/video/7483038213464935722?is_from_webapp=1&amp;sender_device=pc&amp;web_id=7462164159582520874")</f>
        <v>https://www.tiktok.com/@fashiondiva025/video/7483038213464935722?is_from_webapp=1&amp;sender_device=pc&amp;web_id=7462164159582520874</v>
      </c>
      <c r="N51"/>
      <c r="O51"/>
      <c r="P51">
        <v>192</v>
      </c>
      <c r="Q51"/>
      <c r="R51"/>
      <c r="S51"/>
      <c r="T51"/>
      <c r="U51"/>
      <c r="V51"/>
      <c r="W51" s="4">
        <v>45735.623344907406</v>
      </c>
      <c r="X51"/>
      <c r="Y51"/>
    </row>
    <row r="52" ht="25.5" customHeight="1">
      <c r="A52" t="inlineStr">
        <is>
          <t>003281VID</t>
        </is>
      </c>
      <c r="B52" t="inlineStr">
        <is>
          <t>Kayla</t>
        </is>
      </c>
      <c r="C52" t="inlineStr">
        <is>
          <t>fashiondiva025</t>
        </is>
      </c>
      <c r="D52" t="inlineStr">
        <is>
          <t>Published</t>
        </is>
      </c>
      <c r="E52" t="inlineStr">
        <is>
          <t>Medicube</t>
        </is>
      </c>
      <c r="F52"/>
      <c r="G52" s="2"/>
      <c r="H52" s="2"/>
      <c r="I52"/>
      <c r="J52" s="2"/>
      <c r="K52" s="3">
        <v>45733</v>
      </c>
      <c r="L52" t="inlineStr">
        <is>
          <t>Screenshot 2025-03-18 at 11.26.47.png</t>
        </is>
      </c>
      <c r="M52" s="2" t="str">
        <f>=HYPERLINK("https://www.tiktok.com/@fashiondiva025/video/7483191025578593579?is_from_webapp=1&amp;sender_device=pc&amp;web_id=7462164159582520874", "https://www.tiktok.com/@fashiondiva025/video/7483191025578593579?is_from_webapp=1&amp;sender_device=pc&amp;web_id=7462164159582520874")</f>
        <v>https://www.tiktok.com/@fashiondiva025/video/7483191025578593579?is_from_webapp=1&amp;sender_device=pc&amp;web_id=7462164159582520874</v>
      </c>
      <c r="N52"/>
      <c r="O52"/>
      <c r="P52">
        <v>266</v>
      </c>
      <c r="Q52"/>
      <c r="R52"/>
      <c r="S52"/>
      <c r="T52"/>
      <c r="U52"/>
      <c r="V52"/>
      <c r="W52" s="4">
        <v>45735.62335648148</v>
      </c>
      <c r="X52"/>
      <c r="Y52"/>
    </row>
    <row r="53" ht="25.5" customHeight="1">
      <c r="A53" t="inlineStr">
        <is>
          <t>003282VID</t>
        </is>
      </c>
      <c r="B53" t="inlineStr">
        <is>
          <t>Kayla</t>
        </is>
      </c>
      <c r="C53" t="inlineStr">
        <is>
          <t>glam.for.u</t>
        </is>
      </c>
      <c r="D53" t="inlineStr">
        <is>
          <t>Published</t>
        </is>
      </c>
      <c r="E53" t="inlineStr">
        <is>
          <t>Medicube</t>
        </is>
      </c>
      <c r="F53"/>
      <c r="G53" s="2"/>
      <c r="H53" s="2"/>
      <c r="I53"/>
      <c r="J53" s="2"/>
      <c r="K53" s="3">
        <v>45733</v>
      </c>
      <c r="L53" t="inlineStr">
        <is>
          <t>Screenshot 2025-03-18 at 11.31.27.png</t>
        </is>
      </c>
      <c r="M53" s="2" t="str">
        <f>=HYPERLINK("https://www.tiktok.com/@glam.for.u/video/7482984176879144235?is_from_webapp=1&amp;sender_device=pc&amp;web_id=7462164159582520874", "https://www.tiktok.com/@glam.for.u/video/7482984176879144235?is_from_webapp=1&amp;sender_device=pc&amp;web_id=7462164159582520874")</f>
        <v>https://www.tiktok.com/@glam.for.u/video/7482984176879144235?is_from_webapp=1&amp;sender_device=pc&amp;web_id=7462164159582520874</v>
      </c>
      <c r="N53"/>
      <c r="O53"/>
      <c r="P53">
        <v>258</v>
      </c>
      <c r="Q53"/>
      <c r="R53"/>
      <c r="S53"/>
      <c r="T53"/>
      <c r="U53"/>
      <c r="V53"/>
      <c r="W53" s="4">
        <v>45734.481527777774</v>
      </c>
      <c r="X53"/>
      <c r="Y53"/>
    </row>
    <row r="54" ht="25.5" customHeight="1">
      <c r="A54" t="inlineStr">
        <is>
          <t>003283VID</t>
        </is>
      </c>
      <c r="B54" t="inlineStr">
        <is>
          <t>Kayla</t>
        </is>
      </c>
      <c r="C54" t="inlineStr">
        <is>
          <t>glam.for.u</t>
        </is>
      </c>
      <c r="D54" t="inlineStr">
        <is>
          <t>Published</t>
        </is>
      </c>
      <c r="E54" t="inlineStr">
        <is>
          <t>Medicube</t>
        </is>
      </c>
      <c r="F54"/>
      <c r="G54" s="2"/>
      <c r="H54" s="2"/>
      <c r="I54"/>
      <c r="J54" s="2"/>
      <c r="K54" s="3">
        <v>45733</v>
      </c>
      <c r="L54" t="inlineStr">
        <is>
          <t>Screenshot 2025-03-18 at 11.31.32.png</t>
        </is>
      </c>
      <c r="M54" s="2" t="str">
        <f>=HYPERLINK("https://www.tiktok.com/@glam.for.u/video/7482997570785086763?is_from_webapp=1&amp;sender_device=pc&amp;web_id=7462164159582520874", "https://www.tiktok.com/@glam.for.u/video/7482997570785086763?is_from_webapp=1&amp;sender_device=pc&amp;web_id=7462164159582520874")</f>
        <v>https://www.tiktok.com/@glam.for.u/video/7482997570785086763?is_from_webapp=1&amp;sender_device=pc&amp;web_id=7462164159582520874</v>
      </c>
      <c r="N54"/>
      <c r="O54"/>
      <c r="P54">
        <v>273</v>
      </c>
      <c r="Q54"/>
      <c r="R54"/>
      <c r="S54"/>
      <c r="T54"/>
      <c r="U54"/>
      <c r="V54"/>
      <c r="W54" s="4">
        <v>45734.4815625</v>
      </c>
      <c r="X54"/>
      <c r="Y54"/>
    </row>
    <row r="55" ht="25.5" customHeight="1">
      <c r="A55" t="inlineStr">
        <is>
          <t>003284VID</t>
        </is>
      </c>
      <c r="B55" t="inlineStr">
        <is>
          <t>Kayla</t>
        </is>
      </c>
      <c r="C55" t="inlineStr">
        <is>
          <t>glam.for.u</t>
        </is>
      </c>
      <c r="D55" t="inlineStr">
        <is>
          <t>Published</t>
        </is>
      </c>
      <c r="E55" t="inlineStr">
        <is>
          <t>Medicube</t>
        </is>
      </c>
      <c r="F55"/>
      <c r="G55" s="2"/>
      <c r="H55" s="2"/>
      <c r="I55"/>
      <c r="J55" s="2"/>
      <c r="K55" s="3">
        <v>45733</v>
      </c>
      <c r="L55" t="inlineStr">
        <is>
          <t>Screenshot 2025-03-18 at 11.31.37.png</t>
        </is>
      </c>
      <c r="M55" s="2" t="str">
        <f>=HYPERLINK("https://www.tiktok.com/@glam.for.u/video/7483003620200484142?is_from_webapp=1&amp;sender_device=pc&amp;web_id=7462164159582520874", "https://www.tiktok.com/@glam.for.u/video/7483003620200484142?is_from_webapp=1&amp;sender_device=pc&amp;web_id=7462164159582520874")</f>
        <v>https://www.tiktok.com/@glam.for.u/video/7483003620200484142?is_from_webapp=1&amp;sender_device=pc&amp;web_id=7462164159582520874</v>
      </c>
      <c r="N55"/>
      <c r="O55"/>
      <c r="P55">
        <v>284</v>
      </c>
      <c r="Q55"/>
      <c r="R55"/>
      <c r="S55"/>
      <c r="T55"/>
      <c r="U55"/>
      <c r="V55"/>
      <c r="W55" s="4">
        <v>45734.4816087963</v>
      </c>
      <c r="X55"/>
      <c r="Y55"/>
    </row>
    <row r="56" ht="25.5" customHeight="1">
      <c r="A56" t="inlineStr">
        <is>
          <t>003285VID</t>
        </is>
      </c>
      <c r="B56" t="inlineStr">
        <is>
          <t>Kayla</t>
        </is>
      </c>
      <c r="C56" t="inlineStr">
        <is>
          <t>glam.for.u</t>
        </is>
      </c>
      <c r="D56" t="inlineStr">
        <is>
          <t>Published</t>
        </is>
      </c>
      <c r="E56" t="inlineStr">
        <is>
          <t>Medicube</t>
        </is>
      </c>
      <c r="F56"/>
      <c r="G56" s="2"/>
      <c r="H56" s="2"/>
      <c r="I56"/>
      <c r="J56" s="2"/>
      <c r="K56" s="3">
        <v>45733</v>
      </c>
      <c r="L56" t="inlineStr">
        <is>
          <t>Screenshot 2025-03-18 at 11.31.40.png</t>
        </is>
      </c>
      <c r="M56" s="2" t="str">
        <f>=HYPERLINK("https://www.tiktok.com/@glam.for.u/video/7483010081647250734?is_from_webapp=1&amp;sender_device=pc&amp;web_id=7462164159582520874", "https://www.tiktok.com/@glam.for.u/video/7483010081647250734?is_from_webapp=1&amp;sender_device=pc&amp;web_id=7462164159582520874")</f>
        <v>https://www.tiktok.com/@glam.for.u/video/7483010081647250734?is_from_webapp=1&amp;sender_device=pc&amp;web_id=7462164159582520874</v>
      </c>
      <c r="N56"/>
      <c r="O56"/>
      <c r="P56">
        <v>300</v>
      </c>
      <c r="Q56"/>
      <c r="R56"/>
      <c r="S56"/>
      <c r="T56"/>
      <c r="U56"/>
      <c r="V56"/>
      <c r="W56" s="4">
        <v>45735.623923611114</v>
      </c>
      <c r="X56"/>
      <c r="Y56"/>
    </row>
    <row r="57" ht="25.5" customHeight="1">
      <c r="A57" t="inlineStr">
        <is>
          <t>003286VID</t>
        </is>
      </c>
      <c r="B57" t="inlineStr">
        <is>
          <t>Kayla</t>
        </is>
      </c>
      <c r="C57" t="inlineStr">
        <is>
          <t>glam.for.u</t>
        </is>
      </c>
      <c r="D57" t="inlineStr">
        <is>
          <t>Published</t>
        </is>
      </c>
      <c r="E57" t="inlineStr">
        <is>
          <t>Medicube</t>
        </is>
      </c>
      <c r="F57"/>
      <c r="G57" s="2"/>
      <c r="H57" s="2"/>
      <c r="I57"/>
      <c r="J57" s="2"/>
      <c r="K57" s="3">
        <v>45733</v>
      </c>
      <c r="L57" t="inlineStr">
        <is>
          <t>Screenshot 2025-03-18 at 11.31.43.png</t>
        </is>
      </c>
      <c r="M57" s="2" t="str">
        <f>=HYPERLINK("https://www.tiktok.com/@glam.for.u/video/7483016001538379050?is_from_webapp=1&amp;sender_device=pc&amp;web_id=7462164159582520874", "https://www.tiktok.com/@glam.for.u/video/7483016001538379050?is_from_webapp=1&amp;sender_device=pc&amp;web_id=7462164159582520874")</f>
        <v>https://www.tiktok.com/@glam.for.u/video/7483016001538379050?is_from_webapp=1&amp;sender_device=pc&amp;web_id=7462164159582520874</v>
      </c>
      <c r="N57"/>
      <c r="O57"/>
      <c r="P57">
        <v>275</v>
      </c>
      <c r="Q57"/>
      <c r="R57"/>
      <c r="S57"/>
      <c r="T57"/>
      <c r="U57"/>
      <c r="V57"/>
      <c r="W57" s="4">
        <v>45734.48168981481</v>
      </c>
      <c r="X57"/>
      <c r="Y57"/>
    </row>
    <row r="58" ht="25.5" customHeight="1">
      <c r="A58" t="inlineStr">
        <is>
          <t>003287VID</t>
        </is>
      </c>
      <c r="B58" t="inlineStr">
        <is>
          <t>Kayla</t>
        </is>
      </c>
      <c r="C58" t="inlineStr">
        <is>
          <t>glam.for.u</t>
        </is>
      </c>
      <c r="D58" t="inlineStr">
        <is>
          <t>Deleted</t>
        </is>
      </c>
      <c r="E58" t="inlineStr">
        <is>
          <t>Medicube</t>
        </is>
      </c>
      <c r="F58"/>
      <c r="G58" s="2"/>
      <c r="H58" s="2"/>
      <c r="I58"/>
      <c r="J58" s="2"/>
      <c r="K58" s="3">
        <v>45733</v>
      </c>
      <c r="L58" t="inlineStr">
        <is>
          <t>Screenshot 2025-03-18 at 11.31.47.png</t>
        </is>
      </c>
      <c r="M58" s="2" t="str">
        <f>=HYPERLINK("https://www.tiktok.com/@glam.for.u/video/7483029531348028715?is_from_webapp=1&amp;sender_device=pc&amp;web_id=7462164159582520874", "https://www.tiktok.com/@glam.for.u/video/7483029531348028715?is_from_webapp=1&amp;sender_device=pc&amp;web_id=7462164159582520874")</f>
        <v>https://www.tiktok.com/@glam.for.u/video/7483029531348028715?is_from_webapp=1&amp;sender_device=pc&amp;web_id=7462164159582520874</v>
      </c>
      <c r="N58"/>
      <c r="O58"/>
      <c r="P58">
        <v>0</v>
      </c>
      <c r="Q58"/>
      <c r="R58"/>
      <c r="S58"/>
      <c r="T58"/>
      <c r="U58"/>
      <c r="V58"/>
      <c r="W58" s="4">
        <v>45734.48173611111</v>
      </c>
      <c r="X58"/>
      <c r="Y58"/>
    </row>
    <row r="59" ht="25.5" customHeight="1">
      <c r="A59" t="inlineStr">
        <is>
          <t>003288VID</t>
        </is>
      </c>
      <c r="B59" t="inlineStr">
        <is>
          <t>Kayla</t>
        </is>
      </c>
      <c r="C59" t="inlineStr">
        <is>
          <t>glam.for.u</t>
        </is>
      </c>
      <c r="D59" t="inlineStr">
        <is>
          <t>Published</t>
        </is>
      </c>
      <c r="E59" t="inlineStr">
        <is>
          <t>Medicube</t>
        </is>
      </c>
      <c r="F59"/>
      <c r="G59" s="2"/>
      <c r="H59" s="2"/>
      <c r="I59"/>
      <c r="J59" s="2"/>
      <c r="K59" s="3">
        <v>45733</v>
      </c>
      <c r="L59" t="inlineStr">
        <is>
          <t>Screenshot 2025-03-18 at 11.31.51.png</t>
        </is>
      </c>
      <c r="M59" s="2" t="str">
        <f>=HYPERLINK("https://www.tiktok.com/@glam.for.u/video/7483037993897348394?is_from_webapp=1&amp;sender_device=pc&amp;web_id=7462164159582520874", "https://www.tiktok.com/@glam.for.u/video/7483037993897348394?is_from_webapp=1&amp;sender_device=pc&amp;web_id=7462164159582520874")</f>
        <v>https://www.tiktok.com/@glam.for.u/video/7483037993897348394?is_from_webapp=1&amp;sender_device=pc&amp;web_id=7462164159582520874</v>
      </c>
      <c r="N59"/>
      <c r="O59"/>
      <c r="P59">
        <v>348</v>
      </c>
      <c r="Q59"/>
      <c r="R59"/>
      <c r="S59"/>
      <c r="T59"/>
      <c r="U59"/>
      <c r="V59"/>
      <c r="W59" s="4">
        <v>45735.62399305555</v>
      </c>
      <c r="X59"/>
      <c r="Y59"/>
    </row>
    <row r="60" ht="25.5" customHeight="1">
      <c r="A60" t="inlineStr">
        <is>
          <t>003289VID</t>
        </is>
      </c>
      <c r="B60" t="inlineStr">
        <is>
          <t>Kayla</t>
        </is>
      </c>
      <c r="C60" t="inlineStr">
        <is>
          <t>glam.for.u</t>
        </is>
      </c>
      <c r="D60" t="inlineStr">
        <is>
          <t>Deleted</t>
        </is>
      </c>
      <c r="E60" t="inlineStr">
        <is>
          <t>Medicube</t>
        </is>
      </c>
      <c r="F60"/>
      <c r="G60" s="2"/>
      <c r="H60" s="2"/>
      <c r="I60"/>
      <c r="J60" s="2"/>
      <c r="K60" s="3">
        <v>45733</v>
      </c>
      <c r="L60" t="inlineStr">
        <is>
          <t>Screenshot 2025-03-18 at 11.31.53.png</t>
        </is>
      </c>
      <c r="M60" s="2" t="str">
        <f>=HYPERLINK("https://www.tiktok.com/@glam.for.u/video/7483191143170100523?is_from_webapp=1&amp;sender_device=pc&amp;web_id=7462164159582520874", "https://www.tiktok.com/@glam.for.u/video/7483191143170100523?is_from_webapp=1&amp;sender_device=pc&amp;web_id=7462164159582520874")</f>
        <v>https://www.tiktok.com/@glam.for.u/video/7483191143170100523?is_from_webapp=1&amp;sender_device=pc&amp;web_id=7462164159582520874</v>
      </c>
      <c r="N60"/>
      <c r="O60"/>
      <c r="P60">
        <v>0</v>
      </c>
      <c r="Q60"/>
      <c r="R60"/>
      <c r="S60"/>
      <c r="T60"/>
      <c r="U60"/>
      <c r="V60"/>
      <c r="W60" s="4">
        <v>45734.48180555556</v>
      </c>
      <c r="X60"/>
      <c r="Y60"/>
    </row>
    <row r="61" ht="25.5" customHeight="1">
      <c r="A61" t="inlineStr">
        <is>
          <t>003373VID</t>
        </is>
      </c>
      <c r="B61" t="inlineStr">
        <is>
          <t>Eri Wu</t>
        </is>
      </c>
      <c r="C61" t="inlineStr">
        <is>
          <t>aliceonthecloud</t>
        </is>
      </c>
      <c r="D61" t="inlineStr">
        <is>
          <t>Published</t>
        </is>
      </c>
      <c r="E61" t="inlineStr">
        <is>
          <t>Medicube</t>
        </is>
      </c>
      <c r="F61"/>
      <c r="G61" s="2"/>
      <c r="H61" s="2"/>
      <c r="I61"/>
      <c r="J61" s="2"/>
      <c r="K61" s="3">
        <v>45733</v>
      </c>
      <c r="L61" t="inlineStr">
        <is>
          <t>image.png</t>
        </is>
      </c>
      <c r="M61" s="2" t="str">
        <f>=HYPERLINK("https://www.tiktok.com/@aliceonthecloud/video/7482923475452136747?is_from_webapp=1&amp;sender_device=pc&amp;web_id=7468812583283623467", "https://www.tiktok.com/@aliceonthecloud/video/7482923475452136747?is_from_webapp=1&amp;sender_device=pc&amp;web_id=7468812583283623467")</f>
        <v>https://www.tiktok.com/@aliceonthecloud/video/7482923475452136747?is_from_webapp=1&amp;sender_device=pc&amp;web_id=7468812583283623467</v>
      </c>
      <c r="N61"/>
      <c r="O61"/>
      <c r="P61">
        <v>6</v>
      </c>
      <c r="Q61"/>
      <c r="R61"/>
      <c r="S61"/>
      <c r="T61"/>
      <c r="U61"/>
      <c r="V61"/>
      <c r="W61" s="4">
        <v>45734.49869212963</v>
      </c>
      <c r="X61"/>
      <c r="Y61"/>
    </row>
    <row r="62" ht="25.5" customHeight="1">
      <c r="A62" t="inlineStr">
        <is>
          <t>003374VID</t>
        </is>
      </c>
      <c r="B62" t="inlineStr">
        <is>
          <t>Eri Wu</t>
        </is>
      </c>
      <c r="C62" t="inlineStr">
        <is>
          <t>aliceonthecloud</t>
        </is>
      </c>
      <c r="D62" t="inlineStr">
        <is>
          <t>Published</t>
        </is>
      </c>
      <c r="E62" t="inlineStr">
        <is>
          <t>Medicube</t>
        </is>
      </c>
      <c r="F62"/>
      <c r="G62" s="2"/>
      <c r="H62" s="2"/>
      <c r="I62"/>
      <c r="J62" s="2"/>
      <c r="K62" s="3">
        <v>45733</v>
      </c>
      <c r="L62" t="inlineStr">
        <is>
          <t>image.png</t>
        </is>
      </c>
      <c r="M62" s="2" t="str">
        <f>=HYPERLINK("https://www.tiktok.com/@aliceonthecloud/video/7482933013269974314?is_from_webapp=1&amp;sender_device=pc&amp;web_id=7468812583283623467", "https://www.tiktok.com/@aliceonthecloud/video/7482933013269974314?is_from_webapp=1&amp;sender_device=pc&amp;web_id=7468812583283623467")</f>
        <v>https://www.tiktok.com/@aliceonthecloud/video/7482933013269974314?is_from_webapp=1&amp;sender_device=pc&amp;web_id=7468812583283623467</v>
      </c>
      <c r="N62"/>
      <c r="O62"/>
      <c r="P62">
        <v>276</v>
      </c>
      <c r="Q62"/>
      <c r="R62"/>
      <c r="S62"/>
      <c r="T62"/>
      <c r="U62"/>
      <c r="V62"/>
      <c r="W62" s="4">
        <v>45734.49872685185</v>
      </c>
      <c r="X62"/>
      <c r="Y62"/>
    </row>
    <row r="63" ht="25.5" customHeight="1">
      <c r="A63" t="inlineStr">
        <is>
          <t>003375VID</t>
        </is>
      </c>
      <c r="B63" t="inlineStr">
        <is>
          <t>Eri Wu</t>
        </is>
      </c>
      <c r="C63" t="inlineStr">
        <is>
          <t>aliceonthecloud</t>
        </is>
      </c>
      <c r="D63" t="inlineStr">
        <is>
          <t>Published</t>
        </is>
      </c>
      <c r="E63" t="inlineStr">
        <is>
          <t>Medicube</t>
        </is>
      </c>
      <c r="F63"/>
      <c r="G63" s="2"/>
      <c r="H63" s="2"/>
      <c r="I63"/>
      <c r="J63" s="2"/>
      <c r="K63" s="3">
        <v>45733</v>
      </c>
      <c r="L63" t="inlineStr">
        <is>
          <t>image.png</t>
        </is>
      </c>
      <c r="M63" s="2" t="str">
        <f>=HYPERLINK("https://www.tiktok.com/@aliceonthecloud/video/7482941615494171950?is_from_webapp=1&amp;sender_device=pc&amp;web_id=7468812583283623467", "https://www.tiktok.com/@aliceonthecloud/video/7482941615494171950?is_from_webapp=1&amp;sender_device=pc&amp;web_id=7468812583283623467")</f>
        <v>https://www.tiktok.com/@aliceonthecloud/video/7482941615494171950?is_from_webapp=1&amp;sender_device=pc&amp;web_id=7468812583283623467</v>
      </c>
      <c r="N63"/>
      <c r="O63"/>
      <c r="P63">
        <v>364</v>
      </c>
      <c r="Q63"/>
      <c r="R63"/>
      <c r="S63"/>
      <c r="T63"/>
      <c r="U63"/>
      <c r="V63"/>
      <c r="W63" s="4">
        <v>45734.498773148145</v>
      </c>
      <c r="X63"/>
      <c r="Y63"/>
    </row>
    <row r="64" ht="25.5" customHeight="1">
      <c r="A64" t="inlineStr">
        <is>
          <t>003376VID</t>
        </is>
      </c>
      <c r="B64" t="inlineStr">
        <is>
          <t>Eri Wu</t>
        </is>
      </c>
      <c r="C64" t="inlineStr">
        <is>
          <t>aliceonthecloud</t>
        </is>
      </c>
      <c r="D64" t="inlineStr">
        <is>
          <t>Published</t>
        </is>
      </c>
      <c r="E64" t="inlineStr">
        <is>
          <t>Medicube</t>
        </is>
      </c>
      <c r="F64"/>
      <c r="G64" s="2"/>
      <c r="H64" s="2"/>
      <c r="I64"/>
      <c r="J64" s="2"/>
      <c r="K64" s="3">
        <v>45733</v>
      </c>
      <c r="L64" t="inlineStr">
        <is>
          <t>image.png</t>
        </is>
      </c>
      <c r="M64" s="2" t="str">
        <f>=HYPERLINK("https://www.tiktok.com/@aliceonthecloud/video/7482950052466674990?is_from_webapp=1&amp;sender_device=pc&amp;web_id=7468812583283623467", "https://www.tiktok.com/@aliceonthecloud/video/7482950052466674990?is_from_webapp=1&amp;sender_device=pc&amp;web_id=7468812583283623467")</f>
        <v>https://www.tiktok.com/@aliceonthecloud/video/7482950052466674990?is_from_webapp=1&amp;sender_device=pc&amp;web_id=7468812583283623467</v>
      </c>
      <c r="N64"/>
      <c r="O64"/>
      <c r="P64">
        <v>256</v>
      </c>
      <c r="Q64"/>
      <c r="R64"/>
      <c r="S64"/>
      <c r="T64"/>
      <c r="U64"/>
      <c r="V64"/>
      <c r="W64" s="4">
        <v>45734.498819444445</v>
      </c>
      <c r="X64"/>
      <c r="Y64"/>
    </row>
    <row r="65" ht="25.5" customHeight="1">
      <c r="A65" t="inlineStr">
        <is>
          <t>003378VID</t>
        </is>
      </c>
      <c r="B65" t="inlineStr">
        <is>
          <t>Eri Wu</t>
        </is>
      </c>
      <c r="C65" t="inlineStr">
        <is>
          <t>aliceonthecloud</t>
        </is>
      </c>
      <c r="D65" t="inlineStr">
        <is>
          <t>Published</t>
        </is>
      </c>
      <c r="E65" t="inlineStr">
        <is>
          <t>Medicube</t>
        </is>
      </c>
      <c r="F65"/>
      <c r="G65" s="2"/>
      <c r="H65" s="2"/>
      <c r="I65"/>
      <c r="J65" s="2"/>
      <c r="K65" s="3">
        <v>45733</v>
      </c>
      <c r="L65" t="inlineStr">
        <is>
          <t>image.png</t>
        </is>
      </c>
      <c r="M65" s="2" t="str">
        <f>=HYPERLINK("https://www.tiktok.com/@allieinthesea/video/7482978172577877291?is_from_webapp=1&amp;sender_device=pc&amp;web_id=7480648508436579886", "https://www.tiktok.com/@allieinthesea/video/7482978172577877291?is_from_webapp=1&amp;sender_device=pc&amp;web_id=7480648508436579886")</f>
        <v>https://www.tiktok.com/@allieinthesea/video/7482978172577877291?is_from_webapp=1&amp;sender_device=pc&amp;web_id=7480648508436579886</v>
      </c>
      <c r="N65"/>
      <c r="O65"/>
      <c r="P65">
        <v>287</v>
      </c>
      <c r="Q65"/>
      <c r="R65"/>
      <c r="S65"/>
      <c r="T65"/>
      <c r="U65"/>
      <c r="V65"/>
      <c r="W65" s="4">
        <v>45734.49890046296</v>
      </c>
      <c r="X65"/>
      <c r="Y65"/>
    </row>
    <row r="66" ht="25.5" customHeight="1">
      <c r="A66" t="inlineStr">
        <is>
          <t>003379VID</t>
        </is>
      </c>
      <c r="B66" t="inlineStr">
        <is>
          <t>Eri Wu</t>
        </is>
      </c>
      <c r="C66" t="inlineStr">
        <is>
          <t>aliceonthecloud</t>
        </is>
      </c>
      <c r="D66" t="inlineStr">
        <is>
          <t>Published</t>
        </is>
      </c>
      <c r="E66" t="inlineStr">
        <is>
          <t>Medicube</t>
        </is>
      </c>
      <c r="F66"/>
      <c r="G66" s="2"/>
      <c r="H66" s="2"/>
      <c r="I66"/>
      <c r="J66" s="2"/>
      <c r="K66" s="3">
        <v>45733</v>
      </c>
      <c r="L66" t="inlineStr">
        <is>
          <t>image.png</t>
        </is>
      </c>
      <c r="M66" s="2" t="str">
        <f>=HYPERLINK("https://www.tiktok.com/@aliceonthecloud/video/7482998491967458606?is_from_webapp=1&amp;sender_device=pc&amp;web_id=7468812583283623467", "https://www.tiktok.com/@aliceonthecloud/video/7482998491967458606?is_from_webapp=1&amp;sender_device=pc&amp;web_id=7468812583283623467")</f>
        <v>https://www.tiktok.com/@aliceonthecloud/video/7482998491967458606?is_from_webapp=1&amp;sender_device=pc&amp;web_id=7468812583283623467</v>
      </c>
      <c r="N66"/>
      <c r="O66"/>
      <c r="P66">
        <v>272</v>
      </c>
      <c r="Q66"/>
      <c r="R66"/>
      <c r="S66"/>
      <c r="T66"/>
      <c r="U66"/>
      <c r="V66"/>
      <c r="W66" s="4">
        <v>45734.49894675926</v>
      </c>
      <c r="X66"/>
      <c r="Y66"/>
    </row>
    <row r="67" ht="25.5" customHeight="1">
      <c r="A67" t="inlineStr">
        <is>
          <t>003389VID</t>
        </is>
      </c>
      <c r="B67" t="inlineStr">
        <is>
          <t>Eri Wu</t>
        </is>
      </c>
      <c r="C67" t="inlineStr">
        <is>
          <t>allieinthesea</t>
        </is>
      </c>
      <c r="D67" t="inlineStr">
        <is>
          <t>Published</t>
        </is>
      </c>
      <c r="E67" t="inlineStr">
        <is>
          <t>Medicube</t>
        </is>
      </c>
      <c r="F67"/>
      <c r="G67" s="2"/>
      <c r="H67" s="2"/>
      <c r="I67"/>
      <c r="J67" s="2"/>
      <c r="K67" s="3">
        <v>45733</v>
      </c>
      <c r="L67" t="inlineStr">
        <is>
          <t>image.png</t>
        </is>
      </c>
      <c r="M67" s="2" t="str">
        <f>=HYPERLINK("https://www.tiktok.com/@allieinthesea/video/7482924242552605998?is_from_webapp=1&amp;sender_device=pc&amp;web_id=7480648508436579886", "https://www.tiktok.com/@allieinthesea/video/7482924242552605998?is_from_webapp=1&amp;sender_device=pc&amp;web_id=7480648508436579886")</f>
        <v>https://www.tiktok.com/@allieinthesea/video/7482924242552605998?is_from_webapp=1&amp;sender_device=pc&amp;web_id=7480648508436579886</v>
      </c>
      <c r="N67"/>
      <c r="O67"/>
      <c r="P67">
        <v>4</v>
      </c>
      <c r="Q67"/>
      <c r="R67"/>
      <c r="S67"/>
      <c r="T67"/>
      <c r="U67"/>
      <c r="V67"/>
      <c r="W67" s="4">
        <v>45734.4975</v>
      </c>
      <c r="X67"/>
      <c r="Y67"/>
    </row>
    <row r="68" ht="25.5" customHeight="1">
      <c r="A68" t="inlineStr">
        <is>
          <t>003390VID</t>
        </is>
      </c>
      <c r="B68" t="inlineStr">
        <is>
          <t>Eri Wu</t>
        </is>
      </c>
      <c r="C68" t="inlineStr">
        <is>
          <t>allieinthesea</t>
        </is>
      </c>
      <c r="D68" t="inlineStr">
        <is>
          <t>Published</t>
        </is>
      </c>
      <c r="E68" t="inlineStr">
        <is>
          <t>Medicube</t>
        </is>
      </c>
      <c r="F68"/>
      <c r="G68" s="2"/>
      <c r="H68" s="2"/>
      <c r="I68"/>
      <c r="J68" s="2"/>
      <c r="K68" s="3">
        <v>45733</v>
      </c>
      <c r="L68" t="inlineStr">
        <is>
          <t>image.png</t>
        </is>
      </c>
      <c r="M68" s="2" t="str">
        <f>=HYPERLINK("https://www.tiktok.com/@allieinthesea/video/7482932775729843498?is_from_webapp=1&amp;sender_device=pc&amp;web_id=7480648508436579886", "https://www.tiktok.com/@allieinthesea/video/7482932775729843498?is_from_webapp=1&amp;sender_device=pc&amp;web_id=7480648508436579886")</f>
        <v>https://www.tiktok.com/@allieinthesea/video/7482932775729843498?is_from_webapp=1&amp;sender_device=pc&amp;web_id=7480648508436579886</v>
      </c>
      <c r="N68"/>
      <c r="O68"/>
      <c r="P68">
        <v>267</v>
      </c>
      <c r="Q68"/>
      <c r="R68"/>
      <c r="S68"/>
      <c r="T68"/>
      <c r="U68"/>
      <c r="V68"/>
      <c r="W68" s="4">
        <v>45734.4975</v>
      </c>
      <c r="X68"/>
      <c r="Y68"/>
    </row>
    <row r="69" ht="25.5" customHeight="1">
      <c r="A69" t="inlineStr">
        <is>
          <t>003391VID</t>
        </is>
      </c>
      <c r="B69" t="inlineStr">
        <is>
          <t>Eri Wu</t>
        </is>
      </c>
      <c r="C69" t="inlineStr">
        <is>
          <t>allieinthesea</t>
        </is>
      </c>
      <c r="D69" t="inlineStr">
        <is>
          <t>Published</t>
        </is>
      </c>
      <c r="E69" t="inlineStr">
        <is>
          <t>Medicube</t>
        </is>
      </c>
      <c r="F69"/>
      <c r="G69" s="2"/>
      <c r="H69" s="2"/>
      <c r="I69"/>
      <c r="J69" s="2"/>
      <c r="K69" s="3">
        <v>45733</v>
      </c>
      <c r="L69" t="inlineStr">
        <is>
          <t>image.png</t>
        </is>
      </c>
      <c r="M69" s="2" t="str">
        <f>=HYPERLINK("https://www.tiktok.com/@allieinthesea/video/7482941480840006958?is_from_webapp=1&amp;sender_device=pc&amp;web_id=7480648508436579886", "https://www.tiktok.com/@allieinthesea/video/7482941480840006958?is_from_webapp=1&amp;sender_device=pc&amp;web_id=7480648508436579886")</f>
        <v>https://www.tiktok.com/@allieinthesea/video/7482941480840006958?is_from_webapp=1&amp;sender_device=pc&amp;web_id=7480648508436579886</v>
      </c>
      <c r="N69"/>
      <c r="O69"/>
      <c r="P69">
        <v>299</v>
      </c>
      <c r="Q69"/>
      <c r="R69"/>
      <c r="S69"/>
      <c r="T69"/>
      <c r="U69"/>
      <c r="V69"/>
      <c r="W69" s="4">
        <v>45734.4975</v>
      </c>
      <c r="X69"/>
      <c r="Y69"/>
    </row>
    <row r="70" ht="25.5" customHeight="1">
      <c r="A70" t="inlineStr">
        <is>
          <t>003392VID</t>
        </is>
      </c>
      <c r="B70" t="inlineStr">
        <is>
          <t>Eri Wu</t>
        </is>
      </c>
      <c r="C70" t="inlineStr">
        <is>
          <t>allieinthesea</t>
        </is>
      </c>
      <c r="D70" t="inlineStr">
        <is>
          <t>Published</t>
        </is>
      </c>
      <c r="E70" t="inlineStr">
        <is>
          <t>Medicube</t>
        </is>
      </c>
      <c r="F70"/>
      <c r="G70" s="2"/>
      <c r="H70" s="2"/>
      <c r="I70"/>
      <c r="J70" s="2"/>
      <c r="K70" s="3">
        <v>45733</v>
      </c>
      <c r="L70" t="inlineStr">
        <is>
          <t>image.png</t>
        </is>
      </c>
      <c r="M70" s="2" t="str">
        <f>=HYPERLINK("https://www.tiktok.com/@allieinthesea/video/7482949834706570542?is_from_webapp=1&amp;sender_device=pc&amp;web_id=7480648508436579886", "https://www.tiktok.com/@allieinthesea/video/7482949834706570542?is_from_webapp=1&amp;sender_device=pc&amp;web_id=7480648508436579886")</f>
        <v>https://www.tiktok.com/@allieinthesea/video/7482949834706570542?is_from_webapp=1&amp;sender_device=pc&amp;web_id=7480648508436579886</v>
      </c>
      <c r="N70"/>
      <c r="O70"/>
      <c r="P70">
        <v>297</v>
      </c>
      <c r="Q70"/>
      <c r="R70"/>
      <c r="S70"/>
      <c r="T70"/>
      <c r="U70"/>
      <c r="V70"/>
      <c r="W70" s="4">
        <v>45734.4975</v>
      </c>
      <c r="X70"/>
      <c r="Y70"/>
    </row>
    <row r="71" ht="25.5" customHeight="1">
      <c r="A71" t="inlineStr">
        <is>
          <t>003393VID</t>
        </is>
      </c>
      <c r="B71" t="inlineStr">
        <is>
          <t>Eri Wu</t>
        </is>
      </c>
      <c r="C71" t="inlineStr">
        <is>
          <t>allieinthesea</t>
        </is>
      </c>
      <c r="D71" t="inlineStr">
        <is>
          <t>Published</t>
        </is>
      </c>
      <c r="E71" t="inlineStr">
        <is>
          <t>Medicube</t>
        </is>
      </c>
      <c r="F71"/>
      <c r="G71" s="2"/>
      <c r="H71" s="2"/>
      <c r="I71"/>
      <c r="J71" s="2"/>
      <c r="K71" s="3">
        <v>45733</v>
      </c>
      <c r="L71" t="inlineStr">
        <is>
          <t>image.png</t>
        </is>
      </c>
      <c r="M71" s="2" t="str">
        <f>=HYPERLINK("https://www.tiktok.com/@allieinthesea/video/7482957663978949931?is_from_webapp=1&amp;sender_device=pc&amp;web_id=7480648508436579886", "https://www.tiktok.com/@allieinthesea/video/7482957663978949931?is_from_webapp=1&amp;sender_device=pc&amp;web_id=7480648508436579886")</f>
        <v>https://www.tiktok.com/@allieinthesea/video/7482957663978949931?is_from_webapp=1&amp;sender_device=pc&amp;web_id=7480648508436579886</v>
      </c>
      <c r="N71"/>
      <c r="O71"/>
      <c r="P71">
        <v>277</v>
      </c>
      <c r="Q71"/>
      <c r="R71"/>
      <c r="S71"/>
      <c r="T71"/>
      <c r="U71"/>
      <c r="V71"/>
      <c r="W71" s="4">
        <v>45734.4975</v>
      </c>
      <c r="X71"/>
      <c r="Y71"/>
    </row>
    <row r="72" ht="25.5" customHeight="1">
      <c r="A72" t="inlineStr">
        <is>
          <t>003396VID</t>
        </is>
      </c>
      <c r="B72" t="inlineStr">
        <is>
          <t>Eri Wu</t>
        </is>
      </c>
      <c r="C72" t="inlineStr">
        <is>
          <t>aliceonthecloud</t>
        </is>
      </c>
      <c r="D72" t="inlineStr">
        <is>
          <t>Published</t>
        </is>
      </c>
      <c r="E72" t="inlineStr">
        <is>
          <t>Medicube</t>
        </is>
      </c>
      <c r="F72"/>
      <c r="G72" s="2"/>
      <c r="H72" s="2"/>
      <c r="I72"/>
      <c r="J72" s="2"/>
      <c r="K72" s="3">
        <v>45733</v>
      </c>
      <c r="L72" t="inlineStr">
        <is>
          <t>image.png</t>
        </is>
      </c>
      <c r="M72" s="2" t="str">
        <f>=HYPERLINK("https://www.tiktok.com/@aliceonthecloud/video/7483009661755526446?is_from_webapp=1&amp;sender_device=pc&amp;web_id=7468812583283623467", "https://www.tiktok.com/@aliceonthecloud/video/7483009661755526446?is_from_webapp=1&amp;sender_device=pc&amp;web_id=7468812583283623467")</f>
        <v>https://www.tiktok.com/@aliceonthecloud/video/7483009661755526446?is_from_webapp=1&amp;sender_device=pc&amp;web_id=7468812583283623467</v>
      </c>
      <c r="N72"/>
      <c r="O72"/>
      <c r="P72">
        <v>264</v>
      </c>
      <c r="Q72"/>
      <c r="R72"/>
      <c r="S72"/>
      <c r="T72"/>
      <c r="U72"/>
      <c r="V72"/>
      <c r="W72" s="4">
        <v>45734.49900462963</v>
      </c>
      <c r="X72"/>
      <c r="Y72"/>
    </row>
    <row r="73" ht="25.5" customHeight="1">
      <c r="A73" t="inlineStr">
        <is>
          <t>003397VID</t>
        </is>
      </c>
      <c r="B73" t="inlineStr">
        <is>
          <t>Eri Wu</t>
        </is>
      </c>
      <c r="C73" t="inlineStr">
        <is>
          <t>allieinthesea</t>
        </is>
      </c>
      <c r="D73" t="inlineStr">
        <is>
          <t>Published</t>
        </is>
      </c>
      <c r="E73" t="inlineStr">
        <is>
          <t>Medicube</t>
        </is>
      </c>
      <c r="F73"/>
      <c r="G73" s="2"/>
      <c r="H73" s="2"/>
      <c r="I73"/>
      <c r="J73" s="2"/>
      <c r="K73" s="3">
        <v>45733</v>
      </c>
      <c r="L73" t="inlineStr">
        <is>
          <t>image.png</t>
        </is>
      </c>
      <c r="M73" s="2" t="str">
        <f>=HYPERLINK("https://www.tiktok.com/@allieinthesea/video/7483009536492883246?is_from_webapp=1&amp;sender_device=pc&amp;web_id=7480648508436579886", "https://www.tiktok.com/@allieinthesea/video/7483009536492883246?is_from_webapp=1&amp;sender_device=pc&amp;web_id=7480648508436579886")</f>
        <v>https://www.tiktok.com/@allieinthesea/video/7483009536492883246?is_from_webapp=1&amp;sender_device=pc&amp;web_id=7480648508436579886</v>
      </c>
      <c r="N73"/>
      <c r="O73"/>
      <c r="P73">
        <v>261</v>
      </c>
      <c r="Q73"/>
      <c r="R73"/>
      <c r="S73"/>
      <c r="T73"/>
      <c r="U73"/>
      <c r="V73"/>
      <c r="W73" s="4">
        <v>45734.4975</v>
      </c>
      <c r="X73"/>
      <c r="Y73"/>
    </row>
    <row r="74" ht="25.5" customHeight="1">
      <c r="A74" t="inlineStr">
        <is>
          <t>003406VID</t>
        </is>
      </c>
      <c r="B74" t="inlineStr">
        <is>
          <t>Jamie Lu</t>
        </is>
      </c>
      <c r="C74" t="inlineStr">
        <is>
          <t>fashionluke</t>
        </is>
      </c>
      <c r="D74" t="inlineStr">
        <is>
          <t>Published</t>
        </is>
      </c>
      <c r="E74" t="inlineStr">
        <is>
          <t>Medicube</t>
        </is>
      </c>
      <c r="F74"/>
      <c r="G74" s="2"/>
      <c r="H74" s="2"/>
      <c r="I74"/>
      <c r="J74" s="2"/>
      <c r="K74" s="3">
        <v>45733</v>
      </c>
      <c r="L74"/>
      <c r="M74" s="2" t="str">
        <f>=HYPERLINK("https://www.tiktok.com/tiktokstudio/content", "https://www.tiktok.com/tiktokstudio/content")</f>
        <v>https://www.tiktok.com/tiktokstudio/content</v>
      </c>
      <c r="N74"/>
      <c r="O74"/>
      <c r="P74">
        <v>0</v>
      </c>
      <c r="Q74"/>
      <c r="R74"/>
      <c r="S74"/>
      <c r="T74"/>
      <c r="U74"/>
      <c r="V74"/>
      <c r="W74" s="4">
        <v>45742.521840277775</v>
      </c>
      <c r="X74"/>
      <c r="Y74"/>
    </row>
    <row r="75" ht="25.5" customHeight="1">
      <c r="A75" t="inlineStr">
        <is>
          <t>003407VID</t>
        </is>
      </c>
      <c r="B75" t="inlineStr">
        <is>
          <t>Jamie Lu</t>
        </is>
      </c>
      <c r="C75" t="inlineStr">
        <is>
          <t>fashionluke</t>
        </is>
      </c>
      <c r="D75" t="inlineStr">
        <is>
          <t>Published</t>
        </is>
      </c>
      <c r="E75" t="inlineStr">
        <is>
          <t>Medicube</t>
        </is>
      </c>
      <c r="F75"/>
      <c r="G75" s="2"/>
      <c r="H75" s="2"/>
      <c r="I75"/>
      <c r="J75" s="2"/>
      <c r="K75" s="3">
        <v>45733</v>
      </c>
      <c r="L75"/>
      <c r="M75" s="2" t="str">
        <f>=HYPERLINK("https://www.tiktok.com/tiktokstudio/content", "https://www.tiktok.com/tiktokstudio/content")</f>
        <v>https://www.tiktok.com/tiktokstudio/content</v>
      </c>
      <c r="N75"/>
      <c r="O75"/>
      <c r="P75">
        <v>0</v>
      </c>
      <c r="Q75"/>
      <c r="R75"/>
      <c r="S75"/>
      <c r="T75"/>
      <c r="U75"/>
      <c r="V75"/>
      <c r="W75" s="4">
        <v>45742.521840277775</v>
      </c>
      <c r="X75"/>
      <c r="Y75"/>
    </row>
    <row r="76" ht="25.5" customHeight="1">
      <c r="A76" t="inlineStr">
        <is>
          <t>003408VID</t>
        </is>
      </c>
      <c r="B76" t="inlineStr">
        <is>
          <t>Jamie Lu</t>
        </is>
      </c>
      <c r="C76" t="inlineStr">
        <is>
          <t>fashionluke</t>
        </is>
      </c>
      <c r="D76" t="inlineStr">
        <is>
          <t>Published</t>
        </is>
      </c>
      <c r="E76" t="inlineStr">
        <is>
          <t>Medicube</t>
        </is>
      </c>
      <c r="F76"/>
      <c r="G76" s="2"/>
      <c r="H76" s="2"/>
      <c r="I76"/>
      <c r="J76" s="2"/>
      <c r="K76" s="3">
        <v>45733</v>
      </c>
      <c r="L76"/>
      <c r="M76" s="2" t="str">
        <f>=HYPERLINK("https://www.tiktok.com/tiktokstudio/content", "https://www.tiktok.com/tiktokstudio/content")</f>
        <v>https://www.tiktok.com/tiktokstudio/content</v>
      </c>
      <c r="N76"/>
      <c r="O76"/>
      <c r="P76">
        <v>0</v>
      </c>
      <c r="Q76"/>
      <c r="R76"/>
      <c r="S76"/>
      <c r="T76"/>
      <c r="U76"/>
      <c r="V76"/>
      <c r="W76" s="4">
        <v>45742.521840277775</v>
      </c>
      <c r="X76"/>
      <c r="Y76"/>
    </row>
    <row r="77" ht="25.5" customHeight="1">
      <c r="A77" t="inlineStr">
        <is>
          <t>003450VID</t>
        </is>
      </c>
      <c r="B77" t="inlineStr">
        <is>
          <t>Joyce Wang</t>
        </is>
      </c>
      <c r="C77" t="inlineStr">
        <is>
          <t>comfortinchaos2</t>
        </is>
      </c>
      <c r="D77" t="inlineStr">
        <is>
          <t>Published</t>
        </is>
      </c>
      <c r="E77" t="inlineStr">
        <is>
          <t>Medicube</t>
        </is>
      </c>
      <c r="F77"/>
      <c r="G77" s="2" t="str">
        <f>=HYPERLINK("http:///", "/")</f>
        <v>/</v>
      </c>
      <c r="H77" s="2" t="str">
        <f>=HYPERLINK("http:///", "/")</f>
        <v>/</v>
      </c>
      <c r="I77" t="inlineStr">
        <is>
          <t>/</t>
        </is>
      </c>
      <c r="J77" s="2" t="str">
        <f>=HYPERLINK("http:///", "/")</f>
        <v>/</v>
      </c>
      <c r="K77" s="3">
        <v>45733</v>
      </c>
      <c r="L77" t="inlineStr">
        <is>
          <t>Screenshot 2025-03-17 at 8.27.02 PM.png</t>
        </is>
      </c>
      <c r="M77" s="2" t="str">
        <f>=HYPERLINK("https://www.tiktok.com/@comfortinchaos2/video/7482928265749990699?is_from_webapp=1&amp;sender_device=pc&amp;web_id=7463593472852215327", "https://www.tiktok.com/@comfortinchaos2/video/7482928265749990699?is_from_webapp=1&amp;sender_device=pc&amp;web_id=7463593472852215327")</f>
        <v>https://www.tiktok.com/@comfortinchaos2/video/7482928265749990699?is_from_webapp=1&amp;sender_device=pc&amp;web_id=7463593472852215327</v>
      </c>
      <c r="N77"/>
      <c r="O77"/>
      <c r="P77"/>
      <c r="Q77"/>
      <c r="R77"/>
      <c r="S77"/>
      <c r="T77"/>
      <c r="U77"/>
      <c r="V77"/>
      <c r="W77" s="4">
        <v>45733.862291666665</v>
      </c>
      <c r="X77"/>
      <c r="Y77"/>
    </row>
    <row r="78" ht="25.5" customHeight="1">
      <c r="A78" t="inlineStr">
        <is>
          <t>003451VID</t>
        </is>
      </c>
      <c r="B78" t="inlineStr">
        <is>
          <t>Joyce Wang</t>
        </is>
      </c>
      <c r="C78" t="inlineStr">
        <is>
          <t>comfortinchaos2</t>
        </is>
      </c>
      <c r="D78" t="inlineStr">
        <is>
          <t>Published</t>
        </is>
      </c>
      <c r="E78" t="inlineStr">
        <is>
          <t>Medicube</t>
        </is>
      </c>
      <c r="F78"/>
      <c r="G78" s="2" t="str">
        <f>=HYPERLINK("http:///", "/")</f>
        <v>/</v>
      </c>
      <c r="H78" s="2" t="str">
        <f>=HYPERLINK("http:///", "/")</f>
        <v>/</v>
      </c>
      <c r="I78" t="inlineStr">
        <is>
          <t>/</t>
        </is>
      </c>
      <c r="J78" s="2" t="str">
        <f>=HYPERLINK("http:///", "/")</f>
        <v>/</v>
      </c>
      <c r="K78" s="3">
        <v>45733</v>
      </c>
      <c r="L78" t="inlineStr">
        <is>
          <t>Screenshot 2025-03-17 at 8.27.11 PM.png</t>
        </is>
      </c>
      <c r="M78" s="2" t="str">
        <f>=HYPERLINK("https://www.tiktok.com/@comfortinchaos2/video/7482935975715491118?is_from_webapp=1&amp;sender_device=pc&amp;web_id=7463593472852215327", "https://www.tiktok.com/@comfortinchaos2/video/7482935975715491118?is_from_webapp=1&amp;sender_device=pc&amp;web_id=7463593472852215327")</f>
        <v>https://www.tiktok.com/@comfortinchaos2/video/7482935975715491118?is_from_webapp=1&amp;sender_device=pc&amp;web_id=7463593472852215327</v>
      </c>
      <c r="N78"/>
      <c r="O78"/>
      <c r="P78"/>
      <c r="Q78"/>
      <c r="R78"/>
      <c r="S78"/>
      <c r="T78"/>
      <c r="U78"/>
      <c r="V78"/>
      <c r="W78" s="4">
        <v>45733.86238425926</v>
      </c>
      <c r="X78"/>
      <c r="Y78"/>
    </row>
    <row r="79" ht="25.5" customHeight="1">
      <c r="A79" t="inlineStr">
        <is>
          <t>003452VID</t>
        </is>
      </c>
      <c r="B79" t="inlineStr">
        <is>
          <t>Joyce Wang</t>
        </is>
      </c>
      <c r="C79" t="inlineStr">
        <is>
          <t>comfortinchaos2</t>
        </is>
      </c>
      <c r="D79" t="inlineStr">
        <is>
          <t>Published</t>
        </is>
      </c>
      <c r="E79" t="inlineStr">
        <is>
          <t>Medicube</t>
        </is>
      </c>
      <c r="F79"/>
      <c r="G79" s="2" t="str">
        <f>=HYPERLINK("http:///", "/")</f>
        <v>/</v>
      </c>
      <c r="H79" s="2" t="str">
        <f>=HYPERLINK("http:///", "/")</f>
        <v>/</v>
      </c>
      <c r="I79" t="inlineStr">
        <is>
          <t>/</t>
        </is>
      </c>
      <c r="J79" s="2" t="str">
        <f>=HYPERLINK("http:///", "/")</f>
        <v>/</v>
      </c>
      <c r="K79" s="3">
        <v>45733</v>
      </c>
      <c r="L79" t="inlineStr">
        <is>
          <t>Screenshot 2025-03-17 at 8.27.19 PM.png</t>
        </is>
      </c>
      <c r="M79" s="2" t="str">
        <f>=HYPERLINK("https://www.tiktok.com/@comfortinchaos2/video/7482944392379108654?is_from_webapp=1&amp;sender_device=pc&amp;web_id=7463593472852215327", "https://www.tiktok.com/@comfortinchaos2/video/7482944392379108654?is_from_webapp=1&amp;sender_device=pc&amp;web_id=7463593472852215327")</f>
        <v>https://www.tiktok.com/@comfortinchaos2/video/7482944392379108654?is_from_webapp=1&amp;sender_device=pc&amp;web_id=7463593472852215327</v>
      </c>
      <c r="N79"/>
      <c r="O79"/>
      <c r="P79"/>
      <c r="Q79"/>
      <c r="R79"/>
      <c r="S79"/>
      <c r="T79"/>
      <c r="U79"/>
      <c r="V79"/>
      <c r="W79" s="4">
        <v>45733.8624537037</v>
      </c>
      <c r="X79"/>
      <c r="Y79"/>
    </row>
    <row r="80" ht="25.5" customHeight="1">
      <c r="A80" t="inlineStr">
        <is>
          <t>003453VID</t>
        </is>
      </c>
      <c r="B80" t="inlineStr">
        <is>
          <t>Joyce Wang</t>
        </is>
      </c>
      <c r="C80" t="inlineStr">
        <is>
          <t>comfortinchaos2</t>
        </is>
      </c>
      <c r="D80" t="inlineStr">
        <is>
          <t>Published</t>
        </is>
      </c>
      <c r="E80" t="inlineStr">
        <is>
          <t>Medicube</t>
        </is>
      </c>
      <c r="F80"/>
      <c r="G80" s="2" t="str">
        <f>=HYPERLINK("http:///", "/")</f>
        <v>/</v>
      </c>
      <c r="H80" s="2" t="str">
        <f>=HYPERLINK("http:///", "/")</f>
        <v>/</v>
      </c>
      <c r="I80" t="inlineStr">
        <is>
          <t>/</t>
        </is>
      </c>
      <c r="J80" s="2" t="str">
        <f>=HYPERLINK("http:///", "/")</f>
        <v>/</v>
      </c>
      <c r="K80" s="3">
        <v>45733</v>
      </c>
      <c r="L80" t="inlineStr">
        <is>
          <t>Screenshot 2025-03-17 at 8.27.24 PM.png</t>
        </is>
      </c>
      <c r="M80" s="2" t="str">
        <f>=HYPERLINK("https://www.tiktok.com/@comfortinchaos2/video/7482953025523518766?is_from_webapp=1&amp;sender_device=pc&amp;web_id=7463593472852215327", "https://www.tiktok.com/@comfortinchaos2/video/7482953025523518766?is_from_webapp=1&amp;sender_device=pc&amp;web_id=7463593472852215327")</f>
        <v>https://www.tiktok.com/@comfortinchaos2/video/7482953025523518766?is_from_webapp=1&amp;sender_device=pc&amp;web_id=7463593472852215327</v>
      </c>
      <c r="N80"/>
      <c r="O80"/>
      <c r="P80"/>
      <c r="Q80"/>
      <c r="R80"/>
      <c r="S80"/>
      <c r="T80"/>
      <c r="U80"/>
      <c r="V80"/>
      <c r="W80" s="4">
        <v>45733.86251157407</v>
      </c>
      <c r="X80"/>
      <c r="Y80"/>
    </row>
    <row r="81" ht="25.5" customHeight="1">
      <c r="A81" t="inlineStr">
        <is>
          <t>003454VID</t>
        </is>
      </c>
      <c r="B81" t="inlineStr">
        <is>
          <t>Joyce Wang</t>
        </is>
      </c>
      <c r="C81" t="inlineStr">
        <is>
          <t>comfortinchaos2</t>
        </is>
      </c>
      <c r="D81" t="inlineStr">
        <is>
          <t>Published</t>
        </is>
      </c>
      <c r="E81" t="inlineStr">
        <is>
          <t>Medicube</t>
        </is>
      </c>
      <c r="F81"/>
      <c r="G81" s="2" t="str">
        <f>=HYPERLINK("http:///", "/")</f>
        <v>/</v>
      </c>
      <c r="H81" s="2" t="str">
        <f>=HYPERLINK("http:///", "/")</f>
        <v>/</v>
      </c>
      <c r="I81" t="inlineStr">
        <is>
          <t>/</t>
        </is>
      </c>
      <c r="J81" s="2" t="str">
        <f>=HYPERLINK("http:///", "/")</f>
        <v>/</v>
      </c>
      <c r="K81" s="3">
        <v>45733</v>
      </c>
      <c r="L81" t="inlineStr">
        <is>
          <t>Screenshot 2025-03-17 at 8.27.30 PM.png</t>
        </is>
      </c>
      <c r="M81" s="2" t="str">
        <f>=HYPERLINK("https://www.tiktok.com/@comfortinchaos2/video/7482978967717170475?is_from_webapp=1&amp;sender_device=pc&amp;web_id=7463593472852215327", "https://www.tiktok.com/@comfortinchaos2/video/7482978967717170475?is_from_webapp=1&amp;sender_device=pc&amp;web_id=7463593472852215327")</f>
        <v>https://www.tiktok.com/@comfortinchaos2/video/7482978967717170475?is_from_webapp=1&amp;sender_device=pc&amp;web_id=7463593472852215327</v>
      </c>
      <c r="N81"/>
      <c r="O81"/>
      <c r="P81"/>
      <c r="Q81"/>
      <c r="R81"/>
      <c r="S81"/>
      <c r="T81"/>
      <c r="U81"/>
      <c r="V81"/>
      <c r="W81" s="4">
        <v>45733.86258101852</v>
      </c>
      <c r="X81"/>
      <c r="Y81"/>
    </row>
    <row r="82" ht="25.5" customHeight="1">
      <c r="A82" t="inlineStr">
        <is>
          <t>003455VID</t>
        </is>
      </c>
      <c r="B82" t="inlineStr">
        <is>
          <t>Joyce Wang</t>
        </is>
      </c>
      <c r="C82" t="inlineStr">
        <is>
          <t>comfortinchaos2</t>
        </is>
      </c>
      <c r="D82" t="inlineStr">
        <is>
          <t>Published</t>
        </is>
      </c>
      <c r="E82" t="inlineStr">
        <is>
          <t>Medicube</t>
        </is>
      </c>
      <c r="F82"/>
      <c r="G82" s="2" t="str">
        <f>=HYPERLINK("http:///", "/")</f>
        <v>/</v>
      </c>
      <c r="H82" s="2" t="str">
        <f>=HYPERLINK("http:///", "/")</f>
        <v>/</v>
      </c>
      <c r="I82" t="inlineStr">
        <is>
          <t>/</t>
        </is>
      </c>
      <c r="J82" s="2" t="str">
        <f>=HYPERLINK("http:///", "/")</f>
        <v>/</v>
      </c>
      <c r="K82" s="3">
        <v>45733</v>
      </c>
      <c r="L82" t="inlineStr">
        <is>
          <t>Screenshot 2025-03-17 at 8.27.35 PM.png</t>
        </is>
      </c>
      <c r="M82" s="2" t="str">
        <f>=HYPERLINK("https://www.tiktok.com/@comfortinchaos2/video/7482979028312313134?is_from_webapp=1&amp;sender_device=pc&amp;web_id=7463593472852215327", "https://www.tiktok.com/@comfortinchaos2/video/7482979028312313134?is_from_webapp=1&amp;sender_device=pc&amp;web_id=7463593472852215327")</f>
        <v>https://www.tiktok.com/@comfortinchaos2/video/7482979028312313134?is_from_webapp=1&amp;sender_device=pc&amp;web_id=7463593472852215327</v>
      </c>
      <c r="N82"/>
      <c r="O82"/>
      <c r="P82"/>
      <c r="Q82"/>
      <c r="R82"/>
      <c r="S82"/>
      <c r="T82"/>
      <c r="U82"/>
      <c r="V82"/>
      <c r="W82" s="4">
        <v>45733.86267361111</v>
      </c>
      <c r="X82"/>
      <c r="Y82"/>
    </row>
    <row r="83" ht="25.5" customHeight="1">
      <c r="A83" t="inlineStr">
        <is>
          <t>003456VID</t>
        </is>
      </c>
      <c r="B83" t="inlineStr">
        <is>
          <t>Joyce Wang</t>
        </is>
      </c>
      <c r="C83" t="inlineStr">
        <is>
          <t>comfortinchaos2</t>
        </is>
      </c>
      <c r="D83" t="inlineStr">
        <is>
          <t>Published</t>
        </is>
      </c>
      <c r="E83" t="inlineStr">
        <is>
          <t>Medicube</t>
        </is>
      </c>
      <c r="F83"/>
      <c r="G83" s="2" t="str">
        <f>=HYPERLINK("http:///", "/")</f>
        <v>/</v>
      </c>
      <c r="H83" s="2" t="str">
        <f>=HYPERLINK("http:///", "/")</f>
        <v>/</v>
      </c>
      <c r="I83" t="inlineStr">
        <is>
          <t>/</t>
        </is>
      </c>
      <c r="J83" s="2" t="str">
        <f>=HYPERLINK("http:///", "/")</f>
        <v>/</v>
      </c>
      <c r="K83" s="3">
        <v>45733</v>
      </c>
      <c r="L83" t="inlineStr">
        <is>
          <t>Screenshot 2025-03-17 at 8.39.21 PM.png</t>
        </is>
      </c>
      <c r="M83" s="2" t="str">
        <f>=HYPERLINK("https://www.tiktok.com/@comfortinchaos2/video/7482986881429310762?is_from_webapp=1&amp;sender_device=pc&amp;web_id=7463593472852215327", "https://www.tiktok.com/@comfortinchaos2/video/7482986881429310762?is_from_webapp=1&amp;sender_device=pc&amp;web_id=7463593472852215327")</f>
        <v>https://www.tiktok.com/@comfortinchaos2/video/7482986881429310762?is_from_webapp=1&amp;sender_device=pc&amp;web_id=7463593472852215327</v>
      </c>
      <c r="N83"/>
      <c r="O83"/>
      <c r="P83"/>
      <c r="Q83"/>
      <c r="R83"/>
      <c r="S83"/>
      <c r="T83"/>
      <c r="U83"/>
      <c r="V83"/>
      <c r="W83" s="4">
        <v>45733.860925925925</v>
      </c>
      <c r="X83"/>
      <c r="Y83"/>
    </row>
    <row r="84" ht="25.5" customHeight="1">
      <c r="A84" t="inlineStr">
        <is>
          <t>003457VID</t>
        </is>
      </c>
      <c r="B84" t="inlineStr">
        <is>
          <t>Joyce Wang</t>
        </is>
      </c>
      <c r="C84" t="inlineStr">
        <is>
          <t>comfortinchaos2</t>
        </is>
      </c>
      <c r="D84" t="inlineStr">
        <is>
          <t>Published</t>
        </is>
      </c>
      <c r="E84" t="inlineStr">
        <is>
          <t>Medicube</t>
        </is>
      </c>
      <c r="F84"/>
      <c r="G84" s="2" t="str">
        <f>=HYPERLINK("http:///", "/")</f>
        <v>/</v>
      </c>
      <c r="H84" s="2" t="str">
        <f>=HYPERLINK("http:///", "/")</f>
        <v>/</v>
      </c>
      <c r="I84" t="inlineStr">
        <is>
          <t>/</t>
        </is>
      </c>
      <c r="J84" s="2" t="str">
        <f>=HYPERLINK("http:///", "/")</f>
        <v>/</v>
      </c>
      <c r="K84" s="3">
        <v>45733</v>
      </c>
      <c r="L84" t="inlineStr">
        <is>
          <t>Screenshot 2025-03-18 at 12.06.21 PM.png</t>
        </is>
      </c>
      <c r="M84" s="2" t="str">
        <f>=HYPERLINK("https://www.tiktok.com/@comfortinchaos2/video/7482994899516738858?is_from_webapp=1&amp;sender_device=pc&amp;web_id=7463593472852215327", "https://www.tiktok.com/@comfortinchaos2/video/7482994899516738858?is_from_webapp=1&amp;sender_device=pc&amp;web_id=7463593472852215327")</f>
        <v>https://www.tiktok.com/@comfortinchaos2/video/7482994899516738858?is_from_webapp=1&amp;sender_device=pc&amp;web_id=7463593472852215327</v>
      </c>
      <c r="N84"/>
      <c r="O84"/>
      <c r="P84"/>
      <c r="Q84"/>
      <c r="R84"/>
      <c r="S84"/>
      <c r="T84"/>
      <c r="U84"/>
      <c r="V84"/>
      <c r="W84" s="4">
        <v>45734.50466435185</v>
      </c>
      <c r="X84"/>
      <c r="Y84"/>
    </row>
    <row r="85" ht="25.5" customHeight="1">
      <c r="A85" t="inlineStr">
        <is>
          <t>003458VID</t>
        </is>
      </c>
      <c r="B85" t="inlineStr">
        <is>
          <t>Joyce Wang</t>
        </is>
      </c>
      <c r="C85" t="inlineStr">
        <is>
          <t>acquiredworld</t>
        </is>
      </c>
      <c r="D85" t="inlineStr">
        <is>
          <t>Published</t>
        </is>
      </c>
      <c r="E85" t="inlineStr">
        <is>
          <t>Medicube</t>
        </is>
      </c>
      <c r="F85"/>
      <c r="G85" s="2" t="str">
        <f>=HYPERLINK("http:///", "/")</f>
        <v>/</v>
      </c>
      <c r="H85" s="2" t="str">
        <f>=HYPERLINK("http:///", "/")</f>
        <v>/</v>
      </c>
      <c r="I85" t="inlineStr">
        <is>
          <t>/</t>
        </is>
      </c>
      <c r="J85" s="2" t="str">
        <f>=HYPERLINK("http:///", "/")</f>
        <v>/</v>
      </c>
      <c r="K85" s="3">
        <v>45733</v>
      </c>
      <c r="L85" t="inlineStr">
        <is>
          <t>Screenshot 2025-03-17 at 8.52.43 PM.png</t>
        </is>
      </c>
      <c r="M85" s="2" t="str">
        <f>=HYPERLINK("https://www.tiktok.com/@acquiredworld/video/7482924628835388718?is_from_webapp=1&amp;sender_device=pc&amp;web_id=7463593472852215327", "https://www.tiktok.com/@acquiredworld/video/7482924628835388718?is_from_webapp=1&amp;sender_device=pc&amp;web_id=7463593472852215327")</f>
        <v>https://www.tiktok.com/@acquiredworld/video/7482924628835388718?is_from_webapp=1&amp;sender_device=pc&amp;web_id=7463593472852215327</v>
      </c>
      <c r="N85"/>
      <c r="O85"/>
      <c r="P85"/>
      <c r="Q85"/>
      <c r="R85"/>
      <c r="S85"/>
      <c r="T85"/>
      <c r="U85"/>
      <c r="V85"/>
      <c r="W85" s="4">
        <v>45733.88037037037</v>
      </c>
      <c r="X85"/>
      <c r="Y85"/>
    </row>
    <row r="86" ht="25.5" customHeight="1">
      <c r="A86" t="inlineStr">
        <is>
          <t>003459VID</t>
        </is>
      </c>
      <c r="B86" t="inlineStr">
        <is>
          <t>Joyce Wang</t>
        </is>
      </c>
      <c r="C86" t="inlineStr">
        <is>
          <t>acquiredworld</t>
        </is>
      </c>
      <c r="D86" t="inlineStr">
        <is>
          <t>Published</t>
        </is>
      </c>
      <c r="E86" t="inlineStr">
        <is>
          <t>Medicube</t>
        </is>
      </c>
      <c r="F86"/>
      <c r="G86" s="2" t="str">
        <f>=HYPERLINK("http:///", "/")</f>
        <v>/</v>
      </c>
      <c r="H86" s="2" t="str">
        <f>=HYPERLINK("http:///", "/")</f>
        <v>/</v>
      </c>
      <c r="I86" t="inlineStr">
        <is>
          <t>/</t>
        </is>
      </c>
      <c r="J86" s="2" t="str">
        <f>=HYPERLINK("http:///", "/")</f>
        <v>/</v>
      </c>
      <c r="K86" s="3">
        <v>45733</v>
      </c>
      <c r="L86" t="inlineStr">
        <is>
          <t>Screenshot 2025-03-17 at 8.52.48 PM.png</t>
        </is>
      </c>
      <c r="M86" s="2" t="str">
        <f>=HYPERLINK("https://www.tiktok.com/@acquiredworld/video/7482933126998756654?is_from_webapp=1&amp;sender_device=pc&amp;web_id=7463593472852215327", "https://www.tiktok.com/@acquiredworld/video/7482933126998756654?is_from_webapp=1&amp;sender_device=pc&amp;web_id=7463593472852215327")</f>
        <v>https://www.tiktok.com/@acquiredworld/video/7482933126998756654?is_from_webapp=1&amp;sender_device=pc&amp;web_id=7463593472852215327</v>
      </c>
      <c r="N86"/>
      <c r="O86"/>
      <c r="P86"/>
      <c r="Q86"/>
      <c r="R86"/>
      <c r="S86"/>
      <c r="T86"/>
      <c r="U86"/>
      <c r="V86"/>
      <c r="W86" s="4">
        <v>45733.88030092593</v>
      </c>
      <c r="X86"/>
      <c r="Y86"/>
    </row>
    <row r="87" ht="25.5" customHeight="1">
      <c r="A87" t="inlineStr">
        <is>
          <t>003460VID</t>
        </is>
      </c>
      <c r="B87" t="inlineStr">
        <is>
          <t>Joyce Wang</t>
        </is>
      </c>
      <c r="C87" t="inlineStr">
        <is>
          <t>acquiredworld</t>
        </is>
      </c>
      <c r="D87" t="inlineStr">
        <is>
          <t>Published</t>
        </is>
      </c>
      <c r="E87" t="inlineStr">
        <is>
          <t>Medicube</t>
        </is>
      </c>
      <c r="F87"/>
      <c r="G87" s="2" t="str">
        <f>=HYPERLINK("http:///", "/")</f>
        <v>/</v>
      </c>
      <c r="H87" s="2" t="str">
        <f>=HYPERLINK("http:///", "/")</f>
        <v>/</v>
      </c>
      <c r="I87" t="inlineStr">
        <is>
          <t>/</t>
        </is>
      </c>
      <c r="J87" s="2" t="str">
        <f>=HYPERLINK("http:///", "/")</f>
        <v>/</v>
      </c>
      <c r="K87" s="3">
        <v>45733</v>
      </c>
      <c r="L87" t="inlineStr">
        <is>
          <t>Screenshot 2025-03-17 at 8.52.54 PM.png</t>
        </is>
      </c>
      <c r="M87" s="2" t="str">
        <f>=HYPERLINK("https://www.tiktok.com/@acquiredworld/video/7482941300807961899?is_from_webapp=1&amp;sender_device=pc&amp;web_id=7463593472852215327", "https://www.tiktok.com/@acquiredworld/video/7482941300807961899?is_from_webapp=1&amp;sender_device=pc&amp;web_id=7463593472852215327")</f>
        <v>https://www.tiktok.com/@acquiredworld/video/7482941300807961899?is_from_webapp=1&amp;sender_device=pc&amp;web_id=7463593472852215327</v>
      </c>
      <c r="N87"/>
      <c r="O87"/>
      <c r="P87"/>
      <c r="Q87"/>
      <c r="R87"/>
      <c r="S87"/>
      <c r="T87"/>
      <c r="U87"/>
      <c r="V87"/>
      <c r="W87" s="4">
        <v>45733.88018518518</v>
      </c>
      <c r="X87"/>
      <c r="Y87"/>
    </row>
    <row r="88" ht="25.5" customHeight="1">
      <c r="A88" t="inlineStr">
        <is>
          <t>003461VID</t>
        </is>
      </c>
      <c r="B88" t="inlineStr">
        <is>
          <t>Joyce Wang</t>
        </is>
      </c>
      <c r="C88" t="inlineStr">
        <is>
          <t>acquiredworld</t>
        </is>
      </c>
      <c r="D88" t="inlineStr">
        <is>
          <t>Published</t>
        </is>
      </c>
      <c r="E88" t="inlineStr">
        <is>
          <t>Medicube</t>
        </is>
      </c>
      <c r="F88"/>
      <c r="G88" s="2" t="str">
        <f>=HYPERLINK("http:///", "/")</f>
        <v>/</v>
      </c>
      <c r="H88" s="2" t="str">
        <f>=HYPERLINK("http:///", "/")</f>
        <v>/</v>
      </c>
      <c r="I88" t="inlineStr">
        <is>
          <t>/</t>
        </is>
      </c>
      <c r="J88" s="2" t="str">
        <f>=HYPERLINK("http:///", "/")</f>
        <v>/</v>
      </c>
      <c r="K88" s="3">
        <v>45733</v>
      </c>
      <c r="L88" t="inlineStr">
        <is>
          <t>Screenshot 2025-03-17 at 8.52.58 PM.png</t>
        </is>
      </c>
      <c r="M88" s="2" t="str">
        <f>=HYPERLINK("https://www.tiktok.com/@acquiredworld/video/7482950956511005998?is_from_webapp=1&amp;sender_device=pc&amp;web_id=7463593472852215327", "https://www.tiktok.com/@acquiredworld/video/7482950956511005998?is_from_webapp=1&amp;sender_device=pc&amp;web_id=7463593472852215327")</f>
        <v>https://www.tiktok.com/@acquiredworld/video/7482950956511005998?is_from_webapp=1&amp;sender_device=pc&amp;web_id=7463593472852215327</v>
      </c>
      <c r="N88"/>
      <c r="O88"/>
      <c r="P88"/>
      <c r="Q88"/>
      <c r="R88"/>
      <c r="S88"/>
      <c r="T88"/>
      <c r="U88"/>
      <c r="V88"/>
      <c r="W88" s="4">
        <v>45733.88012731481</v>
      </c>
      <c r="X88"/>
      <c r="Y88"/>
    </row>
    <row r="89" ht="25.5" customHeight="1">
      <c r="A89" t="inlineStr">
        <is>
          <t>003462VID</t>
        </is>
      </c>
      <c r="B89" t="inlineStr">
        <is>
          <t>Joyce Wang</t>
        </is>
      </c>
      <c r="C89" t="inlineStr">
        <is>
          <t>acquiredworld</t>
        </is>
      </c>
      <c r="D89" t="inlineStr">
        <is>
          <t>Published</t>
        </is>
      </c>
      <c r="E89" t="inlineStr">
        <is>
          <t>Medicube</t>
        </is>
      </c>
      <c r="F89"/>
      <c r="G89" s="2" t="str">
        <f>=HYPERLINK("http:///", "/")</f>
        <v>/</v>
      </c>
      <c r="H89" s="2" t="str">
        <f>=HYPERLINK("http:///", "/")</f>
        <v>/</v>
      </c>
      <c r="I89" t="inlineStr">
        <is>
          <t>/</t>
        </is>
      </c>
      <c r="J89" s="2" t="str">
        <f>=HYPERLINK("http:///", "/")</f>
        <v>/</v>
      </c>
      <c r="K89" s="3">
        <v>45733</v>
      </c>
      <c r="L89" t="inlineStr">
        <is>
          <t>Screenshot 2025-03-17 at 8.53.03 PM.png</t>
        </is>
      </c>
      <c r="M89" s="2" t="str">
        <f>=HYPERLINK("https://www.tiktok.com/@acquiredworld/video/7482979396609920298?is_from_webapp=1&amp;sender_device=pc&amp;web_id=7463593472852215327", "https://www.tiktok.com/@acquiredworld/video/7482979396609920298?is_from_webapp=1&amp;sender_device=pc&amp;web_id=7463593472852215327")</f>
        <v>https://www.tiktok.com/@acquiredworld/video/7482979396609920298?is_from_webapp=1&amp;sender_device=pc&amp;web_id=7463593472852215327</v>
      </c>
      <c r="N89"/>
      <c r="O89"/>
      <c r="P89"/>
      <c r="Q89"/>
      <c r="R89"/>
      <c r="S89"/>
      <c r="T89"/>
      <c r="U89"/>
      <c r="V89"/>
      <c r="W89" s="4">
        <v>45733.8800462963</v>
      </c>
      <c r="X89"/>
      <c r="Y89"/>
    </row>
    <row r="90" ht="25.5" customHeight="1">
      <c r="A90" t="inlineStr">
        <is>
          <t>003463VID</t>
        </is>
      </c>
      <c r="B90" t="inlineStr">
        <is>
          <t>Joyce Wang</t>
        </is>
      </c>
      <c r="C90" t="inlineStr">
        <is>
          <t>acquiredworld</t>
        </is>
      </c>
      <c r="D90" t="inlineStr">
        <is>
          <t>Published</t>
        </is>
      </c>
      <c r="E90" t="inlineStr">
        <is>
          <t>Medicube</t>
        </is>
      </c>
      <c r="F90"/>
      <c r="G90" s="2" t="str">
        <f>=HYPERLINK("http:///", "/")</f>
        <v>/</v>
      </c>
      <c r="H90" s="2" t="str">
        <f>=HYPERLINK("http:///", "/")</f>
        <v>/</v>
      </c>
      <c r="I90" t="inlineStr">
        <is>
          <t>/</t>
        </is>
      </c>
      <c r="J90" s="2" t="str">
        <f>=HYPERLINK("http:///", "/")</f>
        <v>/</v>
      </c>
      <c r="K90" s="3">
        <v>45733</v>
      </c>
      <c r="L90" t="inlineStr">
        <is>
          <t>Screenshot 2025-03-17 at 8.53.08 PM.png</t>
        </is>
      </c>
      <c r="M90" s="2" t="str">
        <f>=HYPERLINK("https://www.tiktok.com/@acquiredworld/video/7482987133565783339?is_from_webapp=1&amp;sender_device=pc&amp;web_id=7463593472852215327", "https://www.tiktok.com/@acquiredworld/video/7482987133565783339?is_from_webapp=1&amp;sender_device=pc&amp;web_id=7463593472852215327")</f>
        <v>https://www.tiktok.com/@acquiredworld/video/7482987133565783339?is_from_webapp=1&amp;sender_device=pc&amp;web_id=7463593472852215327</v>
      </c>
      <c r="N90"/>
      <c r="O90"/>
      <c r="P90"/>
      <c r="Q90"/>
      <c r="R90"/>
      <c r="S90"/>
      <c r="T90"/>
      <c r="U90"/>
      <c r="V90"/>
      <c r="W90" s="4">
        <v>45733.87997685185</v>
      </c>
      <c r="X90"/>
      <c r="Y90"/>
    </row>
    <row r="91" ht="25.5" customHeight="1">
      <c r="A91" t="inlineStr">
        <is>
          <t>003464VID</t>
        </is>
      </c>
      <c r="B91" t="inlineStr">
        <is>
          <t>Joyce Wang</t>
        </is>
      </c>
      <c r="C91" t="inlineStr">
        <is>
          <t>acquiredworld</t>
        </is>
      </c>
      <c r="D91" t="inlineStr">
        <is>
          <t>Published</t>
        </is>
      </c>
      <c r="E91" t="inlineStr">
        <is>
          <t>Medicube</t>
        </is>
      </c>
      <c r="F91"/>
      <c r="G91" s="2" t="str">
        <f>=HYPERLINK("http:///", "/")</f>
        <v>/</v>
      </c>
      <c r="H91" s="2" t="str">
        <f>=HYPERLINK("http:///", "/")</f>
        <v>/</v>
      </c>
      <c r="I91" t="inlineStr">
        <is>
          <t>/</t>
        </is>
      </c>
      <c r="J91" s="2" t="str">
        <f>=HYPERLINK("http:///", "/")</f>
        <v>/</v>
      </c>
      <c r="K91" s="3">
        <v>45733</v>
      </c>
      <c r="L91" t="inlineStr">
        <is>
          <t>Screenshot 2025-03-17 at 9.06.30 PM.png</t>
        </is>
      </c>
      <c r="M91" s="2" t="str">
        <f>=HYPERLINK("https://www.tiktok.com/@acquiredworld/video/7482995567598259502?is_from_webapp=1&amp;sender_device=pc&amp;web_id=7463593472852215327", "https://www.tiktok.com/@acquiredworld/video/7482995567598259502?is_from_webapp=1&amp;sender_device=pc&amp;web_id=7463593472852215327")</f>
        <v>https://www.tiktok.com/@acquiredworld/video/7482995567598259502?is_from_webapp=1&amp;sender_device=pc&amp;web_id=7463593472852215327</v>
      </c>
      <c r="N91"/>
      <c r="O91"/>
      <c r="P91"/>
      <c r="Q91"/>
      <c r="R91"/>
      <c r="S91"/>
      <c r="T91"/>
      <c r="U91"/>
      <c r="V91"/>
      <c r="W91" s="4">
        <v>45733.87987268518</v>
      </c>
      <c r="X91"/>
      <c r="Y91"/>
    </row>
    <row r="92" ht="25.5" customHeight="1">
      <c r="A92" t="inlineStr">
        <is>
          <t>003471VID</t>
        </is>
      </c>
      <c r="B92" t="inlineStr">
        <is>
          <t>Helen Ma</t>
        </is>
      </c>
      <c r="C92" t="inlineStr">
        <is>
          <t>isobelmarie8</t>
        </is>
      </c>
      <c r="D92" t="inlineStr">
        <is>
          <t>Published</t>
        </is>
      </c>
      <c r="E92" t="inlineStr">
        <is>
          <t>Medicube</t>
        </is>
      </c>
      <c r="F92"/>
      <c r="G92" s="2"/>
      <c r="H92" s="2" t="str">
        <f>=HYPERLINK("http://Medicube低智小视频", "Medicube低智小视频")</f>
        <v>Medicube低智小视频</v>
      </c>
      <c r="I92"/>
      <c r="J92" s="2"/>
      <c r="K92" s="3">
        <v>45733</v>
      </c>
      <c r="L92" t="inlineStr">
        <is>
          <t>Screenshot 2025-03-18 at 12.02.45 AM.png</t>
        </is>
      </c>
      <c r="M92" s="2" t="str">
        <f>=HYPERLINK("https://www.tiktok.com/@isobelmarie8/video/7482922209443515694", "https://www.tiktok.com/@isobelmarie8/video/7482922209443515694")</f>
        <v>https://www.tiktok.com/@isobelmarie8/video/7482922209443515694</v>
      </c>
      <c r="N92"/>
      <c r="O92"/>
      <c r="P92">
        <v>282</v>
      </c>
      <c r="Q92"/>
      <c r="R92"/>
      <c r="S92"/>
      <c r="T92"/>
      <c r="U92"/>
      <c r="V92"/>
      <c r="W92" s="4">
        <v>45734.70113425926</v>
      </c>
      <c r="X92"/>
      <c r="Y92"/>
    </row>
    <row r="93" ht="25.5" customHeight="1">
      <c r="A93" t="inlineStr">
        <is>
          <t>003474VID</t>
        </is>
      </c>
      <c r="B93" t="inlineStr">
        <is>
          <t>Helen Ma</t>
        </is>
      </c>
      <c r="C93" t="inlineStr">
        <is>
          <t>isobelmarie8</t>
        </is>
      </c>
      <c r="D93" t="inlineStr">
        <is>
          <t>Published</t>
        </is>
      </c>
      <c r="E93" t="inlineStr">
        <is>
          <t>Medicube</t>
        </is>
      </c>
      <c r="F93"/>
      <c r="G93" s="2"/>
      <c r="H93" s="2" t="str">
        <f>=HYPERLINK("http://Medicube低智小视频", "Medicube低智小视频")</f>
        <v>Medicube低智小视频</v>
      </c>
      <c r="I93"/>
      <c r="J93" s="2"/>
      <c r="K93" s="3">
        <v>45733</v>
      </c>
      <c r="L93" t="inlineStr">
        <is>
          <t>Screenshot 2025-03-18 at 12.04.21 AM.png</t>
        </is>
      </c>
      <c r="M93" s="2" t="str">
        <f>=HYPERLINK("https://www.tiktok.com/@isobelmarie8/video/7482959177330199854", "https://www.tiktok.com/@isobelmarie8/video/7482959177330199854")</f>
        <v>https://www.tiktok.com/@isobelmarie8/video/7482959177330199854</v>
      </c>
      <c r="N93"/>
      <c r="O93"/>
      <c r="P93">
        <v>260</v>
      </c>
      <c r="Q93"/>
      <c r="R93"/>
      <c r="S93"/>
      <c r="T93"/>
      <c r="U93"/>
      <c r="V93"/>
      <c r="W93" s="4">
        <v>45734.70123842593</v>
      </c>
      <c r="X93"/>
      <c r="Y93"/>
    </row>
    <row r="94" ht="25.5" customHeight="1">
      <c r="A94" t="inlineStr">
        <is>
          <t>003475VID</t>
        </is>
      </c>
      <c r="B94" t="inlineStr">
        <is>
          <t>Helen Ma</t>
        </is>
      </c>
      <c r="C94" t="inlineStr">
        <is>
          <t>isobelmarie8</t>
        </is>
      </c>
      <c r="D94" t="inlineStr">
        <is>
          <t>Published</t>
        </is>
      </c>
      <c r="E94" t="inlineStr">
        <is>
          <t>Medicube</t>
        </is>
      </c>
      <c r="F94"/>
      <c r="G94" s="2"/>
      <c r="H94" s="2" t="str">
        <f>=HYPERLINK("http://Medicube低智小视频", "Medicube低智小视频")</f>
        <v>Medicube低智小视频</v>
      </c>
      <c r="I94"/>
      <c r="J94" s="2"/>
      <c r="K94" s="3">
        <v>45733</v>
      </c>
      <c r="L94" t="inlineStr">
        <is>
          <t>Screenshot 2025-03-18 at 12.03.24 AM.png</t>
        </is>
      </c>
      <c r="M94" s="2" t="str">
        <f>=HYPERLINK("https://www.tiktok.com/@isobelmarie8/video/7482982309705141546", "https://www.tiktok.com/@isobelmarie8/video/7482982309705141546")</f>
        <v>https://www.tiktok.com/@isobelmarie8/video/7482982309705141546</v>
      </c>
      <c r="N94"/>
      <c r="O94"/>
      <c r="P94">
        <v>275</v>
      </c>
      <c r="Q94"/>
      <c r="R94"/>
      <c r="S94"/>
      <c r="T94"/>
      <c r="U94"/>
      <c r="V94"/>
      <c r="W94" s="4">
        <v>45734.701261574075</v>
      </c>
      <c r="X94"/>
      <c r="Y94"/>
    </row>
    <row r="95" ht="25.5" customHeight="1">
      <c r="A95" t="inlineStr">
        <is>
          <t>003476VID</t>
        </is>
      </c>
      <c r="B95" t="inlineStr">
        <is>
          <t>Helen Ma</t>
        </is>
      </c>
      <c r="C95" t="inlineStr">
        <is>
          <t>isobelmarie8</t>
        </is>
      </c>
      <c r="D95" t="inlineStr">
        <is>
          <t>Published</t>
        </is>
      </c>
      <c r="E95" t="inlineStr">
        <is>
          <t>Medicube</t>
        </is>
      </c>
      <c r="F95"/>
      <c r="G95" s="2"/>
      <c r="H95" s="2" t="str">
        <f>=HYPERLINK("http://Medicube低智小视频", "Medicube低智小视频")</f>
        <v>Medicube低智小视频</v>
      </c>
      <c r="I95"/>
      <c r="J95" s="2"/>
      <c r="K95" s="3">
        <v>45733</v>
      </c>
      <c r="L95" t="inlineStr">
        <is>
          <t>Screenshot 2025-03-18 at 12.03.33 AM.png</t>
        </is>
      </c>
      <c r="M95" s="2" t="str">
        <f>=HYPERLINK("https://www.tiktok.com/@isobelmarie8/video/7483031135052713262", "https://www.tiktok.com/@isobelmarie8/video/7483031135052713262")</f>
        <v>https://www.tiktok.com/@isobelmarie8/video/7483031135052713262</v>
      </c>
      <c r="N95"/>
      <c r="O95"/>
      <c r="P95">
        <v>261</v>
      </c>
      <c r="Q95"/>
      <c r="R95"/>
      <c r="S95"/>
      <c r="T95"/>
      <c r="U95"/>
      <c r="V95"/>
      <c r="W95" s="4">
        <v>45734.70134259259</v>
      </c>
      <c r="X95"/>
      <c r="Y95"/>
    </row>
    <row r="96" ht="25.5" customHeight="1">
      <c r="A96" t="inlineStr">
        <is>
          <t>003477VID</t>
        </is>
      </c>
      <c r="B96" t="inlineStr">
        <is>
          <t>Helen Ma</t>
        </is>
      </c>
      <c r="C96" t="inlineStr">
        <is>
          <t>isobelmarie8</t>
        </is>
      </c>
      <c r="D96" t="inlineStr">
        <is>
          <t>Published</t>
        </is>
      </c>
      <c r="E96" t="inlineStr">
        <is>
          <t>Medicube</t>
        </is>
      </c>
      <c r="F96"/>
      <c r="G96" s="2"/>
      <c r="H96" s="2" t="str">
        <f>=HYPERLINK("http://Medicube低智小视频", "Medicube低智小视频")</f>
        <v>Medicube低智小视频</v>
      </c>
      <c r="I96"/>
      <c r="J96" s="2"/>
      <c r="K96" s="3">
        <v>45733</v>
      </c>
      <c r="L96" t="inlineStr">
        <is>
          <t>Screenshot 2025-03-18 at 12.04.32 AM.png</t>
        </is>
      </c>
      <c r="M96" s="2" t="str">
        <f>=HYPERLINK("https://www.tiktok.com/@isobelmarie8/video/7483041644187569450", "https://www.tiktok.com/@isobelmarie8/video/7483041644187569450")</f>
        <v>https://www.tiktok.com/@isobelmarie8/video/7483041644187569450</v>
      </c>
      <c r="N96"/>
      <c r="O96"/>
      <c r="P96">
        <v>264</v>
      </c>
      <c r="Q96"/>
      <c r="R96"/>
      <c r="S96"/>
      <c r="T96"/>
      <c r="U96"/>
      <c r="V96"/>
      <c r="W96" s="4">
        <v>45734.701365740744</v>
      </c>
      <c r="X96"/>
      <c r="Y96"/>
    </row>
    <row r="97" ht="25.5" customHeight="1">
      <c r="A97" t="inlineStr">
        <is>
          <t>003479VID</t>
        </is>
      </c>
      <c r="B97" t="inlineStr">
        <is>
          <t>Helen Ma</t>
        </is>
      </c>
      <c r="C97" t="inlineStr">
        <is>
          <t>fashiongrove6</t>
        </is>
      </c>
      <c r="D97" t="inlineStr">
        <is>
          <t>Published</t>
        </is>
      </c>
      <c r="E97" t="inlineStr">
        <is>
          <t>Medicube</t>
        </is>
      </c>
      <c r="F97"/>
      <c r="G97" s="2"/>
      <c r="H97" s="2" t="str">
        <f>=HYPERLINK("http://Medicube低智小视频", "Medicube低智小视频")</f>
        <v>Medicube低智小视频</v>
      </c>
      <c r="I97" t="inlineStr">
        <is>
          <t>Medicube低智小视频</t>
        </is>
      </c>
      <c r="J97" s="2"/>
      <c r="K97" s="3">
        <v>45733</v>
      </c>
      <c r="L97" t="inlineStr">
        <is>
          <t>Screenshot 2025-03-18 at 12.05.55 AM.png</t>
        </is>
      </c>
      <c r="M97" s="2" t="str">
        <f>=HYPERLINK("https://www.tiktok.com/@fashiongrove6/video/7482924586808462634", "https://www.tiktok.com/@fashiongrove6/video/7482924586808462634")</f>
        <v>https://www.tiktok.com/@fashiongrove6/video/7482924586808462634</v>
      </c>
      <c r="N97"/>
      <c r="O97"/>
      <c r="P97">
        <v>276</v>
      </c>
      <c r="Q97"/>
      <c r="R97"/>
      <c r="S97"/>
      <c r="T97"/>
      <c r="U97"/>
      <c r="V97"/>
      <c r="W97" s="4">
        <v>45735.64954861111</v>
      </c>
      <c r="X97"/>
      <c r="Y97"/>
    </row>
    <row r="98" ht="25.5" customHeight="1">
      <c r="A98" t="inlineStr">
        <is>
          <t>003480VID</t>
        </is>
      </c>
      <c r="B98" t="inlineStr">
        <is>
          <t>Helen Ma</t>
        </is>
      </c>
      <c r="C98" t="inlineStr">
        <is>
          <t>fashiongrove6</t>
        </is>
      </c>
      <c r="D98" t="inlineStr">
        <is>
          <t>Published</t>
        </is>
      </c>
      <c r="E98" t="inlineStr">
        <is>
          <t>Medicube</t>
        </is>
      </c>
      <c r="F98"/>
      <c r="G98" s="2"/>
      <c r="H98" s="2" t="str">
        <f>=HYPERLINK("http://Medicube低智小视频", "Medicube低智小视频")</f>
        <v>Medicube低智小视频</v>
      </c>
      <c r="I98" t="inlineStr">
        <is>
          <t>Medicube低智小视频</t>
        </is>
      </c>
      <c r="J98" s="2"/>
      <c r="K98" s="3">
        <v>45733</v>
      </c>
      <c r="L98" t="inlineStr">
        <is>
          <t>Screenshot 2025-03-18 at 12.06.02 AM.png</t>
        </is>
      </c>
      <c r="M98" s="2" t="str">
        <f>=HYPERLINK("https://www.tiktok.com/@fashiongrove6/video/7482937502358113578", "https://www.tiktok.com/@fashiongrove6/video/7482937502358113578")</f>
        <v>https://www.tiktok.com/@fashiongrove6/video/7482937502358113578</v>
      </c>
      <c r="N98"/>
      <c r="O98"/>
      <c r="P98">
        <v>284</v>
      </c>
      <c r="Q98"/>
      <c r="R98"/>
      <c r="S98"/>
      <c r="T98"/>
      <c r="U98"/>
      <c r="V98"/>
      <c r="W98" s="4">
        <v>45735.64958333333</v>
      </c>
      <c r="X98"/>
      <c r="Y98"/>
    </row>
    <row r="99" ht="25.5" customHeight="1">
      <c r="A99" t="inlineStr">
        <is>
          <t>003481VID</t>
        </is>
      </c>
      <c r="B99" t="inlineStr">
        <is>
          <t>Helen Ma</t>
        </is>
      </c>
      <c r="C99" t="inlineStr">
        <is>
          <t>fashiongrove6</t>
        </is>
      </c>
      <c r="D99" t="inlineStr">
        <is>
          <t>Published</t>
        </is>
      </c>
      <c r="E99" t="inlineStr">
        <is>
          <t>Medicube</t>
        </is>
      </c>
      <c r="F99"/>
      <c r="G99" s="2"/>
      <c r="H99" s="2" t="str">
        <f>=HYPERLINK("http://Medicube低智小视频", "Medicube低智小视频")</f>
        <v>Medicube低智小视频</v>
      </c>
      <c r="I99" t="inlineStr">
        <is>
          <t>Medicube低智小视频</t>
        </is>
      </c>
      <c r="J99" s="2"/>
      <c r="K99" s="3">
        <v>45733</v>
      </c>
      <c r="L99" t="inlineStr">
        <is>
          <t>Screenshot 2025-03-18 at 12.06.12 AM.png</t>
        </is>
      </c>
      <c r="M99" s="2" t="str">
        <f>=HYPERLINK("https://www.tiktok.com/@fashiongrove6/video/7482959421849554218", "https://www.tiktok.com/@fashiongrove6/video/7482959421849554218")</f>
        <v>https://www.tiktok.com/@fashiongrove6/video/7482959421849554218</v>
      </c>
      <c r="N99"/>
      <c r="O99"/>
      <c r="P99">
        <v>263</v>
      </c>
      <c r="Q99"/>
      <c r="R99"/>
      <c r="S99"/>
      <c r="T99"/>
      <c r="U99"/>
      <c r="V99"/>
      <c r="W99" s="4">
        <v>45735.64958333333</v>
      </c>
      <c r="X99"/>
      <c r="Y99"/>
    </row>
    <row r="100" ht="25.5" customHeight="1">
      <c r="A100" t="inlineStr">
        <is>
          <t>003482VID</t>
        </is>
      </c>
      <c r="B100" t="inlineStr">
        <is>
          <t>Helen Ma</t>
        </is>
      </c>
      <c r="C100" t="inlineStr">
        <is>
          <t>fashiongrove6</t>
        </is>
      </c>
      <c r="D100" t="inlineStr">
        <is>
          <t>Published</t>
        </is>
      </c>
      <c r="E100" t="inlineStr">
        <is>
          <t>Medicube</t>
        </is>
      </c>
      <c r="F100"/>
      <c r="G100" s="2"/>
      <c r="H100" s="2" t="str">
        <f>=HYPERLINK("http://Medicube低智小视频", "Medicube低智小视频")</f>
        <v>Medicube低智小视频</v>
      </c>
      <c r="I100" t="inlineStr">
        <is>
          <t>Medicube低智小视频</t>
        </is>
      </c>
      <c r="J100" s="2"/>
      <c r="K100" s="3">
        <v>45733</v>
      </c>
      <c r="L100" t="inlineStr">
        <is>
          <t>Screenshot 2025-03-18 at 12.06.19 AM.png</t>
        </is>
      </c>
      <c r="M100" s="2" t="str">
        <f>=HYPERLINK("https://www.tiktok.com/@fashiongrove6/video/7482973707414080814", "https://www.tiktok.com/@fashiongrove6/video/7482973707414080814")</f>
        <v>https://www.tiktok.com/@fashiongrove6/video/7482973707414080814</v>
      </c>
      <c r="N100"/>
      <c r="O100"/>
      <c r="P100">
        <v>2</v>
      </c>
      <c r="Q100"/>
      <c r="R100"/>
      <c r="S100"/>
      <c r="T100"/>
      <c r="U100"/>
      <c r="V100"/>
      <c r="W100" s="4">
        <v>45735.64958333333</v>
      </c>
      <c r="X100"/>
      <c r="Y100"/>
    </row>
    <row r="101" ht="25.5" customHeight="1">
      <c r="A101" t="inlineStr">
        <is>
          <t>003483VID</t>
        </is>
      </c>
      <c r="B101" t="inlineStr">
        <is>
          <t>Helen Ma</t>
        </is>
      </c>
      <c r="C101" t="inlineStr">
        <is>
          <t>fashiongrove6</t>
        </is>
      </c>
      <c r="D101" t="inlineStr">
        <is>
          <t>Published</t>
        </is>
      </c>
      <c r="E101" t="inlineStr">
        <is>
          <t>Medicube</t>
        </is>
      </c>
      <c r="F101"/>
      <c r="G101" s="2"/>
      <c r="H101" s="2" t="str">
        <f>=HYPERLINK("http://Medicube低智小视频", "Medicube低智小视频")</f>
        <v>Medicube低智小视频</v>
      </c>
      <c r="I101" t="inlineStr">
        <is>
          <t>Medicube低智小视频</t>
        </is>
      </c>
      <c r="J101" s="2"/>
      <c r="K101" s="3">
        <v>45733</v>
      </c>
      <c r="L101" t="inlineStr">
        <is>
          <t>Screenshot 2025-03-18 at 12.06.28 AM.png</t>
        </is>
      </c>
      <c r="M101" s="2" t="str">
        <f>=HYPERLINK("https://www.tiktok.com/@fashiongrove6/video/7483027311017774382", "https://www.tiktok.com/@fashiongrove6/video/7483027311017774382")</f>
        <v>https://www.tiktok.com/@fashiongrove6/video/7483027311017774382</v>
      </c>
      <c r="N101"/>
      <c r="O101"/>
      <c r="P101">
        <v>262</v>
      </c>
      <c r="Q101"/>
      <c r="R101"/>
      <c r="S101"/>
      <c r="T101"/>
      <c r="U101"/>
      <c r="V101"/>
      <c r="W101" s="4">
        <v>45735.64958333333</v>
      </c>
      <c r="X101"/>
      <c r="Y101"/>
    </row>
    <row r="102" ht="25.5" customHeight="1">
      <c r="A102" t="inlineStr">
        <is>
          <t>003484VID</t>
        </is>
      </c>
      <c r="B102" t="inlineStr">
        <is>
          <t>Helen Ma</t>
        </is>
      </c>
      <c r="C102" t="inlineStr">
        <is>
          <t>fashiongrove6</t>
        </is>
      </c>
      <c r="D102" t="inlineStr">
        <is>
          <t>Published</t>
        </is>
      </c>
      <c r="E102" t="inlineStr">
        <is>
          <t>Medicube</t>
        </is>
      </c>
      <c r="F102"/>
      <c r="G102" s="2"/>
      <c r="H102" s="2" t="str">
        <f>=HYPERLINK("http://Medicube低智小视频", "Medicube低智小视频")</f>
        <v>Medicube低智小视频</v>
      </c>
      <c r="I102" t="inlineStr">
        <is>
          <t>Medicube低智小视频</t>
        </is>
      </c>
      <c r="J102" s="2"/>
      <c r="K102" s="3">
        <v>45733</v>
      </c>
      <c r="L102" t="inlineStr">
        <is>
          <t>Screenshot 2025-03-18 at 12.06.38 AM.png</t>
        </is>
      </c>
      <c r="M102" s="2" t="str">
        <f>=HYPERLINK("https://www.tiktok.com/@fashiongrove6/video/7483030480401485098", "https://www.tiktok.com/@fashiongrove6/video/7483030480401485098")</f>
        <v>https://www.tiktok.com/@fashiongrove6/video/7483030480401485098</v>
      </c>
      <c r="N102"/>
      <c r="O102"/>
      <c r="P102">
        <v>232</v>
      </c>
      <c r="Q102"/>
      <c r="R102"/>
      <c r="S102"/>
      <c r="T102"/>
      <c r="U102"/>
      <c r="V102"/>
      <c r="W102" s="4">
        <v>45735.64958333333</v>
      </c>
      <c r="X102"/>
      <c r="Y102"/>
    </row>
    <row r="103" ht="25.5" customHeight="1">
      <c r="A103" t="inlineStr">
        <is>
          <t>003485VID</t>
        </is>
      </c>
      <c r="B103" t="inlineStr">
        <is>
          <t>Helen Ma</t>
        </is>
      </c>
      <c r="C103" t="inlineStr">
        <is>
          <t>fashiongrove6</t>
        </is>
      </c>
      <c r="D103" t="inlineStr">
        <is>
          <t>Published</t>
        </is>
      </c>
      <c r="E103" t="inlineStr">
        <is>
          <t>Medicube</t>
        </is>
      </c>
      <c r="F103"/>
      <c r="G103" s="2"/>
      <c r="H103" s="2" t="str">
        <f>=HYPERLINK("http://Medicube低智小视频", "Medicube低智小视频")</f>
        <v>Medicube低智小视频</v>
      </c>
      <c r="I103" t="inlineStr">
        <is>
          <t>Medicube低智小视频</t>
        </is>
      </c>
      <c r="J103" s="2"/>
      <c r="K103" s="3">
        <v>45733</v>
      </c>
      <c r="L103" t="inlineStr">
        <is>
          <t>Screenshot 2025-03-18 at 12.06.48 AM.png</t>
        </is>
      </c>
      <c r="M103" s="2" t="str">
        <f>=HYPERLINK("https://www.tiktok.com/@fashiongrove6/video/7483042395949550894", "https://www.tiktok.com/@fashiongrove6/video/7483042395949550894")</f>
        <v>https://www.tiktok.com/@fashiongrove6/video/7483042395949550894</v>
      </c>
      <c r="N103"/>
      <c r="O103"/>
      <c r="P103">
        <v>20</v>
      </c>
      <c r="Q103"/>
      <c r="R103"/>
      <c r="S103"/>
      <c r="T103"/>
      <c r="U103"/>
      <c r="V103"/>
      <c r="W103" s="4">
        <v>45735.64958333333</v>
      </c>
      <c r="X103"/>
      <c r="Y103"/>
    </row>
    <row r="104" ht="25.5" customHeight="1">
      <c r="A104" t="inlineStr">
        <is>
          <t>003486VID</t>
        </is>
      </c>
      <c r="B104" t="inlineStr">
        <is>
          <t>Helen Ma</t>
        </is>
      </c>
      <c r="C104" t="inlineStr">
        <is>
          <t>fashiongrove6</t>
        </is>
      </c>
      <c r="D104" t="inlineStr">
        <is>
          <t>Published</t>
        </is>
      </c>
      <c r="E104" t="inlineStr">
        <is>
          <t>Medicube</t>
        </is>
      </c>
      <c r="F104"/>
      <c r="G104" s="2"/>
      <c r="H104" s="2" t="str">
        <f>=HYPERLINK("http://Medicube低智小视频", "Medicube低智小视频")</f>
        <v>Medicube低智小视频</v>
      </c>
      <c r="I104" t="inlineStr">
        <is>
          <t>Medicube低智小视频</t>
        </is>
      </c>
      <c r="J104" s="2"/>
      <c r="K104" s="3">
        <v>45733</v>
      </c>
      <c r="L104" t="inlineStr">
        <is>
          <t>Screenshot 2025-03-18 at 12.06.55 AM.png</t>
        </is>
      </c>
      <c r="M104" s="2" t="str">
        <f>=HYPERLINK("https://www.tiktok.com/@fashiongrove6/video/7483087247428881710", "https://www.tiktok.com/@fashiongrove6/video/7483087247428881710")</f>
        <v>https://www.tiktok.com/@fashiongrove6/video/7483087247428881710</v>
      </c>
      <c r="N104"/>
      <c r="O104"/>
      <c r="P104">
        <v>278</v>
      </c>
      <c r="Q104"/>
      <c r="R104"/>
      <c r="S104"/>
      <c r="T104"/>
      <c r="U104"/>
      <c r="V104"/>
      <c r="W104" s="4">
        <v>45735.64958333333</v>
      </c>
      <c r="X104"/>
      <c r="Y104"/>
    </row>
    <row r="105" ht="25.5" customHeight="1">
      <c r="A105" t="inlineStr">
        <is>
          <t>003503VID</t>
        </is>
      </c>
      <c r="B105" t="inlineStr">
        <is>
          <t>Erica Ding</t>
        </is>
      </c>
      <c r="C105" t="inlineStr">
        <is>
          <t>fashion4liveee</t>
        </is>
      </c>
      <c r="D105" t="inlineStr">
        <is>
          <t>Deleted</t>
        </is>
      </c>
      <c r="E105" t="inlineStr">
        <is>
          <t>Medicube</t>
        </is>
      </c>
      <c r="F105"/>
      <c r="G105" s="2"/>
      <c r="H105" s="2"/>
      <c r="I105"/>
      <c r="J105" s="2"/>
      <c r="K105" s="3">
        <v>45733</v>
      </c>
      <c r="L105" t="inlineStr">
        <is>
          <t>Screenshot 2025-03-20 at 13.31.04.png</t>
        </is>
      </c>
      <c r="M105" s="2" t="str">
        <f>=HYPERLINK("http://shadow ban", "shadow ban")</f>
        <v>shadow ban</v>
      </c>
      <c r="N105"/>
      <c r="O105"/>
      <c r="P105">
        <v>20</v>
      </c>
      <c r="Q105"/>
      <c r="R105"/>
      <c r="S105"/>
      <c r="T105"/>
      <c r="U105"/>
      <c r="V105"/>
      <c r="W105" s="4">
        <v>45736.58246527778</v>
      </c>
      <c r="X105"/>
      <c r="Y105"/>
    </row>
    <row r="106" ht="25.5" customHeight="1">
      <c r="A106" t="inlineStr">
        <is>
          <t>003504VID</t>
        </is>
      </c>
      <c r="B106" t="inlineStr">
        <is>
          <t>Erica Ding</t>
        </is>
      </c>
      <c r="C106" t="inlineStr">
        <is>
          <t>fashion4liveee</t>
        </is>
      </c>
      <c r="D106" t="inlineStr">
        <is>
          <t>Published</t>
        </is>
      </c>
      <c r="E106" t="inlineStr">
        <is>
          <t>Medicube</t>
        </is>
      </c>
      <c r="F106"/>
      <c r="G106" s="2"/>
      <c r="H106" s="2"/>
      <c r="I106"/>
      <c r="J106" s="2"/>
      <c r="K106" s="3">
        <v>45733</v>
      </c>
      <c r="L106" t="inlineStr">
        <is>
          <t>Screenshot 2025-03-20 at 13.31.07.png</t>
        </is>
      </c>
      <c r="M106" s="2" t="str">
        <f>=HYPERLINK("https://www.tiktok.com/@fashion4liveee/video/7482948664357342506?is_from_webapp=1&amp;sender_device=pc&amp;web_id=7473967641288345131", "https://www.tiktok.com/@fashion4liveee/video/7482948664357342506?is_from_webapp=1&amp;sender_device=pc&amp;web_id=7473967641288345131")</f>
        <v>https://www.tiktok.com/@fashion4liveee/video/7482948664357342506?is_from_webapp=1&amp;sender_device=pc&amp;web_id=7473967641288345131</v>
      </c>
      <c r="N106"/>
      <c r="O106"/>
      <c r="P106">
        <v>278</v>
      </c>
      <c r="Q106"/>
      <c r="R106"/>
      <c r="S106"/>
      <c r="T106"/>
      <c r="U106"/>
      <c r="V106"/>
      <c r="W106" s="4">
        <v>45736.563680555555</v>
      </c>
      <c r="X106"/>
      <c r="Y106"/>
    </row>
    <row r="107" ht="25.5" customHeight="1">
      <c r="A107" t="inlineStr">
        <is>
          <t>003505VID</t>
        </is>
      </c>
      <c r="B107" t="inlineStr">
        <is>
          <t>Erica Ding</t>
        </is>
      </c>
      <c r="C107" t="inlineStr">
        <is>
          <t>fashion4liveee</t>
        </is>
      </c>
      <c r="D107" t="inlineStr">
        <is>
          <t>Published</t>
        </is>
      </c>
      <c r="E107" t="inlineStr">
        <is>
          <t>Medicube</t>
        </is>
      </c>
      <c r="F107"/>
      <c r="G107" s="2"/>
      <c r="H107" s="2"/>
      <c r="I107"/>
      <c r="J107" s="2"/>
      <c r="K107" s="3">
        <v>45733</v>
      </c>
      <c r="L107" t="inlineStr">
        <is>
          <t>Screenshot 2025-03-20 at 13.31.09.png</t>
        </is>
      </c>
      <c r="M107" s="2" t="str">
        <f>=HYPERLINK("https://www.tiktok.com/@fashion4liveee/video/7482976631666199854?is_from_webapp=1&amp;sender_device=pc&amp;web_id=7473967641288345131", "https://www.tiktok.com/@fashion4liveee/video/7482976631666199854?is_from_webapp=1&amp;sender_device=pc&amp;web_id=7473967641288345131")</f>
        <v>https://www.tiktok.com/@fashion4liveee/video/7482976631666199854?is_from_webapp=1&amp;sender_device=pc&amp;web_id=7473967641288345131</v>
      </c>
      <c r="N107"/>
      <c r="O107"/>
      <c r="P107">
        <v>293</v>
      </c>
      <c r="Q107"/>
      <c r="R107"/>
      <c r="S107"/>
      <c r="T107"/>
      <c r="U107"/>
      <c r="V107"/>
      <c r="W107" s="4">
        <v>45736.5637037037</v>
      </c>
      <c r="X107"/>
      <c r="Y107"/>
    </row>
    <row r="108" ht="25.5" customHeight="1">
      <c r="A108" t="inlineStr">
        <is>
          <t>003506VID</t>
        </is>
      </c>
      <c r="B108" t="inlineStr">
        <is>
          <t>Erica Ding</t>
        </is>
      </c>
      <c r="C108" t="inlineStr">
        <is>
          <t>fashion4liveee</t>
        </is>
      </c>
      <c r="D108" t="inlineStr">
        <is>
          <t>Published</t>
        </is>
      </c>
      <c r="E108" t="inlineStr">
        <is>
          <t>Medicube</t>
        </is>
      </c>
      <c r="F108"/>
      <c r="G108" s="2"/>
      <c r="H108" s="2"/>
      <c r="I108"/>
      <c r="J108" s="2"/>
      <c r="K108" s="3">
        <v>45733</v>
      </c>
      <c r="L108" t="inlineStr">
        <is>
          <t>Screenshot 2025-03-20 at 13.31.12.png</t>
        </is>
      </c>
      <c r="M108" s="2" t="str">
        <f>=HYPERLINK("https://www.tiktok.com/@fashion4liveee/video/7482987310330694958?is_from_webapp=1&amp;sender_device=pc&amp;web_id=7473967641288345131", "https://www.tiktok.com/@fashion4liveee/video/7482987310330694958?is_from_webapp=1&amp;sender_device=pc&amp;web_id=7473967641288345131")</f>
        <v>https://www.tiktok.com/@fashion4liveee/video/7482987310330694958?is_from_webapp=1&amp;sender_device=pc&amp;web_id=7473967641288345131</v>
      </c>
      <c r="N108"/>
      <c r="O108"/>
      <c r="P108">
        <v>281</v>
      </c>
      <c r="Q108"/>
      <c r="R108"/>
      <c r="S108"/>
      <c r="T108"/>
      <c r="U108"/>
      <c r="V108"/>
      <c r="W108" s="4">
        <v>45736.563738425924</v>
      </c>
      <c r="X108"/>
      <c r="Y108"/>
    </row>
    <row r="109" ht="25.5" customHeight="1">
      <c r="A109" t="inlineStr">
        <is>
          <t>003507VID</t>
        </is>
      </c>
      <c r="B109" t="inlineStr">
        <is>
          <t>Erica Ding</t>
        </is>
      </c>
      <c r="C109" t="inlineStr">
        <is>
          <t>fashion4liveee</t>
        </is>
      </c>
      <c r="D109" t="inlineStr">
        <is>
          <t>Deleted</t>
        </is>
      </c>
      <c r="E109" t="inlineStr">
        <is>
          <t>Medicube</t>
        </is>
      </c>
      <c r="F109"/>
      <c r="G109" s="2"/>
      <c r="H109" s="2"/>
      <c r="I109"/>
      <c r="J109" s="2"/>
      <c r="K109" s="3">
        <v>45733</v>
      </c>
      <c r="L109" t="inlineStr">
        <is>
          <t>Screenshot 2025-03-20 at 13.31.14.png</t>
        </is>
      </c>
      <c r="M109" s="2" t="str">
        <f>=HYPERLINK("http://shadow ban", "shadow ban")</f>
        <v>shadow ban</v>
      </c>
      <c r="N109"/>
      <c r="O109"/>
      <c r="P109">
        <v>3</v>
      </c>
      <c r="Q109"/>
      <c r="R109"/>
      <c r="S109"/>
      <c r="T109"/>
      <c r="U109"/>
      <c r="V109"/>
      <c r="W109" s="4">
        <v>45736.582453703704</v>
      </c>
      <c r="X109"/>
      <c r="Y109"/>
    </row>
    <row r="110" ht="25.5" customHeight="1">
      <c r="A110" t="inlineStr">
        <is>
          <t>003508VID</t>
        </is>
      </c>
      <c r="B110" t="inlineStr">
        <is>
          <t>Jamie Lu</t>
        </is>
      </c>
      <c r="C110" t="inlineStr">
        <is>
          <t>mannmatrix</t>
        </is>
      </c>
      <c r="D110" t="inlineStr">
        <is>
          <t>Published</t>
        </is>
      </c>
      <c r="E110" t="inlineStr">
        <is>
          <t>Medicube</t>
        </is>
      </c>
      <c r="F110"/>
      <c r="G110" s="2"/>
      <c r="H110" s="2"/>
      <c r="I110"/>
      <c r="J110" s="2"/>
      <c r="K110" s="3">
        <v>45733</v>
      </c>
      <c r="L110"/>
      <c r="M110" s="2" t="str">
        <f>=HYPERLINK("https://www.tiktok.com/@mannmatrix/video/7482937863600934174", "https://www.tiktok.com/@mannmatrix/video/7482937863600934174")</f>
        <v>https://www.tiktok.com/@mannmatrix/video/7482937863600934174</v>
      </c>
      <c r="N110"/>
      <c r="O110"/>
      <c r="P110">
        <v>264</v>
      </c>
      <c r="Q110"/>
      <c r="R110"/>
      <c r="S110"/>
      <c r="T110"/>
      <c r="U110"/>
      <c r="V110"/>
      <c r="W110" s="4">
        <v>45742.52017361111</v>
      </c>
      <c r="X110"/>
      <c r="Y110"/>
    </row>
    <row r="111" ht="25.5" customHeight="1">
      <c r="A111" t="inlineStr">
        <is>
          <t>003509VID</t>
        </is>
      </c>
      <c r="B111" t="inlineStr">
        <is>
          <t>Erica Ding</t>
        </is>
      </c>
      <c r="C111" t="inlineStr">
        <is>
          <t>fashion4liveee</t>
        </is>
      </c>
      <c r="D111" t="inlineStr">
        <is>
          <t>Deleted</t>
        </is>
      </c>
      <c r="E111" t="inlineStr">
        <is>
          <t>Medicube</t>
        </is>
      </c>
      <c r="F111"/>
      <c r="G111" s="2"/>
      <c r="H111" s="2"/>
      <c r="I111"/>
      <c r="J111" s="2"/>
      <c r="K111" s="3">
        <v>45733</v>
      </c>
      <c r="L111" t="inlineStr">
        <is>
          <t>Screenshot 2025-03-20 at 13.31.17.png</t>
        </is>
      </c>
      <c r="M111" s="2" t="str">
        <f>=HYPERLINK("http://shadow ban", "shadow ban")</f>
        <v>shadow ban</v>
      </c>
      <c r="N111"/>
      <c r="O111"/>
      <c r="P111">
        <v>1</v>
      </c>
      <c r="Q111"/>
      <c r="R111"/>
      <c r="S111"/>
      <c r="T111"/>
      <c r="U111"/>
      <c r="V111"/>
      <c r="W111" s="4">
        <v>45736.58244212963</v>
      </c>
      <c r="X111"/>
      <c r="Y111"/>
    </row>
    <row r="112" ht="25.5" customHeight="1">
      <c r="A112" t="inlineStr">
        <is>
          <t>003510VID</t>
        </is>
      </c>
      <c r="B112" t="inlineStr">
        <is>
          <t>Erica Ding</t>
        </is>
      </c>
      <c r="C112" t="inlineStr">
        <is>
          <t>fashion4liveee</t>
        </is>
      </c>
      <c r="D112" t="inlineStr">
        <is>
          <t>Deleted</t>
        </is>
      </c>
      <c r="E112" t="inlineStr">
        <is>
          <t>Medicube</t>
        </is>
      </c>
      <c r="F112"/>
      <c r="G112" s="2"/>
      <c r="H112" s="2"/>
      <c r="I112"/>
      <c r="J112" s="2"/>
      <c r="K112" s="3">
        <v>45733</v>
      </c>
      <c r="L112" t="inlineStr">
        <is>
          <t>Screenshot 2025-03-20 at 13.31.21.png</t>
        </is>
      </c>
      <c r="M112" s="2" t="str">
        <f>=HYPERLINK("http://shadow ban", "shadow ban")</f>
        <v>shadow ban</v>
      </c>
      <c r="N112"/>
      <c r="O112"/>
      <c r="P112">
        <v>5</v>
      </c>
      <c r="Q112"/>
      <c r="R112"/>
      <c r="S112"/>
      <c r="T112"/>
      <c r="U112"/>
      <c r="V112"/>
      <c r="W112" s="4">
        <v>45736.58244212963</v>
      </c>
      <c r="X112"/>
      <c r="Y112"/>
    </row>
    <row r="113" ht="25.5" customHeight="1">
      <c r="A113" t="inlineStr">
        <is>
          <t>003511VID</t>
        </is>
      </c>
      <c r="B113" t="inlineStr">
        <is>
          <t>Erica Ding</t>
        </is>
      </c>
      <c r="C113" t="inlineStr">
        <is>
          <t>fashion4liveee</t>
        </is>
      </c>
      <c r="D113" t="inlineStr">
        <is>
          <t>Deleted</t>
        </is>
      </c>
      <c r="E113" t="inlineStr">
        <is>
          <t>Medicube</t>
        </is>
      </c>
      <c r="F113"/>
      <c r="G113" s="2"/>
      <c r="H113" s="2"/>
      <c r="I113"/>
      <c r="J113" s="2"/>
      <c r="K113" s="3">
        <v>45733</v>
      </c>
      <c r="L113" t="inlineStr">
        <is>
          <t>Screenshot 2025-03-20 at 13.31.23.png</t>
        </is>
      </c>
      <c r="M113" s="2" t="str">
        <f>=HYPERLINK("http://shadow ban", "shadow ban")</f>
        <v>shadow ban</v>
      </c>
      <c r="N113"/>
      <c r="O113"/>
      <c r="P113">
        <v>6</v>
      </c>
      <c r="Q113"/>
      <c r="R113"/>
      <c r="S113"/>
      <c r="T113"/>
      <c r="U113"/>
      <c r="V113"/>
      <c r="W113" s="4">
        <v>45736.58243055556</v>
      </c>
      <c r="X113"/>
      <c r="Y113"/>
    </row>
    <row r="114" ht="25.5" customHeight="1">
      <c r="A114" t="inlineStr">
        <is>
          <t>003513VID</t>
        </is>
      </c>
      <c r="B114" t="inlineStr">
        <is>
          <t>Jamie Lu</t>
        </is>
      </c>
      <c r="C114" t="inlineStr">
        <is>
          <t>mannmatrix</t>
        </is>
      </c>
      <c r="D114" t="inlineStr">
        <is>
          <t>Published</t>
        </is>
      </c>
      <c r="E114" t="inlineStr">
        <is>
          <t>Medicube</t>
        </is>
      </c>
      <c r="F114"/>
      <c r="G114" s="2"/>
      <c r="H114" s="2"/>
      <c r="I114"/>
      <c r="J114" s="2"/>
      <c r="K114" s="3">
        <v>45733</v>
      </c>
      <c r="L114"/>
      <c r="M114" s="2" t="str">
        <f>=HYPERLINK("https://www.tiktok.com/@mannmatrix/video/7482944382237183262", "https://www.tiktok.com/@mannmatrix/video/7482944382237183262")</f>
        <v>https://www.tiktok.com/@mannmatrix/video/7482944382237183262</v>
      </c>
      <c r="N114"/>
      <c r="O114"/>
      <c r="P114">
        <v>14</v>
      </c>
      <c r="Q114"/>
      <c r="R114"/>
      <c r="S114"/>
      <c r="T114"/>
      <c r="U114"/>
      <c r="V114"/>
      <c r="W114" s="4">
        <v>45742.52017361111</v>
      </c>
      <c r="X114"/>
      <c r="Y114"/>
    </row>
    <row r="115" ht="25.5" customHeight="1">
      <c r="A115" t="inlineStr">
        <is>
          <t>003514VID</t>
        </is>
      </c>
      <c r="B115" t="inlineStr">
        <is>
          <t>Jamie Lu</t>
        </is>
      </c>
      <c r="C115" t="inlineStr">
        <is>
          <t>mannmatrix</t>
        </is>
      </c>
      <c r="D115" t="inlineStr">
        <is>
          <t>Published</t>
        </is>
      </c>
      <c r="E115" t="inlineStr">
        <is>
          <t>Medicube</t>
        </is>
      </c>
      <c r="F115"/>
      <c r="G115" s="2"/>
      <c r="H115" s="2"/>
      <c r="I115"/>
      <c r="J115" s="2"/>
      <c r="K115" s="3">
        <v>45733</v>
      </c>
      <c r="L115"/>
      <c r="M115" s="2" t="str">
        <f>=HYPERLINK("https://www.tiktok.com/@mannmatrix/video/7482952344309665054", "https://www.tiktok.com/@mannmatrix/video/7482952344309665054")</f>
        <v>https://www.tiktok.com/@mannmatrix/video/7482952344309665054</v>
      </c>
      <c r="N115"/>
      <c r="O115"/>
      <c r="P115">
        <v>270</v>
      </c>
      <c r="Q115"/>
      <c r="R115"/>
      <c r="S115"/>
      <c r="T115"/>
      <c r="U115"/>
      <c r="V115"/>
      <c r="W115" s="4">
        <v>45742.52017361111</v>
      </c>
      <c r="X115"/>
      <c r="Y115"/>
    </row>
    <row r="116" ht="25.5" customHeight="1">
      <c r="A116" t="inlineStr">
        <is>
          <t>003515VID</t>
        </is>
      </c>
      <c r="B116" t="inlineStr">
        <is>
          <t>Jamie Lu</t>
        </is>
      </c>
      <c r="C116" t="inlineStr">
        <is>
          <t>mannmatrix</t>
        </is>
      </c>
      <c r="D116" t="inlineStr">
        <is>
          <t>Published</t>
        </is>
      </c>
      <c r="E116" t="inlineStr">
        <is>
          <t>Medicube</t>
        </is>
      </c>
      <c r="F116"/>
      <c r="G116" s="2"/>
      <c r="H116" s="2"/>
      <c r="I116"/>
      <c r="J116" s="2"/>
      <c r="K116" s="3">
        <v>45733</v>
      </c>
      <c r="L116"/>
      <c r="M116" s="2" t="str">
        <f>=HYPERLINK("https://www.tiktok.com/@mannmatrix/video/7482959249023241502", "https://www.tiktok.com/@mannmatrix/video/7482959249023241502")</f>
        <v>https://www.tiktok.com/@mannmatrix/video/7482959249023241502</v>
      </c>
      <c r="N116"/>
      <c r="O116"/>
      <c r="P116">
        <v>265</v>
      </c>
      <c r="Q116"/>
      <c r="R116"/>
      <c r="S116"/>
      <c r="T116"/>
      <c r="U116"/>
      <c r="V116"/>
      <c r="W116" s="4">
        <v>45742.52017361111</v>
      </c>
      <c r="X116"/>
      <c r="Y116"/>
    </row>
    <row r="117" ht="25.5" customHeight="1">
      <c r="A117" t="inlineStr">
        <is>
          <t>003516VID</t>
        </is>
      </c>
      <c r="B117" t="inlineStr">
        <is>
          <t>Jamie Lu</t>
        </is>
      </c>
      <c r="C117" t="inlineStr">
        <is>
          <t>mannmatrix</t>
        </is>
      </c>
      <c r="D117" t="inlineStr">
        <is>
          <t>Published</t>
        </is>
      </c>
      <c r="E117" t="inlineStr">
        <is>
          <t>Medicube</t>
        </is>
      </c>
      <c r="F117"/>
      <c r="G117" s="2"/>
      <c r="H117" s="2"/>
      <c r="I117"/>
      <c r="J117" s="2"/>
      <c r="K117" s="3">
        <v>45733</v>
      </c>
      <c r="L117"/>
      <c r="M117" s="2" t="str">
        <f>=HYPERLINK("https://www.tiktok.com/@mannmatrix/video/7482977347516288287", "https://www.tiktok.com/@mannmatrix/video/7482977347516288287")</f>
        <v>https://www.tiktok.com/@mannmatrix/video/7482977347516288287</v>
      </c>
      <c r="N117"/>
      <c r="O117"/>
      <c r="P117">
        <v>255</v>
      </c>
      <c r="Q117"/>
      <c r="R117"/>
      <c r="S117"/>
      <c r="T117"/>
      <c r="U117"/>
      <c r="V117"/>
      <c r="W117" s="4">
        <v>45742.52017361111</v>
      </c>
      <c r="X117"/>
      <c r="Y117"/>
    </row>
    <row r="118" ht="25.5" customHeight="1">
      <c r="A118" t="inlineStr">
        <is>
          <t>003517VID</t>
        </is>
      </c>
      <c r="B118" t="inlineStr">
        <is>
          <t>Jamie Lu</t>
        </is>
      </c>
      <c r="C118" t="inlineStr">
        <is>
          <t>mannmatrix</t>
        </is>
      </c>
      <c r="D118" t="inlineStr">
        <is>
          <t>Published</t>
        </is>
      </c>
      <c r="E118" t="inlineStr">
        <is>
          <t>Medicube</t>
        </is>
      </c>
      <c r="F118"/>
      <c r="G118" s="2"/>
      <c r="H118" s="2"/>
      <c r="I118"/>
      <c r="J118" s="2"/>
      <c r="K118" s="3">
        <v>45733</v>
      </c>
      <c r="L118"/>
      <c r="M118" s="2" t="str">
        <f>=HYPERLINK("https://www.tiktok.com/@mannmatrix/video/7482986052588670239", "https://www.tiktok.com/@mannmatrix/video/7482986052588670239")</f>
        <v>https://www.tiktok.com/@mannmatrix/video/7482986052588670239</v>
      </c>
      <c r="N118"/>
      <c r="O118"/>
      <c r="P118">
        <v>183</v>
      </c>
      <c r="Q118"/>
      <c r="R118"/>
      <c r="S118"/>
      <c r="T118"/>
      <c r="U118"/>
      <c r="V118"/>
      <c r="W118" s="4">
        <v>45742.52017361111</v>
      </c>
      <c r="X118"/>
      <c r="Y118"/>
    </row>
    <row r="119" ht="25.5" customHeight="1">
      <c r="A119" t="inlineStr">
        <is>
          <t>003518VID</t>
        </is>
      </c>
      <c r="B119" t="inlineStr">
        <is>
          <t>Jamie Lu</t>
        </is>
      </c>
      <c r="C119" t="inlineStr">
        <is>
          <t>mannmatrix</t>
        </is>
      </c>
      <c r="D119" t="inlineStr">
        <is>
          <t>Published</t>
        </is>
      </c>
      <c r="E119" t="inlineStr">
        <is>
          <t>Medicube</t>
        </is>
      </c>
      <c r="F119"/>
      <c r="G119" s="2"/>
      <c r="H119" s="2"/>
      <c r="I119"/>
      <c r="J119" s="2"/>
      <c r="K119" s="3">
        <v>45733</v>
      </c>
      <c r="L119"/>
      <c r="M119" s="2" t="str">
        <f>=HYPERLINK("https://www.tiktok.com/@mannmatrix/video/7483000870653758751", "https://www.tiktok.com/@mannmatrix/video/7483000870653758751")</f>
        <v>https://www.tiktok.com/@mannmatrix/video/7483000870653758751</v>
      </c>
      <c r="N119"/>
      <c r="O119"/>
      <c r="P119">
        <v>1</v>
      </c>
      <c r="Q119"/>
      <c r="R119"/>
      <c r="S119"/>
      <c r="T119"/>
      <c r="U119"/>
      <c r="V119"/>
      <c r="W119" s="4">
        <v>45742.52017361111</v>
      </c>
      <c r="X119"/>
      <c r="Y119"/>
    </row>
    <row r="120" ht="25.5" customHeight="1">
      <c r="A120" t="inlineStr">
        <is>
          <t>003526VID</t>
        </is>
      </c>
      <c r="B120" t="inlineStr">
        <is>
          <t>Jamie Lu</t>
        </is>
      </c>
      <c r="C120" t="inlineStr">
        <is>
          <t>mannmatrix</t>
        </is>
      </c>
      <c r="D120" t="inlineStr">
        <is>
          <t>Published</t>
        </is>
      </c>
      <c r="E120" t="inlineStr">
        <is>
          <t>Medicube</t>
        </is>
      </c>
      <c r="F120"/>
      <c r="G120" s="2"/>
      <c r="H120" s="2"/>
      <c r="I120"/>
      <c r="J120" s="2"/>
      <c r="K120" s="3">
        <v>45733</v>
      </c>
      <c r="L120"/>
      <c r="M120" s="2" t="str">
        <f>=HYPERLINK("https://www.tiktok.com/@mannmatrix/video/7483022044381072671", "https://www.tiktok.com/@mannmatrix/video/7483022044381072671")</f>
        <v>https://www.tiktok.com/@mannmatrix/video/7483022044381072671</v>
      </c>
      <c r="N120"/>
      <c r="O120"/>
      <c r="P120">
        <v>69</v>
      </c>
      <c r="Q120"/>
      <c r="R120"/>
      <c r="S120"/>
      <c r="T120"/>
      <c r="U120"/>
      <c r="V120"/>
      <c r="W120" s="4">
        <v>45742.52017361111</v>
      </c>
      <c r="X120"/>
      <c r="Y120"/>
    </row>
    <row r="121" ht="25.5" customHeight="1">
      <c r="A121" t="inlineStr">
        <is>
          <t>003528VID</t>
        </is>
      </c>
      <c r="B121" t="inlineStr">
        <is>
          <t>Jamie Lu</t>
        </is>
      </c>
      <c r="C121" t="inlineStr">
        <is>
          <t>fashionluke</t>
        </is>
      </c>
      <c r="D121" t="inlineStr">
        <is>
          <t>Published</t>
        </is>
      </c>
      <c r="E121" t="inlineStr">
        <is>
          <t>Medicube</t>
        </is>
      </c>
      <c r="F121"/>
      <c r="G121" s="2"/>
      <c r="H121" s="2"/>
      <c r="I121"/>
      <c r="J121" s="2"/>
      <c r="K121" s="3">
        <v>45733</v>
      </c>
      <c r="L121"/>
      <c r="M121" s="2" t="str">
        <f>=HYPERLINK("https://www.tiktok.com/@fashionluke/video/7482950874264816927", "https://www.tiktok.com/@fashionluke/video/7482950874264816927")</f>
        <v>https://www.tiktok.com/@fashionluke/video/7482950874264816927</v>
      </c>
      <c r="N121"/>
      <c r="O121"/>
      <c r="P121">
        <v>1</v>
      </c>
      <c r="Q121"/>
      <c r="R121"/>
      <c r="S121"/>
      <c r="T121"/>
      <c r="U121"/>
      <c r="V121"/>
      <c r="W121" s="4">
        <v>45742.521840277775</v>
      </c>
      <c r="X121"/>
      <c r="Y121"/>
    </row>
    <row r="122" ht="25.5" customHeight="1">
      <c r="A122" t="inlineStr">
        <is>
          <t>003529VID</t>
        </is>
      </c>
      <c r="B122" t="inlineStr">
        <is>
          <t>Jamie Lu</t>
        </is>
      </c>
      <c r="C122" t="inlineStr">
        <is>
          <t>fashionluke</t>
        </is>
      </c>
      <c r="D122" t="inlineStr">
        <is>
          <t>Published</t>
        </is>
      </c>
      <c r="E122" t="inlineStr">
        <is>
          <t>Medicube</t>
        </is>
      </c>
      <c r="F122"/>
      <c r="G122" s="2"/>
      <c r="H122" s="2"/>
      <c r="I122"/>
      <c r="J122" s="2"/>
      <c r="K122" s="3">
        <v>45733</v>
      </c>
      <c r="L122"/>
      <c r="M122" s="2" t="str">
        <f>=HYPERLINK("https://www.tiktok.com/@fashionluke/video/7482957475105262878", "https://www.tiktok.com/@fashionluke/video/7482957475105262878")</f>
        <v>https://www.tiktok.com/@fashionluke/video/7482957475105262878</v>
      </c>
      <c r="N122"/>
      <c r="O122"/>
      <c r="P122">
        <v>98</v>
      </c>
      <c r="Q122"/>
      <c r="R122"/>
      <c r="S122"/>
      <c r="T122"/>
      <c r="U122"/>
      <c r="V122"/>
      <c r="W122" s="4">
        <v>45742.521840277775</v>
      </c>
      <c r="X122"/>
      <c r="Y122"/>
    </row>
    <row r="123" ht="25.5" customHeight="1">
      <c r="A123" t="inlineStr">
        <is>
          <t>003530VID</t>
        </is>
      </c>
      <c r="B123" t="inlineStr">
        <is>
          <t>Jamie Lu</t>
        </is>
      </c>
      <c r="C123" t="inlineStr">
        <is>
          <t>fashionluke</t>
        </is>
      </c>
      <c r="D123" t="inlineStr">
        <is>
          <t>Published</t>
        </is>
      </c>
      <c r="E123" t="inlineStr">
        <is>
          <t>Medicube</t>
        </is>
      </c>
      <c r="F123"/>
      <c r="G123" s="2"/>
      <c r="H123" s="2"/>
      <c r="I123"/>
      <c r="J123" s="2"/>
      <c r="K123" s="3">
        <v>45733</v>
      </c>
      <c r="L123"/>
      <c r="M123" s="2" t="str">
        <f>=HYPERLINK("https://www.tiktok.com/@fashionluke/video/7482965606799609118", "https://www.tiktok.com/@fashionluke/video/7482965606799609118")</f>
        <v>https://www.tiktok.com/@fashionluke/video/7482965606799609118</v>
      </c>
      <c r="N123"/>
      <c r="O123"/>
      <c r="P123">
        <v>98</v>
      </c>
      <c r="Q123"/>
      <c r="R123"/>
      <c r="S123"/>
      <c r="T123"/>
      <c r="U123"/>
      <c r="V123"/>
      <c r="W123" s="4">
        <v>45742.521840277775</v>
      </c>
      <c r="X123"/>
      <c r="Y123"/>
    </row>
    <row r="124" ht="25.5" customHeight="1">
      <c r="A124" t="inlineStr">
        <is>
          <t>003531VID</t>
        </is>
      </c>
      <c r="B124" t="inlineStr">
        <is>
          <t>Jamie Lu</t>
        </is>
      </c>
      <c r="C124" t="inlineStr">
        <is>
          <t>fashionluke</t>
        </is>
      </c>
      <c r="D124" t="inlineStr">
        <is>
          <t>Published</t>
        </is>
      </c>
      <c r="E124" t="inlineStr">
        <is>
          <t>Medicube</t>
        </is>
      </c>
      <c r="F124"/>
      <c r="G124" s="2"/>
      <c r="H124" s="2"/>
      <c r="I124"/>
      <c r="J124" s="2"/>
      <c r="K124" s="3">
        <v>45733</v>
      </c>
      <c r="L124"/>
      <c r="M124" s="2" t="str">
        <f>=HYPERLINK("https://www.tiktok.com/@fashionluke/video/7482976509586574622", "https://www.tiktok.com/@fashionluke/video/7482976509586574622")</f>
        <v>https://www.tiktok.com/@fashionluke/video/7482976509586574622</v>
      </c>
      <c r="N124"/>
      <c r="O124"/>
      <c r="P124">
        <v>262</v>
      </c>
      <c r="Q124"/>
      <c r="R124"/>
      <c r="S124"/>
      <c r="T124"/>
      <c r="U124"/>
      <c r="V124"/>
      <c r="W124" s="4">
        <v>45742.521840277775</v>
      </c>
      <c r="X124"/>
      <c r="Y124"/>
    </row>
    <row r="125" ht="25.5" customHeight="1">
      <c r="A125" t="inlineStr">
        <is>
          <t>003532VID</t>
        </is>
      </c>
      <c r="B125" t="inlineStr">
        <is>
          <t>Jamie Lu</t>
        </is>
      </c>
      <c r="C125" t="inlineStr">
        <is>
          <t>fashionluke</t>
        </is>
      </c>
      <c r="D125" t="inlineStr">
        <is>
          <t>Published</t>
        </is>
      </c>
      <c r="E125" t="inlineStr">
        <is>
          <t>Medicube</t>
        </is>
      </c>
      <c r="F125"/>
      <c r="G125" s="2"/>
      <c r="H125" s="2"/>
      <c r="I125"/>
      <c r="J125" s="2"/>
      <c r="K125" s="3">
        <v>45733</v>
      </c>
      <c r="L125"/>
      <c r="M125" s="2" t="str">
        <f>=HYPERLINK("https://www.tiktok.com/@fashionluke/video/7482986354410867998", "https://www.tiktok.com/@fashionluke/video/7482986354410867998")</f>
        <v>https://www.tiktok.com/@fashionluke/video/7482986354410867998</v>
      </c>
      <c r="N125"/>
      <c r="O125"/>
      <c r="P125">
        <v>254</v>
      </c>
      <c r="Q125"/>
      <c r="R125"/>
      <c r="S125"/>
      <c r="T125"/>
      <c r="U125"/>
      <c r="V125"/>
      <c r="W125" s="4">
        <v>45742.521840277775</v>
      </c>
      <c r="X125"/>
      <c r="Y125"/>
    </row>
    <row r="126" ht="25.5" customHeight="1">
      <c r="A126" t="inlineStr">
        <is>
          <t>003533VID</t>
        </is>
      </c>
      <c r="B126" t="inlineStr">
        <is>
          <t>Jamie Lu</t>
        </is>
      </c>
      <c r="C126" t="inlineStr">
        <is>
          <t>fashionluke</t>
        </is>
      </c>
      <c r="D126" t="inlineStr">
        <is>
          <t>Published</t>
        </is>
      </c>
      <c r="E126" t="inlineStr">
        <is>
          <t>Medicube</t>
        </is>
      </c>
      <c r="F126"/>
      <c r="G126" s="2"/>
      <c r="H126" s="2"/>
      <c r="I126"/>
      <c r="J126" s="2"/>
      <c r="K126" s="3">
        <v>45733</v>
      </c>
      <c r="L126"/>
      <c r="M126" s="2" t="str">
        <f>=HYPERLINK("https://www.tiktok.com/@fashionluke/video/7483000602948111646", "https://www.tiktok.com/@fashionluke/video/7483000602948111646")</f>
        <v>https://www.tiktok.com/@fashionluke/video/7483000602948111646</v>
      </c>
      <c r="N126"/>
      <c r="O126"/>
      <c r="P126">
        <v>182</v>
      </c>
      <c r="Q126"/>
      <c r="R126"/>
      <c r="S126"/>
      <c r="T126"/>
      <c r="U126"/>
      <c r="V126"/>
      <c r="W126" s="4">
        <v>45742.521840277775</v>
      </c>
      <c r="X126"/>
      <c r="Y126"/>
    </row>
    <row r="127" ht="25.5" customHeight="1">
      <c r="A127" t="inlineStr">
        <is>
          <t>003534VID</t>
        </is>
      </c>
      <c r="B127" t="inlineStr">
        <is>
          <t>Jamie Lu</t>
        </is>
      </c>
      <c r="C127" t="inlineStr">
        <is>
          <t>fashionluke</t>
        </is>
      </c>
      <c r="D127" t="inlineStr">
        <is>
          <t>Published</t>
        </is>
      </c>
      <c r="E127" t="inlineStr">
        <is>
          <t>Medicube</t>
        </is>
      </c>
      <c r="F127"/>
      <c r="G127" s="2"/>
      <c r="H127" s="2"/>
      <c r="I127"/>
      <c r="J127" s="2"/>
      <c r="K127" s="3">
        <v>45733</v>
      </c>
      <c r="L127"/>
      <c r="M127" s="2" t="str">
        <f>=HYPERLINK("https://www.tiktok.com/@fashionluke/video/7483022574998375711", "https://www.tiktok.com/@fashionluke/video/7483022574998375711")</f>
        <v>https://www.tiktok.com/@fashionluke/video/7483022574998375711</v>
      </c>
      <c r="N127"/>
      <c r="O127"/>
      <c r="P127">
        <v>181</v>
      </c>
      <c r="Q127"/>
      <c r="R127"/>
      <c r="S127"/>
      <c r="T127"/>
      <c r="U127"/>
      <c r="V127"/>
      <c r="W127" s="4">
        <v>45742.521840277775</v>
      </c>
      <c r="X127"/>
      <c r="Y127"/>
    </row>
    <row r="128" ht="25.5" customHeight="1">
      <c r="A128" t="inlineStr">
        <is>
          <t>003535VID</t>
        </is>
      </c>
      <c r="B128" t="inlineStr">
        <is>
          <t>Jamie Lu</t>
        </is>
      </c>
      <c r="C128" t="inlineStr">
        <is>
          <t>fashionluke</t>
        </is>
      </c>
      <c r="D128" t="inlineStr">
        <is>
          <t>Published</t>
        </is>
      </c>
      <c r="E128" t="inlineStr">
        <is>
          <t>Medicube</t>
        </is>
      </c>
      <c r="F128"/>
      <c r="G128" s="2"/>
      <c r="H128" s="2"/>
      <c r="I128"/>
      <c r="J128" s="2"/>
      <c r="K128" s="3">
        <v>45733</v>
      </c>
      <c r="L128"/>
      <c r="M128" s="2" t="str">
        <f>=HYPERLINK("https://www.tiktok.com/@fashionluke/video/7483029310006168862", "https://www.tiktok.com/@fashionluke/video/7483029310006168862")</f>
        <v>https://www.tiktok.com/@fashionluke/video/7483029310006168862</v>
      </c>
      <c r="N128"/>
      <c r="O128"/>
      <c r="P128">
        <v>108</v>
      </c>
      <c r="Q128"/>
      <c r="R128"/>
      <c r="S128"/>
      <c r="T128"/>
      <c r="U128"/>
      <c r="V128"/>
      <c r="W128" s="4">
        <v>45742.521840277775</v>
      </c>
      <c r="X128"/>
      <c r="Y128"/>
    </row>
    <row r="129" ht="25.5" customHeight="1">
      <c r="A129" t="inlineStr">
        <is>
          <t>003541VID</t>
        </is>
      </c>
      <c r="B129" t="inlineStr">
        <is>
          <t>Erica Ding</t>
        </is>
      </c>
      <c r="C129" t="inlineStr">
        <is>
          <t>trendslayer7</t>
        </is>
      </c>
      <c r="D129" t="inlineStr">
        <is>
          <t>Published</t>
        </is>
      </c>
      <c r="E129" t="inlineStr">
        <is>
          <t>Medicube</t>
        </is>
      </c>
      <c r="F129"/>
      <c r="G129" s="2"/>
      <c r="H129" s="2"/>
      <c r="I129"/>
      <c r="J129" s="2"/>
      <c r="K129" s="3">
        <v>45733</v>
      </c>
      <c r="L129" t="inlineStr">
        <is>
          <t>Screenshot 2025-03-20 at 13.36.53.png</t>
        </is>
      </c>
      <c r="M129" s="2" t="str">
        <f>=HYPERLINK("https://www.tiktok.com/@trendslayer7/video/7482933598757080362?is_from_webapp=1&amp;sender_device=pc&amp;web_id=7473967641288345131", "https://www.tiktok.com/@trendslayer7/video/7482933598757080362?is_from_webapp=1&amp;sender_device=pc&amp;web_id=7473967641288345131")</f>
        <v>https://www.tiktok.com/@trendslayer7/video/7482933598757080362?is_from_webapp=1&amp;sender_device=pc&amp;web_id=7473967641288345131</v>
      </c>
      <c r="N129"/>
      <c r="O129"/>
      <c r="P129">
        <v>271</v>
      </c>
      <c r="Q129"/>
      <c r="R129"/>
      <c r="S129"/>
      <c r="T129"/>
      <c r="U129"/>
      <c r="V129"/>
      <c r="W129" s="4">
        <v>45736.56769675926</v>
      </c>
      <c r="X129"/>
      <c r="Y129"/>
    </row>
    <row r="130" ht="25.5" customHeight="1">
      <c r="A130" t="inlineStr">
        <is>
          <t>003543VID</t>
        </is>
      </c>
      <c r="B130" t="inlineStr">
        <is>
          <t>Erica Ding</t>
        </is>
      </c>
      <c r="C130" t="inlineStr">
        <is>
          <t>trendslayer7</t>
        </is>
      </c>
      <c r="D130" t="inlineStr">
        <is>
          <t>Published</t>
        </is>
      </c>
      <c r="E130" t="inlineStr">
        <is>
          <t>Medicube</t>
        </is>
      </c>
      <c r="F130"/>
      <c r="G130" s="2"/>
      <c r="H130" s="2"/>
      <c r="I130"/>
      <c r="J130" s="2"/>
      <c r="K130" s="3">
        <v>45733</v>
      </c>
      <c r="L130" t="inlineStr">
        <is>
          <t>Screenshot 2025-03-20 at 13.36.56.png</t>
        </is>
      </c>
      <c r="M130" s="2" t="str">
        <f>=HYPERLINK("https://www.tiktok.com/@trendslayer7/video/7482976430700170539?is_from_webapp=1&amp;sender_device=pc&amp;web_id=7473967641288345131", "https://www.tiktok.com/@trendslayer7/video/7482976430700170539?is_from_webapp=1&amp;sender_device=pc&amp;web_id=7473967641288345131")</f>
        <v>https://www.tiktok.com/@trendslayer7/video/7482976430700170539?is_from_webapp=1&amp;sender_device=pc&amp;web_id=7473967641288345131</v>
      </c>
      <c r="N130"/>
      <c r="O130"/>
      <c r="P130">
        <v>280</v>
      </c>
      <c r="Q130"/>
      <c r="R130"/>
      <c r="S130"/>
      <c r="T130"/>
      <c r="U130"/>
      <c r="V130"/>
      <c r="W130" s="4">
        <v>45736.57100694445</v>
      </c>
      <c r="X130"/>
      <c r="Y130"/>
    </row>
    <row r="131" ht="25.5" customHeight="1">
      <c r="A131" t="inlineStr">
        <is>
          <t>003544VID</t>
        </is>
      </c>
      <c r="B131" t="inlineStr">
        <is>
          <t>Erica Ding</t>
        </is>
      </c>
      <c r="C131" t="inlineStr">
        <is>
          <t>trendslayer7</t>
        </is>
      </c>
      <c r="D131" t="inlineStr">
        <is>
          <t>Published</t>
        </is>
      </c>
      <c r="E131" t="inlineStr">
        <is>
          <t>Medicube</t>
        </is>
      </c>
      <c r="F131"/>
      <c r="G131" s="2"/>
      <c r="H131" s="2"/>
      <c r="I131"/>
      <c r="J131" s="2"/>
      <c r="K131" s="3">
        <v>45733</v>
      </c>
      <c r="L131" t="inlineStr">
        <is>
          <t>Screenshot 2025-03-20 at 13.36.59.png</t>
        </is>
      </c>
      <c r="M131" s="2" t="str">
        <f>=HYPERLINK("https://www.tiktok.com/@trendslayer7/video/7482987528757366062?is_from_webapp=1&amp;sender_device=pc&amp;web_id=7473967641288345131", "https://www.tiktok.com/@trendslayer7/video/7482987528757366062?is_from_webapp=1&amp;sender_device=pc&amp;web_id=7473967641288345131")</f>
        <v>https://www.tiktok.com/@trendslayer7/video/7482987528757366062?is_from_webapp=1&amp;sender_device=pc&amp;web_id=7473967641288345131</v>
      </c>
      <c r="N131"/>
      <c r="O131"/>
      <c r="P131">
        <v>124</v>
      </c>
      <c r="Q131"/>
      <c r="R131"/>
      <c r="S131"/>
      <c r="T131"/>
      <c r="U131"/>
      <c r="V131"/>
      <c r="W131" s="4">
        <v>45736.57104166667</v>
      </c>
      <c r="X131"/>
      <c r="Y131"/>
    </row>
    <row r="132" ht="25.5" customHeight="1">
      <c r="A132" t="inlineStr">
        <is>
          <t>003545VID</t>
        </is>
      </c>
      <c r="B132" t="inlineStr">
        <is>
          <t>Erica Ding</t>
        </is>
      </c>
      <c r="C132" t="inlineStr">
        <is>
          <t>trendslayer7</t>
        </is>
      </c>
      <c r="D132" t="inlineStr">
        <is>
          <t>Deleted</t>
        </is>
      </c>
      <c r="E132" t="inlineStr">
        <is>
          <t>Medicube</t>
        </is>
      </c>
      <c r="F132"/>
      <c r="G132" s="2"/>
      <c r="H132" s="2"/>
      <c r="I132"/>
      <c r="J132" s="2"/>
      <c r="K132" s="3">
        <v>45733</v>
      </c>
      <c r="L132" t="inlineStr">
        <is>
          <t>Screenshot 2025-03-20 at 13.37.01.png</t>
        </is>
      </c>
      <c r="M132" s="2" t="str">
        <f>=HYPERLINK("http://shadow ban", "shadow ban")</f>
        <v>shadow ban</v>
      </c>
      <c r="N132"/>
      <c r="O132"/>
      <c r="P132">
        <v>1</v>
      </c>
      <c r="Q132"/>
      <c r="R132"/>
      <c r="S132"/>
      <c r="T132"/>
      <c r="U132"/>
      <c r="V132"/>
      <c r="W132" s="4">
        <v>45736.582349537035</v>
      </c>
      <c r="X132"/>
      <c r="Y132"/>
    </row>
    <row r="133" ht="25.5" customHeight="1">
      <c r="A133" t="inlineStr">
        <is>
          <t>003546VID</t>
        </is>
      </c>
      <c r="B133" t="inlineStr">
        <is>
          <t>Erica Ding</t>
        </is>
      </c>
      <c r="C133" t="inlineStr">
        <is>
          <t>trendslayer7</t>
        </is>
      </c>
      <c r="D133" t="inlineStr">
        <is>
          <t>Deleted</t>
        </is>
      </c>
      <c r="E133" t="inlineStr">
        <is>
          <t>Medicube</t>
        </is>
      </c>
      <c r="F133"/>
      <c r="G133" s="2"/>
      <c r="H133" s="2"/>
      <c r="I133"/>
      <c r="J133" s="2"/>
      <c r="K133" s="3">
        <v>45733</v>
      </c>
      <c r="L133" t="inlineStr">
        <is>
          <t>Screenshot 2025-03-20 at 13.37.06.png</t>
        </is>
      </c>
      <c r="M133" s="2" t="str">
        <f>=HYPERLINK("http://shadow ban", "shadow ban")</f>
        <v>shadow ban</v>
      </c>
      <c r="N133"/>
      <c r="O133"/>
      <c r="P133">
        <v>0</v>
      </c>
      <c r="Q133"/>
      <c r="R133"/>
      <c r="S133"/>
      <c r="T133"/>
      <c r="U133"/>
      <c r="V133"/>
      <c r="W133" s="4">
        <v>45736.57109953704</v>
      </c>
      <c r="X133"/>
      <c r="Y133"/>
    </row>
    <row r="134" ht="25.5" customHeight="1">
      <c r="A134" t="inlineStr">
        <is>
          <t>003547VID</t>
        </is>
      </c>
      <c r="B134" t="inlineStr">
        <is>
          <t>Erica Ding</t>
        </is>
      </c>
      <c r="C134" t="inlineStr">
        <is>
          <t>trendslayer7</t>
        </is>
      </c>
      <c r="D134" t="inlineStr">
        <is>
          <t>Published</t>
        </is>
      </c>
      <c r="E134" t="inlineStr">
        <is>
          <t>Medicube</t>
        </is>
      </c>
      <c r="F134"/>
      <c r="G134" s="2"/>
      <c r="H134" s="2"/>
      <c r="I134"/>
      <c r="J134" s="2"/>
      <c r="K134" s="3">
        <v>45733</v>
      </c>
      <c r="L134" t="inlineStr">
        <is>
          <t>Screenshot 2025-03-20 at 13.37.08.png</t>
        </is>
      </c>
      <c r="M134" s="2" t="str">
        <f>=HYPERLINK("https://www.tiktok.com/@trendslayer7/video/7483018307696643371?is_from_webapp=1&amp;sender_device=pc&amp;web_id=7473967641288345131", "https://www.tiktok.com/@trendslayer7/video/7483018307696643371?is_from_webapp=1&amp;sender_device=pc&amp;web_id=7473967641288345131")</f>
        <v>https://www.tiktok.com/@trendslayer7/video/7483018307696643371?is_from_webapp=1&amp;sender_device=pc&amp;web_id=7473967641288345131</v>
      </c>
      <c r="N134"/>
      <c r="O134"/>
      <c r="P134">
        <v>277</v>
      </c>
      <c r="Q134"/>
      <c r="R134"/>
      <c r="S134"/>
      <c r="T134"/>
      <c r="U134"/>
      <c r="V134"/>
      <c r="W134" s="4">
        <v>45736.57114583333</v>
      </c>
      <c r="X134"/>
      <c r="Y134"/>
    </row>
    <row r="135" ht="25.5" customHeight="1">
      <c r="A135" t="inlineStr">
        <is>
          <t>003548VID</t>
        </is>
      </c>
      <c r="B135" t="inlineStr">
        <is>
          <t>Erica Ding</t>
        </is>
      </c>
      <c r="C135" t="inlineStr">
        <is>
          <t>trendslayer7</t>
        </is>
      </c>
      <c r="D135" t="inlineStr">
        <is>
          <t>Deleted</t>
        </is>
      </c>
      <c r="E135" t="inlineStr">
        <is>
          <t>Medicube</t>
        </is>
      </c>
      <c r="F135"/>
      <c r="G135" s="2"/>
      <c r="H135" s="2"/>
      <c r="I135"/>
      <c r="J135" s="2"/>
      <c r="K135" s="3">
        <v>45733</v>
      </c>
      <c r="L135" t="inlineStr">
        <is>
          <t>Screenshot 2025-03-20 at 13.37.10.png</t>
        </is>
      </c>
      <c r="M135" s="2" t="str">
        <f>=HYPERLINK("http://shadow ban", "shadow ban")</f>
        <v>shadow ban</v>
      </c>
      <c r="N135"/>
      <c r="O135"/>
      <c r="P135">
        <v>0</v>
      </c>
      <c r="Q135"/>
      <c r="R135"/>
      <c r="S135"/>
      <c r="T135"/>
      <c r="U135"/>
      <c r="V135"/>
      <c r="W135" s="4">
        <v>45736.58237268519</v>
      </c>
      <c r="X135"/>
      <c r="Y135"/>
    </row>
    <row r="136" ht="25.5" customHeight="1">
      <c r="A136" t="inlineStr">
        <is>
          <t>003579VID</t>
        </is>
      </c>
      <c r="B136" t="inlineStr">
        <is>
          <t>Erica Ding</t>
        </is>
      </c>
      <c r="C136" t="inlineStr">
        <is>
          <t>trendsync00</t>
        </is>
      </c>
      <c r="D136" t="inlineStr">
        <is>
          <t>Published</t>
        </is>
      </c>
      <c r="E136" t="inlineStr">
        <is>
          <t>Medicube</t>
        </is>
      </c>
      <c r="F136"/>
      <c r="G136" s="2"/>
      <c r="H136" s="2"/>
      <c r="I136"/>
      <c r="J136" s="2"/>
      <c r="K136" s="3">
        <v>45733</v>
      </c>
      <c r="L136" t="inlineStr">
        <is>
          <t>Screenshot 2025-03-20 at 14.15.21.png</t>
        </is>
      </c>
      <c r="M136" s="2" t="str">
        <f>=HYPERLINK("https://www.tiktok.com/@trendsync00/video/7482932412784266542?is_from_webapp=1&amp;sender_device=pc&amp;web_id=7473967641288345131", "https://www.tiktok.com/@trendsync00/video/7482932412784266542?is_from_webapp=1&amp;sender_device=pc&amp;web_id=7473967641288345131")</f>
        <v>https://www.tiktok.com/@trendsync00/video/7482932412784266542?is_from_webapp=1&amp;sender_device=pc&amp;web_id=7473967641288345131</v>
      </c>
      <c r="N136"/>
      <c r="O136"/>
      <c r="P136">
        <v>283</v>
      </c>
      <c r="Q136"/>
      <c r="R136"/>
      <c r="S136"/>
      <c r="T136"/>
      <c r="U136"/>
      <c r="V136"/>
      <c r="W136" s="4">
        <v>45736.59434027778</v>
      </c>
      <c r="X136"/>
      <c r="Y136"/>
    </row>
    <row r="137" ht="25.5" customHeight="1">
      <c r="A137" t="inlineStr">
        <is>
          <t>003580VID</t>
        </is>
      </c>
      <c r="B137" t="inlineStr">
        <is>
          <t>Erica Ding</t>
        </is>
      </c>
      <c r="C137" t="inlineStr">
        <is>
          <t>trendsync00</t>
        </is>
      </c>
      <c r="D137" t="inlineStr">
        <is>
          <t>Published</t>
        </is>
      </c>
      <c r="E137" t="inlineStr">
        <is>
          <t>Medicube</t>
        </is>
      </c>
      <c r="F137"/>
      <c r="G137" s="2"/>
      <c r="H137" s="2"/>
      <c r="I137"/>
      <c r="J137" s="2"/>
      <c r="K137" s="3">
        <v>45733</v>
      </c>
      <c r="L137" t="inlineStr">
        <is>
          <t>Screenshot 2025-03-20 at 14.15.23.png</t>
        </is>
      </c>
      <c r="M137" s="2" t="str">
        <f>=HYPERLINK("https://www.tiktok.com/@trendsync00/video/7482942599129550126?is_from_webapp=1&amp;sender_device=pc&amp;web_id=7473967641288345131", "https://www.tiktok.com/@trendsync00/video/7482942599129550126?is_from_webapp=1&amp;sender_device=pc&amp;web_id=7473967641288345131")</f>
        <v>https://www.tiktok.com/@trendsync00/video/7482942599129550126?is_from_webapp=1&amp;sender_device=pc&amp;web_id=7473967641288345131</v>
      </c>
      <c r="N137"/>
      <c r="O137"/>
      <c r="P137">
        <v>284</v>
      </c>
      <c r="Q137"/>
      <c r="R137"/>
      <c r="S137"/>
      <c r="T137"/>
      <c r="U137"/>
      <c r="V137"/>
      <c r="W137" s="4">
        <v>45736.594363425924</v>
      </c>
      <c r="X137"/>
      <c r="Y137"/>
    </row>
    <row r="138" ht="25.5" customHeight="1">
      <c r="A138" t="inlineStr">
        <is>
          <t>003581VID</t>
        </is>
      </c>
      <c r="B138" t="inlineStr">
        <is>
          <t>Erica Ding</t>
        </is>
      </c>
      <c r="C138" t="inlineStr">
        <is>
          <t>trendsync00</t>
        </is>
      </c>
      <c r="D138" t="inlineStr">
        <is>
          <t>Published</t>
        </is>
      </c>
      <c r="E138" t="inlineStr">
        <is>
          <t>Medicube</t>
        </is>
      </c>
      <c r="F138"/>
      <c r="G138" s="2"/>
      <c r="H138" s="2"/>
      <c r="I138"/>
      <c r="J138" s="2"/>
      <c r="K138" s="3">
        <v>45733</v>
      </c>
      <c r="L138" t="inlineStr">
        <is>
          <t>Screenshot 2025-03-20 at 14.15.26.png</t>
        </is>
      </c>
      <c r="M138" s="2" t="str">
        <f>=HYPERLINK("https://www.tiktok.com/@trendsync00/video/7482951219745639726?is_from_webapp=1&amp;sender_device=pc&amp;web_id=7473967641288345131", "https://www.tiktok.com/@trendsync00/video/7482951219745639726?is_from_webapp=1&amp;sender_device=pc&amp;web_id=7473967641288345131")</f>
        <v>https://www.tiktok.com/@trendsync00/video/7482951219745639726?is_from_webapp=1&amp;sender_device=pc&amp;web_id=7473967641288345131</v>
      </c>
      <c r="N138"/>
      <c r="O138"/>
      <c r="P138">
        <v>270</v>
      </c>
      <c r="Q138"/>
      <c r="R138"/>
      <c r="S138"/>
      <c r="T138"/>
      <c r="U138"/>
      <c r="V138"/>
      <c r="W138" s="4">
        <v>45736.59438657408</v>
      </c>
      <c r="X138"/>
      <c r="Y138"/>
    </row>
    <row r="139" ht="25.5" customHeight="1">
      <c r="A139" t="inlineStr">
        <is>
          <t>003582VID</t>
        </is>
      </c>
      <c r="B139" t="inlineStr">
        <is>
          <t>Erica Ding</t>
        </is>
      </c>
      <c r="C139" t="inlineStr">
        <is>
          <t>trendsync00</t>
        </is>
      </c>
      <c r="D139" t="inlineStr">
        <is>
          <t>Published</t>
        </is>
      </c>
      <c r="E139" t="inlineStr">
        <is>
          <t>Medicube</t>
        </is>
      </c>
      <c r="F139"/>
      <c r="G139" s="2"/>
      <c r="H139" s="2"/>
      <c r="I139"/>
      <c r="J139" s="2"/>
      <c r="K139" s="3">
        <v>45733</v>
      </c>
      <c r="L139" t="inlineStr">
        <is>
          <t>Screenshot 2025-03-20 at 14.15.28.png</t>
        </is>
      </c>
      <c r="M139" s="2" t="str">
        <f>=HYPERLINK("https://www.tiktok.com/@trendsync00/video/7482976742995447082?is_from_webapp=1&amp;sender_device=pc&amp;web_id=7473967641288345131", "https://www.tiktok.com/@trendsync00/video/7482976742995447082?is_from_webapp=1&amp;sender_device=pc&amp;web_id=7473967641288345131")</f>
        <v>https://www.tiktok.com/@trendsync00/video/7482976742995447082?is_from_webapp=1&amp;sender_device=pc&amp;web_id=7473967641288345131</v>
      </c>
      <c r="N139"/>
      <c r="O139"/>
      <c r="P139">
        <v>262</v>
      </c>
      <c r="Q139"/>
      <c r="R139"/>
      <c r="S139"/>
      <c r="T139"/>
      <c r="U139"/>
      <c r="V139"/>
      <c r="W139" s="4">
        <v>45736.59442129629</v>
      </c>
      <c r="X139"/>
      <c r="Y139"/>
    </row>
    <row r="140" ht="25.5" customHeight="1">
      <c r="A140" t="inlineStr">
        <is>
          <t>003583VID</t>
        </is>
      </c>
      <c r="B140" t="inlineStr">
        <is>
          <t>Erica Ding</t>
        </is>
      </c>
      <c r="C140" t="inlineStr">
        <is>
          <t>trendsync00</t>
        </is>
      </c>
      <c r="D140" t="inlineStr">
        <is>
          <t>Published</t>
        </is>
      </c>
      <c r="E140" t="inlineStr">
        <is>
          <t>Medicube</t>
        </is>
      </c>
      <c r="F140"/>
      <c r="G140" s="2"/>
      <c r="H140" s="2"/>
      <c r="I140"/>
      <c r="J140" s="2"/>
      <c r="K140" s="3">
        <v>45733</v>
      </c>
      <c r="L140" t="inlineStr">
        <is>
          <t>Screenshot 2025-03-20 at 14.15.33.png</t>
        </is>
      </c>
      <c r="M140" s="2" t="str">
        <f>=HYPERLINK("https://www.tiktok.com/@trendsync00/video/7482987116155145514?is_from_webapp=1&amp;sender_device=pc&amp;web_id=7473967641288345131", "https://www.tiktok.com/@trendsync00/video/7482987116155145514?is_from_webapp=1&amp;sender_device=pc&amp;web_id=7473967641288345131")</f>
        <v>https://www.tiktok.com/@trendsync00/video/7482987116155145514?is_from_webapp=1&amp;sender_device=pc&amp;web_id=7473967641288345131</v>
      </c>
      <c r="N140"/>
      <c r="O140"/>
      <c r="P140">
        <v>291</v>
      </c>
      <c r="Q140"/>
      <c r="R140"/>
      <c r="S140"/>
      <c r="T140"/>
      <c r="U140"/>
      <c r="V140"/>
      <c r="W140" s="4">
        <v>45736.594456018516</v>
      </c>
      <c r="X140"/>
      <c r="Y140"/>
    </row>
    <row r="141" ht="25.5" customHeight="1">
      <c r="A141" t="inlineStr">
        <is>
          <t>003584VID</t>
        </is>
      </c>
      <c r="B141" t="inlineStr">
        <is>
          <t>Erica Ding</t>
        </is>
      </c>
      <c r="C141" t="inlineStr">
        <is>
          <t>trendsync00</t>
        </is>
      </c>
      <c r="D141" t="inlineStr">
        <is>
          <t>Published</t>
        </is>
      </c>
      <c r="E141" t="inlineStr">
        <is>
          <t>Medicube</t>
        </is>
      </c>
      <c r="F141"/>
      <c r="G141" s="2"/>
      <c r="H141" s="2"/>
      <c r="I141"/>
      <c r="J141" s="2"/>
      <c r="K141" s="3">
        <v>45733</v>
      </c>
      <c r="L141" t="inlineStr">
        <is>
          <t>Screenshot 2025-03-20 at 14.15.35.png</t>
        </is>
      </c>
      <c r="M141" s="2" t="str">
        <f>=HYPERLINK("https://www.tiktok.com/@trendsync00/video/7482996047669808430?is_from_webapp=1&amp;sender_device=pc&amp;web_id=7473967641288345131", "https://www.tiktok.com/@trendsync00/video/7482996047669808430?is_from_webapp=1&amp;sender_device=pc&amp;web_id=7473967641288345131")</f>
        <v>https://www.tiktok.com/@trendsync00/video/7482996047669808430?is_from_webapp=1&amp;sender_device=pc&amp;web_id=7473967641288345131</v>
      </c>
      <c r="N141"/>
      <c r="O141"/>
      <c r="P141">
        <v>294</v>
      </c>
      <c r="Q141"/>
      <c r="R141"/>
      <c r="S141"/>
      <c r="T141"/>
      <c r="U141"/>
      <c r="V141"/>
      <c r="W141" s="4">
        <v>45736.59449074074</v>
      </c>
      <c r="X141"/>
      <c r="Y141"/>
    </row>
    <row r="142" ht="25.5" customHeight="1">
      <c r="A142" t="inlineStr">
        <is>
          <t>003290VID</t>
        </is>
      </c>
      <c r="B142" t="inlineStr">
        <is>
          <t>Kayla</t>
        </is>
      </c>
      <c r="C142" t="inlineStr">
        <is>
          <t>chicwave107</t>
        </is>
      </c>
      <c r="D142" t="inlineStr">
        <is>
          <t>Published</t>
        </is>
      </c>
      <c r="E142" t="inlineStr">
        <is>
          <t>Medicube</t>
        </is>
      </c>
      <c r="F142"/>
      <c r="G142" s="2"/>
      <c r="H142" s="2"/>
      <c r="I142"/>
      <c r="J142" s="2"/>
      <c r="K142" s="3">
        <v>45734</v>
      </c>
      <c r="L142" t="inlineStr">
        <is>
          <t>Screenshot 2025-03-18 at 18.12.43.png</t>
        </is>
      </c>
      <c r="M142" s="2" t="str">
        <f>=HYPERLINK("https://www.tiktok.com/@chicwave107/video/7483265138112384302?is_from_webapp=1&amp;sender_device=pc&amp;web_id=7462164159582520874", "https://www.tiktok.com/@chicwave107/video/7483265138112384302?is_from_webapp=1&amp;sender_device=pc&amp;web_id=7462164159582520874")</f>
        <v>https://www.tiktok.com/@chicwave107/video/7483265138112384302?is_from_webapp=1&amp;sender_device=pc&amp;web_id=7462164159582520874</v>
      </c>
      <c r="N142"/>
      <c r="O142"/>
      <c r="P142">
        <v>269</v>
      </c>
      <c r="Q142"/>
      <c r="R142"/>
      <c r="S142"/>
      <c r="T142"/>
      <c r="U142"/>
      <c r="V142"/>
      <c r="W142" s="4">
        <v>45735.62013888889</v>
      </c>
      <c r="X142"/>
      <c r="Y142"/>
    </row>
    <row r="143" ht="25.5" customHeight="1">
      <c r="A143" t="inlineStr">
        <is>
          <t>003291VID</t>
        </is>
      </c>
      <c r="B143" t="inlineStr">
        <is>
          <t>Kayla</t>
        </is>
      </c>
      <c r="C143" t="inlineStr">
        <is>
          <t>chicwave107</t>
        </is>
      </c>
      <c r="D143" t="inlineStr">
        <is>
          <t>Published</t>
        </is>
      </c>
      <c r="E143" t="inlineStr">
        <is>
          <t>Medicube</t>
        </is>
      </c>
      <c r="F143"/>
      <c r="G143" s="2"/>
      <c r="H143" s="2"/>
      <c r="I143"/>
      <c r="J143" s="2"/>
      <c r="K143" s="3">
        <v>45734</v>
      </c>
      <c r="L143" t="inlineStr">
        <is>
          <t>Screenshot 2025-03-18 at 18.12.46.png</t>
        </is>
      </c>
      <c r="M143" s="2" t="str">
        <f>=HYPERLINK("https://www.tiktok.com/@chicwave107/video/7483270854315527470?is_from_webapp=1&amp;sender_device=pc&amp;web_id=7462164159582520874", "https://www.tiktok.com/@chicwave107/video/7483270854315527470?is_from_webapp=1&amp;sender_device=pc&amp;web_id=7462164159582520874")</f>
        <v>https://www.tiktok.com/@chicwave107/video/7483270854315527470?is_from_webapp=1&amp;sender_device=pc&amp;web_id=7462164159582520874</v>
      </c>
      <c r="N143"/>
      <c r="O143"/>
      <c r="P143">
        <v>275</v>
      </c>
      <c r="Q143"/>
      <c r="R143"/>
      <c r="S143"/>
      <c r="T143"/>
      <c r="U143"/>
      <c r="V143"/>
      <c r="W143" s="4">
        <v>45735.620162037034</v>
      </c>
      <c r="X143"/>
      <c r="Y143"/>
    </row>
    <row r="144" ht="25.5" customHeight="1">
      <c r="A144" t="inlineStr">
        <is>
          <t>003293VID</t>
        </is>
      </c>
      <c r="B144" t="inlineStr">
        <is>
          <t>Kayla</t>
        </is>
      </c>
      <c r="C144" t="inlineStr">
        <is>
          <t>chicwave107</t>
        </is>
      </c>
      <c r="D144" t="inlineStr">
        <is>
          <t>Published</t>
        </is>
      </c>
      <c r="E144" t="inlineStr">
        <is>
          <t>Medicube</t>
        </is>
      </c>
      <c r="F144"/>
      <c r="G144" s="2"/>
      <c r="H144" s="2"/>
      <c r="I144"/>
      <c r="J144" s="2"/>
      <c r="K144" s="3">
        <v>45734</v>
      </c>
      <c r="L144" t="inlineStr">
        <is>
          <t>Screenshot 2025-03-18 at 18.12.51.png</t>
        </is>
      </c>
      <c r="M144" s="2" t="str">
        <f>=HYPERLINK("https://www.tiktok.com/@chicwave107/video/7483284458972417326?is_from_webapp=1&amp;sender_device=pc&amp;web_id=7462164159582520874", "https://www.tiktok.com/@chicwave107/video/7483284458972417326?is_from_webapp=1&amp;sender_device=pc&amp;web_id=7462164159582520874")</f>
        <v>https://www.tiktok.com/@chicwave107/video/7483284458972417326?is_from_webapp=1&amp;sender_device=pc&amp;web_id=7462164159582520874</v>
      </c>
      <c r="N144"/>
      <c r="O144"/>
      <c r="P144">
        <v>328</v>
      </c>
      <c r="Q144"/>
      <c r="R144"/>
      <c r="S144"/>
      <c r="T144"/>
      <c r="U144"/>
      <c r="V144"/>
      <c r="W144" s="4">
        <v>45735.620208333334</v>
      </c>
      <c r="X144"/>
      <c r="Y144"/>
    </row>
    <row r="145" ht="25.5" customHeight="1">
      <c r="A145" t="inlineStr">
        <is>
          <t>003294VID</t>
        </is>
      </c>
      <c r="B145" t="inlineStr">
        <is>
          <t>Kayla</t>
        </is>
      </c>
      <c r="C145" t="inlineStr">
        <is>
          <t>chicwave107</t>
        </is>
      </c>
      <c r="D145" t="inlineStr">
        <is>
          <t>Published</t>
        </is>
      </c>
      <c r="E145" t="inlineStr">
        <is>
          <t>Medicube</t>
        </is>
      </c>
      <c r="F145"/>
      <c r="G145" s="2"/>
      <c r="H145" s="2"/>
      <c r="I145"/>
      <c r="J145" s="2"/>
      <c r="K145" s="3">
        <v>45734</v>
      </c>
      <c r="L145" t="inlineStr">
        <is>
          <t>Screenshot 2025-03-18 at 18.12.55.png</t>
        </is>
      </c>
      <c r="M145" s="2" t="str">
        <f>=HYPERLINK("https://www.tiktok.com/@chicwave107/video/7483291322363694379?is_from_webapp=1&amp;sender_device=pc&amp;web_id=7462164159582520874", "https://www.tiktok.com/@chicwave107/video/7483291322363694379?is_from_webapp=1&amp;sender_device=pc&amp;web_id=7462164159582520874")</f>
        <v>https://www.tiktok.com/@chicwave107/video/7483291322363694379?is_from_webapp=1&amp;sender_device=pc&amp;web_id=7462164159582520874</v>
      </c>
      <c r="N145"/>
      <c r="O145"/>
      <c r="P145">
        <v>249</v>
      </c>
      <c r="Q145"/>
      <c r="R145"/>
      <c r="S145"/>
      <c r="T145"/>
      <c r="U145"/>
      <c r="V145"/>
      <c r="W145" s="4">
        <v>45735.6202662037</v>
      </c>
      <c r="X145"/>
      <c r="Y145"/>
    </row>
    <row r="146" ht="25.5" customHeight="1">
      <c r="A146" t="inlineStr">
        <is>
          <t>003295VID</t>
        </is>
      </c>
      <c r="B146" t="inlineStr">
        <is>
          <t>Kayla</t>
        </is>
      </c>
      <c r="C146" t="inlineStr">
        <is>
          <t>chicwave107</t>
        </is>
      </c>
      <c r="D146" t="inlineStr">
        <is>
          <t>Published</t>
        </is>
      </c>
      <c r="E146" t="inlineStr">
        <is>
          <t>Medicube</t>
        </is>
      </c>
      <c r="F146"/>
      <c r="G146" s="2"/>
      <c r="H146" s="2"/>
      <c r="I146"/>
      <c r="J146" s="2"/>
      <c r="K146" s="3">
        <v>45734</v>
      </c>
      <c r="L146" t="inlineStr">
        <is>
          <t>Screenshot 2025-03-18 at 18.12.58.png</t>
        </is>
      </c>
      <c r="M146" s="2" t="str">
        <f>=HYPERLINK("https://www.tiktok.com/@chicwave107/video/7483300414708829483?is_from_webapp=1&amp;sender_device=pc&amp;web_id=7462164159582520874", "https://www.tiktok.com/@chicwave107/video/7483300414708829483?is_from_webapp=1&amp;sender_device=pc&amp;web_id=7462164159582520874")</f>
        <v>https://www.tiktok.com/@chicwave107/video/7483300414708829483?is_from_webapp=1&amp;sender_device=pc&amp;web_id=7462164159582520874</v>
      </c>
      <c r="N146"/>
      <c r="O146"/>
      <c r="P146">
        <v>277</v>
      </c>
      <c r="Q146"/>
      <c r="R146"/>
      <c r="S146"/>
      <c r="T146"/>
      <c r="U146"/>
      <c r="V146"/>
      <c r="W146" s="4">
        <v>45735.62028935185</v>
      </c>
      <c r="X146"/>
      <c r="Y146"/>
    </row>
    <row r="147" ht="25.5" customHeight="1">
      <c r="A147" t="inlineStr">
        <is>
          <t>003296VID</t>
        </is>
      </c>
      <c r="B147" t="inlineStr">
        <is>
          <t>Kayla</t>
        </is>
      </c>
      <c r="C147" t="inlineStr">
        <is>
          <t>chicwave107</t>
        </is>
      </c>
      <c r="D147" t="inlineStr">
        <is>
          <t>Published</t>
        </is>
      </c>
      <c r="E147" t="inlineStr">
        <is>
          <t>Medicube</t>
        </is>
      </c>
      <c r="F147"/>
      <c r="G147" s="2"/>
      <c r="H147" s="2"/>
      <c r="I147"/>
      <c r="J147" s="2"/>
      <c r="K147" s="3">
        <v>45734</v>
      </c>
      <c r="L147" t="inlineStr">
        <is>
          <t>Screenshot 2025-03-18 at 18.13.01.png</t>
        </is>
      </c>
      <c r="M147" s="2" t="str">
        <f>=HYPERLINK("https://www.tiktok.com/@chicwave107/video/7483309342435986731?is_from_webapp=1&amp;sender_device=pc&amp;web_id=7462164159582520874", "https://www.tiktok.com/@chicwave107/video/7483309342435986731?is_from_webapp=1&amp;sender_device=pc&amp;web_id=7462164159582520874")</f>
        <v>https://www.tiktok.com/@chicwave107/video/7483309342435986731?is_from_webapp=1&amp;sender_device=pc&amp;web_id=7462164159582520874</v>
      </c>
      <c r="N147"/>
      <c r="O147"/>
      <c r="P147">
        <v>263</v>
      </c>
      <c r="Q147"/>
      <c r="R147"/>
      <c r="S147"/>
      <c r="T147"/>
      <c r="U147"/>
      <c r="V147"/>
      <c r="W147" s="4">
        <v>45735.62033564815</v>
      </c>
      <c r="X147"/>
      <c r="Y147"/>
    </row>
    <row r="148" ht="25.5" customHeight="1">
      <c r="A148" t="inlineStr">
        <is>
          <t>003297VID</t>
        </is>
      </c>
      <c r="B148" t="inlineStr">
        <is>
          <t>Kayla</t>
        </is>
      </c>
      <c r="C148" t="inlineStr">
        <is>
          <t>chicwave107</t>
        </is>
      </c>
      <c r="D148" t="inlineStr">
        <is>
          <t>Published</t>
        </is>
      </c>
      <c r="E148" t="inlineStr">
        <is>
          <t>Medicube</t>
        </is>
      </c>
      <c r="F148"/>
      <c r="G148" s="2"/>
      <c r="H148" s="2"/>
      <c r="I148"/>
      <c r="J148" s="2"/>
      <c r="K148" s="3">
        <v>45734</v>
      </c>
      <c r="L148" t="inlineStr">
        <is>
          <t>Screenshot 2025-03-18 at 18.13.04.png</t>
        </is>
      </c>
      <c r="M148" s="2" t="str">
        <f>=HYPERLINK("https://www.tiktok.com/@chicwave107/video/7483314996898909486?is_from_webapp=1&amp;sender_device=pc&amp;web_id=7462164159582520874", "https://www.tiktok.com/@chicwave107/video/7483314996898909486?is_from_webapp=1&amp;sender_device=pc&amp;web_id=7462164159582520874")</f>
        <v>https://www.tiktok.com/@chicwave107/video/7483314996898909486?is_from_webapp=1&amp;sender_device=pc&amp;web_id=7462164159582520874</v>
      </c>
      <c r="N148"/>
      <c r="O148"/>
      <c r="P148">
        <v>276</v>
      </c>
      <c r="Q148"/>
      <c r="R148"/>
      <c r="S148"/>
      <c r="T148"/>
      <c r="U148"/>
      <c r="V148"/>
      <c r="W148" s="4">
        <v>45735.620358796295</v>
      </c>
      <c r="X148"/>
      <c r="Y148"/>
    </row>
    <row r="149" ht="25.5" customHeight="1">
      <c r="A149" t="inlineStr">
        <is>
          <t>003298VID</t>
        </is>
      </c>
      <c r="B149" t="inlineStr">
        <is>
          <t>Kayla</t>
        </is>
      </c>
      <c r="C149" t="inlineStr">
        <is>
          <t>fashiondiva025</t>
        </is>
      </c>
      <c r="D149" t="inlineStr">
        <is>
          <t>Published</t>
        </is>
      </c>
      <c r="E149" t="inlineStr">
        <is>
          <t>Medicube</t>
        </is>
      </c>
      <c r="F149"/>
      <c r="G149" s="2"/>
      <c r="H149" s="2"/>
      <c r="I149"/>
      <c r="J149" s="2"/>
      <c r="K149" s="3">
        <v>45734</v>
      </c>
      <c r="L149" t="inlineStr">
        <is>
          <t>Screenshot 2025-03-18 at 18.15.52.png</t>
        </is>
      </c>
      <c r="M149" s="2" t="str">
        <f>=HYPERLINK("https://www.tiktok.com/@fashiondiva025/video/7483264820012420398?is_from_webapp=1&amp;sender_device=pc&amp;web_id=7462164159582520874", "https://www.tiktok.com/@fashiondiva025/video/7483264820012420398?is_from_webapp=1&amp;sender_device=pc&amp;web_id=7462164159582520874")</f>
        <v>https://www.tiktok.com/@fashiondiva025/video/7483264820012420398?is_from_webapp=1&amp;sender_device=pc&amp;web_id=7462164159582520874</v>
      </c>
      <c r="N149"/>
      <c r="O149"/>
      <c r="P149">
        <v>178</v>
      </c>
      <c r="Q149"/>
      <c r="R149"/>
      <c r="S149"/>
      <c r="T149"/>
      <c r="U149"/>
      <c r="V149"/>
      <c r="W149" s="4">
        <v>45735.623402777775</v>
      </c>
      <c r="X149"/>
      <c r="Y149"/>
    </row>
    <row r="150" ht="25.5" customHeight="1">
      <c r="A150" t="inlineStr">
        <is>
          <t>003299VID</t>
        </is>
      </c>
      <c r="B150" t="inlineStr">
        <is>
          <t>Kayla</t>
        </is>
      </c>
      <c r="C150" t="inlineStr">
        <is>
          <t>fashiondiva025</t>
        </is>
      </c>
      <c r="D150" t="inlineStr">
        <is>
          <t>Published</t>
        </is>
      </c>
      <c r="E150" t="inlineStr">
        <is>
          <t>Medicube</t>
        </is>
      </c>
      <c r="F150"/>
      <c r="G150" s="2"/>
      <c r="H150" s="2"/>
      <c r="I150"/>
      <c r="J150" s="2"/>
      <c r="K150" s="3">
        <v>45734</v>
      </c>
      <c r="L150" t="inlineStr">
        <is>
          <t>Screenshot 2025-03-18 at 18.15.56.png</t>
        </is>
      </c>
      <c r="M150" s="2" t="str">
        <f>=HYPERLINK("https://www.tiktok.com/@fashiondiva025/video/7483271546023234858?is_from_webapp=1&amp;sender_device=pc&amp;web_id=7462164159582520874", "https://www.tiktok.com/@fashiondiva025/video/7483271546023234858?is_from_webapp=1&amp;sender_device=pc&amp;web_id=7462164159582520874")</f>
        <v>https://www.tiktok.com/@fashiondiva025/video/7483271546023234858?is_from_webapp=1&amp;sender_device=pc&amp;web_id=7462164159582520874</v>
      </c>
      <c r="N150"/>
      <c r="O150"/>
      <c r="P150">
        <v>275</v>
      </c>
      <c r="Q150"/>
      <c r="R150"/>
      <c r="S150"/>
      <c r="T150"/>
      <c r="U150"/>
      <c r="V150"/>
      <c r="W150" s="4">
        <v>45735.62341435185</v>
      </c>
      <c r="X150"/>
      <c r="Y150"/>
    </row>
    <row r="151" ht="25.5" customHeight="1">
      <c r="A151" t="inlineStr">
        <is>
          <t>003300VID</t>
        </is>
      </c>
      <c r="B151" t="inlineStr">
        <is>
          <t>Kayla</t>
        </is>
      </c>
      <c r="C151" t="inlineStr">
        <is>
          <t>fashiondiva025</t>
        </is>
      </c>
      <c r="D151" t="inlineStr">
        <is>
          <t>Published</t>
        </is>
      </c>
      <c r="E151" t="inlineStr">
        <is>
          <t>Medicube</t>
        </is>
      </c>
      <c r="F151"/>
      <c r="G151" s="2"/>
      <c r="H151" s="2"/>
      <c r="I151"/>
      <c r="J151" s="2"/>
      <c r="K151" s="3">
        <v>45734</v>
      </c>
      <c r="L151" t="inlineStr">
        <is>
          <t>Screenshot 2025-03-18 at 18.15.59.png</t>
        </is>
      </c>
      <c r="M151" s="2" t="str">
        <f>=HYPERLINK("https://www.tiktok.com/@fashiondiva025/video/7483278154530819374?is_from_webapp=1&amp;sender_device=pc&amp;web_id=7462164159582520874", "https://www.tiktok.com/@fashiondiva025/video/7483278154530819374?is_from_webapp=1&amp;sender_device=pc&amp;web_id=7462164159582520874")</f>
        <v>https://www.tiktok.com/@fashiondiva025/video/7483278154530819374?is_from_webapp=1&amp;sender_device=pc&amp;web_id=7462164159582520874</v>
      </c>
      <c r="N151"/>
      <c r="O151"/>
      <c r="P151">
        <v>263</v>
      </c>
      <c r="Q151"/>
      <c r="R151"/>
      <c r="S151"/>
      <c r="T151"/>
      <c r="U151"/>
      <c r="V151"/>
      <c r="W151" s="4">
        <v>45735.623449074075</v>
      </c>
      <c r="X151"/>
      <c r="Y151"/>
    </row>
    <row r="152" ht="25.5" customHeight="1">
      <c r="A152" t="inlineStr">
        <is>
          <t>003301VID</t>
        </is>
      </c>
      <c r="B152" t="inlineStr">
        <is>
          <t>Kayla</t>
        </is>
      </c>
      <c r="C152" t="inlineStr">
        <is>
          <t>fashiondiva025</t>
        </is>
      </c>
      <c r="D152" t="inlineStr">
        <is>
          <t>Published</t>
        </is>
      </c>
      <c r="E152" t="inlineStr">
        <is>
          <t>Medicube</t>
        </is>
      </c>
      <c r="F152"/>
      <c r="G152" s="2"/>
      <c r="H152" s="2"/>
      <c r="I152"/>
      <c r="J152" s="2"/>
      <c r="K152" s="3">
        <v>45734</v>
      </c>
      <c r="L152" t="inlineStr">
        <is>
          <t>Screenshot 2025-03-18 at 18.16.01.png</t>
        </is>
      </c>
      <c r="M152" s="2" t="str">
        <f>=HYPERLINK("https://www.tiktok.com/@fashiondiva025/video/7483284383340694826?is_from_webapp=1&amp;sender_device=pc&amp;web_id=7462164159582520874", "https://www.tiktok.com/@fashiondiva025/video/7483284383340694826?is_from_webapp=1&amp;sender_device=pc&amp;web_id=7462164159582520874")</f>
        <v>https://www.tiktok.com/@fashiondiva025/video/7483284383340694826?is_from_webapp=1&amp;sender_device=pc&amp;web_id=7462164159582520874</v>
      </c>
      <c r="N152"/>
      <c r="O152"/>
      <c r="P152">
        <v>266</v>
      </c>
      <c r="Q152"/>
      <c r="R152"/>
      <c r="S152"/>
      <c r="T152"/>
      <c r="U152"/>
      <c r="V152"/>
      <c r="W152" s="4">
        <v>45735.62347222222</v>
      </c>
      <c r="X152"/>
      <c r="Y152"/>
    </row>
    <row r="153" ht="25.5" customHeight="1">
      <c r="A153" t="inlineStr">
        <is>
          <t>003302VID</t>
        </is>
      </c>
      <c r="B153" t="inlineStr">
        <is>
          <t>Kayla</t>
        </is>
      </c>
      <c r="C153" t="inlineStr">
        <is>
          <t>fashiondiva025</t>
        </is>
      </c>
      <c r="D153" t="inlineStr">
        <is>
          <t>Published</t>
        </is>
      </c>
      <c r="E153" t="inlineStr">
        <is>
          <t>Medicube</t>
        </is>
      </c>
      <c r="F153"/>
      <c r="G153" s="2"/>
      <c r="H153" s="2"/>
      <c r="I153"/>
      <c r="J153" s="2"/>
      <c r="K153" s="3">
        <v>45734</v>
      </c>
      <c r="L153" t="inlineStr">
        <is>
          <t>Screenshot 2025-03-18 at 18.16.06.png</t>
        </is>
      </c>
      <c r="M153" s="2" t="str">
        <f>=HYPERLINK("https://www.tiktok.com/@fashiondiva025/video/7483291134257597742?is_from_webapp=1&amp;sender_device=pc&amp;web_id=7462164159582520874", "https://www.tiktok.com/@fashiondiva025/video/7483291134257597742?is_from_webapp=1&amp;sender_device=pc&amp;web_id=7462164159582520874")</f>
        <v>https://www.tiktok.com/@fashiondiva025/video/7483291134257597742?is_from_webapp=1&amp;sender_device=pc&amp;web_id=7462164159582520874</v>
      </c>
      <c r="N153"/>
      <c r="O153"/>
      <c r="P153">
        <v>207</v>
      </c>
      <c r="Q153"/>
      <c r="R153"/>
      <c r="S153"/>
      <c r="T153"/>
      <c r="U153"/>
      <c r="V153"/>
      <c r="W153" s="4">
        <v>45735.62349537037</v>
      </c>
      <c r="X153"/>
      <c r="Y153"/>
    </row>
    <row r="154" ht="25.5" customHeight="1">
      <c r="A154" t="inlineStr">
        <is>
          <t>003303VID</t>
        </is>
      </c>
      <c r="B154" t="inlineStr">
        <is>
          <t>Kayla</t>
        </is>
      </c>
      <c r="C154" t="inlineStr">
        <is>
          <t>fashiondiva025</t>
        </is>
      </c>
      <c r="D154" t="inlineStr">
        <is>
          <t>Published</t>
        </is>
      </c>
      <c r="E154" t="inlineStr">
        <is>
          <t>Medicube</t>
        </is>
      </c>
      <c r="F154"/>
      <c r="G154" s="2"/>
      <c r="H154" s="2"/>
      <c r="I154"/>
      <c r="J154" s="2"/>
      <c r="K154" s="3">
        <v>45734</v>
      </c>
      <c r="L154" t="inlineStr">
        <is>
          <t>Screenshot 2025-03-18 at 18.16.11.png</t>
        </is>
      </c>
      <c r="M154" s="2" t="str">
        <f>=HYPERLINK("https://www.tiktok.com/@fashiondiva025/video/7483302998320565550?is_from_webapp=1&amp;sender_device=pc&amp;web_id=7462164159582520874", "https://www.tiktok.com/@fashiondiva025/video/7483302998320565550?is_from_webapp=1&amp;sender_device=pc&amp;web_id=7462164159582520874")</f>
        <v>https://www.tiktok.com/@fashiondiva025/video/7483302998320565550?is_from_webapp=1&amp;sender_device=pc&amp;web_id=7462164159582520874</v>
      </c>
      <c r="N154"/>
      <c r="O154"/>
      <c r="P154">
        <v>264</v>
      </c>
      <c r="Q154"/>
      <c r="R154"/>
      <c r="S154"/>
      <c r="T154"/>
      <c r="U154"/>
      <c r="V154"/>
      <c r="W154" s="4">
        <v>45735.62353009259</v>
      </c>
      <c r="X154"/>
      <c r="Y154"/>
    </row>
    <row r="155" ht="25.5" customHeight="1">
      <c r="A155" t="inlineStr">
        <is>
          <t>003304VID</t>
        </is>
      </c>
      <c r="B155" t="inlineStr">
        <is>
          <t>Kayla</t>
        </is>
      </c>
      <c r="C155" t="inlineStr">
        <is>
          <t>fashiondiva025</t>
        </is>
      </c>
      <c r="D155" t="inlineStr">
        <is>
          <t>Published</t>
        </is>
      </c>
      <c r="E155" t="inlineStr">
        <is>
          <t>Medicube</t>
        </is>
      </c>
      <c r="F155"/>
      <c r="G155" s="2"/>
      <c r="H155" s="2"/>
      <c r="I155"/>
      <c r="J155" s="2"/>
      <c r="K155" s="3">
        <v>45734</v>
      </c>
      <c r="L155" t="inlineStr">
        <is>
          <t>Screenshot 2025-03-18 at 18.16.15.png</t>
        </is>
      </c>
      <c r="M155" s="2" t="str">
        <f>=HYPERLINK("https://www.tiktok.com/@fashiondiva025/video/7483309044300647723?is_from_webapp=1&amp;sender_device=pc&amp;web_id=7462164159582520874", "https://www.tiktok.com/@fashiondiva025/video/7483309044300647723?is_from_webapp=1&amp;sender_device=pc&amp;web_id=7462164159582520874")</f>
        <v>https://www.tiktok.com/@fashiondiva025/video/7483309044300647723?is_from_webapp=1&amp;sender_device=pc&amp;web_id=7462164159582520874</v>
      </c>
      <c r="N155"/>
      <c r="O155"/>
      <c r="P155">
        <v>276</v>
      </c>
      <c r="Q155"/>
      <c r="R155"/>
      <c r="S155"/>
      <c r="T155"/>
      <c r="U155"/>
      <c r="V155"/>
      <c r="W155" s="4">
        <v>45735.62358796296</v>
      </c>
      <c r="X155"/>
      <c r="Y155"/>
    </row>
    <row r="156" ht="25.5" customHeight="1">
      <c r="A156" t="inlineStr">
        <is>
          <t>003305VID</t>
        </is>
      </c>
      <c r="B156" t="inlineStr">
        <is>
          <t>Kayla</t>
        </is>
      </c>
      <c r="C156" t="inlineStr">
        <is>
          <t>fashiondiva025</t>
        </is>
      </c>
      <c r="D156" t="inlineStr">
        <is>
          <t>Published</t>
        </is>
      </c>
      <c r="E156" t="inlineStr">
        <is>
          <t>Medicube</t>
        </is>
      </c>
      <c r="F156"/>
      <c r="G156" s="2"/>
      <c r="H156" s="2"/>
      <c r="I156"/>
      <c r="J156" s="2"/>
      <c r="K156" s="3">
        <v>45734</v>
      </c>
      <c r="L156" t="inlineStr">
        <is>
          <t>Screenshot 2025-03-18 at 18.16.19.png</t>
        </is>
      </c>
      <c r="M156" s="2" t="str">
        <f>=HYPERLINK("https://www.tiktok.com/@fashiondiva025/video/7483315600329084202?is_from_webapp=1&amp;sender_device=pc&amp;web_id=7462164159582520874", "https://www.tiktok.com/@fashiondiva025/video/7483315600329084202?is_from_webapp=1&amp;sender_device=pc&amp;web_id=7462164159582520874")</f>
        <v>https://www.tiktok.com/@fashiondiva025/video/7483315600329084202?is_from_webapp=1&amp;sender_device=pc&amp;web_id=7462164159582520874</v>
      </c>
      <c r="N156"/>
      <c r="O156"/>
      <c r="P156">
        <v>274</v>
      </c>
      <c r="Q156"/>
      <c r="R156"/>
      <c r="S156"/>
      <c r="T156"/>
      <c r="U156"/>
      <c r="V156"/>
      <c r="W156" s="4">
        <v>45735.623611111114</v>
      </c>
      <c r="X156"/>
      <c r="Y156"/>
    </row>
    <row r="157" ht="25.5" customHeight="1">
      <c r="A157" t="inlineStr">
        <is>
          <t>003307VID</t>
        </is>
      </c>
      <c r="B157" t="inlineStr">
        <is>
          <t>Kayla</t>
        </is>
      </c>
      <c r="C157" t="inlineStr">
        <is>
          <t>glam.for.u</t>
        </is>
      </c>
      <c r="D157" t="inlineStr">
        <is>
          <t>Published</t>
        </is>
      </c>
      <c r="E157" t="inlineStr">
        <is>
          <t>Medicube</t>
        </is>
      </c>
      <c r="F157"/>
      <c r="G157" s="2"/>
      <c r="H157" s="2"/>
      <c r="I157"/>
      <c r="J157" s="2"/>
      <c r="K157" s="3">
        <v>45734</v>
      </c>
      <c r="L157" t="inlineStr">
        <is>
          <t>Screenshot 2025-03-18 at 18.18.35.png</t>
        </is>
      </c>
      <c r="M157" s="2" t="str">
        <f>=HYPERLINK("https://www.tiktok.com/@glam.for.u/video/7483271249477635371?is_from_webapp=1&amp;sender_device=pc&amp;web_id=7462164159582520874", "https://www.tiktok.com/@glam.for.u/video/7483271249477635371?is_from_webapp=1&amp;sender_device=pc&amp;web_id=7462164159582520874")</f>
        <v>https://www.tiktok.com/@glam.for.u/video/7483271249477635371?is_from_webapp=1&amp;sender_device=pc&amp;web_id=7462164159582520874</v>
      </c>
      <c r="N157"/>
      <c r="O157"/>
      <c r="P157">
        <v>258</v>
      </c>
      <c r="Q157"/>
      <c r="R157"/>
      <c r="S157"/>
      <c r="T157"/>
      <c r="U157"/>
      <c r="V157"/>
      <c r="W157" s="4">
        <v>45735.62403935185</v>
      </c>
      <c r="X157"/>
      <c r="Y157"/>
    </row>
    <row r="158" ht="25.5" customHeight="1">
      <c r="A158" t="inlineStr">
        <is>
          <t>003308VID</t>
        </is>
      </c>
      <c r="B158" t="inlineStr">
        <is>
          <t>Kayla</t>
        </is>
      </c>
      <c r="C158" t="inlineStr">
        <is>
          <t>glam.for.u</t>
        </is>
      </c>
      <c r="D158" t="inlineStr">
        <is>
          <t>Published</t>
        </is>
      </c>
      <c r="E158" t="inlineStr">
        <is>
          <t>Medicube</t>
        </is>
      </c>
      <c r="F158"/>
      <c r="G158" s="2"/>
      <c r="H158" s="2"/>
      <c r="I158"/>
      <c r="J158" s="2"/>
      <c r="K158" s="3">
        <v>45734</v>
      </c>
      <c r="L158" t="inlineStr">
        <is>
          <t>Screenshot 2025-03-18 at 18.18.41.png</t>
        </is>
      </c>
      <c r="M158" s="2" t="str">
        <f>=HYPERLINK("https://www.tiktok.com/@glam.for.u/video/7483278315172744491?is_from_webapp=1&amp;sender_device=pc&amp;web_id=7462164159582520874", "https://www.tiktok.com/@glam.for.u/video/7483278315172744491?is_from_webapp=1&amp;sender_device=pc&amp;web_id=7462164159582520874")</f>
        <v>https://www.tiktok.com/@glam.for.u/video/7483278315172744491?is_from_webapp=1&amp;sender_device=pc&amp;web_id=7462164159582520874</v>
      </c>
      <c r="N158"/>
      <c r="O158"/>
      <c r="P158">
        <v>255</v>
      </c>
      <c r="Q158"/>
      <c r="R158"/>
      <c r="S158"/>
      <c r="T158"/>
      <c r="U158"/>
      <c r="V158"/>
      <c r="W158" s="4">
        <v>45735.62405092592</v>
      </c>
      <c r="X158"/>
      <c r="Y158"/>
    </row>
    <row r="159" ht="25.5" customHeight="1">
      <c r="A159" t="inlineStr">
        <is>
          <t>003309VID</t>
        </is>
      </c>
      <c r="B159" t="inlineStr">
        <is>
          <t>Kayla</t>
        </is>
      </c>
      <c r="C159" t="inlineStr">
        <is>
          <t>glam.for.u</t>
        </is>
      </c>
      <c r="D159" t="inlineStr">
        <is>
          <t>Published</t>
        </is>
      </c>
      <c r="E159" t="inlineStr">
        <is>
          <t>Medicube</t>
        </is>
      </c>
      <c r="F159"/>
      <c r="G159" s="2"/>
      <c r="H159" s="2"/>
      <c r="I159"/>
      <c r="J159" s="2"/>
      <c r="K159" s="3">
        <v>45734</v>
      </c>
      <c r="L159" t="inlineStr">
        <is>
          <t>Screenshot 2025-03-18 at 18.18.44.png</t>
        </is>
      </c>
      <c r="M159" s="2" t="str">
        <f>=HYPERLINK("https://www.tiktok.com/@glam.for.u/video/7483284236187880746?is_from_webapp=1&amp;sender_device=pc&amp;web_id=7462164159582520874", "https://www.tiktok.com/@glam.for.u/video/7483284236187880746?is_from_webapp=1&amp;sender_device=pc&amp;web_id=7462164159582520874")</f>
        <v>https://www.tiktok.com/@glam.for.u/video/7483284236187880746?is_from_webapp=1&amp;sender_device=pc&amp;web_id=7462164159582520874</v>
      </c>
      <c r="N159"/>
      <c r="O159"/>
      <c r="P159">
        <v>286</v>
      </c>
      <c r="Q159"/>
      <c r="R159"/>
      <c r="S159"/>
      <c r="T159"/>
      <c r="U159"/>
      <c r="V159"/>
      <c r="W159" s="4">
        <v>45735.624074074076</v>
      </c>
      <c r="X159"/>
      <c r="Y159"/>
    </row>
    <row r="160" ht="25.5" customHeight="1">
      <c r="A160" t="inlineStr">
        <is>
          <t>003310VID</t>
        </is>
      </c>
      <c r="B160" t="inlineStr">
        <is>
          <t>Kayla</t>
        </is>
      </c>
      <c r="C160" t="inlineStr">
        <is>
          <t>glam.for.u</t>
        </is>
      </c>
      <c r="D160" t="inlineStr">
        <is>
          <t>Published</t>
        </is>
      </c>
      <c r="E160" t="inlineStr">
        <is>
          <t>Medicube</t>
        </is>
      </c>
      <c r="F160"/>
      <c r="G160" s="2"/>
      <c r="H160" s="2"/>
      <c r="I160"/>
      <c r="J160" s="2"/>
      <c r="K160" s="3">
        <v>45734</v>
      </c>
      <c r="L160" t="inlineStr">
        <is>
          <t>Screenshot 2025-03-18 at 18.18.48.png</t>
        </is>
      </c>
      <c r="M160" s="2" t="str">
        <f>=HYPERLINK("https://www.tiktok.com/@glam.for.u/video/7483290990778862891?is_from_webapp=1&amp;sender_device=pc&amp;web_id=7462164159582520874", "https://www.tiktok.com/@glam.for.u/video/7483290990778862891?is_from_webapp=1&amp;sender_device=pc&amp;web_id=7462164159582520874")</f>
        <v>https://www.tiktok.com/@glam.for.u/video/7483290990778862891?is_from_webapp=1&amp;sender_device=pc&amp;web_id=7462164159582520874</v>
      </c>
      <c r="N160"/>
      <c r="O160"/>
      <c r="P160">
        <v>257</v>
      </c>
      <c r="Q160"/>
      <c r="R160"/>
      <c r="S160"/>
      <c r="T160"/>
      <c r="U160"/>
      <c r="V160"/>
      <c r="W160" s="4">
        <v>45735.62409722222</v>
      </c>
      <c r="X160"/>
      <c r="Y160"/>
    </row>
    <row r="161" ht="25.5" customHeight="1">
      <c r="A161" t="inlineStr">
        <is>
          <t>003311VID</t>
        </is>
      </c>
      <c r="B161" t="inlineStr">
        <is>
          <t>Kayla</t>
        </is>
      </c>
      <c r="C161" t="inlineStr">
        <is>
          <t>glam.for.u</t>
        </is>
      </c>
      <c r="D161" t="inlineStr">
        <is>
          <t>Published</t>
        </is>
      </c>
      <c r="E161" t="inlineStr">
        <is>
          <t>Medicube</t>
        </is>
      </c>
      <c r="F161"/>
      <c r="G161" s="2"/>
      <c r="H161" s="2"/>
      <c r="I161"/>
      <c r="J161" s="2"/>
      <c r="K161" s="3">
        <v>45734</v>
      </c>
      <c r="L161" t="inlineStr">
        <is>
          <t>Screenshot 2025-03-18 at 18.18.51.png</t>
        </is>
      </c>
      <c r="M161" s="2" t="str">
        <f>=HYPERLINK("https://www.tiktok.com/@glam.for.u/video/7483302885313236270?is_from_webapp=1&amp;sender_device=pc&amp;web_id=7462164159582520874", "https://www.tiktok.com/@glam.for.u/video/7483302885313236270?is_from_webapp=1&amp;sender_device=pc&amp;web_id=7462164159582520874")</f>
        <v>https://www.tiktok.com/@glam.for.u/video/7483302885313236270?is_from_webapp=1&amp;sender_device=pc&amp;web_id=7462164159582520874</v>
      </c>
      <c r="N161"/>
      <c r="O161"/>
      <c r="P161">
        <v>265</v>
      </c>
      <c r="Q161"/>
      <c r="R161"/>
      <c r="S161"/>
      <c r="T161"/>
      <c r="U161"/>
      <c r="V161"/>
      <c r="W161" s="4">
        <v>45735.6241087963</v>
      </c>
      <c r="X161"/>
      <c r="Y161"/>
    </row>
    <row r="162" ht="25.5" customHeight="1">
      <c r="A162" t="inlineStr">
        <is>
          <t>003312VID</t>
        </is>
      </c>
      <c r="B162" t="inlineStr">
        <is>
          <t>Kayla</t>
        </is>
      </c>
      <c r="C162" t="inlineStr">
        <is>
          <t>glam.for.u</t>
        </is>
      </c>
      <c r="D162" t="inlineStr">
        <is>
          <t>Published</t>
        </is>
      </c>
      <c r="E162" t="inlineStr">
        <is>
          <t>Medicube</t>
        </is>
      </c>
      <c r="F162"/>
      <c r="G162" s="2"/>
      <c r="H162" s="2"/>
      <c r="I162"/>
      <c r="J162" s="2"/>
      <c r="K162" s="3">
        <v>45734</v>
      </c>
      <c r="L162" t="inlineStr">
        <is>
          <t>Screenshot 2025-03-18 at 18.18.55.png</t>
        </is>
      </c>
      <c r="M162" s="2" t="str">
        <f>=HYPERLINK("https://www.tiktok.com/@glam.for.u/video/7483309221480598826?is_from_webapp=1&amp;sender_device=pc&amp;web_id=7462164159582520874", "https://www.tiktok.com/@glam.for.u/video/7483309221480598826?is_from_webapp=1&amp;sender_device=pc&amp;web_id=7462164159582520874")</f>
        <v>https://www.tiktok.com/@glam.for.u/video/7483309221480598826?is_from_webapp=1&amp;sender_device=pc&amp;web_id=7462164159582520874</v>
      </c>
      <c r="N162"/>
      <c r="O162"/>
      <c r="P162">
        <v>286</v>
      </c>
      <c r="Q162"/>
      <c r="R162"/>
      <c r="S162"/>
      <c r="T162"/>
      <c r="U162"/>
      <c r="V162"/>
      <c r="W162" s="4">
        <v>45735.62414351852</v>
      </c>
      <c r="X162"/>
      <c r="Y162"/>
    </row>
    <row r="163" ht="25.5" customHeight="1">
      <c r="A163" t="inlineStr">
        <is>
          <t>003313VID</t>
        </is>
      </c>
      <c r="B163" t="inlineStr">
        <is>
          <t>Kayla</t>
        </is>
      </c>
      <c r="C163" t="inlineStr">
        <is>
          <t>glam.for.u</t>
        </is>
      </c>
      <c r="D163" t="inlineStr">
        <is>
          <t>Published</t>
        </is>
      </c>
      <c r="E163" t="inlineStr">
        <is>
          <t>Medicube</t>
        </is>
      </c>
      <c r="F163"/>
      <c r="G163" s="2"/>
      <c r="H163" s="2"/>
      <c r="I163"/>
      <c r="J163" s="2"/>
      <c r="K163" s="3">
        <v>45734</v>
      </c>
      <c r="L163" t="inlineStr">
        <is>
          <t>Screenshot 2025-03-18 at 18.18.57.png</t>
        </is>
      </c>
      <c r="M163" s="2" t="str">
        <f>=HYPERLINK("https://www.tiktok.com/@glam.for.u/video/7483315138037075246?is_from_webapp=1&amp;sender_device=pc&amp;web_id=7462164159582520874", "https://www.tiktok.com/@glam.for.u/video/7483315138037075246?is_from_webapp=1&amp;sender_device=pc&amp;web_id=7462164159582520874")</f>
        <v>https://www.tiktok.com/@glam.for.u/video/7483315138037075246?is_from_webapp=1&amp;sender_device=pc&amp;web_id=7462164159582520874</v>
      </c>
      <c r="N163"/>
      <c r="O163"/>
      <c r="P163">
        <v>267</v>
      </c>
      <c r="Q163"/>
      <c r="R163"/>
      <c r="S163"/>
      <c r="T163"/>
      <c r="U163"/>
      <c r="V163"/>
      <c r="W163" s="4">
        <v>45735.62416666667</v>
      </c>
      <c r="X163"/>
      <c r="Y163"/>
    </row>
    <row r="164" ht="25.5" customHeight="1">
      <c r="A164" t="inlineStr">
        <is>
          <t>003465VID</t>
        </is>
      </c>
      <c r="B164" t="inlineStr">
        <is>
          <t>Joyce Wang</t>
        </is>
      </c>
      <c r="C164" t="inlineStr">
        <is>
          <t>acquiredworld</t>
        </is>
      </c>
      <c r="D164" t="inlineStr">
        <is>
          <t>Published</t>
        </is>
      </c>
      <c r="E164" t="inlineStr">
        <is>
          <t>Medicube</t>
        </is>
      </c>
      <c r="F164"/>
      <c r="G164" s="2" t="str">
        <f>=HYPERLINK("http:///", "/")</f>
        <v>/</v>
      </c>
      <c r="H164" s="2" t="str">
        <f>=HYPERLINK("http:///", "/")</f>
        <v>/</v>
      </c>
      <c r="I164" t="inlineStr">
        <is>
          <t>/</t>
        </is>
      </c>
      <c r="J164" s="2" t="str">
        <f>=HYPERLINK("http:///", "/")</f>
        <v>/</v>
      </c>
      <c r="K164" s="3">
        <v>45734</v>
      </c>
      <c r="L164" t="inlineStr">
        <is>
          <t>Screenshot 2025-03-18 at 11.02.00 AM.png</t>
        </is>
      </c>
      <c r="M164" s="2" t="str">
        <f>=HYPERLINK("https://www.tiktok.com/@acquiredworld/video/7483210546473438510?is_from_webapp=1&amp;sender_device=pc&amp;web_id=7463593472852215327", "https://www.tiktok.com/@acquiredworld/video/7483210546473438510?is_from_webapp=1&amp;sender_device=pc&amp;web_id=7463593472852215327")</f>
        <v>https://www.tiktok.com/@acquiredworld/video/7483210546473438510?is_from_webapp=1&amp;sender_device=pc&amp;web_id=7463593472852215327</v>
      </c>
      <c r="N164"/>
      <c r="O164"/>
      <c r="P164"/>
      <c r="Q164"/>
      <c r="R164"/>
      <c r="S164"/>
      <c r="T164"/>
      <c r="U164"/>
      <c r="V164"/>
      <c r="W164" s="4">
        <v>45734.4627662037</v>
      </c>
      <c r="X164"/>
      <c r="Y164"/>
    </row>
    <row r="165" ht="25.5" customHeight="1">
      <c r="A165" t="inlineStr">
        <is>
          <t>003466VID</t>
        </is>
      </c>
      <c r="B165" t="inlineStr">
        <is>
          <t>Joyce Wang</t>
        </is>
      </c>
      <c r="C165" t="inlineStr">
        <is>
          <t>acquiredworld</t>
        </is>
      </c>
      <c r="D165" t="inlineStr">
        <is>
          <t>Published</t>
        </is>
      </c>
      <c r="E165" t="inlineStr">
        <is>
          <t>Medicube</t>
        </is>
      </c>
      <c r="F165"/>
      <c r="G165" s="2" t="str">
        <f>=HYPERLINK("http:///", "/")</f>
        <v>/</v>
      </c>
      <c r="H165" s="2" t="str">
        <f>=HYPERLINK("http:///", "/")</f>
        <v>/</v>
      </c>
      <c r="I165" t="inlineStr">
        <is>
          <t>/</t>
        </is>
      </c>
      <c r="J165" s="2" t="str">
        <f>=HYPERLINK("http:///", "/")</f>
        <v>/</v>
      </c>
      <c r="K165" s="3">
        <v>45734</v>
      </c>
      <c r="L165" t="inlineStr">
        <is>
          <t>Screenshot 2025-03-18 at 11.48.18 AM.png</t>
        </is>
      </c>
      <c r="M165" s="2" t="str">
        <f>=HYPERLINK("https://www.tiktok.com/@acquiredworld/video/7483220652615339294?is_from_webapp=1&amp;sender_device=pc&amp;web_id=7463593472852215327", "https://www.tiktok.com/@acquiredworld/video/7483220652615339294?is_from_webapp=1&amp;sender_device=pc&amp;web_id=7463593472852215327")</f>
        <v>https://www.tiktok.com/@acquiredworld/video/7483220652615339294?is_from_webapp=1&amp;sender_device=pc&amp;web_id=7463593472852215327</v>
      </c>
      <c r="N165"/>
      <c r="O165"/>
      <c r="P165"/>
      <c r="Q165"/>
      <c r="R165"/>
      <c r="S165"/>
      <c r="T165"/>
      <c r="U165"/>
      <c r="V165"/>
      <c r="W165" s="4">
        <v>45734.49238425926</v>
      </c>
      <c r="X165"/>
      <c r="Y165"/>
    </row>
    <row r="166" ht="25.5" customHeight="1">
      <c r="A166" t="inlineStr">
        <is>
          <t>003467VID</t>
        </is>
      </c>
      <c r="B166" t="inlineStr">
        <is>
          <t>Joyce Wang</t>
        </is>
      </c>
      <c r="C166" t="inlineStr">
        <is>
          <t>acquiredworld</t>
        </is>
      </c>
      <c r="D166" t="inlineStr">
        <is>
          <t>Published</t>
        </is>
      </c>
      <c r="E166" t="inlineStr">
        <is>
          <t>Medicube</t>
        </is>
      </c>
      <c r="F166"/>
      <c r="G166" s="2" t="str">
        <f>=HYPERLINK("http:///", "/")</f>
        <v>/</v>
      </c>
      <c r="H166" s="2" t="str">
        <f>=HYPERLINK("http:///", "/")</f>
        <v>/</v>
      </c>
      <c r="I166" t="inlineStr">
        <is>
          <t>/</t>
        </is>
      </c>
      <c r="J166" s="2" t="str">
        <f>=HYPERLINK("http:///", "/")</f>
        <v>/</v>
      </c>
      <c r="K166" s="3">
        <v>45734</v>
      </c>
      <c r="L166" t="inlineStr">
        <is>
          <t>Screenshot 2025-03-18 at 12.13.22 PM.png</t>
        </is>
      </c>
      <c r="M166" s="2" t="str">
        <f>=HYPERLINK("https://www.tiktok.com/@acquiredworld/video/7483229233452453150?is_from_webapp=1&amp;sender_device=pc&amp;web_id=7463593472852215327", "https://www.tiktok.com/@acquiredworld/video/7483229233452453150?is_from_webapp=1&amp;sender_device=pc&amp;web_id=7463593472852215327")</f>
        <v>https://www.tiktok.com/@acquiredworld/video/7483229233452453150?is_from_webapp=1&amp;sender_device=pc&amp;web_id=7463593472852215327</v>
      </c>
      <c r="N166"/>
      <c r="O166"/>
      <c r="P166"/>
      <c r="Q166"/>
      <c r="R166"/>
      <c r="S166"/>
      <c r="T166"/>
      <c r="U166"/>
      <c r="V166"/>
      <c r="W166" s="4">
        <v>45734.510775462964</v>
      </c>
      <c r="X166"/>
      <c r="Y166"/>
    </row>
    <row r="167" ht="25.5" customHeight="1">
      <c r="A167" t="inlineStr">
        <is>
          <t>003468VID</t>
        </is>
      </c>
      <c r="B167" t="inlineStr">
        <is>
          <t>Joyce Wang</t>
        </is>
      </c>
      <c r="C167" t="inlineStr">
        <is>
          <t>acquiredworld</t>
        </is>
      </c>
      <c r="D167" t="inlineStr">
        <is>
          <t>Published</t>
        </is>
      </c>
      <c r="E167" t="inlineStr">
        <is>
          <t>Medicube</t>
        </is>
      </c>
      <c r="F167"/>
      <c r="G167" s="2" t="str">
        <f>=HYPERLINK("http:///", "/")</f>
        <v>/</v>
      </c>
      <c r="H167" s="2" t="str">
        <f>=HYPERLINK("http:///", "/")</f>
        <v>/</v>
      </c>
      <c r="I167" t="inlineStr">
        <is>
          <t>/</t>
        </is>
      </c>
      <c r="J167" s="2" t="str">
        <f>=HYPERLINK("http:///", "/")</f>
        <v>/</v>
      </c>
      <c r="K167" s="3">
        <v>45734</v>
      </c>
      <c r="L167" t="inlineStr">
        <is>
          <t>Screenshot 2025-03-18 at 12.43.05 PM.png</t>
        </is>
      </c>
      <c r="M167" s="2" t="str">
        <f>=HYPERLINK("https://www.tiktok.com/@acquiredworld/video/7483236924862270750?is_from_webapp=1&amp;sender_device=pc&amp;web_id=7463593472852215327", "https://www.tiktok.com/@acquiredworld/video/7483236924862270750?is_from_webapp=1&amp;sender_device=pc&amp;web_id=7463593472852215327")</f>
        <v>https://www.tiktok.com/@acquiredworld/video/7483236924862270750?is_from_webapp=1&amp;sender_device=pc&amp;web_id=7463593472852215327</v>
      </c>
      <c r="N167"/>
      <c r="O167"/>
      <c r="P167"/>
      <c r="Q167"/>
      <c r="R167"/>
      <c r="S167"/>
      <c r="T167"/>
      <c r="U167"/>
      <c r="V167"/>
      <c r="W167" s="4">
        <v>45734.558703703704</v>
      </c>
      <c r="X167"/>
      <c r="Y167"/>
    </row>
    <row r="168" ht="25.5" customHeight="1">
      <c r="A168" t="inlineStr">
        <is>
          <t>003488VID</t>
        </is>
      </c>
      <c r="B168" t="inlineStr">
        <is>
          <t>Joyce Wang</t>
        </is>
      </c>
      <c r="C168" t="inlineStr">
        <is>
          <t>comfortinchaos2</t>
        </is>
      </c>
      <c r="D168" t="inlineStr">
        <is>
          <t>Published</t>
        </is>
      </c>
      <c r="E168" t="inlineStr">
        <is>
          <t>Medicube</t>
        </is>
      </c>
      <c r="F168"/>
      <c r="G168" s="2" t="str">
        <f>=HYPERLINK("http:///", "/")</f>
        <v>/</v>
      </c>
      <c r="H168" s="2" t="str">
        <f>=HYPERLINK("http:///", "/")</f>
        <v>/</v>
      </c>
      <c r="I168" t="inlineStr">
        <is>
          <t>/</t>
        </is>
      </c>
      <c r="J168" s="2" t="str">
        <f>=HYPERLINK("http:///", "/")</f>
        <v>/</v>
      </c>
      <c r="K168" s="3">
        <v>45734</v>
      </c>
      <c r="L168" t="inlineStr">
        <is>
          <t>Screenshot 2025-03-18 at 12.05.40 PM.png</t>
        </is>
      </c>
      <c r="M168" s="2" t="str">
        <f>=HYPERLINK("https://www.tiktok.com/@comfortinchaos2/video/7483220160527060255?is_from_webapp=1&amp;sender_device=pc&amp;web_id=7463593472852215327", "https://www.tiktok.com/@comfortinchaos2/video/7483220160527060255?is_from_webapp=1&amp;sender_device=pc&amp;web_id=7463593472852215327")</f>
        <v>https://www.tiktok.com/@comfortinchaos2/video/7483220160527060255?is_from_webapp=1&amp;sender_device=pc&amp;web_id=7463593472852215327</v>
      </c>
      <c r="N168"/>
      <c r="O168"/>
      <c r="P168"/>
      <c r="Q168"/>
      <c r="R168"/>
      <c r="S168"/>
      <c r="T168"/>
      <c r="U168"/>
      <c r="V168"/>
      <c r="W168" s="4">
        <v>45734.504108796296</v>
      </c>
      <c r="X168"/>
      <c r="Y168"/>
    </row>
    <row r="169" ht="25.5" customHeight="1">
      <c r="A169" t="inlineStr">
        <is>
          <t>003489VID</t>
        </is>
      </c>
      <c r="B169" t="inlineStr">
        <is>
          <t>Joyce Wang</t>
        </is>
      </c>
      <c r="C169" t="inlineStr">
        <is>
          <t>comfortinchaos2</t>
        </is>
      </c>
      <c r="D169" t="inlineStr">
        <is>
          <t>Published</t>
        </is>
      </c>
      <c r="E169" t="inlineStr">
        <is>
          <t>Medicube</t>
        </is>
      </c>
      <c r="F169"/>
      <c r="G169" s="2" t="str">
        <f>=HYPERLINK("http:///", "/")</f>
        <v>/</v>
      </c>
      <c r="H169" s="2" t="str">
        <f>=HYPERLINK("http:///", "/")</f>
        <v>/</v>
      </c>
      <c r="I169" t="inlineStr">
        <is>
          <t>/</t>
        </is>
      </c>
      <c r="J169" s="2" t="str">
        <f>=HYPERLINK("http:///", "/")</f>
        <v>/</v>
      </c>
      <c r="K169" s="3">
        <v>45734</v>
      </c>
      <c r="L169" t="inlineStr">
        <is>
          <t>Screenshot 2025-03-18 at 12.08.52 PM.png</t>
        </is>
      </c>
      <c r="M169" s="2" t="str">
        <f>=HYPERLINK("https://www.tiktok.com/@comfortinchaos2/video/7483228062897671455?is_from_webapp=1&amp;sender_device=pc&amp;web_id=7463593472852215327", "https://www.tiktok.com/@comfortinchaos2/video/7483228062897671455?is_from_webapp=1&amp;sender_device=pc&amp;web_id=7463593472852215327")</f>
        <v>https://www.tiktok.com/@comfortinchaos2/video/7483228062897671455?is_from_webapp=1&amp;sender_device=pc&amp;web_id=7463593472852215327</v>
      </c>
      <c r="N169"/>
      <c r="O169"/>
      <c r="P169"/>
      <c r="Q169"/>
      <c r="R169"/>
      <c r="S169"/>
      <c r="T169"/>
      <c r="U169"/>
      <c r="V169"/>
      <c r="W169" s="4">
        <v>45734.51241898148</v>
      </c>
      <c r="X169"/>
      <c r="Y169"/>
    </row>
    <row r="170" ht="25.5" customHeight="1">
      <c r="A170" t="inlineStr">
        <is>
          <t>003490VID</t>
        </is>
      </c>
      <c r="B170" t="inlineStr">
        <is>
          <t>Joyce Wang</t>
        </is>
      </c>
      <c r="C170" t="inlineStr">
        <is>
          <t>comfortinchaos2</t>
        </is>
      </c>
      <c r="D170" t="inlineStr">
        <is>
          <t>Published</t>
        </is>
      </c>
      <c r="E170" t="inlineStr">
        <is>
          <t>Medicube</t>
        </is>
      </c>
      <c r="F170"/>
      <c r="G170" s="2" t="str">
        <f>=HYPERLINK("http:///", "/")</f>
        <v>/</v>
      </c>
      <c r="H170" s="2" t="str">
        <f>=HYPERLINK("http:///", "/")</f>
        <v>/</v>
      </c>
      <c r="I170" t="inlineStr">
        <is>
          <t>/</t>
        </is>
      </c>
      <c r="J170" s="2" t="str">
        <f>=HYPERLINK("http:///", "/")</f>
        <v>/</v>
      </c>
      <c r="K170" s="3">
        <v>45734</v>
      </c>
      <c r="L170" t="inlineStr">
        <is>
          <t>Screenshot 2025-03-18 at 12.39.13 PM.png</t>
        </is>
      </c>
      <c r="M170" s="2" t="str">
        <f>=HYPERLINK("https://www.tiktok.com/@comfortinchaos2/video/7483235894166605086?is_from_webapp=1&amp;sender_device=pc&amp;web_id=7463593472852215327", "https://www.tiktok.com/@comfortinchaos2/video/7483235894166605086?is_from_webapp=1&amp;sender_device=pc&amp;web_id=7463593472852215327")</f>
        <v>https://www.tiktok.com/@comfortinchaos2/video/7483235894166605086?is_from_webapp=1&amp;sender_device=pc&amp;web_id=7463593472852215327</v>
      </c>
      <c r="N170"/>
      <c r="O170"/>
      <c r="P170"/>
      <c r="Q170"/>
      <c r="R170"/>
      <c r="S170"/>
      <c r="T170"/>
      <c r="U170"/>
      <c r="V170"/>
      <c r="W170" s="4">
        <v>45734.528032407405</v>
      </c>
      <c r="X170"/>
      <c r="Y170"/>
    </row>
    <row r="171" ht="25.5" customHeight="1">
      <c r="A171" t="inlineStr">
        <is>
          <t>003491VID</t>
        </is>
      </c>
      <c r="B171" t="inlineStr">
        <is>
          <t>Joyce Wang</t>
        </is>
      </c>
      <c r="C171" t="inlineStr">
        <is>
          <t>comfortinchaos2</t>
        </is>
      </c>
      <c r="D171" t="inlineStr">
        <is>
          <t>Published</t>
        </is>
      </c>
      <c r="E171" t="inlineStr">
        <is>
          <t>Medicube</t>
        </is>
      </c>
      <c r="F171"/>
      <c r="G171" s="2" t="str">
        <f>=HYPERLINK("http:///", "/")</f>
        <v>/</v>
      </c>
      <c r="H171" s="2" t="str">
        <f>=HYPERLINK("http:///", "/")</f>
        <v>/</v>
      </c>
      <c r="I171" t="inlineStr">
        <is>
          <t>/</t>
        </is>
      </c>
      <c r="J171" s="2" t="str">
        <f>=HYPERLINK("http:///", "/")</f>
        <v>/</v>
      </c>
      <c r="K171" s="3">
        <v>45734</v>
      </c>
      <c r="L171" t="inlineStr">
        <is>
          <t>Screenshot 2025-03-18 at 1.28.12 PM.png</t>
        </is>
      </c>
      <c r="M171" s="2" t="str">
        <f>=HYPERLINK("https://www.tiktok.com/@comfortinchaos2/video/7483248631701622046?is_from_webapp=1&amp;sender_device=pc&amp;web_id=7463593472852215327", "https://www.tiktok.com/@comfortinchaos2/video/7483248631701622046?is_from_webapp=1&amp;sender_device=pc&amp;web_id=7463593472852215327")</f>
        <v>https://www.tiktok.com/@comfortinchaos2/video/7483248631701622046?is_from_webapp=1&amp;sender_device=pc&amp;web_id=7463593472852215327</v>
      </c>
      <c r="N171"/>
      <c r="O171"/>
      <c r="P171"/>
      <c r="Q171"/>
      <c r="R171"/>
      <c r="S171"/>
      <c r="T171"/>
      <c r="U171"/>
      <c r="V171"/>
      <c r="W171" s="4">
        <v>45734.58337962963</v>
      </c>
      <c r="X171"/>
      <c r="Y171"/>
    </row>
    <row r="172" ht="25.5" customHeight="1">
      <c r="A172" t="inlineStr">
        <is>
          <t>003492VID</t>
        </is>
      </c>
      <c r="B172" t="inlineStr">
        <is>
          <t>Joyce Wang</t>
        </is>
      </c>
      <c r="C172" t="inlineStr">
        <is>
          <t>comfortinchaos2</t>
        </is>
      </c>
      <c r="D172" t="inlineStr">
        <is>
          <t>Published</t>
        </is>
      </c>
      <c r="E172" t="inlineStr">
        <is>
          <t>Medicube</t>
        </is>
      </c>
      <c r="F172"/>
      <c r="G172" s="2" t="str">
        <f>=HYPERLINK("http:///", "/")</f>
        <v>/</v>
      </c>
      <c r="H172" s="2" t="str">
        <f>=HYPERLINK("http:///", "/")</f>
        <v>/</v>
      </c>
      <c r="I172" t="inlineStr">
        <is>
          <t>/</t>
        </is>
      </c>
      <c r="J172" s="2" t="str">
        <f>=HYPERLINK("http:///", "/")</f>
        <v>/</v>
      </c>
      <c r="K172" s="3">
        <v>45734</v>
      </c>
      <c r="L172" t="inlineStr">
        <is>
          <t>Screenshot 2025-03-18 at 1.59.32 PM.png</t>
        </is>
      </c>
      <c r="M172" s="2" t="str">
        <f>=HYPERLINK("https://www.tiktok.com/@comfortinchaos2/video/7483256780630347039?is_from_webapp=1&amp;sender_device=pc&amp;web_id=7463593472852215327", "https://www.tiktok.com/@comfortinchaos2/video/7483256780630347039?is_from_webapp=1&amp;sender_device=pc&amp;web_id=7463593472852215327")</f>
        <v>https://www.tiktok.com/@comfortinchaos2/video/7483256780630347039?is_from_webapp=1&amp;sender_device=pc&amp;web_id=7463593472852215327</v>
      </c>
      <c r="N172"/>
      <c r="O172"/>
      <c r="P172"/>
      <c r="Q172"/>
      <c r="R172"/>
      <c r="S172"/>
      <c r="T172"/>
      <c r="U172"/>
      <c r="V172"/>
      <c r="W172" s="4">
        <v>45734.583333333336</v>
      </c>
      <c r="X172"/>
      <c r="Y172"/>
    </row>
    <row r="173" ht="25.5" customHeight="1">
      <c r="A173" t="inlineStr">
        <is>
          <t>003493VID</t>
        </is>
      </c>
      <c r="B173" t="inlineStr">
        <is>
          <t>Joyce Wang</t>
        </is>
      </c>
      <c r="C173" t="inlineStr">
        <is>
          <t>comfortinchaos2</t>
        </is>
      </c>
      <c r="D173" t="inlineStr">
        <is>
          <t>Published</t>
        </is>
      </c>
      <c r="E173" t="inlineStr">
        <is>
          <t>Medicube</t>
        </is>
      </c>
      <c r="F173"/>
      <c r="G173" s="2" t="str">
        <f>=HYPERLINK("http:///", "/")</f>
        <v>/</v>
      </c>
      <c r="H173" s="2" t="str">
        <f>=HYPERLINK("http:///", "/")</f>
        <v>/</v>
      </c>
      <c r="I173" t="inlineStr">
        <is>
          <t>/</t>
        </is>
      </c>
      <c r="J173" s="2" t="str">
        <f>=HYPERLINK("http:///", "/")</f>
        <v>/</v>
      </c>
      <c r="K173" s="3">
        <v>45734</v>
      </c>
      <c r="L173" t="inlineStr">
        <is>
          <t>Screenshot 2025-03-18 at 2.33.46 PM.png</t>
        </is>
      </c>
      <c r="M173" s="2" t="str">
        <f>=HYPERLINK("https://www.tiktok.com/@comfortinchaos2/video/7483265426726653215?is_from_webapp=1&amp;sender_device=pc&amp;web_id=7463593472852215327", "https://www.tiktok.com/@comfortinchaos2/video/7483265426726653215?is_from_webapp=1&amp;sender_device=pc&amp;web_id=7463593472852215327")</f>
        <v>https://www.tiktok.com/@comfortinchaos2/video/7483265426726653215?is_from_webapp=1&amp;sender_device=pc&amp;web_id=7463593472852215327</v>
      </c>
      <c r="N173"/>
      <c r="O173"/>
      <c r="P173"/>
      <c r="Q173"/>
      <c r="R173"/>
      <c r="S173"/>
      <c r="T173"/>
      <c r="U173"/>
      <c r="V173"/>
      <c r="W173" s="4">
        <v>45734.60726851852</v>
      </c>
      <c r="X173"/>
      <c r="Y173"/>
    </row>
    <row r="174" ht="25.5" customHeight="1">
      <c r="A174" t="inlineStr">
        <is>
          <t>003494VID</t>
        </is>
      </c>
      <c r="B174" t="inlineStr">
        <is>
          <t>Joyce Wang</t>
        </is>
      </c>
      <c r="C174" t="inlineStr">
        <is>
          <t>comfortinchaos2</t>
        </is>
      </c>
      <c r="D174" t="inlineStr">
        <is>
          <t>Published</t>
        </is>
      </c>
      <c r="E174" t="inlineStr">
        <is>
          <t>Medicube</t>
        </is>
      </c>
      <c r="F174"/>
      <c r="G174" s="2" t="str">
        <f>=HYPERLINK("http:///", "/")</f>
        <v>/</v>
      </c>
      <c r="H174" s="2" t="str">
        <f>=HYPERLINK("http:///", "/")</f>
        <v>/</v>
      </c>
      <c r="I174" t="inlineStr">
        <is>
          <t>/</t>
        </is>
      </c>
      <c r="J174" s="2" t="str">
        <f>=HYPERLINK("http:///", "/")</f>
        <v>/</v>
      </c>
      <c r="K174" s="3">
        <v>45734</v>
      </c>
      <c r="L174" t="inlineStr">
        <is>
          <t>Screenshot 2025-03-18 at 3.02.00 PM.png</t>
        </is>
      </c>
      <c r="M174" s="2" t="str">
        <f>=HYPERLINK("https://www.tiktok.com/@comfortinchaos2/video/7483273005305498911?is_from_webapp=1&amp;sender_device=pc&amp;web_id=7463593472852215327", "https://www.tiktok.com/@comfortinchaos2/video/7483273005305498911?is_from_webapp=1&amp;sender_device=pc&amp;web_id=7463593472852215327")</f>
        <v>https://www.tiktok.com/@comfortinchaos2/video/7483273005305498911?is_from_webapp=1&amp;sender_device=pc&amp;web_id=7463593472852215327</v>
      </c>
      <c r="N174"/>
      <c r="O174"/>
      <c r="P174"/>
      <c r="Q174"/>
      <c r="R174"/>
      <c r="S174"/>
      <c r="T174"/>
      <c r="U174"/>
      <c r="V174"/>
      <c r="W174" s="4">
        <v>45734.63048611111</v>
      </c>
      <c r="X174"/>
      <c r="Y174"/>
    </row>
    <row r="175" ht="25.5" customHeight="1">
      <c r="A175" t="inlineStr">
        <is>
          <t>003495VID</t>
        </is>
      </c>
      <c r="B175" t="inlineStr">
        <is>
          <t>Eri Wu</t>
        </is>
      </c>
      <c r="C175" t="inlineStr">
        <is>
          <t>allieinthesea</t>
        </is>
      </c>
      <c r="D175" t="inlineStr">
        <is>
          <t>Published</t>
        </is>
      </c>
      <c r="E175" t="inlineStr">
        <is>
          <t>Medicube</t>
        </is>
      </c>
      <c r="F175"/>
      <c r="G175" s="2"/>
      <c r="H175" s="2"/>
      <c r="I175"/>
      <c r="J175" s="2"/>
      <c r="K175" s="3">
        <v>45734</v>
      </c>
      <c r="L175" t="inlineStr">
        <is>
          <t>image.png</t>
        </is>
      </c>
      <c r="M175" s="2" t="str">
        <f>=HYPERLINK("https://www.tiktok.com/@allieinthesea/video/7483211052843322670?is_from_webapp=1&amp;sender_device=pc&amp;web_id=7480648508436579886", "https://www.tiktok.com/@allieinthesea/video/7483211052843322670?is_from_webapp=1&amp;sender_device=pc&amp;web_id=7480648508436579886")</f>
        <v>https://www.tiktok.com/@allieinthesea/video/7483211052843322670?is_from_webapp=1&amp;sender_device=pc&amp;web_id=7480648508436579886</v>
      </c>
      <c r="N175"/>
      <c r="O175"/>
      <c r="P175">
        <v>568</v>
      </c>
      <c r="Q175"/>
      <c r="R175"/>
      <c r="S175"/>
      <c r="T175"/>
      <c r="U175"/>
      <c r="V175"/>
      <c r="W175" s="4">
        <v>45735.68623842593</v>
      </c>
      <c r="X175"/>
      <c r="Y175"/>
    </row>
    <row r="176" ht="25.5" customHeight="1">
      <c r="A176" t="inlineStr">
        <is>
          <t>003496VID</t>
        </is>
      </c>
      <c r="B176" t="inlineStr">
        <is>
          <t>Eri Wu</t>
        </is>
      </c>
      <c r="C176" t="inlineStr">
        <is>
          <t>allieinthesea</t>
        </is>
      </c>
      <c r="D176" t="inlineStr">
        <is>
          <t>Published</t>
        </is>
      </c>
      <c r="E176" t="inlineStr">
        <is>
          <t>Medicube</t>
        </is>
      </c>
      <c r="F176"/>
      <c r="G176" s="2"/>
      <c r="H176" s="2"/>
      <c r="I176"/>
      <c r="J176" s="2"/>
      <c r="K176" s="3">
        <v>45734</v>
      </c>
      <c r="L176" t="inlineStr">
        <is>
          <t>image.png</t>
        </is>
      </c>
      <c r="M176" s="2" t="str">
        <f>=HYPERLINK("https://www.tiktok.com/@allieinthesea/video/7483223172074966318?is_from_webapp=1&amp;sender_device=pc&amp;web_id=7480648508436579886", "https://www.tiktok.com/@allieinthesea/video/7483223172074966318?is_from_webapp=1&amp;sender_device=pc&amp;web_id=7480648508436579886")</f>
        <v>https://www.tiktok.com/@allieinthesea/video/7483223172074966318?is_from_webapp=1&amp;sender_device=pc&amp;web_id=7480648508436579886</v>
      </c>
      <c r="N176"/>
      <c r="O176"/>
      <c r="P176">
        <v>245</v>
      </c>
      <c r="Q176"/>
      <c r="R176"/>
      <c r="S176"/>
      <c r="T176"/>
      <c r="U176"/>
      <c r="V176"/>
      <c r="W176" s="4">
        <v>45735.686215277776</v>
      </c>
      <c r="X176"/>
      <c r="Y176"/>
    </row>
    <row r="177" ht="25.5" customHeight="1">
      <c r="A177" t="inlineStr">
        <is>
          <t>003497VID</t>
        </is>
      </c>
      <c r="B177" t="inlineStr">
        <is>
          <t>Eri Wu</t>
        </is>
      </c>
      <c r="C177" t="inlineStr">
        <is>
          <t>allieinthesea</t>
        </is>
      </c>
      <c r="D177" t="inlineStr">
        <is>
          <t>Published</t>
        </is>
      </c>
      <c r="E177" t="inlineStr">
        <is>
          <t>Medicube</t>
        </is>
      </c>
      <c r="F177"/>
      <c r="G177" s="2"/>
      <c r="H177" s="2"/>
      <c r="I177"/>
      <c r="J177" s="2"/>
      <c r="K177" s="3">
        <v>45734</v>
      </c>
      <c r="L177" t="inlineStr">
        <is>
          <t>image.png</t>
        </is>
      </c>
      <c r="M177" s="2" t="str">
        <f>=HYPERLINK("https://www.tiktok.com/@allieinthesea/video/7483233368017079594?is_from_webapp=1&amp;sender_device=pc&amp;web_id=7480648508436579886", "https://www.tiktok.com/@allieinthesea/video/7483233368017079594?is_from_webapp=1&amp;sender_device=pc&amp;web_id=7480648508436579886")</f>
        <v>https://www.tiktok.com/@allieinthesea/video/7483233368017079594?is_from_webapp=1&amp;sender_device=pc&amp;web_id=7480648508436579886</v>
      </c>
      <c r="N177"/>
      <c r="O177"/>
      <c r="P177">
        <v>266</v>
      </c>
      <c r="Q177"/>
      <c r="R177"/>
      <c r="S177"/>
      <c r="T177"/>
      <c r="U177"/>
      <c r="V177"/>
      <c r="W177" s="4">
        <v>45735.68616898148</v>
      </c>
      <c r="X177"/>
      <c r="Y177"/>
    </row>
    <row r="178" ht="25.5" customHeight="1">
      <c r="A178" t="inlineStr">
        <is>
          <t>003498VID</t>
        </is>
      </c>
      <c r="B178" t="inlineStr">
        <is>
          <t>Eri Wu</t>
        </is>
      </c>
      <c r="C178" t="inlineStr">
        <is>
          <t>allieinthesea</t>
        </is>
      </c>
      <c r="D178" t="inlineStr">
        <is>
          <t>Published</t>
        </is>
      </c>
      <c r="E178" t="inlineStr">
        <is>
          <t>Medicube</t>
        </is>
      </c>
      <c r="F178"/>
      <c r="G178" s="2"/>
      <c r="H178" s="2"/>
      <c r="I178"/>
      <c r="J178" s="2"/>
      <c r="K178" s="3">
        <v>45734</v>
      </c>
      <c r="L178" t="inlineStr">
        <is>
          <t>image.png</t>
        </is>
      </c>
      <c r="M178" s="2" t="str">
        <f>=HYPERLINK("https://www.tiktok.com/@allieinthesea/video/7483246999005973803?is_from_webapp=1&amp;sender_device=pc&amp;web_id=7480648508436579886", "https://www.tiktok.com/@allieinthesea/video/7483246999005973803?is_from_webapp=1&amp;sender_device=pc&amp;web_id=7480648508436579886")</f>
        <v>https://www.tiktok.com/@allieinthesea/video/7483246999005973803?is_from_webapp=1&amp;sender_device=pc&amp;web_id=7480648508436579886</v>
      </c>
      <c r="N178"/>
      <c r="O178"/>
      <c r="P178">
        <v>93</v>
      </c>
      <c r="Q178"/>
      <c r="R178"/>
      <c r="S178"/>
      <c r="T178"/>
      <c r="U178"/>
      <c r="V178"/>
      <c r="W178" s="4">
        <v>45735.68612268518</v>
      </c>
      <c r="X178"/>
      <c r="Y178"/>
    </row>
    <row r="179" ht="25.5" customHeight="1">
      <c r="A179" t="inlineStr">
        <is>
          <t>003499VID</t>
        </is>
      </c>
      <c r="B179" t="inlineStr">
        <is>
          <t>Eri Wu</t>
        </is>
      </c>
      <c r="C179" t="inlineStr">
        <is>
          <t>allieinthesea</t>
        </is>
      </c>
      <c r="D179" t="inlineStr">
        <is>
          <t>Published</t>
        </is>
      </c>
      <c r="E179" t="inlineStr">
        <is>
          <t>Medicube</t>
        </is>
      </c>
      <c r="F179"/>
      <c r="G179" s="2"/>
      <c r="H179" s="2"/>
      <c r="I179"/>
      <c r="J179" s="2"/>
      <c r="K179" s="3">
        <v>45734</v>
      </c>
      <c r="L179" t="inlineStr">
        <is>
          <t>image.png</t>
        </is>
      </c>
      <c r="M179" s="2" t="str">
        <f>=HYPERLINK("https://www.tiktok.com/@allieinthesea/video/7483263745381109035?is_from_webapp=1&amp;sender_device=pc&amp;web_id=7480648508436579886", "https://www.tiktok.com/@allieinthesea/video/7483263745381109035?is_from_webapp=1&amp;sender_device=pc&amp;web_id=7480648508436579886")</f>
        <v>https://www.tiktok.com/@allieinthesea/video/7483263745381109035?is_from_webapp=1&amp;sender_device=pc&amp;web_id=7480648508436579886</v>
      </c>
      <c r="N179"/>
      <c r="O179"/>
      <c r="P179">
        <v>262</v>
      </c>
      <c r="Q179"/>
      <c r="R179"/>
      <c r="S179"/>
      <c r="T179"/>
      <c r="U179"/>
      <c r="V179"/>
      <c r="W179" s="4">
        <v>45735.68607638889</v>
      </c>
      <c r="X179"/>
      <c r="Y179"/>
    </row>
    <row r="180" ht="25.5" customHeight="1">
      <c r="A180" t="inlineStr">
        <is>
          <t>003500VID</t>
        </is>
      </c>
      <c r="B180" t="inlineStr">
        <is>
          <t>Eri Wu</t>
        </is>
      </c>
      <c r="C180" t="inlineStr">
        <is>
          <t>allieinthesea</t>
        </is>
      </c>
      <c r="D180" t="inlineStr">
        <is>
          <t>Published</t>
        </is>
      </c>
      <c r="E180" t="inlineStr">
        <is>
          <t>Medicube</t>
        </is>
      </c>
      <c r="F180"/>
      <c r="G180" s="2"/>
      <c r="H180" s="2"/>
      <c r="I180"/>
      <c r="J180" s="2"/>
      <c r="K180" s="3">
        <v>45734</v>
      </c>
      <c r="L180" t="inlineStr">
        <is>
          <t>image.png</t>
        </is>
      </c>
      <c r="M180" s="2" t="str">
        <f>=HYPERLINK("https://www.tiktok.com/@allieinthesea/video/7483271797593476398?is_from_webapp=1&amp;sender_device=pc&amp;web_id=7480648508436579886", "https://www.tiktok.com/@allieinthesea/video/7483271797593476398?is_from_webapp=1&amp;sender_device=pc&amp;web_id=7480648508436579886")</f>
        <v>https://www.tiktok.com/@allieinthesea/video/7483271797593476398?is_from_webapp=1&amp;sender_device=pc&amp;web_id=7480648508436579886</v>
      </c>
      <c r="N180"/>
      <c r="O180"/>
      <c r="P180">
        <v>269</v>
      </c>
      <c r="Q180"/>
      <c r="R180"/>
      <c r="S180"/>
      <c r="T180"/>
      <c r="U180"/>
      <c r="V180"/>
      <c r="W180" s="4">
        <v>45735.68603009259</v>
      </c>
      <c r="X180"/>
      <c r="Y180"/>
    </row>
    <row r="181" ht="25.5" customHeight="1">
      <c r="A181" t="inlineStr">
        <is>
          <t>003501VID</t>
        </is>
      </c>
      <c r="B181" t="inlineStr">
        <is>
          <t>Eri Wu</t>
        </is>
      </c>
      <c r="C181" t="inlineStr">
        <is>
          <t>allieinthesea</t>
        </is>
      </c>
      <c r="D181" t="inlineStr">
        <is>
          <t>Published</t>
        </is>
      </c>
      <c r="E181" t="inlineStr">
        <is>
          <t>Medicube</t>
        </is>
      </c>
      <c r="F181"/>
      <c r="G181" s="2"/>
      <c r="H181" s="2"/>
      <c r="I181"/>
      <c r="J181" s="2"/>
      <c r="K181" s="3">
        <v>45734</v>
      </c>
      <c r="L181" t="inlineStr">
        <is>
          <t>image.png</t>
        </is>
      </c>
      <c r="M181" s="2" t="str">
        <f>=HYPERLINK("https://www.tiktok.com/@allieinthesea/video/7483279992957259051?is_from_webapp=1&amp;sender_device=pc&amp;web_id=7480648508436579886", "https://www.tiktok.com/@allieinthesea/video/7483279992957259051?is_from_webapp=1&amp;sender_device=pc&amp;web_id=7480648508436579886")</f>
        <v>https://www.tiktok.com/@allieinthesea/video/7483279992957259051?is_from_webapp=1&amp;sender_device=pc&amp;web_id=7480648508436579886</v>
      </c>
      <c r="N181"/>
      <c r="O181"/>
      <c r="P181">
        <v>276</v>
      </c>
      <c r="Q181"/>
      <c r="R181"/>
      <c r="S181"/>
      <c r="T181"/>
      <c r="U181"/>
      <c r="V181"/>
      <c r="W181" s="4">
        <v>45735.686006944445</v>
      </c>
      <c r="X181"/>
      <c r="Y181"/>
    </row>
    <row r="182" ht="25.5" customHeight="1">
      <c r="A182" t="inlineStr">
        <is>
          <t>003502VID</t>
        </is>
      </c>
      <c r="B182" t="inlineStr">
        <is>
          <t>Eri Wu</t>
        </is>
      </c>
      <c r="C182" t="inlineStr">
        <is>
          <t>allieinthesea</t>
        </is>
      </c>
      <c r="D182" t="inlineStr">
        <is>
          <t>Published</t>
        </is>
      </c>
      <c r="E182" t="inlineStr">
        <is>
          <t>Medicube</t>
        </is>
      </c>
      <c r="F182"/>
      <c r="G182" s="2"/>
      <c r="H182" s="2"/>
      <c r="I182"/>
      <c r="J182" s="2"/>
      <c r="K182" s="3">
        <v>45734</v>
      </c>
      <c r="L182" t="inlineStr">
        <is>
          <t>image.png</t>
        </is>
      </c>
      <c r="M182" s="2" t="str">
        <f>=HYPERLINK("https://www.tiktok.com/@allieinthesea/video/7482978172577877291?is_from_webapp=1&amp;sender_device=pc&amp;web_id=7480648508436579886", "https://www.tiktok.com/@allieinthesea/video/7482978172577877291?is_from_webapp=1&amp;sender_device=pc&amp;web_id=7480648508436579886")</f>
        <v>https://www.tiktok.com/@allieinthesea/video/7482978172577877291?is_from_webapp=1&amp;sender_device=pc&amp;web_id=7480648508436579886</v>
      </c>
      <c r="N182"/>
      <c r="O182"/>
      <c r="P182">
        <v>272</v>
      </c>
      <c r="Q182"/>
      <c r="R182"/>
      <c r="S182"/>
      <c r="T182"/>
      <c r="U182"/>
      <c r="V182"/>
      <c r="W182" s="4">
        <v>45735.685960648145</v>
      </c>
      <c r="X182"/>
      <c r="Y182"/>
    </row>
    <row r="183" ht="25.5" customHeight="1">
      <c r="A183" t="inlineStr">
        <is>
          <t>003512VID</t>
        </is>
      </c>
      <c r="B183" t="inlineStr">
        <is>
          <t>Eri Wu</t>
        </is>
      </c>
      <c r="C183" t="inlineStr">
        <is>
          <t>aliceonthecloud</t>
        </is>
      </c>
      <c r="D183" t="inlineStr">
        <is>
          <t>Published</t>
        </is>
      </c>
      <c r="E183" t="inlineStr">
        <is>
          <t>Medicube</t>
        </is>
      </c>
      <c r="F183"/>
      <c r="G183" s="2"/>
      <c r="H183" s="2"/>
      <c r="I183"/>
      <c r="J183" s="2"/>
      <c r="K183" s="3">
        <v>45734</v>
      </c>
      <c r="L183" t="inlineStr">
        <is>
          <t>image.png</t>
        </is>
      </c>
      <c r="M183" s="2" t="str">
        <f>=HYPERLINK("https://www.tiktok.com/@aliceonthecloud/video/7483211255013018922?is_from_webapp=1&amp;sender_device=pc&amp;web_id=7468812583283623467", "https://www.tiktok.com/@aliceonthecloud/video/7483211255013018922?is_from_webapp=1&amp;sender_device=pc&amp;web_id=7468812583283623467")</f>
        <v>https://www.tiktok.com/@aliceonthecloud/video/7483211255013018922?is_from_webapp=1&amp;sender_device=pc&amp;web_id=7468812583283623467</v>
      </c>
      <c r="N183"/>
      <c r="O183"/>
      <c r="P183">
        <v>280</v>
      </c>
      <c r="Q183"/>
      <c r="R183"/>
      <c r="S183"/>
      <c r="T183"/>
      <c r="U183"/>
      <c r="V183"/>
      <c r="W183" s="4">
        <v>45735.68680555555</v>
      </c>
      <c r="X183"/>
      <c r="Y183"/>
    </row>
    <row r="184" ht="25.5" customHeight="1">
      <c r="A184" t="inlineStr">
        <is>
          <t>003519VID</t>
        </is>
      </c>
      <c r="B184" t="inlineStr">
        <is>
          <t>Eri Wu</t>
        </is>
      </c>
      <c r="C184" t="inlineStr">
        <is>
          <t>aliceonthecloud</t>
        </is>
      </c>
      <c r="D184" t="inlineStr">
        <is>
          <t>Published</t>
        </is>
      </c>
      <c r="E184" t="inlineStr">
        <is>
          <t>Medicube</t>
        </is>
      </c>
      <c r="F184"/>
      <c r="G184" s="2"/>
      <c r="H184" s="2"/>
      <c r="I184"/>
      <c r="J184" s="2"/>
      <c r="K184" s="3">
        <v>45734</v>
      </c>
      <c r="L184" t="inlineStr">
        <is>
          <t>image.png</t>
        </is>
      </c>
      <c r="M184" s="2" t="str">
        <f>=HYPERLINK("https://www.tiktok.com/@aliceonthecloud/video/7483222961755852074?is_from_webapp=1&amp;sender_device=pc&amp;web_id=7468812583283623467", "https://www.tiktok.com/@aliceonthecloud/video/7483222961755852074?is_from_webapp=1&amp;sender_device=pc&amp;web_id=7468812583283623467")</f>
        <v>https://www.tiktok.com/@aliceonthecloud/video/7483222961755852074?is_from_webapp=1&amp;sender_device=pc&amp;web_id=7468812583283623467</v>
      </c>
      <c r="N184"/>
      <c r="O184"/>
      <c r="P184">
        <v>98</v>
      </c>
      <c r="Q184"/>
      <c r="R184"/>
      <c r="S184"/>
      <c r="T184"/>
      <c r="U184"/>
      <c r="V184"/>
      <c r="W184" s="4">
        <v>45735.68678240741</v>
      </c>
      <c r="X184"/>
      <c r="Y184"/>
    </row>
    <row r="185" ht="25.5" customHeight="1">
      <c r="A185" t="inlineStr">
        <is>
          <t>003520VID</t>
        </is>
      </c>
      <c r="B185" t="inlineStr">
        <is>
          <t>Eri Wu</t>
        </is>
      </c>
      <c r="C185" t="inlineStr">
        <is>
          <t>aliceonthecloud</t>
        </is>
      </c>
      <c r="D185" t="inlineStr">
        <is>
          <t>Published</t>
        </is>
      </c>
      <c r="E185" t="inlineStr">
        <is>
          <t>Medicube</t>
        </is>
      </c>
      <c r="F185"/>
      <c r="G185" s="2"/>
      <c r="H185" s="2"/>
      <c r="I185"/>
      <c r="J185" s="2"/>
      <c r="K185" s="3">
        <v>45734</v>
      </c>
      <c r="L185" t="inlineStr">
        <is>
          <t>image.png</t>
        </is>
      </c>
      <c r="M185" s="2" t="str">
        <f>=HYPERLINK("https://www.tiktok.com/@aliceonthecloud/video/7483233250186399022?is_from_webapp=1&amp;sender_device=pc&amp;web_id=7468812583283623467", "https://www.tiktok.com/@aliceonthecloud/video/7483233250186399022?is_from_webapp=1&amp;sender_device=pc&amp;web_id=7468812583283623467")</f>
        <v>https://www.tiktok.com/@aliceonthecloud/video/7483233250186399022?is_from_webapp=1&amp;sender_device=pc&amp;web_id=7468812583283623467</v>
      </c>
      <c r="N185"/>
      <c r="O185"/>
      <c r="P185">
        <v>273</v>
      </c>
      <c r="Q185"/>
      <c r="R185"/>
      <c r="S185"/>
      <c r="T185"/>
      <c r="U185"/>
      <c r="V185"/>
      <c r="W185" s="4">
        <v>45735.686747685184</v>
      </c>
      <c r="X185"/>
      <c r="Y185"/>
    </row>
    <row r="186" ht="25.5" customHeight="1">
      <c r="A186" t="inlineStr">
        <is>
          <t>003521VID</t>
        </is>
      </c>
      <c r="B186" t="inlineStr">
        <is>
          <t>Eri Wu</t>
        </is>
      </c>
      <c r="C186" t="inlineStr">
        <is>
          <t>aliceonthecloud</t>
        </is>
      </c>
      <c r="D186" t="inlineStr">
        <is>
          <t>Published</t>
        </is>
      </c>
      <c r="E186" t="inlineStr">
        <is>
          <t>Medicube</t>
        </is>
      </c>
      <c r="F186"/>
      <c r="G186" s="2"/>
      <c r="H186" s="2"/>
      <c r="I186"/>
      <c r="J186" s="2"/>
      <c r="K186" s="3">
        <v>45734</v>
      </c>
      <c r="L186" t="inlineStr">
        <is>
          <t>image.png</t>
        </is>
      </c>
      <c r="M186" s="2" t="str">
        <f>=HYPERLINK("https://www.tiktok.com/@aliceonthecloud/video/7483233250186399022?is_from_webapp=1&amp;sender_device=pc&amp;web_id=7468812583283623467", "https://www.tiktok.com/@aliceonthecloud/video/7483233250186399022?is_from_webapp=1&amp;sender_device=pc&amp;web_id=7468812583283623467")</f>
        <v>https://www.tiktok.com/@aliceonthecloud/video/7483233250186399022?is_from_webapp=1&amp;sender_device=pc&amp;web_id=7468812583283623467</v>
      </c>
      <c r="N186"/>
      <c r="O186"/>
      <c r="P186">
        <v>280</v>
      </c>
      <c r="Q186"/>
      <c r="R186"/>
      <c r="S186"/>
      <c r="T186"/>
      <c r="U186"/>
      <c r="V186"/>
      <c r="W186" s="4">
        <v>45735.68670138889</v>
      </c>
      <c r="X186"/>
      <c r="Y186"/>
    </row>
    <row r="187" ht="25.5" customHeight="1">
      <c r="A187" t="inlineStr">
        <is>
          <t>003522VID</t>
        </is>
      </c>
      <c r="B187" t="inlineStr">
        <is>
          <t>Eri Wu</t>
        </is>
      </c>
      <c r="C187" t="inlineStr">
        <is>
          <t>aliceonthecloud</t>
        </is>
      </c>
      <c r="D187" t="inlineStr">
        <is>
          <t>Published</t>
        </is>
      </c>
      <c r="E187" t="inlineStr">
        <is>
          <t>Medicube</t>
        </is>
      </c>
      <c r="F187"/>
      <c r="G187" s="2"/>
      <c r="H187" s="2"/>
      <c r="I187"/>
      <c r="J187" s="2"/>
      <c r="K187" s="3">
        <v>45734</v>
      </c>
      <c r="L187" t="inlineStr">
        <is>
          <t>image.png</t>
        </is>
      </c>
      <c r="M187" s="2" t="str">
        <f>=HYPERLINK("https://www.tiktok.com/@aliceonthecloud/video/7483263830508817706?is_from_webapp=1&amp;sender_device=pc&amp;web_id=7468812583283623467", "https://www.tiktok.com/@aliceonthecloud/video/7483263830508817706?is_from_webapp=1&amp;sender_device=pc&amp;web_id=7468812583283623467")</f>
        <v>https://www.tiktok.com/@aliceonthecloud/video/7483263830508817706?is_from_webapp=1&amp;sender_device=pc&amp;web_id=7468812583283623467</v>
      </c>
      <c r="N187"/>
      <c r="O187"/>
      <c r="P187">
        <v>76</v>
      </c>
      <c r="Q187"/>
      <c r="R187"/>
      <c r="S187"/>
      <c r="T187"/>
      <c r="U187"/>
      <c r="V187"/>
      <c r="W187" s="4">
        <v>45735.68665509259</v>
      </c>
      <c r="X187"/>
      <c r="Y187"/>
    </row>
    <row r="188" ht="25.5" customHeight="1">
      <c r="A188" t="inlineStr">
        <is>
          <t>003523VID</t>
        </is>
      </c>
      <c r="B188" t="inlineStr">
        <is>
          <t>Eri Wu</t>
        </is>
      </c>
      <c r="C188" t="inlineStr">
        <is>
          <t>aliceonthecloud</t>
        </is>
      </c>
      <c r="D188" t="inlineStr">
        <is>
          <t>Published</t>
        </is>
      </c>
      <c r="E188" t="inlineStr">
        <is>
          <t>Medicube</t>
        </is>
      </c>
      <c r="F188"/>
      <c r="G188" s="2"/>
      <c r="H188" s="2"/>
      <c r="I188"/>
      <c r="J188" s="2"/>
      <c r="K188" s="3">
        <v>45734</v>
      </c>
      <c r="L188" t="inlineStr">
        <is>
          <t>image.png</t>
        </is>
      </c>
      <c r="M188" s="2" t="str">
        <f>=HYPERLINK("https://www.tiktok.com/@aliceonthecloud/video/7483280146946903339?is_from_webapp=1&amp;sender_device=pc&amp;web_id=7468812583283623467", "https://www.tiktok.com/@aliceonthecloud/video/7483280146946903339?is_from_webapp=1&amp;sender_device=pc&amp;web_id=7468812583283623467")</f>
        <v>https://www.tiktok.com/@aliceonthecloud/video/7483280146946903339?is_from_webapp=1&amp;sender_device=pc&amp;web_id=7468812583283623467</v>
      </c>
      <c r="N188"/>
      <c r="O188"/>
      <c r="P188">
        <v>308</v>
      </c>
      <c r="Q188"/>
      <c r="R188"/>
      <c r="S188"/>
      <c r="T188"/>
      <c r="U188"/>
      <c r="V188"/>
      <c r="W188" s="4">
        <v>45735.686631944445</v>
      </c>
      <c r="X188"/>
      <c r="Y188"/>
    </row>
    <row r="189" ht="25.5" customHeight="1">
      <c r="A189" t="inlineStr">
        <is>
          <t>003524VID</t>
        </is>
      </c>
      <c r="B189" t="inlineStr">
        <is>
          <t>Eri Wu</t>
        </is>
      </c>
      <c r="C189" t="inlineStr">
        <is>
          <t>aliceonthecloud</t>
        </is>
      </c>
      <c r="D189" t="inlineStr">
        <is>
          <t>Published</t>
        </is>
      </c>
      <c r="E189" t="inlineStr">
        <is>
          <t>Medicube</t>
        </is>
      </c>
      <c r="F189"/>
      <c r="G189" s="2"/>
      <c r="H189" s="2"/>
      <c r="I189"/>
      <c r="J189" s="2"/>
      <c r="K189" s="3">
        <v>45734</v>
      </c>
      <c r="L189" t="inlineStr">
        <is>
          <t>image.png</t>
        </is>
      </c>
      <c r="M189" s="2" t="str">
        <f>=HYPERLINK("https://www.tiktok.com/@aliceonthecloud/video/7483288315622411563?is_from_webapp=1&amp;sender_device=pc&amp;web_id=7468812583283623467", "https://www.tiktok.com/@aliceonthecloud/video/7483288315622411563?is_from_webapp=1&amp;sender_device=pc&amp;web_id=7468812583283623467")</f>
        <v>https://www.tiktok.com/@aliceonthecloud/video/7483288315622411563?is_from_webapp=1&amp;sender_device=pc&amp;web_id=7468812583283623467</v>
      </c>
      <c r="N189"/>
      <c r="O189"/>
      <c r="P189">
        <v>272</v>
      </c>
      <c r="Q189"/>
      <c r="R189"/>
      <c r="S189"/>
      <c r="T189"/>
      <c r="U189"/>
      <c r="V189"/>
      <c r="W189" s="4">
        <v>45735.686585648145</v>
      </c>
      <c r="X189"/>
      <c r="Y189"/>
    </row>
    <row r="190" ht="25.5" customHeight="1">
      <c r="A190" t="inlineStr">
        <is>
          <t>003525VID</t>
        </is>
      </c>
      <c r="B190" t="inlineStr">
        <is>
          <t>Eri Wu</t>
        </is>
      </c>
      <c r="C190" t="inlineStr">
        <is>
          <t>aliceonthecloud</t>
        </is>
      </c>
      <c r="D190" t="inlineStr">
        <is>
          <t>Published</t>
        </is>
      </c>
      <c r="E190" t="inlineStr">
        <is>
          <t>Medicube</t>
        </is>
      </c>
      <c r="F190"/>
      <c r="G190" s="2"/>
      <c r="H190" s="2"/>
      <c r="I190"/>
      <c r="J190" s="2"/>
      <c r="K190" s="3">
        <v>45734</v>
      </c>
      <c r="L190" t="inlineStr">
        <is>
          <t>image.png</t>
        </is>
      </c>
      <c r="M190" s="2" t="str">
        <f>=HYPERLINK("https://www.tiktok.com/@aliceonthecloud/video/7483305113151622446?is_from_webapp=1&amp;sender_device=pc&amp;web_id=7468812583283623467", "https://www.tiktok.com/@aliceonthecloud/video/7483305113151622446?is_from_webapp=1&amp;sender_device=pc&amp;web_id=7468812583283623467")</f>
        <v>https://www.tiktok.com/@aliceonthecloud/video/7483305113151622446?is_from_webapp=1&amp;sender_device=pc&amp;web_id=7468812583283623467</v>
      </c>
      <c r="N190"/>
      <c r="O190"/>
      <c r="P190">
        <v>277</v>
      </c>
      <c r="Q190"/>
      <c r="R190"/>
      <c r="S190"/>
      <c r="T190"/>
      <c r="U190"/>
      <c r="V190"/>
      <c r="W190" s="4">
        <v>45735.68653935185</v>
      </c>
      <c r="X190"/>
      <c r="Y190"/>
    </row>
    <row r="191" ht="25.5" customHeight="1">
      <c r="A191" t="inlineStr">
        <is>
          <t>003549VID</t>
        </is>
      </c>
      <c r="B191" t="inlineStr">
        <is>
          <t>Elva Li</t>
        </is>
      </c>
      <c r="C191" t="inlineStr">
        <is>
          <t>glowupwardrobe1</t>
        </is>
      </c>
      <c r="D191" t="inlineStr">
        <is>
          <t>Published</t>
        </is>
      </c>
      <c r="E191" t="inlineStr">
        <is>
          <t>Medicube</t>
        </is>
      </c>
      <c r="F191"/>
      <c r="G191" s="2"/>
      <c r="H191" s="2"/>
      <c r="I191"/>
      <c r="J191" s="2"/>
      <c r="K191" s="3">
        <v>45734</v>
      </c>
      <c r="L191" t="inlineStr">
        <is>
          <t>image.png</t>
        </is>
      </c>
      <c r="M191" s="2" t="str">
        <f>=HYPERLINK("https://www.tiktok.com/t/ZT2sDDvxt/", "https://www.tiktok.com/t/ZT2sDDvxt/")</f>
        <v>https://www.tiktok.com/t/ZT2sDDvxt/</v>
      </c>
      <c r="N191"/>
      <c r="O191"/>
      <c r="P191">
        <v>116</v>
      </c>
      <c r="Q191"/>
      <c r="R191"/>
      <c r="S191"/>
      <c r="T191"/>
      <c r="U191"/>
      <c r="V191"/>
      <c r="W191" s="4">
        <v>45741.79069444445</v>
      </c>
      <c r="X191"/>
      <c r="Y191"/>
    </row>
    <row r="192" ht="25.5" customHeight="1">
      <c r="A192" t="inlineStr">
        <is>
          <t>003550VID</t>
        </is>
      </c>
      <c r="B192" t="inlineStr">
        <is>
          <t>Elva Li</t>
        </is>
      </c>
      <c r="C192" t="inlineStr">
        <is>
          <t>glowupwardrobe1</t>
        </is>
      </c>
      <c r="D192" t="inlineStr">
        <is>
          <t>Published</t>
        </is>
      </c>
      <c r="E192" t="inlineStr">
        <is>
          <t>Medicube</t>
        </is>
      </c>
      <c r="F192"/>
      <c r="G192" s="2"/>
      <c r="H192" s="2"/>
      <c r="I192"/>
      <c r="J192" s="2"/>
      <c r="K192" s="3">
        <v>45734</v>
      </c>
      <c r="L192" t="inlineStr">
        <is>
          <t>image.png</t>
        </is>
      </c>
      <c r="M192" s="2" t="str">
        <f>=HYPERLINK("https://www.tiktok.com/t/ZT2sDjoup/", "https://www.tiktok.com/t/ZT2sDjoup/")</f>
        <v>https://www.tiktok.com/t/ZT2sDjoup/</v>
      </c>
      <c r="N192"/>
      <c r="O192"/>
      <c r="P192">
        <v>116</v>
      </c>
      <c r="Q192"/>
      <c r="R192"/>
      <c r="S192"/>
      <c r="T192"/>
      <c r="U192"/>
      <c r="V192"/>
      <c r="W192" s="4">
        <v>45741.79069444445</v>
      </c>
      <c r="X192"/>
      <c r="Y192"/>
    </row>
    <row r="193" ht="25.5" customHeight="1">
      <c r="A193" t="inlineStr">
        <is>
          <t>003551VID</t>
        </is>
      </c>
      <c r="B193" t="inlineStr">
        <is>
          <t>Elva Li</t>
        </is>
      </c>
      <c r="C193" t="inlineStr">
        <is>
          <t>glowupwardrobe1</t>
        </is>
      </c>
      <c r="D193" t="inlineStr">
        <is>
          <t>Published</t>
        </is>
      </c>
      <c r="E193" t="inlineStr">
        <is>
          <t>Medicube</t>
        </is>
      </c>
      <c r="F193"/>
      <c r="G193" s="2"/>
      <c r="H193" s="2"/>
      <c r="I193"/>
      <c r="J193" s="2"/>
      <c r="K193" s="3">
        <v>45734</v>
      </c>
      <c r="L193" t="inlineStr">
        <is>
          <t>image.png</t>
        </is>
      </c>
      <c r="M193" s="2" t="str">
        <f>=HYPERLINK("https://www.tiktok.com/t/ZT2sD8cMB/", "https://www.tiktok.com/t/ZT2sD8cMB/")</f>
        <v>https://www.tiktok.com/t/ZT2sD8cMB/</v>
      </c>
      <c r="N193"/>
      <c r="O193"/>
      <c r="P193">
        <v>112</v>
      </c>
      <c r="Q193"/>
      <c r="R193"/>
      <c r="S193"/>
      <c r="T193"/>
      <c r="U193"/>
      <c r="V193"/>
      <c r="W193" s="4">
        <v>45741.79069444445</v>
      </c>
      <c r="X193"/>
      <c r="Y193"/>
    </row>
    <row r="194" ht="25.5" customHeight="1">
      <c r="A194" t="inlineStr">
        <is>
          <t>003552VID</t>
        </is>
      </c>
      <c r="B194" t="inlineStr">
        <is>
          <t>Elva Li</t>
        </is>
      </c>
      <c r="C194" t="inlineStr">
        <is>
          <t>glowupwardrobe1</t>
        </is>
      </c>
      <c r="D194" t="inlineStr">
        <is>
          <t>Published</t>
        </is>
      </c>
      <c r="E194" t="inlineStr">
        <is>
          <t>Medicube</t>
        </is>
      </c>
      <c r="F194"/>
      <c r="G194" s="2"/>
      <c r="H194" s="2"/>
      <c r="I194"/>
      <c r="J194" s="2"/>
      <c r="K194" s="3">
        <v>45734</v>
      </c>
      <c r="L194" t="inlineStr">
        <is>
          <t>image.png</t>
        </is>
      </c>
      <c r="M194" s="2" t="str">
        <f>=HYPERLINK("https://www.tiktok.com/t/ZT2sDNru6/", "https://www.tiktok.com/t/ZT2sDNru6/")</f>
        <v>https://www.tiktok.com/t/ZT2sDNru6/</v>
      </c>
      <c r="N194"/>
      <c r="O194"/>
      <c r="P194">
        <v>119</v>
      </c>
      <c r="Q194"/>
      <c r="R194"/>
      <c r="S194"/>
      <c r="T194"/>
      <c r="U194"/>
      <c r="V194"/>
      <c r="W194" s="4">
        <v>45741.79069444445</v>
      </c>
      <c r="X194"/>
      <c r="Y194"/>
    </row>
    <row r="195" ht="25.5" customHeight="1">
      <c r="A195" t="inlineStr">
        <is>
          <t>003553VID</t>
        </is>
      </c>
      <c r="B195" t="inlineStr">
        <is>
          <t>Elva Li</t>
        </is>
      </c>
      <c r="C195" t="inlineStr">
        <is>
          <t>glowupwardrobe1</t>
        </is>
      </c>
      <c r="D195" t="inlineStr">
        <is>
          <t>Published</t>
        </is>
      </c>
      <c r="E195" t="inlineStr">
        <is>
          <t>Medicube</t>
        </is>
      </c>
      <c r="F195"/>
      <c r="G195" s="2"/>
      <c r="H195" s="2"/>
      <c r="I195"/>
      <c r="J195" s="2"/>
      <c r="K195" s="3">
        <v>45734</v>
      </c>
      <c r="L195" t="inlineStr">
        <is>
          <t>image.png</t>
        </is>
      </c>
      <c r="M195" s="2" t="str">
        <f>=HYPERLINK("https://www.tiktok.com/t/ZT2sDdjXf/", "https://www.tiktok.com/t/ZT2sDdjXf/")</f>
        <v>https://www.tiktok.com/t/ZT2sDdjXf/</v>
      </c>
      <c r="N195"/>
      <c r="O195"/>
      <c r="P195">
        <v>36</v>
      </c>
      <c r="Q195"/>
      <c r="R195"/>
      <c r="S195"/>
      <c r="T195"/>
      <c r="U195"/>
      <c r="V195"/>
      <c r="W195" s="4">
        <v>45741.79069444445</v>
      </c>
      <c r="X195"/>
      <c r="Y195"/>
    </row>
    <row r="196" ht="25.5" customHeight="1">
      <c r="A196" t="inlineStr">
        <is>
          <t>003554VID</t>
        </is>
      </c>
      <c r="B196" t="inlineStr">
        <is>
          <t>Elva Li</t>
        </is>
      </c>
      <c r="C196" t="inlineStr">
        <is>
          <t>glowupwardrobe1</t>
        </is>
      </c>
      <c r="D196" t="inlineStr">
        <is>
          <t>Published</t>
        </is>
      </c>
      <c r="E196" t="inlineStr">
        <is>
          <t>Medicube</t>
        </is>
      </c>
      <c r="F196"/>
      <c r="G196" s="2"/>
      <c r="H196" s="2"/>
      <c r="I196"/>
      <c r="J196" s="2"/>
      <c r="K196" s="3">
        <v>45734</v>
      </c>
      <c r="L196" t="inlineStr">
        <is>
          <t>image.png</t>
        </is>
      </c>
      <c r="M196" s="2" t="str">
        <f>=HYPERLINK("https://www.tiktok.com/t/ZT2sDSok3/", "https://www.tiktok.com/t/ZT2sDSok3/")</f>
        <v>https://www.tiktok.com/t/ZT2sDSok3/</v>
      </c>
      <c r="N196"/>
      <c r="O196"/>
      <c r="P196">
        <v>55</v>
      </c>
      <c r="Q196"/>
      <c r="R196"/>
      <c r="S196"/>
      <c r="T196"/>
      <c r="U196"/>
      <c r="V196"/>
      <c r="W196" s="4">
        <v>45741.79069444445</v>
      </c>
      <c r="X196"/>
      <c r="Y196"/>
    </row>
    <row r="197" ht="25.5" customHeight="1">
      <c r="A197" t="inlineStr">
        <is>
          <t>003555VID</t>
        </is>
      </c>
      <c r="B197" t="inlineStr">
        <is>
          <t>Elva Li</t>
        </is>
      </c>
      <c r="C197" t="inlineStr">
        <is>
          <t>glowupwardrobe1</t>
        </is>
      </c>
      <c r="D197" t="inlineStr">
        <is>
          <t>Published</t>
        </is>
      </c>
      <c r="E197" t="inlineStr">
        <is>
          <t>Medicube</t>
        </is>
      </c>
      <c r="F197"/>
      <c r="G197" s="2"/>
      <c r="H197" s="2"/>
      <c r="I197"/>
      <c r="J197" s="2"/>
      <c r="K197" s="3">
        <v>45734</v>
      </c>
      <c r="L197" t="inlineStr">
        <is>
          <t>image.png</t>
        </is>
      </c>
      <c r="M197" s="2" t="str">
        <f>=HYPERLINK("https://www.tiktok.com/t/ZT2sAEttt/", "https://www.tiktok.com/t/ZT2sAEttt/")</f>
        <v>https://www.tiktok.com/t/ZT2sAEttt/</v>
      </c>
      <c r="N197"/>
      <c r="O197"/>
      <c r="P197">
        <v>78</v>
      </c>
      <c r="Q197"/>
      <c r="R197"/>
      <c r="S197"/>
      <c r="T197"/>
      <c r="U197"/>
      <c r="V197"/>
      <c r="W197" s="4">
        <v>45741.79069444445</v>
      </c>
      <c r="X197"/>
      <c r="Y197"/>
    </row>
    <row r="198" ht="25.5" customHeight="1">
      <c r="A198" t="inlineStr">
        <is>
          <t>003556VID</t>
        </is>
      </c>
      <c r="B198" t="inlineStr">
        <is>
          <t>Elva Li</t>
        </is>
      </c>
      <c r="C198" t="inlineStr">
        <is>
          <t>glowupwardrobe1</t>
        </is>
      </c>
      <c r="D198" t="inlineStr">
        <is>
          <t>Published</t>
        </is>
      </c>
      <c r="E198" t="inlineStr">
        <is>
          <t>Medicube</t>
        </is>
      </c>
      <c r="F198"/>
      <c r="G198" s="2"/>
      <c r="H198" s="2"/>
      <c r="I198"/>
      <c r="J198" s="2"/>
      <c r="K198" s="3">
        <v>45734</v>
      </c>
      <c r="L198" t="inlineStr">
        <is>
          <t>image.png</t>
        </is>
      </c>
      <c r="M198" s="2" t="str">
        <f>=HYPERLINK("https://www.tiktok.com/t/ZT2sD1n5a/", "https://www.tiktok.com/t/ZT2sD1n5a/")</f>
        <v>https://www.tiktok.com/t/ZT2sD1n5a/</v>
      </c>
      <c r="N198"/>
      <c r="O198"/>
      <c r="P198">
        <v>22</v>
      </c>
      <c r="Q198"/>
      <c r="R198"/>
      <c r="S198"/>
      <c r="T198"/>
      <c r="U198"/>
      <c r="V198"/>
      <c r="W198" s="4">
        <v>45741.79069444445</v>
      </c>
      <c r="X198"/>
      <c r="Y198"/>
    </row>
    <row r="199" ht="25.5" customHeight="1">
      <c r="A199" t="inlineStr">
        <is>
          <t>003557VID</t>
        </is>
      </c>
      <c r="B199" t="inlineStr">
        <is>
          <t>Elva Li</t>
        </is>
      </c>
      <c r="C199" t="inlineStr">
        <is>
          <t>chictrendvibes</t>
        </is>
      </c>
      <c r="D199" t="inlineStr">
        <is>
          <t>Published</t>
        </is>
      </c>
      <c r="E199" t="inlineStr">
        <is>
          <t>Medicube</t>
        </is>
      </c>
      <c r="F199"/>
      <c r="G199" s="2"/>
      <c r="H199" s="2"/>
      <c r="I199"/>
      <c r="J199" s="2"/>
      <c r="K199" s="3">
        <v>45734</v>
      </c>
      <c r="L199" t="inlineStr">
        <is>
          <t>image.png</t>
        </is>
      </c>
      <c r="M199" s="2" t="str">
        <f>=HYPERLINK("https://www.tiktok.com/t/ZT2sAFCmq/", "https://www.tiktok.com/t/ZT2sAFCmq/")</f>
        <v>https://www.tiktok.com/t/ZT2sAFCmq/</v>
      </c>
      <c r="N199"/>
      <c r="O199"/>
      <c r="P199">
        <v>205</v>
      </c>
      <c r="Q199"/>
      <c r="R199"/>
      <c r="S199"/>
      <c r="T199"/>
      <c r="U199"/>
      <c r="V199"/>
      <c r="W199" s="4">
        <v>45741.79033564815</v>
      </c>
      <c r="X199"/>
      <c r="Y199"/>
    </row>
    <row r="200" ht="25.5" customHeight="1">
      <c r="A200" t="inlineStr">
        <is>
          <t>003558VID</t>
        </is>
      </c>
      <c r="B200" t="inlineStr">
        <is>
          <t>Elva Li</t>
        </is>
      </c>
      <c r="C200" t="inlineStr">
        <is>
          <t>chictrendvibes</t>
        </is>
      </c>
      <c r="D200" t="inlineStr">
        <is>
          <t>Published</t>
        </is>
      </c>
      <c r="E200" t="inlineStr">
        <is>
          <t>Medicube</t>
        </is>
      </c>
      <c r="F200"/>
      <c r="G200" s="2"/>
      <c r="H200" s="2"/>
      <c r="I200"/>
      <c r="J200" s="2"/>
      <c r="K200" s="3">
        <v>45734</v>
      </c>
      <c r="L200" t="inlineStr">
        <is>
          <t>image.png</t>
        </is>
      </c>
      <c r="M200" s="2" t="str">
        <f>=HYPERLINK("https://www.tiktok.com/t/ZT2sAMVcu/", "https://www.tiktok.com/t/ZT2sAMVcu/")</f>
        <v>https://www.tiktok.com/t/ZT2sAMVcu/</v>
      </c>
      <c r="N200"/>
      <c r="O200"/>
      <c r="P200">
        <v>264</v>
      </c>
      <c r="Q200"/>
      <c r="R200"/>
      <c r="S200"/>
      <c r="T200"/>
      <c r="U200"/>
      <c r="V200"/>
      <c r="W200" s="4">
        <v>45741.79033564815</v>
      </c>
      <c r="X200"/>
      <c r="Y200"/>
    </row>
    <row r="201" ht="25.5" customHeight="1">
      <c r="A201" t="inlineStr">
        <is>
          <t>003559VID</t>
        </is>
      </c>
      <c r="B201" t="inlineStr">
        <is>
          <t>Elva Li</t>
        </is>
      </c>
      <c r="C201" t="inlineStr">
        <is>
          <t>chictrendvibes</t>
        </is>
      </c>
      <c r="D201" t="inlineStr">
        <is>
          <t>Published</t>
        </is>
      </c>
      <c r="E201" t="inlineStr">
        <is>
          <t>Medicube</t>
        </is>
      </c>
      <c r="F201"/>
      <c r="G201" s="2"/>
      <c r="H201" s="2"/>
      <c r="I201"/>
      <c r="J201" s="2"/>
      <c r="K201" s="3">
        <v>45734</v>
      </c>
      <c r="L201" t="inlineStr">
        <is>
          <t>image.png</t>
        </is>
      </c>
      <c r="M201" s="2" t="str">
        <f>=HYPERLINK("https://www.tiktok.com/t/ZT2sA5gQ8/", "https://www.tiktok.com/t/ZT2sA5gQ8/")</f>
        <v>https://www.tiktok.com/t/ZT2sA5gQ8/</v>
      </c>
      <c r="N201"/>
      <c r="O201"/>
      <c r="P201">
        <v>251</v>
      </c>
      <c r="Q201"/>
      <c r="R201"/>
      <c r="S201"/>
      <c r="T201"/>
      <c r="U201"/>
      <c r="V201"/>
      <c r="W201" s="4">
        <v>45741.79033564815</v>
      </c>
      <c r="X201"/>
      <c r="Y201"/>
    </row>
    <row r="202" ht="25.5" customHeight="1">
      <c r="A202" t="inlineStr">
        <is>
          <t>003560VID</t>
        </is>
      </c>
      <c r="B202" t="inlineStr">
        <is>
          <t>Elva Li</t>
        </is>
      </c>
      <c r="C202" t="inlineStr">
        <is>
          <t>chictrendvibes</t>
        </is>
      </c>
      <c r="D202" t="inlineStr">
        <is>
          <t>Published</t>
        </is>
      </c>
      <c r="E202" t="inlineStr">
        <is>
          <t>Medicube</t>
        </is>
      </c>
      <c r="F202"/>
      <c r="G202" s="2"/>
      <c r="H202" s="2"/>
      <c r="I202"/>
      <c r="J202" s="2"/>
      <c r="K202" s="3">
        <v>45734</v>
      </c>
      <c r="L202" t="inlineStr">
        <is>
          <t>image.png</t>
        </is>
      </c>
      <c r="M202" s="2" t="str">
        <f>=HYPERLINK("https://www.tiktok.com/t/ZT2sAj38G/", "https://www.tiktok.com/t/ZT2sAj38G/")</f>
        <v>https://www.tiktok.com/t/ZT2sAj38G/</v>
      </c>
      <c r="N202"/>
      <c r="O202"/>
      <c r="P202">
        <v>225</v>
      </c>
      <c r="Q202"/>
      <c r="R202"/>
      <c r="S202"/>
      <c r="T202"/>
      <c r="U202"/>
      <c r="V202"/>
      <c r="W202" s="4">
        <v>45741.79033564815</v>
      </c>
      <c r="X202"/>
      <c r="Y202"/>
    </row>
    <row r="203" ht="25.5" customHeight="1">
      <c r="A203" t="inlineStr">
        <is>
          <t>003561VID</t>
        </is>
      </c>
      <c r="B203" t="inlineStr">
        <is>
          <t>Elva Li</t>
        </is>
      </c>
      <c r="C203" t="inlineStr">
        <is>
          <t>chictrendvibes</t>
        </is>
      </c>
      <c r="D203" t="inlineStr">
        <is>
          <t>Published</t>
        </is>
      </c>
      <c r="E203" t="inlineStr">
        <is>
          <t>Medicube</t>
        </is>
      </c>
      <c r="F203"/>
      <c r="G203" s="2"/>
      <c r="H203" s="2"/>
      <c r="I203"/>
      <c r="J203" s="2"/>
      <c r="K203" s="3">
        <v>45734</v>
      </c>
      <c r="L203" t="inlineStr">
        <is>
          <t>image.png</t>
        </is>
      </c>
      <c r="M203" s="2" t="str">
        <f>=HYPERLINK("https://www.tiktok.com/t/ZT2sAL1uU/", "https://www.tiktok.com/t/ZT2sAL1uU/")</f>
        <v>https://www.tiktok.com/t/ZT2sAL1uU/</v>
      </c>
      <c r="N203"/>
      <c r="O203"/>
      <c r="P203">
        <v>140</v>
      </c>
      <c r="Q203"/>
      <c r="R203"/>
      <c r="S203"/>
      <c r="T203"/>
      <c r="U203"/>
      <c r="V203"/>
      <c r="W203" s="4">
        <v>45741.79033564815</v>
      </c>
      <c r="X203"/>
      <c r="Y203"/>
    </row>
    <row r="204" ht="25.5" customHeight="1">
      <c r="A204" t="inlineStr">
        <is>
          <t>003562VID</t>
        </is>
      </c>
      <c r="B204" t="inlineStr">
        <is>
          <t>Elva Li</t>
        </is>
      </c>
      <c r="C204" t="inlineStr">
        <is>
          <t>chictrendvibes</t>
        </is>
      </c>
      <c r="D204" t="inlineStr">
        <is>
          <t>Published</t>
        </is>
      </c>
      <c r="E204" t="inlineStr">
        <is>
          <t>Medicube</t>
        </is>
      </c>
      <c r="F204"/>
      <c r="G204" s="2"/>
      <c r="H204" s="2"/>
      <c r="I204"/>
      <c r="J204" s="2"/>
      <c r="K204" s="3">
        <v>45734</v>
      </c>
      <c r="L204" t="inlineStr">
        <is>
          <t>image.png</t>
        </is>
      </c>
      <c r="M204" s="2" t="str">
        <f>=HYPERLINK("https://www.tiktok.com/t/ZT2sARybN/", "https://www.tiktok.com/t/ZT2sARybN/")</f>
        <v>https://www.tiktok.com/t/ZT2sARybN/</v>
      </c>
      <c r="N204"/>
      <c r="O204"/>
      <c r="P204">
        <v>134</v>
      </c>
      <c r="Q204"/>
      <c r="R204"/>
      <c r="S204"/>
      <c r="T204"/>
      <c r="U204"/>
      <c r="V204"/>
      <c r="W204" s="4">
        <v>45741.79033564815</v>
      </c>
      <c r="X204"/>
      <c r="Y204"/>
    </row>
    <row r="205" ht="25.5" customHeight="1">
      <c r="A205" t="inlineStr">
        <is>
          <t>003563VID</t>
        </is>
      </c>
      <c r="B205" t="inlineStr">
        <is>
          <t>Elva Li</t>
        </is>
      </c>
      <c r="C205" t="inlineStr">
        <is>
          <t>chictrendvibes</t>
        </is>
      </c>
      <c r="D205" t="inlineStr">
        <is>
          <t>Published</t>
        </is>
      </c>
      <c r="E205" t="inlineStr">
        <is>
          <t>Medicube</t>
        </is>
      </c>
      <c r="F205"/>
      <c r="G205" s="2"/>
      <c r="H205" s="2"/>
      <c r="I205"/>
      <c r="J205" s="2"/>
      <c r="K205" s="3">
        <v>45734</v>
      </c>
      <c r="L205" t="inlineStr">
        <is>
          <t>image.png</t>
        </is>
      </c>
      <c r="M205" s="2" t="str">
        <f>=HYPERLINK("https://www.tiktok.com/t/ZT2sAysJ5/", "https://www.tiktok.com/t/ZT2sAysJ5/")</f>
        <v>https://www.tiktok.com/t/ZT2sAysJ5/</v>
      </c>
      <c r="N205"/>
      <c r="O205"/>
      <c r="P205">
        <v>81</v>
      </c>
      <c r="Q205"/>
      <c r="R205"/>
      <c r="S205"/>
      <c r="T205"/>
      <c r="U205"/>
      <c r="V205"/>
      <c r="W205" s="4">
        <v>45741.79033564815</v>
      </c>
      <c r="X205"/>
      <c r="Y205"/>
    </row>
    <row r="206" ht="25.5" customHeight="1">
      <c r="A206" t="inlineStr">
        <is>
          <t>003564VID</t>
        </is>
      </c>
      <c r="B206" t="inlineStr">
        <is>
          <t>Elva Li</t>
        </is>
      </c>
      <c r="C206" t="inlineStr">
        <is>
          <t>chictrendvibes</t>
        </is>
      </c>
      <c r="D206" t="inlineStr">
        <is>
          <t>Published</t>
        </is>
      </c>
      <c r="E206" t="inlineStr">
        <is>
          <t>Medicube</t>
        </is>
      </c>
      <c r="F206"/>
      <c r="G206" s="2"/>
      <c r="H206" s="2"/>
      <c r="I206"/>
      <c r="J206" s="2"/>
      <c r="K206" s="3">
        <v>45734</v>
      </c>
      <c r="L206" t="inlineStr">
        <is>
          <t>image.png</t>
        </is>
      </c>
      <c r="M206" s="2" t="str">
        <f>=HYPERLINK("https://www.tiktok.com/t/ZT2sALs9r/", "https://www.tiktok.com/t/ZT2sALs9r/")</f>
        <v>https://www.tiktok.com/t/ZT2sALs9r/</v>
      </c>
      <c r="N206"/>
      <c r="O206"/>
      <c r="P206">
        <v>92</v>
      </c>
      <c r="Q206"/>
      <c r="R206"/>
      <c r="S206"/>
      <c r="T206"/>
      <c r="U206"/>
      <c r="V206"/>
      <c r="W206" s="4">
        <v>45741.79033564815</v>
      </c>
      <c r="X206"/>
      <c r="Y206"/>
    </row>
    <row r="207" ht="25.5" customHeight="1">
      <c r="A207" t="inlineStr">
        <is>
          <t>003574VID</t>
        </is>
      </c>
      <c r="B207" t="inlineStr">
        <is>
          <t>Joyce Wang</t>
        </is>
      </c>
      <c r="C207" t="inlineStr">
        <is>
          <t>acquiredworld</t>
        </is>
      </c>
      <c r="D207" t="inlineStr">
        <is>
          <t>Published</t>
        </is>
      </c>
      <c r="E207" t="inlineStr">
        <is>
          <t>Medicube</t>
        </is>
      </c>
      <c r="F207"/>
      <c r="G207" s="2" t="str">
        <f>=HYPERLINK("http:///", "/")</f>
        <v>/</v>
      </c>
      <c r="H207" s="2" t="str">
        <f>=HYPERLINK("http:///", "/")</f>
        <v>/</v>
      </c>
      <c r="I207" t="inlineStr">
        <is>
          <t>/</t>
        </is>
      </c>
      <c r="J207" s="2" t="str">
        <f>=HYPERLINK("http:///", "/")</f>
        <v>/</v>
      </c>
      <c r="K207" s="3">
        <v>45734</v>
      </c>
      <c r="L207" t="inlineStr">
        <is>
          <t>Screenshot 2025-03-18 at 1.54.53 PM.png</t>
        </is>
      </c>
      <c r="M207" s="2" t="str">
        <f>=HYPERLINK("https://www.tiktok.com/@acquiredworld/video/7483255525354802463?is_from_webapp=1&amp;sender_device=pc&amp;web_id=7463593472852215327", "https://www.tiktok.com/@acquiredworld/video/7483255525354802463?is_from_webapp=1&amp;sender_device=pc&amp;web_id=7463593472852215327")</f>
        <v>https://www.tiktok.com/@acquiredworld/video/7483255525354802463?is_from_webapp=1&amp;sender_device=pc&amp;web_id=7463593472852215327</v>
      </c>
      <c r="N207"/>
      <c r="O207"/>
      <c r="P207"/>
      <c r="Q207"/>
      <c r="R207"/>
      <c r="S207"/>
      <c r="T207"/>
      <c r="U207"/>
      <c r="V207"/>
      <c r="W207" s="4">
        <v>45734.60355324074</v>
      </c>
      <c r="X207"/>
      <c r="Y207"/>
    </row>
    <row r="208" ht="25.5" customHeight="1">
      <c r="A208" t="inlineStr">
        <is>
          <t>003575VID</t>
        </is>
      </c>
      <c r="B208" t="inlineStr">
        <is>
          <t>Joyce Wang</t>
        </is>
      </c>
      <c r="C208" t="inlineStr">
        <is>
          <t>acquiredworld</t>
        </is>
      </c>
      <c r="D208" t="inlineStr">
        <is>
          <t>Published</t>
        </is>
      </c>
      <c r="E208" t="inlineStr">
        <is>
          <t>Medicube</t>
        </is>
      </c>
      <c r="F208"/>
      <c r="G208" s="2" t="str">
        <f>=HYPERLINK("http:///", "/")</f>
        <v>/</v>
      </c>
      <c r="H208" s="2" t="str">
        <f>=HYPERLINK("http:///", "/")</f>
        <v>/</v>
      </c>
      <c r="I208" t="inlineStr">
        <is>
          <t>/</t>
        </is>
      </c>
      <c r="J208" s="2" t="str">
        <f>=HYPERLINK("http:///", "/")</f>
        <v>/</v>
      </c>
      <c r="K208" s="3">
        <v>45734</v>
      </c>
      <c r="L208" t="inlineStr">
        <is>
          <t>Screenshot 2025-03-18 at 2.28.19 PM.png</t>
        </is>
      </c>
      <c r="M208" s="2" t="str">
        <f>=HYPERLINK("https://www.tiktok.com/@acquiredworld/video/7483264091318979870?is_from_webapp=1&amp;sender_device=pc&amp;web_id=7463593472852215327", "https://www.tiktok.com/@acquiredworld/video/7483264091318979870?is_from_webapp=1&amp;sender_device=pc&amp;web_id=7463593472852215327")</f>
        <v>https://www.tiktok.com/@acquiredworld/video/7483264091318979870?is_from_webapp=1&amp;sender_device=pc&amp;web_id=7463593472852215327</v>
      </c>
      <c r="N208"/>
      <c r="O208"/>
      <c r="P208"/>
      <c r="Q208"/>
      <c r="R208"/>
      <c r="S208"/>
      <c r="T208"/>
      <c r="U208"/>
      <c r="V208"/>
      <c r="W208" s="4">
        <v>45734.60359953704</v>
      </c>
      <c r="X208"/>
      <c r="Y208"/>
    </row>
    <row r="209" ht="25.5" customHeight="1">
      <c r="A209" t="inlineStr">
        <is>
          <t>003705VID</t>
        </is>
      </c>
      <c r="B209" t="inlineStr">
        <is>
          <t>Jamie Lu</t>
        </is>
      </c>
      <c r="C209" t="inlineStr">
        <is>
          <t>fashionluke</t>
        </is>
      </c>
      <c r="D209" t="inlineStr">
        <is>
          <t>Published</t>
        </is>
      </c>
      <c r="E209" t="inlineStr">
        <is>
          <t>Medicube</t>
        </is>
      </c>
      <c r="F209"/>
      <c r="G209" s="2"/>
      <c r="H209" s="2"/>
      <c r="I209"/>
      <c r="J209" s="2"/>
      <c r="K209" s="3">
        <v>45734</v>
      </c>
      <c r="L209"/>
      <c r="M209" s="2" t="str">
        <f>=HYPERLINK("https://www.tiktok.com/@fashionluke/video/7483230019645443359", "https://www.tiktok.com/@fashionluke/video/7483230019645443359")</f>
        <v>https://www.tiktok.com/@fashionluke/video/7483230019645443359</v>
      </c>
      <c r="N209"/>
      <c r="O209"/>
      <c r="P209">
        <v>163</v>
      </c>
      <c r="Q209"/>
      <c r="R209"/>
      <c r="S209"/>
      <c r="T209"/>
      <c r="U209"/>
      <c r="V209"/>
      <c r="W209" s="4">
        <v>45742.521840277775</v>
      </c>
      <c r="X209"/>
      <c r="Y209"/>
    </row>
    <row r="210" ht="25.5" customHeight="1">
      <c r="A210" t="inlineStr">
        <is>
          <t>003706VID</t>
        </is>
      </c>
      <c r="B210" t="inlineStr">
        <is>
          <t>Jamie Lu</t>
        </is>
      </c>
      <c r="C210" t="inlineStr">
        <is>
          <t>fashionluke</t>
        </is>
      </c>
      <c r="D210" t="inlineStr">
        <is>
          <t>Published</t>
        </is>
      </c>
      <c r="E210" t="inlineStr">
        <is>
          <t>Medicube</t>
        </is>
      </c>
      <c r="F210"/>
      <c r="G210" s="2"/>
      <c r="H210" s="2"/>
      <c r="I210"/>
      <c r="J210" s="2"/>
      <c r="K210" s="3">
        <v>45734</v>
      </c>
      <c r="L210"/>
      <c r="M210" s="2" t="str">
        <f>=HYPERLINK("https://www.tiktok.com/@fashionluke/video/7483251765299678495", "https://www.tiktok.com/@fashionluke/video/7483251765299678495")</f>
        <v>https://www.tiktok.com/@fashionluke/video/7483251765299678495</v>
      </c>
      <c r="N210"/>
      <c r="O210"/>
      <c r="P210">
        <v>14</v>
      </c>
      <c r="Q210"/>
      <c r="R210"/>
      <c r="S210"/>
      <c r="T210"/>
      <c r="U210"/>
      <c r="V210"/>
      <c r="W210" s="4">
        <v>45742.521840277775</v>
      </c>
      <c r="X210"/>
      <c r="Y210"/>
    </row>
    <row r="211" ht="25.5" customHeight="1">
      <c r="A211" t="inlineStr">
        <is>
          <t>003707VID</t>
        </is>
      </c>
      <c r="B211" t="inlineStr">
        <is>
          <t>Jamie Lu</t>
        </is>
      </c>
      <c r="C211" t="inlineStr">
        <is>
          <t>fashionluke</t>
        </is>
      </c>
      <c r="D211" t="inlineStr">
        <is>
          <t>Published</t>
        </is>
      </c>
      <c r="E211" t="inlineStr">
        <is>
          <t>Medicube</t>
        </is>
      </c>
      <c r="F211"/>
      <c r="G211" s="2"/>
      <c r="H211" s="2"/>
      <c r="I211"/>
      <c r="J211" s="2"/>
      <c r="K211" s="3">
        <v>45734</v>
      </c>
      <c r="L211"/>
      <c r="M211" s="2" t="str">
        <f>=HYPERLINK("https://www.tiktok.com/@fashionluke/video/7483269873351626015", "https://www.tiktok.com/@fashionluke/video/7483269873351626015")</f>
        <v>https://www.tiktok.com/@fashionluke/video/7483269873351626015</v>
      </c>
      <c r="N211"/>
      <c r="O211"/>
      <c r="P211">
        <v>222</v>
      </c>
      <c r="Q211"/>
      <c r="R211"/>
      <c r="S211"/>
      <c r="T211"/>
      <c r="U211"/>
      <c r="V211"/>
      <c r="W211" s="4">
        <v>45742.521840277775</v>
      </c>
      <c r="X211"/>
      <c r="Y211"/>
    </row>
    <row r="212" ht="25.5" customHeight="1">
      <c r="A212" t="inlineStr">
        <is>
          <t>003711VID</t>
        </is>
      </c>
      <c r="B212" t="inlineStr">
        <is>
          <t>Jamie Lu</t>
        </is>
      </c>
      <c r="C212" t="inlineStr">
        <is>
          <t>fashionluke</t>
        </is>
      </c>
      <c r="D212" t="inlineStr">
        <is>
          <t>Published</t>
        </is>
      </c>
      <c r="E212" t="inlineStr">
        <is>
          <t>Medicube</t>
        </is>
      </c>
      <c r="F212"/>
      <c r="G212" s="2"/>
      <c r="H212" s="2"/>
      <c r="I212"/>
      <c r="J212" s="2"/>
      <c r="K212" s="3">
        <v>45734</v>
      </c>
      <c r="L212"/>
      <c r="M212" s="2" t="str">
        <f>=HYPERLINK("https://www.tiktok.com/@fashionluke/video/7483284889173855531", "https://www.tiktok.com/@fashionluke/video/7483284889173855531")</f>
        <v>https://www.tiktok.com/@fashionluke/video/7483284889173855531</v>
      </c>
      <c r="N212"/>
      <c r="O212"/>
      <c r="P212">
        <v>86</v>
      </c>
      <c r="Q212"/>
      <c r="R212"/>
      <c r="S212"/>
      <c r="T212"/>
      <c r="U212"/>
      <c r="V212"/>
      <c r="W212" s="4">
        <v>45742.522048611114</v>
      </c>
      <c r="X212"/>
      <c r="Y212"/>
    </row>
    <row r="213" ht="25.5" customHeight="1">
      <c r="A213" t="inlineStr">
        <is>
          <t>003712VID</t>
        </is>
      </c>
      <c r="B213" t="inlineStr">
        <is>
          <t>Jamie Lu</t>
        </is>
      </c>
      <c r="C213" t="inlineStr">
        <is>
          <t>fashionluke</t>
        </is>
      </c>
      <c r="D213" t="inlineStr">
        <is>
          <t>Published</t>
        </is>
      </c>
      <c r="E213" t="inlineStr">
        <is>
          <t>Medicube</t>
        </is>
      </c>
      <c r="F213"/>
      <c r="G213" s="2"/>
      <c r="H213" s="2"/>
      <c r="I213"/>
      <c r="J213" s="2"/>
      <c r="K213" s="3">
        <v>45734</v>
      </c>
      <c r="L213"/>
      <c r="M213" s="2" t="str">
        <f>=HYPERLINK("https://www.tiktok.com/@fashionluke/video/7483305438281239839", "https://www.tiktok.com/@fashionluke/video/7483305438281239839")</f>
        <v>https://www.tiktok.com/@fashionluke/video/7483305438281239839</v>
      </c>
      <c r="N213"/>
      <c r="O213"/>
      <c r="P213">
        <v>69</v>
      </c>
      <c r="Q213"/>
      <c r="R213"/>
      <c r="S213"/>
      <c r="T213"/>
      <c r="U213"/>
      <c r="V213"/>
      <c r="W213" s="4">
        <v>45742.522048611114</v>
      </c>
      <c r="X213"/>
      <c r="Y213"/>
    </row>
    <row r="214" ht="25.5" customHeight="1">
      <c r="A214" t="inlineStr">
        <is>
          <t>003713VID</t>
        </is>
      </c>
      <c r="B214" t="inlineStr">
        <is>
          <t>Jamie Lu</t>
        </is>
      </c>
      <c r="C214" t="inlineStr">
        <is>
          <t>fashionluke</t>
        </is>
      </c>
      <c r="D214" t="inlineStr">
        <is>
          <t>Published</t>
        </is>
      </c>
      <c r="E214" t="inlineStr">
        <is>
          <t>Medicube</t>
        </is>
      </c>
      <c r="F214"/>
      <c r="G214" s="2"/>
      <c r="H214" s="2"/>
      <c r="I214"/>
      <c r="J214" s="2"/>
      <c r="K214" s="3">
        <v>45734</v>
      </c>
      <c r="L214"/>
      <c r="M214" s="2" t="str">
        <f>=HYPERLINK("https://www.tiktok.com/@fashionluke/video/7483313268338068767", "https://www.tiktok.com/@fashionluke/video/7483313268338068767")</f>
        <v>https://www.tiktok.com/@fashionluke/video/7483313268338068767</v>
      </c>
      <c r="N214"/>
      <c r="O214"/>
      <c r="P214">
        <v>0</v>
      </c>
      <c r="Q214"/>
      <c r="R214"/>
      <c r="S214"/>
      <c r="T214"/>
      <c r="U214"/>
      <c r="V214"/>
      <c r="W214" s="4">
        <v>45742.522048611114</v>
      </c>
      <c r="X214"/>
      <c r="Y214"/>
    </row>
    <row r="215" ht="25.5" customHeight="1">
      <c r="A215" t="inlineStr">
        <is>
          <t>003714VID</t>
        </is>
      </c>
      <c r="B215" t="inlineStr">
        <is>
          <t>Jamie Lu</t>
        </is>
      </c>
      <c r="C215" t="inlineStr">
        <is>
          <t>fashionluke</t>
        </is>
      </c>
      <c r="D215" t="inlineStr">
        <is>
          <t>Published</t>
        </is>
      </c>
      <c r="E215" t="inlineStr">
        <is>
          <t>Medicube</t>
        </is>
      </c>
      <c r="F215"/>
      <c r="G215" s="2"/>
      <c r="H215" s="2"/>
      <c r="I215"/>
      <c r="J215" s="2"/>
      <c r="K215" s="3">
        <v>45734</v>
      </c>
      <c r="L215"/>
      <c r="M215" s="2" t="str">
        <f>=HYPERLINK("https://www.tiktok.com/@fashionluke/video/7483320108253760799", "https://www.tiktok.com/@fashionluke/video/7483320108253760799")</f>
        <v>https://www.tiktok.com/@fashionluke/video/7483320108253760799</v>
      </c>
      <c r="N215"/>
      <c r="O215"/>
      <c r="P215">
        <v>262</v>
      </c>
      <c r="Q215"/>
      <c r="R215"/>
      <c r="S215"/>
      <c r="T215"/>
      <c r="U215"/>
      <c r="V215"/>
      <c r="W215" s="4">
        <v>45742.522048611114</v>
      </c>
      <c r="X215"/>
      <c r="Y215"/>
    </row>
    <row r="216" ht="25.5" customHeight="1">
      <c r="A216" t="inlineStr">
        <is>
          <t>003715VID</t>
        </is>
      </c>
      <c r="B216" t="inlineStr">
        <is>
          <t>Jamie Lu</t>
        </is>
      </c>
      <c r="C216" t="inlineStr">
        <is>
          <t>mannmatrix</t>
        </is>
      </c>
      <c r="D216" t="inlineStr">
        <is>
          <t>Published</t>
        </is>
      </c>
      <c r="E216" t="inlineStr">
        <is>
          <t>Medicube</t>
        </is>
      </c>
      <c r="F216"/>
      <c r="G216" s="2"/>
      <c r="H216" s="2"/>
      <c r="I216"/>
      <c r="J216" s="2"/>
      <c r="K216" s="3">
        <v>45734</v>
      </c>
      <c r="L216"/>
      <c r="M216" s="2" t="str">
        <f>=HYPERLINK("https://www.tiktok.com/@mannmatrix/video/7483229403879574815", "https://www.tiktok.com/@mannmatrix/video/7483229403879574815")</f>
        <v>https://www.tiktok.com/@mannmatrix/video/7483229403879574815</v>
      </c>
      <c r="N216"/>
      <c r="O216"/>
      <c r="P216">
        <v>278</v>
      </c>
      <c r="Q216"/>
      <c r="R216"/>
      <c r="S216"/>
      <c r="T216"/>
      <c r="U216"/>
      <c r="V216"/>
      <c r="W216" s="4">
        <v>45742.52017361111</v>
      </c>
      <c r="X216"/>
      <c r="Y216"/>
    </row>
    <row r="217" ht="25.5" customHeight="1">
      <c r="A217" t="inlineStr">
        <is>
          <t>003716VID</t>
        </is>
      </c>
      <c r="B217" t="inlineStr">
        <is>
          <t>Jamie Lu</t>
        </is>
      </c>
      <c r="C217" t="inlineStr">
        <is>
          <t>mannmatrix</t>
        </is>
      </c>
      <c r="D217" t="inlineStr">
        <is>
          <t>Published</t>
        </is>
      </c>
      <c r="E217" t="inlineStr">
        <is>
          <t>Medicube</t>
        </is>
      </c>
      <c r="F217"/>
      <c r="G217" s="2"/>
      <c r="H217" s="2"/>
      <c r="I217"/>
      <c r="J217" s="2"/>
      <c r="K217" s="3">
        <v>45734</v>
      </c>
      <c r="L217"/>
      <c r="M217" s="2" t="str">
        <f>=HYPERLINK("https://www.tiktok.com/@mannmatrix/video/7483238654643670303", "https://www.tiktok.com/@mannmatrix/video/7483238654643670303")</f>
        <v>https://www.tiktok.com/@mannmatrix/video/7483238654643670303</v>
      </c>
      <c r="N217"/>
      <c r="O217"/>
      <c r="P217">
        <v>44</v>
      </c>
      <c r="Q217"/>
      <c r="R217"/>
      <c r="S217"/>
      <c r="T217"/>
      <c r="U217"/>
      <c r="V217"/>
      <c r="W217" s="4">
        <v>45742.52017361111</v>
      </c>
      <c r="X217"/>
      <c r="Y217"/>
    </row>
    <row r="218" ht="25.5" customHeight="1">
      <c r="A218" t="inlineStr">
        <is>
          <t>003717VID</t>
        </is>
      </c>
      <c r="B218" t="inlineStr">
        <is>
          <t>Jamie Lu</t>
        </is>
      </c>
      <c r="C218" t="inlineStr">
        <is>
          <t>mannmatrix</t>
        </is>
      </c>
      <c r="D218" t="inlineStr">
        <is>
          <t>Published</t>
        </is>
      </c>
      <c r="E218" t="inlineStr">
        <is>
          <t>Medicube</t>
        </is>
      </c>
      <c r="F218"/>
      <c r="G218" s="2"/>
      <c r="H218" s="2"/>
      <c r="I218"/>
      <c r="J218" s="2"/>
      <c r="K218" s="3">
        <v>45734</v>
      </c>
      <c r="L218"/>
      <c r="M218" s="2" t="str">
        <f>=HYPERLINK("https://www.tiktok.com/@mannmatrix/video/7483246972368096558", "https://www.tiktok.com/@mannmatrix/video/7483246972368096558")</f>
        <v>https://www.tiktok.com/@mannmatrix/video/7483246972368096558</v>
      </c>
      <c r="N218"/>
      <c r="O218"/>
      <c r="P218">
        <v>78</v>
      </c>
      <c r="Q218"/>
      <c r="R218"/>
      <c r="S218"/>
      <c r="T218"/>
      <c r="U218"/>
      <c r="V218"/>
      <c r="W218" s="4">
        <v>45742.52017361111</v>
      </c>
      <c r="X218"/>
      <c r="Y218"/>
    </row>
    <row r="219" ht="25.5" customHeight="1">
      <c r="A219" t="inlineStr">
        <is>
          <t>003718VID</t>
        </is>
      </c>
      <c r="B219" t="inlineStr">
        <is>
          <t>Jamie Lu</t>
        </is>
      </c>
      <c r="C219" t="inlineStr">
        <is>
          <t>mannmatrix</t>
        </is>
      </c>
      <c r="D219" t="inlineStr">
        <is>
          <t>Published</t>
        </is>
      </c>
      <c r="E219" t="inlineStr">
        <is>
          <t>Medicube</t>
        </is>
      </c>
      <c r="F219"/>
      <c r="G219" s="2"/>
      <c r="H219" s="2"/>
      <c r="I219"/>
      <c r="J219" s="2"/>
      <c r="K219" s="3">
        <v>45734</v>
      </c>
      <c r="L219"/>
      <c r="M219" s="2" t="str">
        <f>=HYPERLINK("https://www.tiktok.com/@mannmatrix/video/7483257036231150879", "https://www.tiktok.com/@mannmatrix/video/7483257036231150879")</f>
        <v>https://www.tiktok.com/@mannmatrix/video/7483257036231150879</v>
      </c>
      <c r="N219"/>
      <c r="O219"/>
      <c r="P219">
        <v>18</v>
      </c>
      <c r="Q219"/>
      <c r="R219"/>
      <c r="S219"/>
      <c r="T219"/>
      <c r="U219"/>
      <c r="V219"/>
      <c r="W219" s="4">
        <v>45742.52017361111</v>
      </c>
      <c r="X219"/>
      <c r="Y219"/>
    </row>
    <row r="220" ht="25.5" customHeight="1">
      <c r="A220" t="inlineStr">
        <is>
          <t>003719VID</t>
        </is>
      </c>
      <c r="B220" t="inlineStr">
        <is>
          <t>Jamie Lu</t>
        </is>
      </c>
      <c r="C220" t="inlineStr">
        <is>
          <t>mannmatrix</t>
        </is>
      </c>
      <c r="D220" t="inlineStr">
        <is>
          <t>Published</t>
        </is>
      </c>
      <c r="E220" t="inlineStr">
        <is>
          <t>Medicube</t>
        </is>
      </c>
      <c r="F220"/>
      <c r="G220" s="2"/>
      <c r="H220" s="2"/>
      <c r="I220"/>
      <c r="J220" s="2"/>
      <c r="K220" s="3">
        <v>45734</v>
      </c>
      <c r="L220"/>
      <c r="M220" s="2" t="str">
        <f>=HYPERLINK("https://www.tiktok.com/@mannmatrix/video/7483269548439801119", "https://www.tiktok.com/@mannmatrix/video/7483269548439801119")</f>
        <v>https://www.tiktok.com/@mannmatrix/video/7483269548439801119</v>
      </c>
      <c r="N220"/>
      <c r="O220"/>
      <c r="P220">
        <v>261</v>
      </c>
      <c r="Q220"/>
      <c r="R220"/>
      <c r="S220"/>
      <c r="T220"/>
      <c r="U220"/>
      <c r="V220"/>
      <c r="W220" s="4">
        <v>45742.52017361111</v>
      </c>
      <c r="X220"/>
      <c r="Y220"/>
    </row>
    <row r="221" ht="25.5" customHeight="1">
      <c r="A221" t="inlineStr">
        <is>
          <t>003720VID</t>
        </is>
      </c>
      <c r="B221" t="inlineStr">
        <is>
          <t>Jamie Lu</t>
        </is>
      </c>
      <c r="C221" t="inlineStr">
        <is>
          <t>mannmatrix</t>
        </is>
      </c>
      <c r="D221" t="inlineStr">
        <is>
          <t>Published</t>
        </is>
      </c>
      <c r="E221" t="inlineStr">
        <is>
          <t>Medicube</t>
        </is>
      </c>
      <c r="F221"/>
      <c r="G221" s="2"/>
      <c r="H221" s="2"/>
      <c r="I221"/>
      <c r="J221" s="2"/>
      <c r="K221" s="3">
        <v>45734</v>
      </c>
      <c r="L221"/>
      <c r="M221" s="2" t="str">
        <f>=HYPERLINK("https://www.tiktok.com/@mannmatrix/video/7483282786380418350", "https://www.tiktok.com/@mannmatrix/video/7483282786380418350")</f>
        <v>https://www.tiktok.com/@mannmatrix/video/7483282786380418350</v>
      </c>
      <c r="N221"/>
      <c r="O221"/>
      <c r="P221">
        <v>288</v>
      </c>
      <c r="Q221"/>
      <c r="R221"/>
      <c r="S221"/>
      <c r="T221"/>
      <c r="U221"/>
      <c r="V221"/>
      <c r="W221" s="4">
        <v>45742.52017361111</v>
      </c>
      <c r="X221"/>
      <c r="Y221"/>
    </row>
    <row r="222" ht="25.5" customHeight="1">
      <c r="A222" t="inlineStr">
        <is>
          <t>003721VID</t>
        </is>
      </c>
      <c r="B222" t="inlineStr">
        <is>
          <t>Jamie Lu</t>
        </is>
      </c>
      <c r="C222" t="inlineStr">
        <is>
          <t>mannmatrix</t>
        </is>
      </c>
      <c r="D222" t="inlineStr">
        <is>
          <t>Published</t>
        </is>
      </c>
      <c r="E222" t="inlineStr">
        <is>
          <t>Medicube</t>
        </is>
      </c>
      <c r="F222"/>
      <c r="G222" s="2"/>
      <c r="H222" s="2"/>
      <c r="I222"/>
      <c r="J222" s="2"/>
      <c r="K222" s="3">
        <v>45734</v>
      </c>
      <c r="L222"/>
      <c r="M222" s="2" t="str">
        <f>=HYPERLINK("https://www.tiktok.com/@mannmatrix/video/7483288369460546859", "https://www.tiktok.com/@mannmatrix/video/7483288369460546859")</f>
        <v>https://www.tiktok.com/@mannmatrix/video/7483288369460546859</v>
      </c>
      <c r="N222"/>
      <c r="O222"/>
      <c r="P222">
        <v>255</v>
      </c>
      <c r="Q222"/>
      <c r="R222"/>
      <c r="S222"/>
      <c r="T222"/>
      <c r="U222"/>
      <c r="V222"/>
      <c r="W222" s="4">
        <v>45742.52017361111</v>
      </c>
      <c r="X222"/>
      <c r="Y222"/>
    </row>
    <row r="223" ht="25.5" customHeight="1">
      <c r="A223" t="inlineStr">
        <is>
          <t>003722VID</t>
        </is>
      </c>
      <c r="B223" t="inlineStr">
        <is>
          <t>Jamie Lu</t>
        </is>
      </c>
      <c r="C223" t="inlineStr">
        <is>
          <t>mannmatrix</t>
        </is>
      </c>
      <c r="D223" t="inlineStr">
        <is>
          <t>Published</t>
        </is>
      </c>
      <c r="E223" t="inlineStr">
        <is>
          <t>Medicube</t>
        </is>
      </c>
      <c r="F223"/>
      <c r="G223" s="2"/>
      <c r="H223" s="2"/>
      <c r="I223"/>
      <c r="J223" s="2"/>
      <c r="K223" s="3">
        <v>45734</v>
      </c>
      <c r="L223"/>
      <c r="M223" s="2" t="str">
        <f>=HYPERLINK("https://www.tiktok.com/@mannmatrix/video/7483313700254813470", "https://www.tiktok.com/@mannmatrix/video/7483313700254813470")</f>
        <v>https://www.tiktok.com/@mannmatrix/video/7483313700254813470</v>
      </c>
      <c r="N223"/>
      <c r="O223"/>
      <c r="P223">
        <v>0</v>
      </c>
      <c r="Q223"/>
      <c r="R223"/>
      <c r="S223"/>
      <c r="T223"/>
      <c r="U223"/>
      <c r="V223"/>
      <c r="W223" s="4">
        <v>45742.52011574074</v>
      </c>
      <c r="X223"/>
      <c r="Y223"/>
    </row>
    <row r="224" ht="25.5" customHeight="1">
      <c r="A224" t="inlineStr">
        <is>
          <t>003833VID</t>
        </is>
      </c>
      <c r="B224" t="inlineStr">
        <is>
          <t>Helen Ma</t>
        </is>
      </c>
      <c r="C224" t="inlineStr">
        <is>
          <t>isobelmarie8</t>
        </is>
      </c>
      <c r="D224" t="inlineStr">
        <is>
          <t>Published</t>
        </is>
      </c>
      <c r="E224" t="inlineStr">
        <is>
          <t>Medicube</t>
        </is>
      </c>
      <c r="F224"/>
      <c r="G224" s="2"/>
      <c r="H224" s="2"/>
      <c r="I224" t="inlineStr">
        <is>
          <t>Medicube低智小视频</t>
        </is>
      </c>
      <c r="J224" s="2"/>
      <c r="K224" s="3">
        <v>45734</v>
      </c>
      <c r="L224" t="inlineStr">
        <is>
          <t>Screenshot 2025-03-19 at 11.50.26 AM.png</t>
        </is>
      </c>
      <c r="M224" s="2" t="str">
        <f>=HYPERLINK("https://www.tiktok.com/@isobelmarie8/video/7483201490870455594", "https://www.tiktok.com/@isobelmarie8/video/7483201490870455594")</f>
        <v>https://www.tiktok.com/@isobelmarie8/video/7483201490870455594</v>
      </c>
      <c r="N224"/>
      <c r="O224"/>
      <c r="P224">
        <v>286</v>
      </c>
      <c r="Q224"/>
      <c r="R224"/>
      <c r="S224"/>
      <c r="T224"/>
      <c r="U224"/>
      <c r="V224"/>
      <c r="W224" s="4">
        <v>45735.66427083333</v>
      </c>
      <c r="X224"/>
      <c r="Y224"/>
    </row>
    <row r="225" ht="25.5" customHeight="1">
      <c r="A225" t="inlineStr">
        <is>
          <t>003834VID</t>
        </is>
      </c>
      <c r="B225" t="inlineStr">
        <is>
          <t>Helen Ma</t>
        </is>
      </c>
      <c r="C225" t="inlineStr">
        <is>
          <t>isobelmarie8</t>
        </is>
      </c>
      <c r="D225" t="inlineStr">
        <is>
          <t>Published</t>
        </is>
      </c>
      <c r="E225" t="inlineStr">
        <is>
          <t>Medicube</t>
        </is>
      </c>
      <c r="F225"/>
      <c r="G225" s="2"/>
      <c r="H225" s="2"/>
      <c r="I225" t="inlineStr">
        <is>
          <t>Medicube低智小视频</t>
        </is>
      </c>
      <c r="J225" s="2"/>
      <c r="K225" s="3">
        <v>45734</v>
      </c>
      <c r="L225" t="inlineStr">
        <is>
          <t>Screenshot 2025-03-19 at 11.50.34 AM.png</t>
        </is>
      </c>
      <c r="M225" s="2" t="str">
        <f>=HYPERLINK("https://www.tiktok.com/@isobelmarie8/video/7483218650858786094", "https://www.tiktok.com/@isobelmarie8/video/7483218650858786094")</f>
        <v>https://www.tiktok.com/@isobelmarie8/video/7483218650858786094</v>
      </c>
      <c r="N225"/>
      <c r="O225"/>
      <c r="P225">
        <v>252</v>
      </c>
      <c r="Q225"/>
      <c r="R225"/>
      <c r="S225"/>
      <c r="T225"/>
      <c r="U225"/>
      <c r="V225"/>
      <c r="W225" s="4">
        <v>45735.66443287037</v>
      </c>
      <c r="X225"/>
      <c r="Y225"/>
    </row>
    <row r="226" ht="25.5" customHeight="1">
      <c r="A226" t="inlineStr">
        <is>
          <t>003835VID</t>
        </is>
      </c>
      <c r="B226" t="inlineStr">
        <is>
          <t>Helen Ma</t>
        </is>
      </c>
      <c r="C226" t="inlineStr">
        <is>
          <t>isobelmarie8</t>
        </is>
      </c>
      <c r="D226" t="inlineStr">
        <is>
          <t>Published</t>
        </is>
      </c>
      <c r="E226" t="inlineStr">
        <is>
          <t>Medicube</t>
        </is>
      </c>
      <c r="F226"/>
      <c r="G226" s="2"/>
      <c r="H226" s="2"/>
      <c r="I226" t="inlineStr">
        <is>
          <t>Medicube低智小视频</t>
        </is>
      </c>
      <c r="J226" s="2"/>
      <c r="K226" s="3">
        <v>45734</v>
      </c>
      <c r="L226" t="inlineStr">
        <is>
          <t>Screenshot 2025-03-19 at 11.50.42 AM.png</t>
        </is>
      </c>
      <c r="M226" s="2" t="str">
        <f>=HYPERLINK("https://www.tiktok.com/@isobelmarie8/video/7483240902392040747", "https://www.tiktok.com/@isobelmarie8/video/7483240902392040747")</f>
        <v>https://www.tiktok.com/@isobelmarie8/video/7483240902392040747</v>
      </c>
      <c r="N226"/>
      <c r="O226"/>
      <c r="P226">
        <v>242</v>
      </c>
      <c r="Q226"/>
      <c r="R226"/>
      <c r="S226"/>
      <c r="T226"/>
      <c r="U226"/>
      <c r="V226"/>
      <c r="W226" s="4">
        <v>45735.66444444445</v>
      </c>
      <c r="X226"/>
      <c r="Y226"/>
    </row>
    <row r="227" ht="25.5" customHeight="1">
      <c r="A227" t="inlineStr">
        <is>
          <t>003838VID</t>
        </is>
      </c>
      <c r="B227" t="inlineStr">
        <is>
          <t>Helen Ma</t>
        </is>
      </c>
      <c r="C227" t="inlineStr">
        <is>
          <t>isobelmarie8</t>
        </is>
      </c>
      <c r="D227" t="inlineStr">
        <is>
          <t>Published</t>
        </is>
      </c>
      <c r="E227" t="inlineStr">
        <is>
          <t>Medicube</t>
        </is>
      </c>
      <c r="F227"/>
      <c r="G227" s="2"/>
      <c r="H227" s="2"/>
      <c r="I227" t="inlineStr">
        <is>
          <t>Medicube低智小视频</t>
        </is>
      </c>
      <c r="J227" s="2"/>
      <c r="K227" s="3">
        <v>45734</v>
      </c>
      <c r="L227" t="inlineStr">
        <is>
          <t>Screenshot 2025-03-19 at 11.51.11 AM.png</t>
        </is>
      </c>
      <c r="M227" s="2" t="str">
        <f>=HYPERLINK("https://www.tiktok.com/@isobelmarie8/video/7483402841466457386", "https://www.tiktok.com/@isobelmarie8/video/7483402841466457386")</f>
        <v>https://www.tiktok.com/@isobelmarie8/video/7483402841466457386</v>
      </c>
      <c r="N227"/>
      <c r="O227"/>
      <c r="P227">
        <v>256</v>
      </c>
      <c r="Q227"/>
      <c r="R227"/>
      <c r="S227"/>
      <c r="T227"/>
      <c r="U227"/>
      <c r="V227"/>
      <c r="W227" s="4">
        <v>45735.664502314816</v>
      </c>
      <c r="X227"/>
      <c r="Y227"/>
    </row>
    <row r="228" ht="25.5" customHeight="1">
      <c r="A228" t="inlineStr">
        <is>
          <t>003839VID</t>
        </is>
      </c>
      <c r="B228" t="inlineStr">
        <is>
          <t>Helen Ma</t>
        </is>
      </c>
      <c r="C228" t="inlineStr">
        <is>
          <t>isobelmarie8</t>
        </is>
      </c>
      <c r="D228" t="inlineStr">
        <is>
          <t>Published</t>
        </is>
      </c>
      <c r="E228" t="inlineStr">
        <is>
          <t>Medicube</t>
        </is>
      </c>
      <c r="F228"/>
      <c r="G228" s="2"/>
      <c r="H228" s="2"/>
      <c r="I228" t="inlineStr">
        <is>
          <t>Medicube低智小视频</t>
        </is>
      </c>
      <c r="J228" s="2"/>
      <c r="K228" s="3">
        <v>45734</v>
      </c>
      <c r="L228" t="inlineStr">
        <is>
          <t>Screenshot 2025-03-19 at 11.51.45 AM.png</t>
        </is>
      </c>
      <c r="M228" s="2" t="str">
        <f>=HYPERLINK("https://www.tiktok.com/@isobelmarie8/video/7483430209320996142", "https://www.tiktok.com/@isobelmarie8/video/7483430209320996142")</f>
        <v>https://www.tiktok.com/@isobelmarie8/video/7483430209320996142</v>
      </c>
      <c r="N228"/>
      <c r="O228"/>
      <c r="P228">
        <v>252</v>
      </c>
      <c r="Q228"/>
      <c r="R228"/>
      <c r="S228"/>
      <c r="T228"/>
      <c r="U228"/>
      <c r="V228"/>
      <c r="W228" s="4">
        <v>45735.66462962963</v>
      </c>
      <c r="X228"/>
      <c r="Y228"/>
    </row>
    <row r="229" ht="25.5" customHeight="1">
      <c r="A229" t="inlineStr">
        <is>
          <t>003840VID</t>
        </is>
      </c>
      <c r="B229" t="inlineStr">
        <is>
          <t>Helen Ma</t>
        </is>
      </c>
      <c r="C229" t="inlineStr">
        <is>
          <t>isobelmarie8</t>
        </is>
      </c>
      <c r="D229" t="inlineStr">
        <is>
          <t>Published</t>
        </is>
      </c>
      <c r="E229" t="inlineStr">
        <is>
          <t>Medicube</t>
        </is>
      </c>
      <c r="F229"/>
      <c r="G229" s="2"/>
      <c r="H229" s="2"/>
      <c r="I229" t="inlineStr">
        <is>
          <t>Medicube低智小视频</t>
        </is>
      </c>
      <c r="J229" s="2"/>
      <c r="K229" s="3">
        <v>45734</v>
      </c>
      <c r="L229" t="inlineStr">
        <is>
          <t>Screenshot 2025-03-19 at 11.51.54 AM.png</t>
        </is>
      </c>
      <c r="M229" s="2" t="str">
        <f>=HYPERLINK("https://www.tiktok.com/@isobelmarie8/video/7483430209320996142", "https://www.tiktok.com/@isobelmarie8/video/7483430209320996142")</f>
        <v>https://www.tiktok.com/@isobelmarie8/video/7483430209320996142</v>
      </c>
      <c r="N229"/>
      <c r="O229"/>
      <c r="P229">
        <v>256</v>
      </c>
      <c r="Q229"/>
      <c r="R229"/>
      <c r="S229"/>
      <c r="T229"/>
      <c r="U229"/>
      <c r="V229"/>
      <c r="W229" s="4">
        <v>45735.66496527778</v>
      </c>
      <c r="X229"/>
      <c r="Y229"/>
    </row>
    <row r="230" ht="25.5" customHeight="1">
      <c r="A230" t="inlineStr">
        <is>
          <t>003843VID</t>
        </is>
      </c>
      <c r="B230" t="inlineStr">
        <is>
          <t>Joyce Wang</t>
        </is>
      </c>
      <c r="C230" t="inlineStr">
        <is>
          <t>acquiredworld</t>
        </is>
      </c>
      <c r="D230" t="inlineStr">
        <is>
          <t>Published</t>
        </is>
      </c>
      <c r="E230" t="inlineStr">
        <is>
          <t>Medicube</t>
        </is>
      </c>
      <c r="F230"/>
      <c r="G230" s="2" t="str">
        <f>=HYPERLINK("http:///", "/")</f>
        <v>/</v>
      </c>
      <c r="H230" s="2" t="str">
        <f>=HYPERLINK("http:///", "/")</f>
        <v>/</v>
      </c>
      <c r="I230" t="inlineStr">
        <is>
          <t>/</t>
        </is>
      </c>
      <c r="J230" s="2" t="str">
        <f>=HYPERLINK("http:///", "/")</f>
        <v>/</v>
      </c>
      <c r="K230" s="3">
        <v>45734</v>
      </c>
      <c r="L230" t="inlineStr">
        <is>
          <t>Screenshot 2025-03-19 at 3.01.24 PM.png</t>
        </is>
      </c>
      <c r="M230" s="2" t="str">
        <f>=HYPERLINK("https://www.tiktok.com/@acquiredworld/video/7483274252406263070?is_from_webapp=1&amp;sender_device=pc&amp;web_id=7463593472852215327", "https://www.tiktok.com/@acquiredworld/video/7483274252406263070?is_from_webapp=1&amp;sender_device=pc&amp;web_id=7463593472852215327")</f>
        <v>https://www.tiktok.com/@acquiredworld/video/7483274252406263070?is_from_webapp=1&amp;sender_device=pc&amp;web_id=7463593472852215327</v>
      </c>
      <c r="N230"/>
      <c r="O230"/>
      <c r="P230"/>
      <c r="Q230"/>
      <c r="R230"/>
      <c r="S230"/>
      <c r="T230"/>
      <c r="U230"/>
      <c r="V230"/>
      <c r="W230" s="4">
        <v>45741.79100694445</v>
      </c>
      <c r="X230"/>
      <c r="Y230"/>
    </row>
    <row r="231" ht="25.5" customHeight="1">
      <c r="A231" t="inlineStr">
        <is>
          <t>003844VID</t>
        </is>
      </c>
      <c r="B231" t="inlineStr">
        <is>
          <t>Joyce Wang</t>
        </is>
      </c>
      <c r="C231" t="inlineStr">
        <is>
          <t>comfortinchaos2</t>
        </is>
      </c>
      <c r="D231" t="inlineStr">
        <is>
          <t>Published</t>
        </is>
      </c>
      <c r="E231" t="inlineStr">
        <is>
          <t>Medicube</t>
        </is>
      </c>
      <c r="F231"/>
      <c r="G231" s="2" t="str">
        <f>=HYPERLINK("http:///", "/")</f>
        <v>/</v>
      </c>
      <c r="H231" s="2" t="str">
        <f>=HYPERLINK("http:///", "/")</f>
        <v>/</v>
      </c>
      <c r="I231" t="inlineStr">
        <is>
          <t>/</t>
        </is>
      </c>
      <c r="J231" s="2" t="str">
        <f>=HYPERLINK("http:///", "/")</f>
        <v>/</v>
      </c>
      <c r="K231" s="3">
        <v>45734</v>
      </c>
      <c r="L231" t="inlineStr">
        <is>
          <t>Screenshot 2025-03-19 at 3.06.29 PM.png</t>
        </is>
      </c>
      <c r="M231" s="2" t="str">
        <f>=HYPERLINK("https://www.tiktok.com/@comfortinchaos2/video/7483210793576729902?is_from_webapp=1&amp;sender_device=pc&amp;web_id=7463593472852215327", "https://www.tiktok.com/@comfortinchaos2/video/7483210793576729902?is_from_webapp=1&amp;sender_device=pc&amp;web_id=7463593472852215327")</f>
        <v>https://www.tiktok.com/@comfortinchaos2/video/7483210793576729902?is_from_webapp=1&amp;sender_device=pc&amp;web_id=7463593472852215327</v>
      </c>
      <c r="N231"/>
      <c r="O231"/>
      <c r="P231"/>
      <c r="Q231"/>
      <c r="R231"/>
      <c r="S231"/>
      <c r="T231"/>
      <c r="U231"/>
      <c r="V231"/>
      <c r="W231" s="4">
        <v>45735.74377314815</v>
      </c>
      <c r="X231"/>
      <c r="Y231"/>
    </row>
    <row r="232" ht="25.5" customHeight="1">
      <c r="A232" t="inlineStr">
        <is>
          <t>004037VID</t>
        </is>
      </c>
      <c r="B232" t="inlineStr">
        <is>
          <t>Helen Ma</t>
        </is>
      </c>
      <c r="C232" t="inlineStr">
        <is>
          <t>fashiongrove6</t>
        </is>
      </c>
      <c r="D232" t="inlineStr">
        <is>
          <t>Published</t>
        </is>
      </c>
      <c r="E232" t="inlineStr">
        <is>
          <t>Medicube</t>
        </is>
      </c>
      <c r="F232"/>
      <c r="G232" s="2"/>
      <c r="H232" s="2"/>
      <c r="I232" t="inlineStr">
        <is>
          <t>Medicube低智小视频</t>
        </is>
      </c>
      <c r="J232" s="2"/>
      <c r="K232" s="3">
        <v>45734</v>
      </c>
      <c r="L232" t="inlineStr">
        <is>
          <t>Screenshot 2025-03-19 at 12.58.22 PM.png</t>
        </is>
      </c>
      <c r="M232" s="2" t="str">
        <f>=HYPERLINK("https://www.tiktok.com/@fashiongrove6/video/7483201687201582379", "https://www.tiktok.com/@fashiongrove6/video/7483201687201582379")</f>
        <v>https://www.tiktok.com/@fashiongrove6/video/7483201687201582379</v>
      </c>
      <c r="N232"/>
      <c r="O232"/>
      <c r="P232">
        <v>200</v>
      </c>
      <c r="Q232"/>
      <c r="R232"/>
      <c r="S232"/>
      <c r="T232"/>
      <c r="U232"/>
      <c r="V232"/>
      <c r="W232" s="4">
        <v>45735.667175925926</v>
      </c>
      <c r="X232"/>
      <c r="Y232"/>
    </row>
    <row r="233" ht="25.5" customHeight="1">
      <c r="A233" t="inlineStr">
        <is>
          <t>004038VID</t>
        </is>
      </c>
      <c r="B233" t="inlineStr">
        <is>
          <t>Helen Ma</t>
        </is>
      </c>
      <c r="C233" t="inlineStr">
        <is>
          <t>fashiongrove6</t>
        </is>
      </c>
      <c r="D233" t="inlineStr">
        <is>
          <t>Published</t>
        </is>
      </c>
      <c r="E233" t="inlineStr">
        <is>
          <t>Medicube</t>
        </is>
      </c>
      <c r="F233"/>
      <c r="G233" s="2"/>
      <c r="H233" s="2"/>
      <c r="I233" t="inlineStr">
        <is>
          <t>Medicube低智小视频</t>
        </is>
      </c>
      <c r="J233" s="2"/>
      <c r="K233" s="3">
        <v>45734</v>
      </c>
      <c r="L233" t="inlineStr">
        <is>
          <t>Screenshot 2025-03-19 at 12.58.29 PM.png</t>
        </is>
      </c>
      <c r="M233" s="2" t="str">
        <f>=HYPERLINK("https://www.tiktok.com/@fashiongrove6/video/7483218361246141739", "https://www.tiktok.com/@fashiongrove6/video/7483218361246141739")</f>
        <v>https://www.tiktok.com/@fashiongrove6/video/7483218361246141739</v>
      </c>
      <c r="N233"/>
      <c r="O233"/>
      <c r="P233">
        <v>276</v>
      </c>
      <c r="Q233"/>
      <c r="R233"/>
      <c r="S233"/>
      <c r="T233"/>
      <c r="U233"/>
      <c r="V233"/>
      <c r="W233" s="4">
        <v>45735.667175925926</v>
      </c>
      <c r="X233"/>
      <c r="Y233"/>
    </row>
    <row r="234" ht="25.5" customHeight="1">
      <c r="A234" t="inlineStr">
        <is>
          <t>004039VID</t>
        </is>
      </c>
      <c r="B234" t="inlineStr">
        <is>
          <t>Helen Ma</t>
        </is>
      </c>
      <c r="C234" t="inlineStr">
        <is>
          <t>fashiongrove6</t>
        </is>
      </c>
      <c r="D234" t="inlineStr">
        <is>
          <t>Published</t>
        </is>
      </c>
      <c r="E234" t="inlineStr">
        <is>
          <t>Medicube</t>
        </is>
      </c>
      <c r="F234"/>
      <c r="G234" s="2"/>
      <c r="H234" s="2"/>
      <c r="I234" t="inlineStr">
        <is>
          <t>Medicube低智小视频</t>
        </is>
      </c>
      <c r="J234" s="2"/>
      <c r="K234" s="3">
        <v>45734</v>
      </c>
      <c r="L234" t="inlineStr">
        <is>
          <t>Screenshot 2025-03-19 at 12.58.37 PM.png</t>
        </is>
      </c>
      <c r="M234" s="2" t="str">
        <f>=HYPERLINK("https://www.tiktok.com/@fashiongrove6/video/7483254425411210542", "https://www.tiktok.com/@fashiongrove6/video/7483254425411210542")</f>
        <v>https://www.tiktok.com/@fashiongrove6/video/7483254425411210542</v>
      </c>
      <c r="N234"/>
      <c r="O234"/>
      <c r="P234">
        <v>169</v>
      </c>
      <c r="Q234"/>
      <c r="R234"/>
      <c r="S234"/>
      <c r="T234"/>
      <c r="U234"/>
      <c r="V234"/>
      <c r="W234" s="4">
        <v>45735.667175925926</v>
      </c>
      <c r="X234"/>
      <c r="Y234"/>
    </row>
    <row r="235" ht="25.5" customHeight="1">
      <c r="A235" t="inlineStr">
        <is>
          <t>004040VID</t>
        </is>
      </c>
      <c r="B235" t="inlineStr">
        <is>
          <t>Helen Ma</t>
        </is>
      </c>
      <c r="C235" t="inlineStr">
        <is>
          <t>fashiongrove6</t>
        </is>
      </c>
      <c r="D235" t="inlineStr">
        <is>
          <t>Published</t>
        </is>
      </c>
      <c r="E235" t="inlineStr">
        <is>
          <t>Medicube</t>
        </is>
      </c>
      <c r="F235"/>
      <c r="G235" s="2"/>
      <c r="H235" s="2"/>
      <c r="I235" t="inlineStr">
        <is>
          <t>Medicube低智小视频</t>
        </is>
      </c>
      <c r="J235" s="2"/>
      <c r="K235" s="3">
        <v>45734</v>
      </c>
      <c r="L235" t="inlineStr">
        <is>
          <t>Screenshot 2025-03-19 at 12.58.47 PM.png</t>
        </is>
      </c>
      <c r="M235" s="2" t="str">
        <f>=HYPERLINK("https://www.tiktok.com/@fashiongrove6/video/7483258077202992426", "https://www.tiktok.com/@fashiongrove6/video/7483258077202992426")</f>
        <v>https://www.tiktok.com/@fashiongrove6/video/7483258077202992426</v>
      </c>
      <c r="N235"/>
      <c r="O235"/>
      <c r="P235">
        <v>142</v>
      </c>
      <c r="Q235"/>
      <c r="R235"/>
      <c r="S235"/>
      <c r="T235"/>
      <c r="U235"/>
      <c r="V235"/>
      <c r="W235" s="4">
        <v>45735.667175925926</v>
      </c>
      <c r="X235"/>
      <c r="Y235"/>
    </row>
    <row r="236" ht="25.5" customHeight="1">
      <c r="A236" t="inlineStr">
        <is>
          <t>004041VID</t>
        </is>
      </c>
      <c r="B236" t="inlineStr">
        <is>
          <t>Helen Ma</t>
        </is>
      </c>
      <c r="C236" t="inlineStr">
        <is>
          <t>fashiongrove6</t>
        </is>
      </c>
      <c r="D236" t="inlineStr">
        <is>
          <t>Published</t>
        </is>
      </c>
      <c r="E236" t="inlineStr">
        <is>
          <t>Medicube</t>
        </is>
      </c>
      <c r="F236"/>
      <c r="G236" s="2"/>
      <c r="H236" s="2"/>
      <c r="I236" t="inlineStr">
        <is>
          <t>Medicube低智小视频</t>
        </is>
      </c>
      <c r="J236" s="2"/>
      <c r="K236" s="3">
        <v>45734</v>
      </c>
      <c r="L236" t="inlineStr">
        <is>
          <t>Screenshot 2025-03-19 at 12.58.58 PM.png</t>
        </is>
      </c>
      <c r="M236" s="2" t="str">
        <f>=HYPERLINK("https://www.tiktok.com/@fashiongrove6/video/7483303960858742059", "https://www.tiktok.com/@fashiongrove6/video/7483303960858742059")</f>
        <v>https://www.tiktok.com/@fashiongrove6/video/7483303960858742059</v>
      </c>
      <c r="N236"/>
      <c r="O236"/>
      <c r="P236">
        <v>257</v>
      </c>
      <c r="Q236"/>
      <c r="R236"/>
      <c r="S236"/>
      <c r="T236"/>
      <c r="U236"/>
      <c r="V236"/>
      <c r="W236" s="4">
        <v>45735.667175925926</v>
      </c>
      <c r="X236"/>
      <c r="Y236"/>
    </row>
    <row r="237" ht="25.5" customHeight="1">
      <c r="A237" t="inlineStr">
        <is>
          <t>004042VID</t>
        </is>
      </c>
      <c r="B237" t="inlineStr">
        <is>
          <t>Helen Ma</t>
        </is>
      </c>
      <c r="C237" t="inlineStr">
        <is>
          <t>fashiongrove6</t>
        </is>
      </c>
      <c r="D237" t="inlineStr">
        <is>
          <t>Published</t>
        </is>
      </c>
      <c r="E237" t="inlineStr">
        <is>
          <t>Medicube</t>
        </is>
      </c>
      <c r="F237"/>
      <c r="G237" s="2"/>
      <c r="H237" s="2"/>
      <c r="I237" t="inlineStr">
        <is>
          <t>Medicube低智小视频</t>
        </is>
      </c>
      <c r="J237" s="2"/>
      <c r="K237" s="3">
        <v>45734</v>
      </c>
      <c r="L237" t="inlineStr">
        <is>
          <t>Screenshot 2025-03-19 at 12.59.06 PM.png</t>
        </is>
      </c>
      <c r="M237" s="2" t="str">
        <f>=HYPERLINK("https://www.tiktok.com/@fashiongrove6/video/7483304009667792171", "https://www.tiktok.com/@fashiongrove6/video/7483304009667792171")</f>
        <v>https://www.tiktok.com/@fashiongrove6/video/7483304009667792171</v>
      </c>
      <c r="N237"/>
      <c r="O237"/>
      <c r="P237">
        <v>249</v>
      </c>
      <c r="Q237"/>
      <c r="R237"/>
      <c r="S237"/>
      <c r="T237"/>
      <c r="U237"/>
      <c r="V237"/>
      <c r="W237" s="4">
        <v>45735.667175925926</v>
      </c>
      <c r="X237"/>
      <c r="Y237"/>
    </row>
    <row r="238" ht="25.5" customHeight="1">
      <c r="A238" t="inlineStr">
        <is>
          <t>004043VID</t>
        </is>
      </c>
      <c r="B238" t="inlineStr">
        <is>
          <t>Helen Ma</t>
        </is>
      </c>
      <c r="C238" t="inlineStr">
        <is>
          <t>fashiongrove6</t>
        </is>
      </c>
      <c r="D238" t="inlineStr">
        <is>
          <t>Published</t>
        </is>
      </c>
      <c r="E238" t="inlineStr">
        <is>
          <t>Medicube</t>
        </is>
      </c>
      <c r="F238"/>
      <c r="G238" s="2"/>
      <c r="H238" s="2"/>
      <c r="I238" t="inlineStr">
        <is>
          <t>Medicube低智小视频</t>
        </is>
      </c>
      <c r="J238" s="2"/>
      <c r="K238" s="3">
        <v>45734</v>
      </c>
      <c r="L238" t="inlineStr">
        <is>
          <t>Screenshot 2025-03-19 at 12.59.15 PM.png</t>
        </is>
      </c>
      <c r="M238" s="2" t="str">
        <f>=HYPERLINK("https://www.tiktok.com/@fashiongrove6/video/7483310655228087598", "https://www.tiktok.com/@fashiongrove6/video/7483310655228087598")</f>
        <v>https://www.tiktok.com/@fashiongrove6/video/7483310655228087598</v>
      </c>
      <c r="N238"/>
      <c r="O238"/>
      <c r="P238">
        <v>256</v>
      </c>
      <c r="Q238"/>
      <c r="R238"/>
      <c r="S238"/>
      <c r="T238"/>
      <c r="U238"/>
      <c r="V238"/>
      <c r="W238" s="4">
        <v>45735.667175925926</v>
      </c>
      <c r="X238"/>
      <c r="Y238"/>
    </row>
    <row r="239" ht="25.5" customHeight="1">
      <c r="A239" t="inlineStr">
        <is>
          <t>004044VID</t>
        </is>
      </c>
      <c r="B239" t="inlineStr">
        <is>
          <t>Helen Ma</t>
        </is>
      </c>
      <c r="C239" t="inlineStr">
        <is>
          <t>fashiongrove6</t>
        </is>
      </c>
      <c r="D239" t="inlineStr">
        <is>
          <t>Published</t>
        </is>
      </c>
      <c r="E239" t="inlineStr">
        <is>
          <t>Medicube</t>
        </is>
      </c>
      <c r="F239"/>
      <c r="G239" s="2"/>
      <c r="H239" s="2"/>
      <c r="I239" t="inlineStr">
        <is>
          <t>Medicube低智小视频</t>
        </is>
      </c>
      <c r="J239" s="2"/>
      <c r="K239" s="3">
        <v>45734</v>
      </c>
      <c r="L239" t="inlineStr">
        <is>
          <t>Screenshot 2025-03-19 at 12.59.24 PM.png</t>
        </is>
      </c>
      <c r="M239" s="2" t="str">
        <f>=HYPERLINK("https://www.tiktok.com/@fashiongrove6/video/7483328039326240046", "https://www.tiktok.com/@fashiongrove6/video/7483328039326240046")</f>
        <v>https://www.tiktok.com/@fashiongrove6/video/7483328039326240046</v>
      </c>
      <c r="N239"/>
      <c r="O239"/>
      <c r="P239">
        <v>249</v>
      </c>
      <c r="Q239"/>
      <c r="R239"/>
      <c r="S239"/>
      <c r="T239"/>
      <c r="U239"/>
      <c r="V239"/>
      <c r="W239" s="4">
        <v>45735.667175925926</v>
      </c>
      <c r="X239"/>
      <c r="Y239"/>
    </row>
    <row r="240" ht="25.5" customHeight="1">
      <c r="A240" t="inlineStr">
        <is>
          <t>004215VID</t>
        </is>
      </c>
      <c r="B240" t="inlineStr">
        <is>
          <t>Erica Ding</t>
        </is>
      </c>
      <c r="C240" t="inlineStr">
        <is>
          <t>fashion4liveee</t>
        </is>
      </c>
      <c r="D240" t="inlineStr">
        <is>
          <t>Deleted</t>
        </is>
      </c>
      <c r="E240" t="inlineStr">
        <is>
          <t>Medicube</t>
        </is>
      </c>
      <c r="F240"/>
      <c r="G240" s="2"/>
      <c r="H240" s="2"/>
      <c r="I240"/>
      <c r="J240" s="2"/>
      <c r="K240" s="3">
        <v>45734</v>
      </c>
      <c r="L240" t="inlineStr">
        <is>
          <t>Screenshot 2025-03-20 at 13.31.26.png</t>
        </is>
      </c>
      <c r="M240" s="2" t="str">
        <f>=HYPERLINK("http://shadow ban", "shadow ban")</f>
        <v>shadow ban</v>
      </c>
      <c r="N240"/>
      <c r="O240"/>
      <c r="P240">
        <v>6</v>
      </c>
      <c r="Q240"/>
      <c r="R240"/>
      <c r="S240"/>
      <c r="T240"/>
      <c r="U240"/>
      <c r="V240"/>
      <c r="W240" s="4">
        <v>45736.58241898148</v>
      </c>
      <c r="X240"/>
      <c r="Y240"/>
    </row>
    <row r="241" ht="25.5" customHeight="1">
      <c r="A241" t="inlineStr">
        <is>
          <t>004216VID</t>
        </is>
      </c>
      <c r="B241" t="inlineStr">
        <is>
          <t>Erica Ding</t>
        </is>
      </c>
      <c r="C241" t="inlineStr">
        <is>
          <t>trendslayer7</t>
        </is>
      </c>
      <c r="D241" t="inlineStr">
        <is>
          <t>Published</t>
        </is>
      </c>
      <c r="E241" t="inlineStr">
        <is>
          <t>Medicube</t>
        </is>
      </c>
      <c r="F241"/>
      <c r="G241" s="2"/>
      <c r="H241" s="2"/>
      <c r="I241"/>
      <c r="J241" s="2"/>
      <c r="K241" s="3">
        <v>45734</v>
      </c>
      <c r="L241" t="inlineStr">
        <is>
          <t>Screenshot 2025-03-20 at 13.37.13.png</t>
        </is>
      </c>
      <c r="M241" s="2" t="str">
        <f>=HYPERLINK("https://www.tiktok.com/@trendslayer7/video/7483270979700018475?is_from_webapp=1&amp;sender_device=pc&amp;web_id=7473967641288345131", "https://www.tiktok.com/@trendslayer7/video/7483270979700018475?is_from_webapp=1&amp;sender_device=pc&amp;web_id=7473967641288345131")</f>
        <v>https://www.tiktok.com/@trendslayer7/video/7483270979700018475?is_from_webapp=1&amp;sender_device=pc&amp;web_id=7473967641288345131</v>
      </c>
      <c r="N241"/>
      <c r="O241"/>
      <c r="P241">
        <v>249</v>
      </c>
      <c r="Q241"/>
      <c r="R241"/>
      <c r="S241"/>
      <c r="T241"/>
      <c r="U241"/>
      <c r="V241"/>
      <c r="W241" s="4">
        <v>45736.57126157408</v>
      </c>
      <c r="X241"/>
      <c r="Y241"/>
    </row>
    <row r="242" ht="25.5" customHeight="1">
      <c r="A242" t="inlineStr">
        <is>
          <t>004217VID</t>
        </is>
      </c>
      <c r="B242" t="inlineStr">
        <is>
          <t>Erica Ding</t>
        </is>
      </c>
      <c r="C242" t="inlineStr">
        <is>
          <t>trendslayer7</t>
        </is>
      </c>
      <c r="D242" t="inlineStr">
        <is>
          <t>Deleted</t>
        </is>
      </c>
      <c r="E242" t="inlineStr">
        <is>
          <t>Medicube</t>
        </is>
      </c>
      <c r="F242"/>
      <c r="G242" s="2"/>
      <c r="H242" s="2"/>
      <c r="I242"/>
      <c r="J242" s="2"/>
      <c r="K242" s="3">
        <v>45734</v>
      </c>
      <c r="L242" t="inlineStr">
        <is>
          <t>Screenshot 2025-03-20 at 13.37.16.png</t>
        </is>
      </c>
      <c r="M242" s="2" t="str">
        <f>=HYPERLINK("http://shadow ban", "shadow ban")</f>
        <v>shadow ban</v>
      </c>
      <c r="N242"/>
      <c r="O242"/>
      <c r="P242">
        <v>0</v>
      </c>
      <c r="Q242"/>
      <c r="R242"/>
      <c r="S242"/>
      <c r="T242"/>
      <c r="U242"/>
      <c r="V242"/>
      <c r="W242" s="4">
        <v>45736.58238425926</v>
      </c>
      <c r="X242"/>
      <c r="Y242"/>
    </row>
    <row r="243" ht="25.5" customHeight="1">
      <c r="A243" t="inlineStr">
        <is>
          <t>004218VID</t>
        </is>
      </c>
      <c r="B243" t="inlineStr">
        <is>
          <t>Erica Ding</t>
        </is>
      </c>
      <c r="C243" t="inlineStr">
        <is>
          <t>trendslayer7</t>
        </is>
      </c>
      <c r="D243" t="inlineStr">
        <is>
          <t>Deleted</t>
        </is>
      </c>
      <c r="E243" t="inlineStr">
        <is>
          <t>Medicube</t>
        </is>
      </c>
      <c r="F243"/>
      <c r="G243" s="2"/>
      <c r="H243" s="2"/>
      <c r="I243"/>
      <c r="J243" s="2"/>
      <c r="K243" s="3">
        <v>45734</v>
      </c>
      <c r="L243" t="inlineStr">
        <is>
          <t>Screenshot 2025-03-20 at 13.37.20.png</t>
        </is>
      </c>
      <c r="M243" s="2" t="str">
        <f>=HYPERLINK("http://shadow ban", "shadow ban")</f>
        <v>shadow ban</v>
      </c>
      <c r="N243"/>
      <c r="O243"/>
      <c r="P243">
        <v>2</v>
      </c>
      <c r="Q243"/>
      <c r="R243"/>
      <c r="S243"/>
      <c r="T243"/>
      <c r="U243"/>
      <c r="V243"/>
      <c r="W243" s="4">
        <v>45736.58238425926</v>
      </c>
      <c r="X243"/>
      <c r="Y243"/>
    </row>
    <row r="244" ht="25.5" customHeight="1">
      <c r="A244" t="inlineStr">
        <is>
          <t>004219VID</t>
        </is>
      </c>
      <c r="B244" t="inlineStr">
        <is>
          <t>Erica Ding</t>
        </is>
      </c>
      <c r="C244" t="inlineStr">
        <is>
          <t>trendsync00</t>
        </is>
      </c>
      <c r="D244" t="inlineStr">
        <is>
          <t>Published</t>
        </is>
      </c>
      <c r="E244" t="inlineStr">
        <is>
          <t>Medicube</t>
        </is>
      </c>
      <c r="F244"/>
      <c r="G244" s="2"/>
      <c r="H244" s="2"/>
      <c r="I244"/>
      <c r="J244" s="2"/>
      <c r="K244" s="3">
        <v>45734</v>
      </c>
      <c r="L244" t="inlineStr">
        <is>
          <t>Screenshot 2025-03-20 at 14.17.39.png</t>
        </is>
      </c>
      <c r="M244" s="2" t="str">
        <f>=HYPERLINK("https://www.tiktok.com/@trendsync00/video/7483265804604083499?is_from_webapp=1&amp;sender_device=pc&amp;web_id=7462164159582520874", "https://www.tiktok.com/@trendsync00/video/7483265804604083499?is_from_webapp=1&amp;sender_device=pc&amp;web_id=7462164159582520874")</f>
        <v>https://www.tiktok.com/@trendsync00/video/7483265804604083499?is_from_webapp=1&amp;sender_device=pc&amp;web_id=7462164159582520874</v>
      </c>
      <c r="N244"/>
      <c r="O244"/>
      <c r="P244">
        <v>278</v>
      </c>
      <c r="Q244"/>
      <c r="R244"/>
      <c r="S244"/>
      <c r="T244"/>
      <c r="U244"/>
      <c r="V244"/>
      <c r="W244" s="4">
        <v>45736.596504629626</v>
      </c>
      <c r="X244"/>
      <c r="Y244"/>
    </row>
    <row r="245" ht="25.5" customHeight="1">
      <c r="A245" t="inlineStr">
        <is>
          <t>004220VID</t>
        </is>
      </c>
      <c r="B245" t="inlineStr">
        <is>
          <t>Erica Ding</t>
        </is>
      </c>
      <c r="C245" t="inlineStr">
        <is>
          <t>trendsync00</t>
        </is>
      </c>
      <c r="D245" t="inlineStr">
        <is>
          <t>Published</t>
        </is>
      </c>
      <c r="E245" t="inlineStr">
        <is>
          <t>Medicube</t>
        </is>
      </c>
      <c r="F245"/>
      <c r="G245" s="2"/>
      <c r="H245" s="2"/>
      <c r="I245"/>
      <c r="J245" s="2"/>
      <c r="K245" s="3">
        <v>45734</v>
      </c>
      <c r="L245" t="inlineStr">
        <is>
          <t>Screenshot 2025-03-20 at 14.17.42.png</t>
        </is>
      </c>
      <c r="M245" s="2" t="str">
        <f>=HYPERLINK("https://www.tiktok.com/@trendsync00/video/7483275886452772142?is_from_webapp=1&amp;sender_device=pc&amp;web_id=7462164159582520874", "https://www.tiktok.com/@trendsync00/video/7483275886452772142?is_from_webapp=1&amp;sender_device=pc&amp;web_id=7462164159582520874")</f>
        <v>https://www.tiktok.com/@trendsync00/video/7483275886452772142?is_from_webapp=1&amp;sender_device=pc&amp;web_id=7462164159582520874</v>
      </c>
      <c r="N245"/>
      <c r="O245"/>
      <c r="P245">
        <v>270</v>
      </c>
      <c r="Q245"/>
      <c r="R245"/>
      <c r="S245"/>
      <c r="T245"/>
      <c r="U245"/>
      <c r="V245"/>
      <c r="W245" s="4">
        <v>45736.5965625</v>
      </c>
      <c r="X245"/>
      <c r="Y245"/>
    </row>
    <row r="246" ht="25.5" customHeight="1">
      <c r="A246" t="inlineStr">
        <is>
          <t>004221VID</t>
        </is>
      </c>
      <c r="B246" t="inlineStr">
        <is>
          <t>Erica Ding</t>
        </is>
      </c>
      <c r="C246" t="inlineStr">
        <is>
          <t>trendsync00</t>
        </is>
      </c>
      <c r="D246" t="inlineStr">
        <is>
          <t>Published</t>
        </is>
      </c>
      <c r="E246" t="inlineStr">
        <is>
          <t>Medicube</t>
        </is>
      </c>
      <c r="F246"/>
      <c r="G246" s="2"/>
      <c r="H246" s="2"/>
      <c r="I246"/>
      <c r="J246" s="2"/>
      <c r="K246" s="3">
        <v>45734</v>
      </c>
      <c r="L246" t="inlineStr">
        <is>
          <t>Screenshot 2025-03-20 at 14.17.44.png</t>
        </is>
      </c>
      <c r="M246" s="2" t="str">
        <f>=HYPERLINK("https://www.tiktok.com/@trendsync00/video/7483286978973191470?is_from_webapp=1&amp;sender_device=pc&amp;web_id=7462164159582520874", "https://www.tiktok.com/@trendsync00/video/7483286978973191470?is_from_webapp=1&amp;sender_device=pc&amp;web_id=7462164159582520874")</f>
        <v>https://www.tiktok.com/@trendsync00/video/7483286978973191470?is_from_webapp=1&amp;sender_device=pc&amp;web_id=7462164159582520874</v>
      </c>
      <c r="N246"/>
      <c r="O246"/>
      <c r="P246">
        <v>270</v>
      </c>
      <c r="Q246"/>
      <c r="R246"/>
      <c r="S246"/>
      <c r="T246"/>
      <c r="U246"/>
      <c r="V246"/>
      <c r="W246" s="4">
        <v>45736.596597222226</v>
      </c>
      <c r="X246"/>
      <c r="Y246"/>
    </row>
    <row r="247" ht="25.5" customHeight="1">
      <c r="A247" t="inlineStr">
        <is>
          <t>004222VID</t>
        </is>
      </c>
      <c r="B247" t="inlineStr">
        <is>
          <t>Erica Ding</t>
        </is>
      </c>
      <c r="C247" t="inlineStr">
        <is>
          <t>trendsync00</t>
        </is>
      </c>
      <c r="D247" t="inlineStr">
        <is>
          <t>Published</t>
        </is>
      </c>
      <c r="E247" t="inlineStr">
        <is>
          <t>Medicube</t>
        </is>
      </c>
      <c r="F247"/>
      <c r="G247" s="2"/>
      <c r="H247" s="2"/>
      <c r="I247"/>
      <c r="J247" s="2"/>
      <c r="K247" s="3">
        <v>45734</v>
      </c>
      <c r="L247" t="inlineStr">
        <is>
          <t>Screenshot 2025-03-20 at 14.17.47.png</t>
        </is>
      </c>
      <c r="M247" s="2" t="str">
        <f>=HYPERLINK("https://www.tiktok.com/@trendsync00/video/7483296314126765358?is_from_webapp=1&amp;sender_device=pc&amp;web_id=7462164159582520874", "https://www.tiktok.com/@trendsync00/video/7483296314126765358?is_from_webapp=1&amp;sender_device=pc&amp;web_id=7462164159582520874")</f>
        <v>https://www.tiktok.com/@trendsync00/video/7483296314126765358?is_from_webapp=1&amp;sender_device=pc&amp;web_id=7462164159582520874</v>
      </c>
      <c r="N247"/>
      <c r="O247"/>
      <c r="P247">
        <v>280</v>
      </c>
      <c r="Q247"/>
      <c r="R247"/>
      <c r="S247"/>
      <c r="T247"/>
      <c r="U247"/>
      <c r="V247"/>
      <c r="W247" s="4">
        <v>45736.59663194444</v>
      </c>
      <c r="X247"/>
      <c r="Y247"/>
    </row>
    <row r="248" ht="25.5" customHeight="1">
      <c r="A248" t="inlineStr">
        <is>
          <t>004223VID</t>
        </is>
      </c>
      <c r="B248" t="inlineStr">
        <is>
          <t>Erica Ding</t>
        </is>
      </c>
      <c r="C248" t="inlineStr">
        <is>
          <t>trendsync00</t>
        </is>
      </c>
      <c r="D248" t="inlineStr">
        <is>
          <t>Published</t>
        </is>
      </c>
      <c r="E248" t="inlineStr">
        <is>
          <t>Medicube</t>
        </is>
      </c>
      <c r="F248"/>
      <c r="G248" s="2"/>
      <c r="H248" s="2"/>
      <c r="I248"/>
      <c r="J248" s="2"/>
      <c r="K248" s="3">
        <v>45734</v>
      </c>
      <c r="L248" t="inlineStr">
        <is>
          <t>Screenshot 2025-03-20 at 14.17.52.png</t>
        </is>
      </c>
      <c r="M248" s="2" t="str">
        <f>=HYPERLINK("https://www.tiktok.com/@trendsync00/video/7483314407259327786?is_from_webapp=1&amp;sender_device=pc&amp;web_id=7462164159582520874", "https://www.tiktok.com/@trendsync00/video/7483314407259327786?is_from_webapp=1&amp;sender_device=pc&amp;web_id=7462164159582520874")</f>
        <v>https://www.tiktok.com/@trendsync00/video/7483314407259327786?is_from_webapp=1&amp;sender_device=pc&amp;web_id=7462164159582520874</v>
      </c>
      <c r="N248"/>
      <c r="O248"/>
      <c r="P248">
        <v>275</v>
      </c>
      <c r="Q248"/>
      <c r="R248"/>
      <c r="S248"/>
      <c r="T248"/>
      <c r="U248"/>
      <c r="V248"/>
      <c r="W248" s="4">
        <v>45736.59670138889</v>
      </c>
      <c r="X248"/>
      <c r="Y248"/>
    </row>
    <row r="249" ht="25.5" customHeight="1">
      <c r="A249" t="inlineStr">
        <is>
          <t>004224VID</t>
        </is>
      </c>
      <c r="B249" t="inlineStr">
        <is>
          <t>Erica Ding</t>
        </is>
      </c>
      <c r="C249" t="inlineStr">
        <is>
          <t>trendsync00</t>
        </is>
      </c>
      <c r="D249" t="inlineStr">
        <is>
          <t>Published</t>
        </is>
      </c>
      <c r="E249" t="inlineStr">
        <is>
          <t>Medicube</t>
        </is>
      </c>
      <c r="F249"/>
      <c r="G249" s="2"/>
      <c r="H249" s="2"/>
      <c r="I249"/>
      <c r="J249" s="2"/>
      <c r="K249" s="3">
        <v>45734</v>
      </c>
      <c r="L249" t="inlineStr">
        <is>
          <t>Screenshot 2025-03-20 at 14.17.55.png</t>
        </is>
      </c>
      <c r="M249" s="2" t="str">
        <f>=HYPERLINK("https://www.tiktok.com/@trendsync00/video/7483328137489599786?is_from_webapp=1&amp;sender_device=pc&amp;web_id=7462164159582520874", "https://www.tiktok.com/@trendsync00/video/7483328137489599786?is_from_webapp=1&amp;sender_device=pc&amp;web_id=7462164159582520874")</f>
        <v>https://www.tiktok.com/@trendsync00/video/7483328137489599786?is_from_webapp=1&amp;sender_device=pc&amp;web_id=7462164159582520874</v>
      </c>
      <c r="N249"/>
      <c r="O249"/>
      <c r="P249">
        <v>261</v>
      </c>
      <c r="Q249"/>
      <c r="R249"/>
      <c r="S249"/>
      <c r="T249"/>
      <c r="U249"/>
      <c r="V249"/>
      <c r="W249" s="4">
        <v>45736.59674768519</v>
      </c>
      <c r="X249"/>
      <c r="Y249"/>
    </row>
    <row r="250" ht="25.5" customHeight="1">
      <c r="A250" t="inlineStr">
        <is>
          <t>004225VID</t>
        </is>
      </c>
      <c r="B250" t="inlineStr">
        <is>
          <t>Erica Ding</t>
        </is>
      </c>
      <c r="C250" t="inlineStr">
        <is>
          <t>trendsync00</t>
        </is>
      </c>
      <c r="D250" t="inlineStr">
        <is>
          <t>Published</t>
        </is>
      </c>
      <c r="E250" t="inlineStr">
        <is>
          <t>Medicube</t>
        </is>
      </c>
      <c r="F250"/>
      <c r="G250" s="2"/>
      <c r="H250" s="2"/>
      <c r="I250"/>
      <c r="J250" s="2"/>
      <c r="K250" s="3">
        <v>45734</v>
      </c>
      <c r="L250" t="inlineStr">
        <is>
          <t>Screenshot 2025-03-20 at 14.17.57.png</t>
        </is>
      </c>
      <c r="M250" s="2" t="str">
        <f>=HYPERLINK("https://www.tiktok.com/@trendsync00/video/7483631260628258094?is_from_webapp=1&amp;sender_device=pc&amp;web_id=7462164159582520874", "https://www.tiktok.com/@trendsync00/video/7483631260628258094?is_from_webapp=1&amp;sender_device=pc&amp;web_id=7462164159582520874")</f>
        <v>https://www.tiktok.com/@trendsync00/video/7483631260628258094?is_from_webapp=1&amp;sender_device=pc&amp;web_id=7462164159582520874</v>
      </c>
      <c r="N250"/>
      <c r="O250"/>
      <c r="P250">
        <v>284</v>
      </c>
      <c r="Q250"/>
      <c r="R250"/>
      <c r="S250"/>
      <c r="T250"/>
      <c r="U250"/>
      <c r="V250"/>
      <c r="W250" s="4">
        <v>45736.59679398148</v>
      </c>
      <c r="X250"/>
      <c r="Y250"/>
    </row>
    <row r="251" ht="25.5" customHeight="1">
      <c r="A251" t="inlineStr">
        <is>
          <t>004028VID</t>
        </is>
      </c>
      <c r="B251" t="inlineStr">
        <is>
          <t>Joyce Wang</t>
        </is>
      </c>
      <c r="C251" t="inlineStr">
        <is>
          <t>fashion_john</t>
        </is>
      </c>
      <c r="D251" t="inlineStr">
        <is>
          <t>Published</t>
        </is>
      </c>
      <c r="E251" t="inlineStr">
        <is>
          <t>Medicube</t>
        </is>
      </c>
      <c r="F251"/>
      <c r="G251" s="2" t="str">
        <f>=HYPERLINK("http:///", "/")</f>
        <v>/</v>
      </c>
      <c r="H251" s="2" t="str">
        <f>=HYPERLINK("http:///", "/")</f>
        <v>/</v>
      </c>
      <c r="I251" t="inlineStr">
        <is>
          <t>/</t>
        </is>
      </c>
      <c r="J251" s="2" t="str">
        <f>=HYPERLINK("http:///", "/")</f>
        <v>/</v>
      </c>
      <c r="K251" s="3">
        <v>45735</v>
      </c>
      <c r="L251" t="inlineStr">
        <is>
          <t>Screenshot 2025-03-19 at 3.58.00 PM.png</t>
        </is>
      </c>
      <c r="M251" s="2" t="str">
        <f>=HYPERLINK("https://www.tiktok.com/@fashion_john/video/7483616903735348523?is_from_webapp=1&amp;sender_device=pc&amp;web_id=7463593472852215327", "https://www.tiktok.com/@fashion_john/video/7483616903735348523?is_from_webapp=1&amp;sender_device=pc&amp;web_id=7463593472852215327")</f>
        <v>https://www.tiktok.com/@fashion_john/video/7483616903735348523?is_from_webapp=1&amp;sender_device=pc&amp;web_id=7463593472852215327</v>
      </c>
      <c r="N251"/>
      <c r="O251"/>
      <c r="P251"/>
      <c r="Q251"/>
      <c r="R251"/>
      <c r="S251"/>
      <c r="T251"/>
      <c r="U251"/>
      <c r="V251"/>
      <c r="W251" s="4">
        <v>45740.597037037034</v>
      </c>
      <c r="X251"/>
      <c r="Y251"/>
    </row>
    <row r="252" ht="25.5" customHeight="1">
      <c r="A252" t="inlineStr">
        <is>
          <t>004030VID</t>
        </is>
      </c>
      <c r="B252" t="inlineStr">
        <is>
          <t>Joyce Wang</t>
        </is>
      </c>
      <c r="C252" t="inlineStr">
        <is>
          <t>fashion_john</t>
        </is>
      </c>
      <c r="D252" t="inlineStr">
        <is>
          <t>Published</t>
        </is>
      </c>
      <c r="E252" t="inlineStr">
        <is>
          <t>Medicube</t>
        </is>
      </c>
      <c r="F252"/>
      <c r="G252" s="2" t="str">
        <f>=HYPERLINK("http:///", "/")</f>
        <v>/</v>
      </c>
      <c r="H252" s="2" t="str">
        <f>=HYPERLINK("http:///", "/")</f>
        <v>/</v>
      </c>
      <c r="I252" t="inlineStr">
        <is>
          <t>/</t>
        </is>
      </c>
      <c r="J252" s="2" t="str">
        <f>=HYPERLINK("http:///", "/")</f>
        <v>/</v>
      </c>
      <c r="K252" s="3">
        <v>45735</v>
      </c>
      <c r="L252" t="inlineStr">
        <is>
          <t>Screenshot 2025-03-19 at 3.58.16 PM.png</t>
        </is>
      </c>
      <c r="M252" s="2" t="str">
        <f>=HYPERLINK("https://www.tiktok.com/@fashion_john/video/7483646374173494570?is_from_webapp=1&amp;sender_device=pc&amp;web_id=7463593472852215327", "https://www.tiktok.com/@fashion_john/video/7483646374173494570?is_from_webapp=1&amp;sender_device=pc&amp;web_id=7463593472852215327")</f>
        <v>https://www.tiktok.com/@fashion_john/video/7483646374173494570?is_from_webapp=1&amp;sender_device=pc&amp;web_id=7463593472852215327</v>
      </c>
      <c r="N252"/>
      <c r="O252"/>
      <c r="P252"/>
      <c r="Q252"/>
      <c r="R252"/>
      <c r="S252"/>
      <c r="T252"/>
      <c r="U252"/>
      <c r="V252"/>
      <c r="W252" s="4">
        <v>45740.597233796296</v>
      </c>
      <c r="X252"/>
      <c r="Y252"/>
    </row>
    <row r="253" ht="25.5" customHeight="1">
      <c r="A253" t="inlineStr">
        <is>
          <t>004032VID</t>
        </is>
      </c>
      <c r="B253" t="inlineStr">
        <is>
          <t>Joyce Wang</t>
        </is>
      </c>
      <c r="C253" t="inlineStr">
        <is>
          <t>fashion_john</t>
        </is>
      </c>
      <c r="D253" t="inlineStr">
        <is>
          <t>Published</t>
        </is>
      </c>
      <c r="E253" t="inlineStr">
        <is>
          <t>Medicube</t>
        </is>
      </c>
      <c r="F253"/>
      <c r="G253" s="2" t="str">
        <f>=HYPERLINK("http:///", "/")</f>
        <v>/</v>
      </c>
      <c r="H253" s="2" t="str">
        <f>=HYPERLINK("http:///", "/")</f>
        <v>/</v>
      </c>
      <c r="I253" t="inlineStr">
        <is>
          <t>/</t>
        </is>
      </c>
      <c r="J253" s="2" t="str">
        <f>=HYPERLINK("http:///", "/")</f>
        <v>/</v>
      </c>
      <c r="K253" s="3">
        <v>45735</v>
      </c>
      <c r="L253" t="inlineStr">
        <is>
          <t>Screenshot 2025-03-19 at 4.57.09 PM.png</t>
        </is>
      </c>
      <c r="M253" s="2" t="str">
        <f>=HYPERLINK("https://www.tiktok.com/@fashion_john/video/7483664660412075307?is_from_webapp=1&amp;sender_device=pc&amp;web_id=7463593472852215327", "https://www.tiktok.com/@fashion_john/video/7483664660412075307?is_from_webapp=1&amp;sender_device=pc&amp;web_id=7463593472852215327")</f>
        <v>https://www.tiktok.com/@fashion_john/video/7483664660412075307?is_from_webapp=1&amp;sender_device=pc&amp;web_id=7463593472852215327</v>
      </c>
      <c r="N253"/>
      <c r="O253"/>
      <c r="P253"/>
      <c r="Q253"/>
      <c r="R253"/>
      <c r="S253"/>
      <c r="T253"/>
      <c r="U253"/>
      <c r="V253"/>
      <c r="W253" s="4">
        <v>45740.597337962965</v>
      </c>
      <c r="X253"/>
      <c r="Y253"/>
    </row>
    <row r="254" ht="25.5" customHeight="1">
      <c r="A254" t="inlineStr">
        <is>
          <t>004048VID</t>
        </is>
      </c>
      <c r="B254" t="inlineStr">
        <is>
          <t>Eri Wu</t>
        </is>
      </c>
      <c r="C254" t="inlineStr">
        <is>
          <t>modernhommefashion</t>
        </is>
      </c>
      <c r="D254" t="inlineStr">
        <is>
          <t>Published</t>
        </is>
      </c>
      <c r="E254" t="inlineStr">
        <is>
          <t>Medicube</t>
        </is>
      </c>
      <c r="F254"/>
      <c r="G254" s="2"/>
      <c r="H254" s="2"/>
      <c r="I254"/>
      <c r="J254" s="2"/>
      <c r="K254" s="3">
        <v>45735</v>
      </c>
      <c r="L254" t="inlineStr">
        <is>
          <t>image.png</t>
        </is>
      </c>
      <c r="M254" s="2" t="str">
        <f>=HYPERLINK("https://www.tiktok.com/@modernhommefashion/video/7483630604924423470?is_from_webapp=1&amp;sender_device=pc&amp;web_id=7469145872678356526", "https://www.tiktok.com/@modernhommefashion/video/7483630604924423470?is_from_webapp=1&amp;sender_device=pc&amp;web_id=7469145872678356526")</f>
        <v>https://www.tiktok.com/@modernhommefashion/video/7483630604924423470?is_from_webapp=1&amp;sender_device=pc&amp;web_id=7469145872678356526</v>
      </c>
      <c r="N254"/>
      <c r="O254"/>
      <c r="P254">
        <v>292</v>
      </c>
      <c r="Q254"/>
      <c r="R254"/>
      <c r="S254"/>
      <c r="T254"/>
      <c r="U254"/>
      <c r="V254"/>
      <c r="W254" s="4">
        <v>45736.74888888889</v>
      </c>
      <c r="X254"/>
      <c r="Y254"/>
    </row>
    <row r="255" ht="25.5" customHeight="1">
      <c r="A255" t="inlineStr">
        <is>
          <t>004050VID</t>
        </is>
      </c>
      <c r="B255" t="inlineStr">
        <is>
          <t>Eri Wu</t>
        </is>
      </c>
      <c r="C255" t="inlineStr">
        <is>
          <t>modernhommefashion</t>
        </is>
      </c>
      <c r="D255" t="inlineStr">
        <is>
          <t>Published</t>
        </is>
      </c>
      <c r="E255" t="inlineStr">
        <is>
          <t>Medicube</t>
        </is>
      </c>
      <c r="F255"/>
      <c r="G255" s="2"/>
      <c r="H255" s="2"/>
      <c r="I255"/>
      <c r="J255" s="2"/>
      <c r="K255" s="3">
        <v>45735</v>
      </c>
      <c r="L255" t="inlineStr">
        <is>
          <t>image.png</t>
        </is>
      </c>
      <c r="M255" s="2" t="str">
        <f>=HYPERLINK("https://www.tiktok.com/@modernhommefashion/video/7483649698423917870?is_from_webapp=1&amp;sender_device=pc&amp;web_id=7469145872678356526", "https://www.tiktok.com/@modernhommefashion/video/7483649698423917870?is_from_webapp=1&amp;sender_device=pc&amp;web_id=7469145872678356526")</f>
        <v>https://www.tiktok.com/@modernhommefashion/video/7483649698423917870?is_from_webapp=1&amp;sender_device=pc&amp;web_id=7469145872678356526</v>
      </c>
      <c r="N255"/>
      <c r="O255"/>
      <c r="P255">
        <v>271</v>
      </c>
      <c r="Q255"/>
      <c r="R255"/>
      <c r="S255"/>
      <c r="T255"/>
      <c r="U255"/>
      <c r="V255"/>
      <c r="W255" s="4">
        <v>45736.748819444445</v>
      </c>
      <c r="X255"/>
      <c r="Y255"/>
    </row>
    <row r="256" ht="25.5" customHeight="1">
      <c r="A256" t="inlineStr">
        <is>
          <t>004052VID</t>
        </is>
      </c>
      <c r="B256" t="inlineStr">
        <is>
          <t>Eri Wu</t>
        </is>
      </c>
      <c r="C256" t="inlineStr">
        <is>
          <t>modernhommefashion</t>
        </is>
      </c>
      <c r="D256" t="inlineStr">
        <is>
          <t>Published</t>
        </is>
      </c>
      <c r="E256" t="inlineStr">
        <is>
          <t>Medicube</t>
        </is>
      </c>
      <c r="F256"/>
      <c r="G256" s="2"/>
      <c r="H256" s="2"/>
      <c r="I256"/>
      <c r="J256" s="2"/>
      <c r="K256" s="3">
        <v>45735</v>
      </c>
      <c r="L256" t="inlineStr">
        <is>
          <t>image.png</t>
        </is>
      </c>
      <c r="M256" s="2" t="str">
        <f>=HYPERLINK("https://www.tiktok.com/@modernhommefashion/video/7483663561240153386?is_from_webapp=1&amp;sender_device=pc&amp;web_id=7469145872678356526", "https://www.tiktok.com/@modernhommefashion/video/7483663561240153386?is_from_webapp=1&amp;sender_device=pc&amp;web_id=7469145872678356526")</f>
        <v>https://www.tiktok.com/@modernhommefashion/video/7483663561240153386?is_from_webapp=1&amp;sender_device=pc&amp;web_id=7469145872678356526</v>
      </c>
      <c r="N256"/>
      <c r="O256"/>
      <c r="P256">
        <v>279</v>
      </c>
      <c r="Q256"/>
      <c r="R256"/>
      <c r="S256"/>
      <c r="T256"/>
      <c r="U256"/>
      <c r="V256"/>
      <c r="W256" s="4">
        <v>45736.74869212963</v>
      </c>
      <c r="X256"/>
      <c r="Y256"/>
    </row>
    <row r="257" ht="25.5" customHeight="1">
      <c r="A257" t="inlineStr">
        <is>
          <t>004197VID</t>
        </is>
      </c>
      <c r="B257" t="inlineStr">
        <is>
          <t>Elva Li</t>
        </is>
      </c>
      <c r="C257" t="inlineStr">
        <is>
          <t>thedappervibe</t>
        </is>
      </c>
      <c r="D257" t="inlineStr">
        <is>
          <t>Published</t>
        </is>
      </c>
      <c r="E257" t="inlineStr">
        <is>
          <t>Medicube</t>
        </is>
      </c>
      <c r="F257"/>
      <c r="G257" s="2"/>
      <c r="H257" s="2"/>
      <c r="I257"/>
      <c r="J257" s="2"/>
      <c r="K257" s="3">
        <v>45735</v>
      </c>
      <c r="L257" t="inlineStr">
        <is>
          <t>image.png</t>
        </is>
      </c>
      <c r="M257" s="2" t="str">
        <f>=HYPERLINK("https://www.tiktok.com/t/ZP82Q9Xbw/", "https://www.tiktok.com/t/ZP82Q9Xbw/")</f>
        <v>https://www.tiktok.com/t/ZP82Q9Xbw/</v>
      </c>
      <c r="N257"/>
      <c r="O257"/>
      <c r="P257">
        <v>264</v>
      </c>
      <c r="Q257"/>
      <c r="R257"/>
      <c r="S257"/>
      <c r="T257"/>
      <c r="U257"/>
      <c r="V257"/>
      <c r="W257" s="4">
        <v>45736.65552083333</v>
      </c>
      <c r="X257"/>
      <c r="Y257"/>
    </row>
    <row r="258" ht="25.5" customHeight="1">
      <c r="A258" t="inlineStr">
        <is>
          <t>004198VID</t>
        </is>
      </c>
      <c r="B258" t="inlineStr">
        <is>
          <t>Elva Li</t>
        </is>
      </c>
      <c r="C258" t="inlineStr">
        <is>
          <t>thedappervibe</t>
        </is>
      </c>
      <c r="D258" t="inlineStr">
        <is>
          <t>Published</t>
        </is>
      </c>
      <c r="E258" t="inlineStr">
        <is>
          <t>Medicube</t>
        </is>
      </c>
      <c r="F258"/>
      <c r="G258" s="2"/>
      <c r="H258" s="2"/>
      <c r="I258"/>
      <c r="J258" s="2"/>
      <c r="K258" s="3">
        <v>45735</v>
      </c>
      <c r="L258" t="inlineStr">
        <is>
          <t>image.png</t>
        </is>
      </c>
      <c r="M258" s="2" t="str">
        <f>=HYPERLINK("https://www.tiktok.com/t/ZP82QrVwo/", "https://www.tiktok.com/t/ZP82QrVwo/")</f>
        <v>https://www.tiktok.com/t/ZP82QrVwo/</v>
      </c>
      <c r="N258"/>
      <c r="O258"/>
      <c r="P258">
        <v>254</v>
      </c>
      <c r="Q258"/>
      <c r="R258"/>
      <c r="S258"/>
      <c r="T258"/>
      <c r="U258"/>
      <c r="V258"/>
      <c r="W258" s="4">
        <v>45736.65556712963</v>
      </c>
      <c r="X258"/>
      <c r="Y258"/>
    </row>
    <row r="259" ht="25.5" customHeight="1">
      <c r="A259" t="inlineStr">
        <is>
          <t>004199VID</t>
        </is>
      </c>
      <c r="B259" t="inlineStr">
        <is>
          <t>Elva Li</t>
        </is>
      </c>
      <c r="C259" t="inlineStr">
        <is>
          <t>thedappervibe</t>
        </is>
      </c>
      <c r="D259" t="inlineStr">
        <is>
          <t>Published</t>
        </is>
      </c>
      <c r="E259" t="inlineStr">
        <is>
          <t>Medicube</t>
        </is>
      </c>
      <c r="F259"/>
      <c r="G259" s="2"/>
      <c r="H259" s="2"/>
      <c r="I259"/>
      <c r="J259" s="2"/>
      <c r="K259" s="3">
        <v>45735</v>
      </c>
      <c r="L259" t="inlineStr">
        <is>
          <t>image.png</t>
        </is>
      </c>
      <c r="M259" s="2" t="str">
        <f>=HYPERLINK("https://www.tiktok.com/t/ZP82QAraF/", "https://www.tiktok.com/t/ZP82QAraF/")</f>
        <v>https://www.tiktok.com/t/ZP82QAraF/</v>
      </c>
      <c r="N259"/>
      <c r="O259"/>
      <c r="P259">
        <v>249</v>
      </c>
      <c r="Q259"/>
      <c r="R259"/>
      <c r="S259"/>
      <c r="T259"/>
      <c r="U259"/>
      <c r="V259"/>
      <c r="W259" s="4">
        <v>45736.655590277776</v>
      </c>
      <c r="X259"/>
      <c r="Y259"/>
    </row>
    <row r="260" ht="25.5" customHeight="1">
      <c r="A260" t="inlineStr">
        <is>
          <t>004236VID</t>
        </is>
      </c>
      <c r="B260" t="inlineStr">
        <is>
          <t>Elva Li</t>
        </is>
      </c>
      <c r="C260" t="inlineStr">
        <is>
          <t>thedappervibe</t>
        </is>
      </c>
      <c r="D260" t="inlineStr">
        <is>
          <t>Published</t>
        </is>
      </c>
      <c r="E260" t="inlineStr">
        <is>
          <t>Medicube</t>
        </is>
      </c>
      <c r="F260"/>
      <c r="G260" s="2"/>
      <c r="H260" s="2"/>
      <c r="I260"/>
      <c r="J260" s="2"/>
      <c r="K260" s="3">
        <v>45736</v>
      </c>
      <c r="L260" t="inlineStr">
        <is>
          <t>image.png</t>
        </is>
      </c>
      <c r="M260" s="2" t="str">
        <f>=HYPERLINK("https://www.tiktok.com/t/ZT2GK1rGR/", "https://www.tiktok.com/t/ZT2GK1rGR/")</f>
        <v>https://www.tiktok.com/t/ZT2GK1rGR/</v>
      </c>
      <c r="N260"/>
      <c r="O260"/>
      <c r="P260"/>
      <c r="Q260"/>
      <c r="R260"/>
      <c r="S260"/>
      <c r="T260"/>
      <c r="U260"/>
      <c r="V260"/>
      <c r="W260" s="4">
        <v>45737.69021990741</v>
      </c>
      <c r="X260"/>
      <c r="Y260"/>
    </row>
    <row r="261" ht="25.5" customHeight="1">
      <c r="A261" t="inlineStr">
        <is>
          <t>004237VID</t>
        </is>
      </c>
      <c r="B261" t="inlineStr">
        <is>
          <t>Elva Li</t>
        </is>
      </c>
      <c r="C261" t="inlineStr">
        <is>
          <t>thedappervibe</t>
        </is>
      </c>
      <c r="D261" t="inlineStr">
        <is>
          <t>Published</t>
        </is>
      </c>
      <c r="E261" t="inlineStr">
        <is>
          <t>Medicube</t>
        </is>
      </c>
      <c r="F261"/>
      <c r="G261" s="2"/>
      <c r="H261" s="2"/>
      <c r="I261"/>
      <c r="J261" s="2"/>
      <c r="K261" s="3">
        <v>45736</v>
      </c>
      <c r="L261" t="inlineStr">
        <is>
          <t>image.png</t>
        </is>
      </c>
      <c r="M261" s="2" t="str">
        <f>=HYPERLINK("https://www.tiktok.com/t/ZT2Gwn4u7/", "https://www.tiktok.com/t/ZT2Gwn4u7/")</f>
        <v>https://www.tiktok.com/t/ZT2Gwn4u7/</v>
      </c>
      <c r="N261"/>
      <c r="O261"/>
      <c r="P261"/>
      <c r="Q261"/>
      <c r="R261"/>
      <c r="S261"/>
      <c r="T261"/>
      <c r="U261"/>
      <c r="V261"/>
      <c r="W261" s="4">
        <v>45737.690416666665</v>
      </c>
      <c r="X261"/>
      <c r="Y261"/>
    </row>
    <row r="262" ht="25.5" customHeight="1">
      <c r="A262" t="inlineStr">
        <is>
          <t>004238VID</t>
        </is>
      </c>
      <c r="B262" t="inlineStr">
        <is>
          <t>Elva Li</t>
        </is>
      </c>
      <c r="C262" t="inlineStr">
        <is>
          <t>thedappervibe</t>
        </is>
      </c>
      <c r="D262" t="inlineStr">
        <is>
          <t>Published</t>
        </is>
      </c>
      <c r="E262" t="inlineStr">
        <is>
          <t>Medicube</t>
        </is>
      </c>
      <c r="F262"/>
      <c r="G262" s="2"/>
      <c r="H262" s="2"/>
      <c r="I262"/>
      <c r="J262" s="2"/>
      <c r="K262" s="3">
        <v>45736</v>
      </c>
      <c r="L262" t="inlineStr">
        <is>
          <t>image.png</t>
        </is>
      </c>
      <c r="M262" s="2" t="str">
        <f>=HYPERLINK("https://www.tiktok.com/t/ZT2GK19pF/", "https://www.tiktok.com/t/ZT2GK19pF/")</f>
        <v>https://www.tiktok.com/t/ZT2GK19pF/</v>
      </c>
      <c r="N262"/>
      <c r="O262"/>
      <c r="P262"/>
      <c r="Q262"/>
      <c r="R262"/>
      <c r="S262"/>
      <c r="T262"/>
      <c r="U262"/>
      <c r="V262"/>
      <c r="W262" s="4">
        <v>45737.6905787037</v>
      </c>
      <c r="X262"/>
      <c r="Y262"/>
    </row>
    <row r="263" ht="25.5" customHeight="1">
      <c r="A263" t="inlineStr">
        <is>
          <t>004324VID</t>
        </is>
      </c>
      <c r="B263" t="inlineStr">
        <is>
          <t>Eri Wu</t>
        </is>
      </c>
      <c r="C263" t="inlineStr">
        <is>
          <t>modernhommefashion</t>
        </is>
      </c>
      <c r="D263" t="inlineStr">
        <is>
          <t>Published</t>
        </is>
      </c>
      <c r="E263" t="inlineStr">
        <is>
          <t>Medicube</t>
        </is>
      </c>
      <c r="F263"/>
      <c r="G263" s="2"/>
      <c r="H263" s="2"/>
      <c r="I263"/>
      <c r="J263" s="2"/>
      <c r="K263" s="3">
        <v>45736</v>
      </c>
      <c r="L263" t="inlineStr">
        <is>
          <t>image.png</t>
        </is>
      </c>
      <c r="M263" s="2" t="str">
        <f>=HYPERLINK("https://www.tiktok.com/@modernhommefashion/video/7483987362956037419?is_from_webapp=1&amp;sender_device=pc&amp;web_id=7459896554437084718", "https://www.tiktok.com/@modernhommefashion/video/7483987362956037419?is_from_webapp=1&amp;sender_device=pc&amp;web_id=7459896554437084718")</f>
        <v>https://www.tiktok.com/@modernhommefashion/video/7483987362956037419?is_from_webapp=1&amp;sender_device=pc&amp;web_id=7459896554437084718</v>
      </c>
      <c r="N263"/>
      <c r="O263"/>
      <c r="P263">
        <v>266</v>
      </c>
      <c r="Q263"/>
      <c r="R263"/>
      <c r="S263"/>
      <c r="T263"/>
      <c r="U263"/>
      <c r="V263"/>
      <c r="W263" s="4">
        <v>45737.75240740741</v>
      </c>
      <c r="X263"/>
      <c r="Y263"/>
    </row>
    <row r="264" ht="25.5" customHeight="1">
      <c r="A264" t="inlineStr">
        <is>
          <t>004328VID</t>
        </is>
      </c>
      <c r="B264" t="inlineStr">
        <is>
          <t>Eri Wu</t>
        </is>
      </c>
      <c r="C264" t="inlineStr">
        <is>
          <t>modernhommefashion</t>
        </is>
      </c>
      <c r="D264" t="inlineStr">
        <is>
          <t>Published</t>
        </is>
      </c>
      <c r="E264" t="inlineStr">
        <is>
          <t>Medicube</t>
        </is>
      </c>
      <c r="F264"/>
      <c r="G264" s="2"/>
      <c r="H264" s="2"/>
      <c r="I264"/>
      <c r="J264" s="2"/>
      <c r="K264" s="3">
        <v>45736</v>
      </c>
      <c r="L264" t="inlineStr">
        <is>
          <t>image.png</t>
        </is>
      </c>
      <c r="M264" s="2" t="str">
        <f>=HYPERLINK("https://www.tiktok.com/@modernhommefashion/video/7484031791247166762?is_from_webapp=1&amp;sender_device=pc&amp;web_id=7459896554437084718", "https://www.tiktok.com/@modernhommefashion/video/7484031791247166762?is_from_webapp=1&amp;sender_device=pc&amp;web_id=7459896554437084718")</f>
        <v>https://www.tiktok.com/@modernhommefashion/video/7484031791247166762?is_from_webapp=1&amp;sender_device=pc&amp;web_id=7459896554437084718</v>
      </c>
      <c r="N264"/>
      <c r="O264"/>
      <c r="P264">
        <v>247</v>
      </c>
      <c r="Q264"/>
      <c r="R264"/>
      <c r="S264"/>
      <c r="T264"/>
      <c r="U264"/>
      <c r="V264"/>
      <c r="W264" s="4">
        <v>45737.75225694444</v>
      </c>
      <c r="X264"/>
      <c r="Y264"/>
    </row>
    <row r="265" ht="25.5" customHeight="1">
      <c r="A265" t="inlineStr">
        <is>
          <t>004643VID</t>
        </is>
      </c>
      <c r="B265" t="inlineStr">
        <is>
          <t>Joyce Wang</t>
        </is>
      </c>
      <c r="C265" t="inlineStr">
        <is>
          <t>fashion_john</t>
        </is>
      </c>
      <c r="D265" t="inlineStr">
        <is>
          <t>Published</t>
        </is>
      </c>
      <c r="E265" t="inlineStr">
        <is>
          <t>Medicube</t>
        </is>
      </c>
      <c r="F265"/>
      <c r="G265" s="2" t="str">
        <f>=HYPERLINK("http:///", "/")</f>
        <v>/</v>
      </c>
      <c r="H265" s="2" t="str">
        <f>=HYPERLINK("http:///", "/")</f>
        <v>/</v>
      </c>
      <c r="I265" t="inlineStr">
        <is>
          <t>/</t>
        </is>
      </c>
      <c r="J265" s="2" t="str">
        <f>=HYPERLINK("http:///", "/")</f>
        <v>/</v>
      </c>
      <c r="K265" s="3">
        <v>45737</v>
      </c>
      <c r="L265" t="inlineStr">
        <is>
          <t>Screenshot 2025-03-21 at 2.09.34 PM.png</t>
        </is>
      </c>
      <c r="M265" s="2" t="str">
        <f>=HYPERLINK("https://www.tiktok.com/@fashion_john/video/7484362657722715438?is_from_webapp=1&amp;sender_device=pc&amp;web_id=7463593472852215327", "https://www.tiktok.com/@fashion_john/video/7484362657722715438?is_from_webapp=1&amp;sender_device=pc&amp;web_id=7463593472852215327")</f>
        <v>https://www.tiktok.com/@fashion_john/video/7484362657722715438?is_from_webapp=1&amp;sender_device=pc&amp;web_id=7463593472852215327</v>
      </c>
      <c r="N265"/>
      <c r="O265"/>
      <c r="P265"/>
      <c r="Q265"/>
      <c r="R265"/>
      <c r="S265"/>
      <c r="T265"/>
      <c r="U265"/>
      <c r="V265"/>
      <c r="W265" s="4">
        <v>45741.791284722225</v>
      </c>
      <c r="X265"/>
      <c r="Y265"/>
    </row>
    <row r="266" ht="25.5" customHeight="1">
      <c r="A266" t="inlineStr">
        <is>
          <t>004644VID</t>
        </is>
      </c>
      <c r="B266" t="inlineStr">
        <is>
          <t>Joyce Wang</t>
        </is>
      </c>
      <c r="C266" t="inlineStr">
        <is>
          <t>fashion_john</t>
        </is>
      </c>
      <c r="D266" t="inlineStr">
        <is>
          <t>Published</t>
        </is>
      </c>
      <c r="E266" t="inlineStr">
        <is>
          <t>Medicube</t>
        </is>
      </c>
      <c r="F266"/>
      <c r="G266" s="2" t="str">
        <f>=HYPERLINK("http:///", "/")</f>
        <v>/</v>
      </c>
      <c r="H266" s="2" t="str">
        <f>=HYPERLINK("http:///", "/")</f>
        <v>/</v>
      </c>
      <c r="I266" t="inlineStr">
        <is>
          <t>/</t>
        </is>
      </c>
      <c r="J266" s="2" t="str">
        <f>=HYPERLINK("http:///", "/")</f>
        <v>/</v>
      </c>
      <c r="K266" s="3">
        <v>45737</v>
      </c>
      <c r="L266" t="inlineStr">
        <is>
          <t>Screenshot 2025-03-21 at 2.09.38 PM.png</t>
        </is>
      </c>
      <c r="M266" s="2" t="str">
        <f>=HYPERLINK("https://www.tiktok.com/@fashion_john/video/7484372596667206958?is_from_webapp=1&amp;sender_device=pc&amp;web_id=7463593472852215327", "https://www.tiktok.com/@fashion_john/video/7484372596667206958?is_from_webapp=1&amp;sender_device=pc&amp;web_id=7463593472852215327")</f>
        <v>https://www.tiktok.com/@fashion_john/video/7484372596667206958?is_from_webapp=1&amp;sender_device=pc&amp;web_id=7463593472852215327</v>
      </c>
      <c r="N266"/>
      <c r="O266"/>
      <c r="P266"/>
      <c r="Q266"/>
      <c r="R266"/>
      <c r="S266"/>
      <c r="T266"/>
      <c r="U266"/>
      <c r="V266"/>
      <c r="W266" s="4">
        <v>45741.791296296295</v>
      </c>
      <c r="X266"/>
      <c r="Y266"/>
    </row>
    <row r="267" ht="25.5" customHeight="1">
      <c r="A267" t="inlineStr">
        <is>
          <t>004651VID</t>
        </is>
      </c>
      <c r="B267" t="inlineStr">
        <is>
          <t>Joyce Wang</t>
        </is>
      </c>
      <c r="C267" t="inlineStr">
        <is>
          <t>fashion_john</t>
        </is>
      </c>
      <c r="D267" t="inlineStr">
        <is>
          <t>Published</t>
        </is>
      </c>
      <c r="E267" t="inlineStr">
        <is>
          <t>Medicube</t>
        </is>
      </c>
      <c r="F267"/>
      <c r="G267" s="2" t="str">
        <f>=HYPERLINK("http:///", "/")</f>
        <v>/</v>
      </c>
      <c r="H267" s="2" t="str">
        <f>=HYPERLINK("http:///", "/")</f>
        <v>/</v>
      </c>
      <c r="I267" t="inlineStr">
        <is>
          <t>/</t>
        </is>
      </c>
      <c r="J267" s="2" t="str">
        <f>=HYPERLINK("http:///", "/")</f>
        <v>/</v>
      </c>
      <c r="K267" s="3">
        <v>45737</v>
      </c>
      <c r="L267" t="inlineStr">
        <is>
          <t>Screenshot 2025-03-21 at 3.14.27 PM.png</t>
        </is>
      </c>
      <c r="M267" s="2" t="str">
        <f>=HYPERLINK("https://www.tiktok.com/@fashion_john/video/7484388986593627434?is_from_webapp=1&amp;sender_device=pc&amp;web_id=7463593472852215327", "https://www.tiktok.com/@fashion_john/video/7484388986593627434?is_from_webapp=1&amp;sender_device=pc&amp;web_id=7463593472852215327")</f>
        <v>https://www.tiktok.com/@fashion_john/video/7484388986593627434?is_from_webapp=1&amp;sender_device=pc&amp;web_id=7463593472852215327</v>
      </c>
      <c r="N267"/>
      <c r="O267"/>
      <c r="P267"/>
      <c r="Q267"/>
      <c r="R267"/>
      <c r="S267"/>
      <c r="T267"/>
      <c r="U267"/>
      <c r="V267"/>
      <c r="W267" s="4">
        <v>45741.791342592594</v>
      </c>
      <c r="X267"/>
      <c r="Y267"/>
    </row>
    <row r="268" ht="25.5" customHeight="1">
      <c r="A268" t="inlineStr">
        <is>
          <t>004656VID</t>
        </is>
      </c>
      <c r="B268" t="inlineStr">
        <is>
          <t>Eri Wu</t>
        </is>
      </c>
      <c r="C268" t="inlineStr">
        <is>
          <t>modernhommefashion</t>
        </is>
      </c>
      <c r="D268" t="inlineStr">
        <is>
          <t>Published</t>
        </is>
      </c>
      <c r="E268" t="inlineStr">
        <is>
          <t>Medicube</t>
        </is>
      </c>
      <c r="F268"/>
      <c r="G268" s="2"/>
      <c r="H268" s="2"/>
      <c r="I268"/>
      <c r="J268" s="2"/>
      <c r="K268" s="3">
        <v>45737</v>
      </c>
      <c r="L268" t="inlineStr">
        <is>
          <t>image.png</t>
        </is>
      </c>
      <c r="M268" s="2" t="str">
        <f>=HYPERLINK("https://www.tiktok.com/@modernhommefashion/video/7484348099562048814?is_from_webapp=1&amp;sender_device=pc&amp;web_id=7459896554437084718", "https://www.tiktok.com/@modernhommefashion/video/7484348099562048814?is_from_webapp=1&amp;sender_device=pc&amp;web_id=7459896554437084718")</f>
        <v>https://www.tiktok.com/@modernhommefashion/video/7484348099562048814?is_from_webapp=1&amp;sender_device=pc&amp;web_id=7459896554437084718</v>
      </c>
      <c r="N268"/>
      <c r="O268"/>
      <c r="P268"/>
      <c r="Q268"/>
      <c r="R268"/>
      <c r="S268"/>
      <c r="T268"/>
      <c r="U268"/>
      <c r="V268"/>
      <c r="W268" s="4">
        <v>45737.750972222224</v>
      </c>
      <c r="X268"/>
      <c r="Y268"/>
    </row>
    <row r="269" ht="25.5" customHeight="1">
      <c r="A269" t="inlineStr">
        <is>
          <t>004657VID</t>
        </is>
      </c>
      <c r="B269" t="inlineStr">
        <is>
          <t>Eri Wu</t>
        </is>
      </c>
      <c r="C269" t="inlineStr">
        <is>
          <t>modernhommefashion</t>
        </is>
      </c>
      <c r="D269" t="inlineStr">
        <is>
          <t>Published</t>
        </is>
      </c>
      <c r="E269" t="inlineStr">
        <is>
          <t>Medicube</t>
        </is>
      </c>
      <c r="F269"/>
      <c r="G269" s="2"/>
      <c r="H269" s="2"/>
      <c r="I269"/>
      <c r="J269" s="2"/>
      <c r="K269" s="3">
        <v>45737</v>
      </c>
      <c r="L269" t="inlineStr">
        <is>
          <t>image.png</t>
        </is>
      </c>
      <c r="M269" s="2" t="str">
        <f>=HYPERLINK("https://www.tiktok.com/@modernhommefashion/video/7484360422859066670?is_from_webapp=1&amp;sender_device=pc&amp;web_id=7459896554437084718", "https://www.tiktok.com/@modernhommefashion/video/7484360422859066670?is_from_webapp=1&amp;sender_device=pc&amp;web_id=7459896554437084718")</f>
        <v>https://www.tiktok.com/@modernhommefashion/video/7484360422859066670?is_from_webapp=1&amp;sender_device=pc&amp;web_id=7459896554437084718</v>
      </c>
      <c r="N269"/>
      <c r="O269"/>
      <c r="P269"/>
      <c r="Q269"/>
      <c r="R269"/>
      <c r="S269"/>
      <c r="T269"/>
      <c r="U269"/>
      <c r="V269"/>
      <c r="W269" s="4">
        <v>45737.750914351855</v>
      </c>
      <c r="X269"/>
      <c r="Y269"/>
    </row>
    <row r="270" ht="25.5" customHeight="1">
      <c r="A270" t="inlineStr">
        <is>
          <t>004658VID</t>
        </is>
      </c>
      <c r="B270" t="inlineStr">
        <is>
          <t>Eri Wu</t>
        </is>
      </c>
      <c r="C270" t="inlineStr">
        <is>
          <t>modernhommefashion</t>
        </is>
      </c>
      <c r="D270" t="inlineStr">
        <is>
          <t>Published</t>
        </is>
      </c>
      <c r="E270" t="inlineStr">
        <is>
          <t>Medicube</t>
        </is>
      </c>
      <c r="F270"/>
      <c r="G270" s="2"/>
      <c r="H270" s="2"/>
      <c r="I270"/>
      <c r="J270" s="2"/>
      <c r="K270" s="3">
        <v>45737</v>
      </c>
      <c r="L270" t="inlineStr">
        <is>
          <t>image.png</t>
        </is>
      </c>
      <c r="M270" s="2" t="str">
        <f>=HYPERLINK("https://www.tiktok.com/@modernhommefashion/video/7484374434036337963?is_from_webapp=1&amp;sender_device=pc&amp;web_id=7459896554437084718", "https://www.tiktok.com/@modernhommefashion/video/7484374434036337963?is_from_webapp=1&amp;sender_device=pc&amp;web_id=7459896554437084718")</f>
        <v>https://www.tiktok.com/@modernhommefashion/video/7484374434036337963?is_from_webapp=1&amp;sender_device=pc&amp;web_id=7459896554437084718</v>
      </c>
      <c r="N270"/>
      <c r="O270"/>
      <c r="P270"/>
      <c r="Q270"/>
      <c r="R270"/>
      <c r="S270"/>
      <c r="T270"/>
      <c r="U270"/>
      <c r="V270"/>
      <c r="W270" s="4">
        <v>45737.75082175926</v>
      </c>
      <c r="X270"/>
      <c r="Y270"/>
    </row>
    <row r="271" ht="25.5" customHeight="1">
      <c r="A271" t="inlineStr">
        <is>
          <t>005164VID</t>
        </is>
      </c>
      <c r="B271" t="inlineStr">
        <is>
          <t>Eri Wu</t>
        </is>
      </c>
      <c r="C271" t="inlineStr">
        <is>
          <t>modernhommefashion</t>
        </is>
      </c>
      <c r="D271"/>
      <c r="E271" t="inlineStr">
        <is>
          <t>Medicube</t>
        </is>
      </c>
      <c r="F271"/>
      <c r="G271" s="2"/>
      <c r="H271" s="2"/>
      <c r="I271"/>
      <c r="J271" s="2"/>
      <c r="K271" s="3"/>
      <c r="L271"/>
      <c r="M271" s="2"/>
      <c r="N271"/>
      <c r="O271"/>
      <c r="P271"/>
      <c r="Q271"/>
      <c r="R271"/>
      <c r="S271"/>
      <c r="T271"/>
      <c r="U271"/>
      <c r="V271"/>
      <c r="W271" s="4">
        <v>45741.694247685184</v>
      </c>
      <c r="X271"/>
      <c r="Y271"/>
    </row>
  </sheetData>
  <dataValidations count="3">
    <dataValidation allowBlank="false" sqref="D2:D270" type="list">
      <formula1>"Filming,Editing,Ready TBP,Published,Deleted,Violation,https://www.tiktok.com/@closetcouture7/video/7486588659857132846"</formula1>
    </dataValidation>
    <dataValidation allowBlank="false" sqref="V2:V270" type="list">
      <formula1>"Self-Edit,Bella,Marion,Patrick,Sam,Glenn,Pia,Antonette,Marco,Glecy,Florenz,Marsha,Carl,Blitzen,Uriel,Red,Rainier,Nelson,Lailah,Yaz,Joanna"</formula1>
    </dataValidation>
    <dataValidation allowBlank="false" sqref="Y2:Y270" type="list">
      <formula1>"演员口播,演员纯展示,演员混剪,平铺混剪,低脂小视频"</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