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113d7694c278cf/Documentos/Computacion Para Bioingenieria/ComputacionParaBioingenieria/"/>
    </mc:Choice>
  </mc:AlternateContent>
  <xr:revisionPtr revIDLastSave="2" documentId="8_{30E39E93-01CF-4450-96A6-2867559A1C58}" xr6:coauthVersionLast="47" xr6:coauthVersionMax="47" xr10:uidLastSave="{710F4D8F-A076-4ADD-A259-EEF2652F1E4E}"/>
  <bookViews>
    <workbookView xWindow="-108" yWindow="-108" windowWidth="23256" windowHeight="12456" xr2:uid="{62A66E23-C856-4897-AEDB-1A4D06CE5951}"/>
  </bookViews>
  <sheets>
    <sheet name="Hoja1" sheetId="1" r:id="rId1"/>
  </sheets>
  <definedNames>
    <definedName name="_xlnm.Print_Area" localSheetId="0">Hoja1!$A$1:$O$300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0" i="1" l="1" a="1"/>
  <c r="D110" i="1" s="1"/>
  <c r="H63" i="1"/>
  <c r="H60" i="1"/>
  <c r="G270" i="1"/>
  <c r="G269" i="1"/>
  <c r="G265" i="1"/>
  <c r="G264" i="1"/>
  <c r="G263" i="1"/>
  <c r="G262" i="1"/>
  <c r="G261" i="1"/>
  <c r="B288" i="1"/>
  <c r="B287" i="1"/>
  <c r="B286" i="1"/>
  <c r="B285" i="1"/>
  <c r="B284" i="1"/>
  <c r="B283" i="1"/>
  <c r="B282" i="1"/>
  <c r="E212" i="1" a="1"/>
  <c r="E212" i="1" s="1"/>
  <c r="F212" i="1" s="1"/>
  <c r="H192" i="1"/>
  <c r="G192" i="1"/>
  <c r="H191" i="1"/>
  <c r="G191" i="1"/>
  <c r="H190" i="1"/>
  <c r="G190" i="1"/>
  <c r="H59" i="1"/>
  <c r="H62" i="1"/>
  <c r="H61" i="1"/>
  <c r="H41" i="1"/>
  <c r="H42" i="1"/>
  <c r="H36" i="1"/>
  <c r="H35" i="1"/>
  <c r="H34" i="1"/>
  <c r="F213" i="1" l="1"/>
  <c r="G212" i="1"/>
  <c r="G213" i="1" l="1"/>
  <c r="F214" i="1"/>
  <c r="F215" i="1" l="1"/>
  <c r="G214" i="1"/>
  <c r="F216" i="1" l="1"/>
  <c r="G215" i="1"/>
  <c r="F217" i="1" l="1"/>
  <c r="G216" i="1"/>
  <c r="F218" i="1" l="1"/>
  <c r="G218" i="1" s="1"/>
  <c r="G2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<sst xmlns="http://schemas.openxmlformats.org/spreadsheetml/2006/main" count="182" uniqueCount="129">
  <si>
    <t>Media</t>
  </si>
  <si>
    <t>Mediana</t>
  </si>
  <si>
    <t>Moda</t>
  </si>
  <si>
    <t>Varianza</t>
  </si>
  <si>
    <t>Desv. est.</t>
  </si>
  <si>
    <t>#</t>
  </si>
  <si>
    <t>Nota</t>
  </si>
  <si>
    <t>Tiempo (min)</t>
  </si>
  <si>
    <t>Rango</t>
  </si>
  <si>
    <t>Percentil</t>
  </si>
  <si>
    <t>Cuartil 1</t>
  </si>
  <si>
    <t>Cuartil 2</t>
  </si>
  <si>
    <t>Cuartil 3</t>
  </si>
  <si>
    <t>Categoría de Producto</t>
  </si>
  <si>
    <t>Frecuencia Absoluta</t>
  </si>
  <si>
    <t>Frecuencia Relativa (%)</t>
  </si>
  <si>
    <t>Frecuencia Acumulada</t>
  </si>
  <si>
    <t>Frecuencia Relativa Acumulada (%)</t>
  </si>
  <si>
    <t>Alimentos</t>
  </si>
  <si>
    <t>Bebidas</t>
  </si>
  <si>
    <t>Productos de Limpieza</t>
  </si>
  <si>
    <t>Higiene Personal</t>
  </si>
  <si>
    <t>Electrónica</t>
  </si>
  <si>
    <t>Ropa</t>
  </si>
  <si>
    <t>Juguetes</t>
  </si>
  <si>
    <t>Trimestre</t>
  </si>
  <si>
    <t>Ventas Totales ($)</t>
  </si>
  <si>
    <t>Promedio Trimestral ($)</t>
  </si>
  <si>
    <t>1er Trimestre</t>
  </si>
  <si>
    <t>2do Trimestre</t>
  </si>
  <si>
    <t>3er Trimestre</t>
  </si>
  <si>
    <t>4to Trimestre</t>
  </si>
  <si>
    <t>Bins</t>
  </si>
  <si>
    <t>Frecuencia</t>
  </si>
  <si>
    <t>Alturas</t>
  </si>
  <si>
    <t>160-165</t>
  </si>
  <si>
    <t>166-170</t>
  </si>
  <si>
    <t>171-175</t>
  </si>
  <si>
    <t>176-180</t>
  </si>
  <si>
    <t>181-185</t>
  </si>
  <si>
    <t>Tipo de Gasto</t>
  </si>
  <si>
    <t>Porcentaje de Participación (%)</t>
  </si>
  <si>
    <t>Alimentación</t>
  </si>
  <si>
    <t>Transporte</t>
  </si>
  <si>
    <t>Educación</t>
  </si>
  <si>
    <t>Ocio</t>
  </si>
  <si>
    <t>Otros</t>
  </si>
  <si>
    <t>Total</t>
  </si>
  <si>
    <t>Estudiante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</si>
  <si>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</si>
  <si>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</si>
  <si>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</si>
  <si>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</si>
  <si>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</si>
  <si>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</si>
  <si>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</si>
  <si>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</si>
  <si>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</si>
  <si>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</si>
  <si>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</si>
  <si>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</si>
  <si>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</si>
  <si>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</si>
  <si>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</si>
  <si>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</si>
  <si>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</si>
  <si>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</si>
  <si>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</si>
  <si>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</si>
  <si>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MEDIA</t>
  </si>
  <si>
    <t>DESVIACION ESTANDAR</t>
  </si>
  <si>
    <t>RANGO</t>
  </si>
  <si>
    <t>GRUPO A</t>
  </si>
  <si>
    <t>GRUPO B</t>
  </si>
  <si>
    <t>Tiempos</t>
  </si>
  <si>
    <t>0-19</t>
  </si>
  <si>
    <t>20-29</t>
  </si>
  <si>
    <t>30-39</t>
  </si>
  <si>
    <t>40-49</t>
  </si>
  <si>
    <t>50-59</t>
  </si>
  <si>
    <t>60-69</t>
  </si>
  <si>
    <t>70-79</t>
  </si>
  <si>
    <t>Intervalo</t>
  </si>
  <si>
    <t>Porcentaje acumulado</t>
  </si>
  <si>
    <t>Empleado</t>
  </si>
  <si>
    <t>Sueldo ($)</t>
  </si>
  <si>
    <t>Área de Trabajo</t>
  </si>
  <si>
    <t>Género</t>
  </si>
  <si>
    <t>E01</t>
  </si>
  <si>
    <t>Administración</t>
  </si>
  <si>
    <t>F</t>
  </si>
  <si>
    <t>E02</t>
  </si>
  <si>
    <t>Logística</t>
  </si>
  <si>
    <t>M</t>
  </si>
  <si>
    <t>E03</t>
  </si>
  <si>
    <t>Finanzas</t>
  </si>
  <si>
    <t>E04</t>
  </si>
  <si>
    <t>Ingeniería</t>
  </si>
  <si>
    <t>E05</t>
  </si>
  <si>
    <t>Recursos Humanos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</si>
  <si>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</si>
  <si>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</si>
  <si>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</si>
  <si>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</si>
  <si>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</si>
  <si>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</si>
  <si>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</si>
  <si>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</si>
  <si>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</si>
  <si>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</si>
  <si>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</si>
  <si>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</si>
  <si>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</si>
  <si>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</si>
  <si>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</si>
  <si>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Desviacion estandar</t>
  </si>
  <si>
    <t>Área</t>
  </si>
  <si>
    <t>Sueldo Promedio</t>
  </si>
  <si>
    <t>Cantidad</t>
  </si>
  <si>
    <r>
      <rPr>
        <b/>
        <sz val="11"/>
        <color theme="1"/>
        <rFont val="Calibri"/>
        <family val="2"/>
        <scheme val="minor"/>
      </rPr>
      <t>1. Cálculo de medidas centrales</t>
    </r>
    <r>
      <rPr>
        <sz val="11"/>
        <color theme="1"/>
        <rFont val="Calibri"/>
        <family val="2"/>
        <scheme val="minor"/>
      </rPr>
      <t xml:space="preserve">
Se te entrega una lista de 30 calificaciones de estudiantes. Objetivo: Usando funciones de Excel, calcula: Media (=PROMEDIO()) Mediana (=MEDIANA()) Moda (=MODA.UNO())</t>
    </r>
  </si>
  <si>
    <r>
      <rPr>
        <b/>
        <sz val="11"/>
        <color theme="1"/>
        <rFont val="Calibri"/>
        <family val="2"/>
        <scheme val="minor"/>
      </rPr>
      <t>2. Dispersión de datos</t>
    </r>
    <r>
      <rPr>
        <sz val="11"/>
        <color theme="1"/>
        <rFont val="Calibri"/>
        <family val="2"/>
        <scheme val="minor"/>
      </rPr>
      <t xml:space="preserve"> Utiliza la misma lista del ejercicio anterior. Objetivo: Calcula la varianza (=VAR.P()) y la desviación estándar (=DESVEST.P()).</t>
    </r>
  </si>
  <si>
    <r>
      <rPr>
        <b/>
        <sz val="11"/>
        <color theme="1"/>
        <rFont val="Calibri"/>
        <family val="2"/>
        <scheme val="minor"/>
      </rPr>
      <t>3. Rango, percentiles y cuartiles</t>
    </r>
    <r>
      <rPr>
        <sz val="11"/>
        <color theme="1"/>
        <rFont val="Calibri"/>
        <family val="2"/>
        <scheme val="minor"/>
      </rPr>
      <t xml:space="preserve"> Dada una lista de tiempos (en minutos) que estudiantes tardaron en resolver un examen: Calcula el rango Los cuartiles 1, 2 y 3 (=CUARTIL.EXC()) El percentil 90 (=PERCENTIL.EXC())</t>
    </r>
  </si>
  <si>
    <r>
      <rPr>
        <b/>
        <sz val="11"/>
        <color theme="1"/>
        <rFont val="Calibri"/>
        <family val="2"/>
        <scheme val="minor"/>
      </rPr>
      <t>4. Visualización: gráfico de barras</t>
    </r>
    <r>
      <rPr>
        <sz val="11"/>
        <color theme="1"/>
        <rFont val="Calibri"/>
        <family val="2"/>
        <scheme val="minor"/>
      </rPr>
      <t xml:space="preserve"> Dada una tabla de frecuencias con distintas categorías de productos vendidos, Objetivo: Crea un gráfico de barras comparando cantidades.</t>
    </r>
  </si>
  <si>
    <r>
      <rPr>
        <b/>
        <sz val="11"/>
        <color theme="1"/>
        <rFont val="Calibri"/>
        <family val="2"/>
        <scheme val="minor"/>
      </rPr>
      <t>5. Visualización: gráfico de columnas</t>
    </r>
    <r>
      <rPr>
        <sz val="11"/>
        <color theme="1"/>
        <rFont val="Calibri"/>
        <family val="2"/>
        <scheme val="minor"/>
      </rPr>
      <t xml:space="preserve"> Tienes los promedios trimestrales de ventas de una empresa por 4 trimestres. Objetivo: Crea un gráfico de columnas con etiquetas y formato personalizado.</t>
    </r>
  </si>
  <si>
    <r>
      <rPr>
        <b/>
        <sz val="11"/>
        <color theme="1"/>
        <rFont val="Calibri"/>
        <family val="2"/>
        <scheme val="minor"/>
      </rPr>
      <t>6. Construcción de histograma</t>
    </r>
    <r>
      <rPr>
        <sz val="11"/>
        <color theme="1"/>
        <rFont val="Calibri"/>
        <family val="2"/>
        <scheme val="minor"/>
      </rPr>
      <t xml:space="preserve"> Genera 50 datos simulados de alturas (en cm). Objetivo: Agrupa los datos por intervalos (bins) y construye un histograma con Análisis de datos o usando FRECUENCIA() y Gráfico de columnas.</t>
    </r>
  </si>
  <si>
    <r>
      <rPr>
        <b/>
        <sz val="11"/>
        <color theme="1"/>
        <rFont val="Calibri"/>
        <family val="2"/>
        <scheme val="minor"/>
      </rPr>
      <t>7. Gráfico circular (pastel)</t>
    </r>
    <r>
      <rPr>
        <sz val="11"/>
        <color theme="1"/>
        <rFont val="Calibri"/>
        <family val="2"/>
        <scheme val="minor"/>
      </rPr>
      <t xml:space="preserve"> Tienes los porcentajes de participación de diferentes tipos de gasto mensual: alimentación, transporte, educación, ocio, otros. Objetivo: Crea un gráfico de pastel con etiquetas de datos y leyenda.</t>
    </r>
  </si>
  <si>
    <r>
      <rPr>
        <b/>
        <sz val="11"/>
        <color theme="1"/>
        <rFont val="Calibri"/>
        <family val="2"/>
        <scheme val="minor"/>
      </rPr>
      <t>8. Comparación entre dos grupos</t>
    </r>
    <r>
      <rPr>
        <sz val="11"/>
        <color theme="1"/>
        <rFont val="Calibri"/>
        <family val="2"/>
        <scheme val="minor"/>
      </rPr>
      <t xml:space="preserve"> Dadas las notas de dos grupos de estudiantes en una evaluación: Calcula para ambos grupos media, desviación estándar, rango. Crea un gráfico de columnas comparativo entre ambos.</t>
    </r>
  </si>
  <si>
    <r>
      <rPr>
        <b/>
        <sz val="11"/>
        <color theme="1"/>
        <rFont val="Calibri"/>
        <family val="2"/>
        <scheme val="minor"/>
      </rPr>
      <t>9. Distribución de frecuencia y acumulada</t>
    </r>
    <r>
      <rPr>
        <sz val="11"/>
        <color theme="1"/>
        <rFont val="Calibri"/>
        <family val="2"/>
        <scheme val="minor"/>
      </rPr>
      <t xml:space="preserve"> Usa una lista de 40 datos de tiempos (en segundos) para resolver un ejercicio. Agrupa por intervalos. Calcula frecuencia, frecuencia acumulada y porcentaje acumulado. Representa la distribución en un gráfico combinado.</t>
    </r>
  </si>
  <si>
    <r>
      <rPr>
        <b/>
        <sz val="11"/>
        <color theme="1"/>
        <rFont val="Calibri"/>
        <family val="2"/>
        <scheme val="minor"/>
      </rPr>
      <t>10. Análisis de datos reales</t>
    </r>
    <r>
      <rPr>
        <sz val="11"/>
        <color theme="1"/>
        <rFont val="Calibri"/>
        <family val="2"/>
        <scheme val="minor"/>
      </rPr>
      <t xml:space="preserve"> Descarga datos reales de https://datos.gob.es o crea una tabla simulada con sueldos mensuales de empleados. Calcula media, mediana, moda, cuartiles, desviación estándar. Realiza 2 gráficos: uno de barras para sueldos por área y otro circular para proporción por género.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</si>
</sst>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6" borderId="0" xfId="0" applyFill="1"/>
    <xf numFmtId="0" fontId="1" fillId="8" borderId="0" xfId="0" applyFont="1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horizontal="center" vertical="center" wrapText="1"/>
    </xf>
    <xf numFmtId="0" fontId="1" fillId="12" borderId="0" xfId="0" applyFont="1" applyFill="1" applyAlignment="1">
      <alignment horizontal="center"/>
    </xf>
    <xf numFmtId="0" fontId="1" fillId="12" borderId="0" xfId="0" applyFont="1" applyFill="1"/>
    <xf numFmtId="0" fontId="0" fillId="13" borderId="0" xfId="0" applyFill="1"/>
    <xf numFmtId="0" fontId="0" fillId="12" borderId="0" xfId="0" applyFill="1"/>
    <xf numFmtId="0" fontId="1" fillId="14" borderId="0" xfId="0" applyFont="1" applyFill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16" borderId="0" xfId="0" applyFont="1" applyFill="1" applyAlignment="1">
      <alignment horizontal="center" vertical="center" wrapText="1"/>
    </xf>
    <xf numFmtId="0" fontId="1" fillId="16" borderId="0" xfId="0" applyFont="1" applyFill="1"/>
    <xf numFmtId="0" fontId="0" fillId="17" borderId="0" xfId="0" applyFill="1" applyAlignment="1">
      <alignment vertical="center" wrapText="1"/>
    </xf>
    <xf numFmtId="0" fontId="0" fillId="17" borderId="0" xfId="0" applyFill="1"/>
    <xf numFmtId="0" fontId="0" fillId="18" borderId="0" xfId="0" applyFill="1" applyAlignment="1">
      <alignment horizontal="center" vertical="center" wrapText="1"/>
    </xf>
    <xf numFmtId="0" fontId="1" fillId="18" borderId="0" xfId="0" applyFont="1" applyFill="1"/>
    <xf numFmtId="0" fontId="0" fillId="19" borderId="0" xfId="0" applyFill="1"/>
    <xf numFmtId="0" fontId="0" fillId="18" borderId="0" xfId="0" applyFill="1"/>
    <xf numFmtId="0" fontId="1" fillId="18" borderId="0" xfId="0" applyFont="1" applyFill="1" applyAlignment="1">
      <alignment wrapText="1"/>
    </xf>
    <xf numFmtId="0" fontId="1" fillId="20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1" borderId="0" xfId="0" applyFill="1"/>
    <xf numFmtId="0" fontId="0" fillId="14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FFCC"/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BO"/>
              <a:t>Ventas</a:t>
            </a:r>
          </a:p>
        </c:rich>
      </c:tx>
      <c:layout>
        <c:manualLayout>
          <c:xMode val="edge"/>
          <c:yMode val="edge"/>
          <c:x val="0.356437445319335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B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Hoja1!$F$68</c:f>
              <c:strCache>
                <c:ptCount val="1"/>
                <c:pt idx="0">
                  <c:v>Frecuencia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Hoja1!$E$69:$E$75</c:f>
              <c:strCache>
                <c:ptCount val="7"/>
                <c:pt idx="0">
                  <c:v>Alimentos</c:v>
                </c:pt>
                <c:pt idx="1">
                  <c:v>Bebidas</c:v>
                </c:pt>
                <c:pt idx="2">
                  <c:v>Productos de Limpieza</c:v>
                </c:pt>
                <c:pt idx="3">
                  <c:v>Higiene Personal</c:v>
                </c:pt>
                <c:pt idx="4">
                  <c:v>Electrónica</c:v>
                </c:pt>
                <c:pt idx="5">
                  <c:v>Ropa</c:v>
                </c:pt>
                <c:pt idx="6">
                  <c:v>Juguetes</c:v>
                </c:pt>
              </c:strCache>
            </c:strRef>
          </c:cat>
          <c:val>
            <c:numRef>
              <c:f>Hoja1!$F$69:$F$75</c:f>
              <c:numCache>
                <c:formatCode>General</c:formatCode>
                <c:ptCount val="7"/>
                <c:pt idx="0">
                  <c:v>120</c:v>
                </c:pt>
                <c:pt idx="1">
                  <c:v>80</c:v>
                </c:pt>
                <c:pt idx="2">
                  <c:v>60</c:v>
                </c:pt>
                <c:pt idx="3">
                  <c:v>90</c:v>
                </c:pt>
                <c:pt idx="4">
                  <c:v>50</c:v>
                </c:pt>
                <c:pt idx="5">
                  <c:v>70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8-444C-98E6-BCB0B02CCE2E}"/>
            </c:ext>
          </c:extLst>
        </c:ser>
        <c:ser>
          <c:idx val="1"/>
          <c:order val="1"/>
          <c:tx>
            <c:strRef>
              <c:f>Hoja1!$G$68</c:f>
              <c:strCache>
                <c:ptCount val="1"/>
                <c:pt idx="0">
                  <c:v>Frecuencia Relativa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Hoja1!$E$69:$E$75</c:f>
              <c:strCache>
                <c:ptCount val="7"/>
                <c:pt idx="0">
                  <c:v>Alimentos</c:v>
                </c:pt>
                <c:pt idx="1">
                  <c:v>Bebidas</c:v>
                </c:pt>
                <c:pt idx="2">
                  <c:v>Productos de Limpieza</c:v>
                </c:pt>
                <c:pt idx="3">
                  <c:v>Higiene Personal</c:v>
                </c:pt>
                <c:pt idx="4">
                  <c:v>Electrónica</c:v>
                </c:pt>
                <c:pt idx="5">
                  <c:v>Ropa</c:v>
                </c:pt>
                <c:pt idx="6">
                  <c:v>Juguetes</c:v>
                </c:pt>
              </c:strCache>
            </c:strRef>
          </c:cat>
          <c:val>
            <c:numRef>
              <c:f>Hoja1!$G$69:$G$75</c:f>
              <c:numCache>
                <c:formatCode>General</c:formatCode>
                <c:ptCount val="7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18</c:v>
                </c:pt>
                <c:pt idx="4">
                  <c:v>10</c:v>
                </c:pt>
                <c:pt idx="5">
                  <c:v>14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58-444C-98E6-BCB0B02CCE2E}"/>
            </c:ext>
          </c:extLst>
        </c:ser>
        <c:ser>
          <c:idx val="2"/>
          <c:order val="2"/>
          <c:tx>
            <c:strRef>
              <c:f>Hoja1!$H$68</c:f>
              <c:strCache>
                <c:ptCount val="1"/>
                <c:pt idx="0">
                  <c:v>Frecuencia Acumulada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Hoja1!$E$69:$E$75</c:f>
              <c:strCache>
                <c:ptCount val="7"/>
                <c:pt idx="0">
                  <c:v>Alimentos</c:v>
                </c:pt>
                <c:pt idx="1">
                  <c:v>Bebidas</c:v>
                </c:pt>
                <c:pt idx="2">
                  <c:v>Productos de Limpieza</c:v>
                </c:pt>
                <c:pt idx="3">
                  <c:v>Higiene Personal</c:v>
                </c:pt>
                <c:pt idx="4">
                  <c:v>Electrónica</c:v>
                </c:pt>
                <c:pt idx="5">
                  <c:v>Ropa</c:v>
                </c:pt>
                <c:pt idx="6">
                  <c:v>Juguetes</c:v>
                </c:pt>
              </c:strCache>
            </c:strRef>
          </c:cat>
          <c:val>
            <c:numRef>
              <c:f>Hoja1!$H$69:$H$75</c:f>
              <c:numCache>
                <c:formatCode>General</c:formatCode>
                <c:ptCount val="7"/>
                <c:pt idx="0">
                  <c:v>120</c:v>
                </c:pt>
                <c:pt idx="1">
                  <c:v>200</c:v>
                </c:pt>
                <c:pt idx="2">
                  <c:v>260</c:v>
                </c:pt>
                <c:pt idx="3">
                  <c:v>350</c:v>
                </c:pt>
                <c:pt idx="4">
                  <c:v>400</c:v>
                </c:pt>
                <c:pt idx="5">
                  <c:v>470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58-444C-98E6-BCB0B02CCE2E}"/>
            </c:ext>
          </c:extLst>
        </c:ser>
        <c:ser>
          <c:idx val="3"/>
          <c:order val="3"/>
          <c:tx>
            <c:strRef>
              <c:f>Hoja1!$I$68</c:f>
              <c:strCache>
                <c:ptCount val="1"/>
                <c:pt idx="0">
                  <c:v>Frecuencia Relativa Acumulada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Hoja1!$E$69:$E$75</c:f>
              <c:strCache>
                <c:ptCount val="7"/>
                <c:pt idx="0">
                  <c:v>Alimentos</c:v>
                </c:pt>
                <c:pt idx="1">
                  <c:v>Bebidas</c:v>
                </c:pt>
                <c:pt idx="2">
                  <c:v>Productos de Limpieza</c:v>
                </c:pt>
                <c:pt idx="3">
                  <c:v>Higiene Personal</c:v>
                </c:pt>
                <c:pt idx="4">
                  <c:v>Electrónica</c:v>
                </c:pt>
                <c:pt idx="5">
                  <c:v>Ropa</c:v>
                </c:pt>
                <c:pt idx="6">
                  <c:v>Juguetes</c:v>
                </c:pt>
              </c:strCache>
            </c:strRef>
          </c:cat>
          <c:val>
            <c:numRef>
              <c:f>Hoja1!$I$69:$I$75</c:f>
              <c:numCache>
                <c:formatCode>General</c:formatCode>
                <c:ptCount val="7"/>
                <c:pt idx="0">
                  <c:v>24</c:v>
                </c:pt>
                <c:pt idx="1">
                  <c:v>40</c:v>
                </c:pt>
                <c:pt idx="2">
                  <c:v>52</c:v>
                </c:pt>
                <c:pt idx="3">
                  <c:v>70</c:v>
                </c:pt>
                <c:pt idx="4">
                  <c:v>80</c:v>
                </c:pt>
                <c:pt idx="5">
                  <c:v>94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58-444C-98E6-BCB0B02CC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50"/>
        <c:axId val="146402703"/>
        <c:axId val="146403119"/>
      </c:barChart>
      <c:catAx>
        <c:axId val="1464027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403119"/>
        <c:crosses val="autoZero"/>
        <c:auto val="1"/>
        <c:lblAlgn val="ctr"/>
        <c:lblOffset val="100"/>
        <c:noMultiLvlLbl val="0"/>
      </c:catAx>
      <c:valAx>
        <c:axId val="14640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640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Hoja1!$B$92</c:f>
              <c:strCache>
                <c:ptCount val="1"/>
                <c:pt idx="0">
                  <c:v>Ventas Totales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Hoja1!$A$93:$A$96</c:f>
              <c:strCache>
                <c:ptCount val="4"/>
                <c:pt idx="0">
                  <c:v>1er Trimestre</c:v>
                </c:pt>
                <c:pt idx="1">
                  <c:v>2do Trimestre</c:v>
                </c:pt>
                <c:pt idx="2">
                  <c:v>3er Trimestre</c:v>
                </c:pt>
                <c:pt idx="3">
                  <c:v>4to Trimestre</c:v>
                </c:pt>
              </c:strCache>
            </c:strRef>
          </c:cat>
          <c:val>
            <c:numRef>
              <c:f>Hoja1!$B$93:$B$96</c:f>
              <c:numCache>
                <c:formatCode>General</c:formatCode>
                <c:ptCount val="4"/>
                <c:pt idx="0">
                  <c:v>150</c:v>
                </c:pt>
                <c:pt idx="1">
                  <c:v>180</c:v>
                </c:pt>
                <c:pt idx="2">
                  <c:v>210</c:v>
                </c:pt>
                <c:pt idx="3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3-4C3C-B6BA-896615326B77}"/>
            </c:ext>
          </c:extLst>
        </c:ser>
        <c:ser>
          <c:idx val="1"/>
          <c:order val="1"/>
          <c:tx>
            <c:strRef>
              <c:f>Hoja1!$C$92</c:f>
              <c:strCache>
                <c:ptCount val="1"/>
                <c:pt idx="0">
                  <c:v>Promedio Trimestral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Hoja1!$A$93:$A$96</c:f>
              <c:strCache>
                <c:ptCount val="4"/>
                <c:pt idx="0">
                  <c:v>1er Trimestre</c:v>
                </c:pt>
                <c:pt idx="1">
                  <c:v>2do Trimestre</c:v>
                </c:pt>
                <c:pt idx="2">
                  <c:v>3er Trimestre</c:v>
                </c:pt>
                <c:pt idx="3">
                  <c:v>4to Trimestre</c:v>
                </c:pt>
              </c:strCache>
            </c:strRef>
          </c:cat>
          <c:val>
            <c:numRef>
              <c:f>Hoja1!$C$93:$C$96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3-4C3C-B6BA-896615326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4282303"/>
        <c:axId val="1454283551"/>
        <c:axId val="0"/>
      </c:bar3DChart>
      <c:catAx>
        <c:axId val="145428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54283551"/>
        <c:crosses val="autoZero"/>
        <c:auto val="1"/>
        <c:lblAlgn val="ctr"/>
        <c:lblOffset val="100"/>
        <c:noMultiLvlLbl val="0"/>
      </c:catAx>
      <c:valAx>
        <c:axId val="145428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4542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Alturas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7AC-47BF-A9ED-C35CB17D96DD}"/>
              </c:ext>
            </c:extLst>
          </c:dPt>
          <c:cat>
            <c:strRef>
              <c:f>Hoja1!$F$109:$J$109</c:f>
              <c:strCache>
                <c:ptCount val="5"/>
                <c:pt idx="0">
                  <c:v>160-165</c:v>
                </c:pt>
                <c:pt idx="1">
                  <c:v>166-170</c:v>
                </c:pt>
                <c:pt idx="2">
                  <c:v>171-175</c:v>
                </c:pt>
                <c:pt idx="3">
                  <c:v>176-180</c:v>
                </c:pt>
                <c:pt idx="4">
                  <c:v>181-185</c:v>
                </c:pt>
              </c:strCache>
            </c:strRef>
          </c:cat>
          <c:val>
            <c:numRef>
              <c:f>Hoja1!$F$110:$J$110</c:f>
              <c:numCache>
                <c:formatCode>General</c:formatCode>
                <c:ptCount val="5"/>
                <c:pt idx="0">
                  <c:v>6</c:v>
                </c:pt>
                <c:pt idx="1">
                  <c:v>18</c:v>
                </c:pt>
                <c:pt idx="2">
                  <c:v>16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C-47BF-A9ED-C35CB17D9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2"/>
        <c:overlap val="-27"/>
        <c:axId val="681004111"/>
        <c:axId val="681000367"/>
      </c:barChart>
      <c:catAx>
        <c:axId val="68100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81000367"/>
        <c:crosses val="autoZero"/>
        <c:auto val="1"/>
        <c:lblAlgn val="ctr"/>
        <c:lblOffset val="100"/>
        <c:noMultiLvlLbl val="0"/>
      </c:catAx>
      <c:valAx>
        <c:axId val="6810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81004111"/>
        <c:crosses val="autoZero"/>
        <c:crossBetween val="between"/>
      </c:valAx>
      <c:spPr>
        <a:noFill/>
        <a:ln w="76200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476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Hoja1!$B$169</c:f>
              <c:strCache>
                <c:ptCount val="1"/>
                <c:pt idx="0">
                  <c:v>Porcentaje de Participación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D7-40E0-B2CF-63504D227E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D7-40E0-B2CF-63504D227E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D7-40E0-B2CF-63504D227E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D7-40E0-B2CF-63504D227E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D7-40E0-B2CF-63504D227EE4}"/>
              </c:ext>
            </c:extLst>
          </c:dPt>
          <c:cat>
            <c:strRef>
              <c:f>Hoja1!$A$170:$A$174</c:f>
              <c:strCache>
                <c:ptCount val="5"/>
                <c:pt idx="0">
                  <c:v>Alimentación</c:v>
                </c:pt>
                <c:pt idx="1">
                  <c:v>Transporte</c:v>
                </c:pt>
                <c:pt idx="2">
                  <c:v>Educación</c:v>
                </c:pt>
                <c:pt idx="3">
                  <c:v>Ocio</c:v>
                </c:pt>
                <c:pt idx="4">
                  <c:v>Otros</c:v>
                </c:pt>
              </c:strCache>
            </c:strRef>
          </c:cat>
          <c:val>
            <c:numRef>
              <c:f>Hoja1!$B$170:$B$174</c:f>
              <c:numCache>
                <c:formatCode>General</c:formatCode>
                <c:ptCount val="5"/>
                <c:pt idx="0">
                  <c:v>35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7-4475-8D75-8EB031A79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Tiempos para Resolver un Ejercicio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Hoja1!$E$211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Hoja1!$D$212:$D$218</c:f>
              <c:strCache>
                <c:ptCount val="7"/>
                <c:pt idx="0">
                  <c:v>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</c:strCache>
            </c:strRef>
          </c:cat>
          <c:val>
            <c:numRef>
              <c:f>Hoja1!$E$212:$E$218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4-41C7-B74F-59AB374123AF}"/>
            </c:ext>
          </c:extLst>
        </c:ser>
        <c:ser>
          <c:idx val="1"/>
          <c:order val="1"/>
          <c:tx>
            <c:strRef>
              <c:f>Hoja1!$F$211</c:f>
              <c:strCache>
                <c:ptCount val="1"/>
                <c:pt idx="0">
                  <c:v>Frecuencia Acumulada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Hoja1!$D$212:$D$218</c:f>
              <c:strCache>
                <c:ptCount val="7"/>
                <c:pt idx="0">
                  <c:v>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</c:strCache>
            </c:strRef>
          </c:cat>
          <c:val>
            <c:numRef>
              <c:f>Hoja1!$F$212:$F$218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37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4-41C7-B74F-59AB37412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7971055"/>
        <c:axId val="1317973135"/>
      </c:barChart>
      <c:lineChart>
        <c:grouping val="standard"/>
        <c:varyColors val="0"/>
        <c:ser>
          <c:idx val="2"/>
          <c:order val="2"/>
          <c:tx>
            <c:strRef>
              <c:f>Hoja1!$G$211</c:f>
              <c:strCache>
                <c:ptCount val="1"/>
                <c:pt idx="0">
                  <c:v>Porcentaje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Hoja1!$D$212:$D$218</c:f>
              <c:strCache>
                <c:ptCount val="7"/>
                <c:pt idx="0">
                  <c:v>0-19</c:v>
                </c:pt>
                <c:pt idx="1">
                  <c:v>20-29</c:v>
                </c:pt>
                <c:pt idx="2">
                  <c:v>30-39</c:v>
                </c:pt>
                <c:pt idx="3">
                  <c:v>40-49</c:v>
                </c:pt>
                <c:pt idx="4">
                  <c:v>50-59</c:v>
                </c:pt>
                <c:pt idx="5">
                  <c:v>60-69</c:v>
                </c:pt>
                <c:pt idx="6">
                  <c:v>70-79</c:v>
                </c:pt>
              </c:strCache>
            </c:strRef>
          </c:cat>
          <c:val>
            <c:numRef>
              <c:f>Hoja1!$G$212:$G$218</c:f>
              <c:numCache>
                <c:formatCode>General</c:formatCode>
                <c:ptCount val="7"/>
                <c:pt idx="0">
                  <c:v>5</c:v>
                </c:pt>
                <c:pt idx="1">
                  <c:v>12.5</c:v>
                </c:pt>
                <c:pt idx="2">
                  <c:v>27.500000000000004</c:v>
                </c:pt>
                <c:pt idx="3">
                  <c:v>47.5</c:v>
                </c:pt>
                <c:pt idx="4">
                  <c:v>70</c:v>
                </c:pt>
                <c:pt idx="5">
                  <c:v>92.5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54-41C7-B74F-59AB37412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972303"/>
        <c:axId val="1317971887"/>
      </c:lineChart>
      <c:catAx>
        <c:axId val="131797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17973135"/>
        <c:crosses val="autoZero"/>
        <c:auto val="1"/>
        <c:lblAlgn val="ctr"/>
        <c:lblOffset val="100"/>
        <c:noMultiLvlLbl val="0"/>
      </c:catAx>
      <c:valAx>
        <c:axId val="13179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17971055"/>
        <c:crosses val="autoZero"/>
        <c:crossBetween val="between"/>
      </c:valAx>
      <c:valAx>
        <c:axId val="131797188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317972303"/>
        <c:crosses val="max"/>
        <c:crossBetween val="between"/>
      </c:valAx>
      <c:catAx>
        <c:axId val="1317972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79718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Hoja1!$G$260</c:f>
              <c:strCache>
                <c:ptCount val="1"/>
                <c:pt idx="0">
                  <c:v>Sueldo 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Hoja1!$F$261:$F$265</c:f>
              <c:strCache>
                <c:ptCount val="5"/>
                <c:pt idx="0">
                  <c:v>Administración</c:v>
                </c:pt>
                <c:pt idx="1">
                  <c:v>Logística</c:v>
                </c:pt>
                <c:pt idx="2">
                  <c:v>Finanzas</c:v>
                </c:pt>
                <c:pt idx="3">
                  <c:v>Ingeniería</c:v>
                </c:pt>
                <c:pt idx="4">
                  <c:v>Recursos Humanos</c:v>
                </c:pt>
              </c:strCache>
            </c:strRef>
          </c:cat>
          <c:val>
            <c:numRef>
              <c:f>Hoja1!$G$261:$G$265</c:f>
              <c:numCache>
                <c:formatCode>General</c:formatCode>
                <c:ptCount val="5"/>
                <c:pt idx="0">
                  <c:v>2262.5</c:v>
                </c:pt>
                <c:pt idx="1">
                  <c:v>2030</c:v>
                </c:pt>
                <c:pt idx="2">
                  <c:v>2737.5</c:v>
                </c:pt>
                <c:pt idx="3">
                  <c:v>2887.5</c:v>
                </c:pt>
                <c:pt idx="4">
                  <c:v>2066.6666666666665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6-48B3-AAA2-37A509FCD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5743343"/>
        <c:axId val="595743759"/>
      </c:barChart>
      <c:catAx>
        <c:axId val="59574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95743759"/>
        <c:crosses val="autoZero"/>
        <c:auto val="1"/>
        <c:lblAlgn val="ctr"/>
        <c:lblOffset val="100"/>
        <c:noMultiLvlLbl val="0"/>
      </c:catAx>
      <c:valAx>
        <c:axId val="5957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95743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Hoja1!$G$268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4A-4D6D-995A-59E66178D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4A-4D6D-995A-59E66178DE2C}"/>
              </c:ext>
            </c:extLst>
          </c:dPt>
          <c:cat>
            <c:strRef>
              <c:f>Hoja1!$F$269:$F$270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Hoja1!$G$269:$G$270</c:f>
              <c:numCache>
                <c:formatCode>General</c:formatCode>
                <c:ptCount val="2"/>
                <c:pt idx="0">
                  <c:v>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0-41D2-9233-C03F703D9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Grupo A vs Grupo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Hoja1!$G$189</c:f>
              <c:strCache>
                <c:ptCount val="1"/>
                <c:pt idx="0">
                  <c:v>GRUPO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Hoja1!$F$190:$F$192</c:f>
              <c:strCache>
                <c:ptCount val="3"/>
                <c:pt idx="0">
                  <c:v>MEDIA</c:v>
                </c:pt>
                <c:pt idx="1">
                  <c:v>DESVIACION ESTANDAR</c:v>
                </c:pt>
                <c:pt idx="2">
                  <c:v>RANGO</c:v>
                </c:pt>
              </c:strCache>
            </c:strRef>
          </c:cat>
          <c:val>
            <c:numRef>
              <c:f>Hoja1!$G$190:$G$192</c:f>
              <c:numCache>
                <c:formatCode>General</c:formatCode>
                <c:ptCount val="3"/>
                <c:pt idx="0">
                  <c:v>82</c:v>
                </c:pt>
                <c:pt idx="1">
                  <c:v>8.7749643873921226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3-4EE3-B4E3-3A92776C3856}"/>
            </c:ext>
          </c:extLst>
        </c:ser>
        <c:ser>
          <c:idx val="1"/>
          <c:order val="1"/>
          <c:tx>
            <c:strRef>
              <c:f>Hoja1!$H$189</c:f>
              <c:strCache>
                <c:ptCount val="1"/>
                <c:pt idx="0">
                  <c:v>GRUPO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Hoja1!$F$190:$F$192</c:f>
              <c:strCache>
                <c:ptCount val="3"/>
                <c:pt idx="0">
                  <c:v>MEDIA</c:v>
                </c:pt>
                <c:pt idx="1">
                  <c:v>DESVIACION ESTANDAR</c:v>
                </c:pt>
                <c:pt idx="2">
                  <c:v>RANGO</c:v>
                </c:pt>
              </c:strCache>
            </c:strRef>
          </c:cat>
          <c:val>
            <c:numRef>
              <c:f>Hoja1!$H$190:$H$192</c:f>
              <c:numCache>
                <c:formatCode>General</c:formatCode>
                <c:ptCount val="3"/>
                <c:pt idx="0">
                  <c:v>68.7</c:v>
                </c:pt>
                <c:pt idx="1">
                  <c:v>9.0005555384098379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3-4EE3-B4E3-3A92776C3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1935887"/>
        <c:axId val="1511934223"/>
      </c:barChart>
      <c:catAx>
        <c:axId val="151193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511934223"/>
        <c:crosses val="autoZero"/>
        <c:auto val="1"/>
        <c:lblAlgn val="ctr"/>
        <c:lblOffset val="100"/>
        <c:noMultiLvlLbl val="0"/>
      </c:catAx>
      <c:valAx>
        <c:axId val="151193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5119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16410</xdr:colOff>
      <xdr:row>64</xdr:row>
      <xdr:rowOff>181218</xdr:rowOff>
    </xdr:from>
    <xdr:to>
      <xdr:col>14</xdr:col>
      <xdr:colOff>-1</xdr:colOff>
      <xdr:row>74</xdr:row>
      <xdr:rowOff>167639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870B2-1AE9-4EDA-852D-42F287D98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9771</xdr:colOff>
      <xdr:row>88</xdr:row>
      <xdr:rowOff>175260</xdr:rowOff>
    </xdr:from>
    <xdr:to>
      <xdr:col>10</xdr:col>
      <xdr:colOff>822960</xdr:colOff>
      <xdr:row>98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EAC2ADB-C89E-4753-9E05-50E35F09C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37829</xdr:colOff>
      <xdr:row>112</xdr:row>
      <xdr:rowOff>40262</xdr:rowOff>
    </xdr:from>
    <xdr:to>
      <xdr:col>10</xdr:col>
      <xdr:colOff>1202660</xdr:colOff>
      <xdr:row>127</xdr:row>
      <xdr:rowOff>106680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2106337-A784-414A-8111-B97394712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4057</xdr:colOff>
      <xdr:row>166</xdr:row>
      <xdr:rowOff>21629</xdr:rowOff>
    </xdr:from>
    <xdr:to>
      <xdr:col>10</xdr:col>
      <xdr:colOff>15240</xdr:colOff>
      <xdr:row>174</xdr:row>
      <xdr:rowOff>15240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A351B98-3D3C-4BB6-AE1E-BD8E2D058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15141</xdr:colOff>
      <xdr:row>206</xdr:row>
      <xdr:rowOff>152401</xdr:rowOff>
    </xdr:from>
    <xdr:to>
      <xdr:col>13</xdr:col>
      <xdr:colOff>4931</xdr:colOff>
      <xdr:row>223</xdr:row>
      <xdr:rowOff>129989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E9B933AE-EF5A-4961-8AC4-FB83C6BFD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255</xdr:row>
      <xdr:rowOff>175260</xdr:rowOff>
    </xdr:from>
    <xdr:to>
      <xdr:col>12</xdr:col>
      <xdr:colOff>0</xdr:colOff>
      <xdr:row>264</xdr:row>
      <xdr:rowOff>190500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5D99C18F-4885-4E5B-B392-AA42BD021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782927</xdr:colOff>
      <xdr:row>267</xdr:row>
      <xdr:rowOff>15240</xdr:rowOff>
    </xdr:from>
    <xdr:to>
      <xdr:col>12</xdr:col>
      <xdr:colOff>38100</xdr:colOff>
      <xdr:row>279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2FB83A66-E9C4-4911-8B56-77C8C8572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7620</xdr:colOff>
      <xdr:row>185</xdr:row>
      <xdr:rowOff>4103</xdr:rowOff>
    </xdr:from>
    <xdr:to>
      <xdr:col>13</xdr:col>
      <xdr:colOff>777240</xdr:colOff>
      <xdr:row>202</xdr:row>
      <xdr:rowOff>45720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11BC028-BA5B-4FB0-BA68-3667F7DAC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DA07-EF5D-466D-83BA-F0FFC752D64F}">
  <sheetPr>
    <pageSetUpPr fitToPage="1"/>
  </sheetPr>
  <dimension ref="A1:L288"/>
  <sheetViews>
    <sheetView tabSelected="1" zoomScale="60" zoomScaleNormal="60" workbookViewId="0">
      <selection activeCell="A257" sqref="A257:G257"/>
    </sheetView>
  </sheetViews>
  <sheetFormatPr baseColWidth="10" defaultRowHeight="14.4" x14ac:dyDescent="0.3"/>
  <cols>
    <col min="7" max="9" width="11.5546875" customWidth="1"/>
    <col min="10" max="10" width="15.21875" customWidth="1"/>
    <col min="11" max="11" width="17.6640625" customWidth="1"/>
  </cols>
  <sheetData>
    <row r="1" spans="7:12" ht="70.8" customHeight="1" x14ac:dyDescent="0.3">
      <c r="G1" s="41" t="s">
        <v>119</v>
      </c>
      <c r="H1" s="41"/>
      <c r="I1" s="41"/>
      <c r="J1" s="41"/>
      <c r="K1" s="41"/>
      <c r="L1" s="41"/>
    </row>
    <row r="2" spans="7:12" x14ac:dyDescent="0.3">
      <c r="G2" s="3" t="s">
        <v>5</v>
      </c>
      <c r="H2" s="3" t="s">
        <v>6</v>
      </c>
    </row>
    <row r="3" spans="7:12" x14ac:dyDescent="0.3">
      <c r="G3" s="3">
        <v>1</v>
      </c>
      <c r="H3" s="4">
        <v>58</v>
      </c>
    </row>
    <row r="4" spans="7:12" x14ac:dyDescent="0.3">
      <c r="G4" s="3">
        <v>2</v>
      </c>
      <c r="H4" s="4">
        <v>76</v>
      </c>
    </row>
    <row r="5" spans="7:12" x14ac:dyDescent="0.3">
      <c r="G5" s="3">
        <v>3</v>
      </c>
      <c r="H5" s="4">
        <v>59</v>
      </c>
    </row>
    <row r="6" spans="7:12" x14ac:dyDescent="0.3">
      <c r="G6" s="3">
        <v>4</v>
      </c>
      <c r="H6" s="4">
        <v>85</v>
      </c>
    </row>
    <row r="7" spans="7:12" x14ac:dyDescent="0.3">
      <c r="G7" s="3">
        <v>5</v>
      </c>
      <c r="H7" s="4">
        <v>83</v>
      </c>
    </row>
    <row r="8" spans="7:12" x14ac:dyDescent="0.3">
      <c r="G8" s="3">
        <v>6</v>
      </c>
      <c r="H8" s="4">
        <v>71</v>
      </c>
    </row>
    <row r="9" spans="7:12" x14ac:dyDescent="0.3">
      <c r="G9" s="3">
        <v>7</v>
      </c>
      <c r="H9" s="4">
        <v>100</v>
      </c>
    </row>
    <row r="10" spans="7:12" x14ac:dyDescent="0.3">
      <c r="G10" s="3">
        <v>8</v>
      </c>
      <c r="H10" s="4">
        <v>64</v>
      </c>
    </row>
    <row r="11" spans="7:12" x14ac:dyDescent="0.3">
      <c r="G11" s="3">
        <v>9</v>
      </c>
      <c r="H11" s="4">
        <v>81</v>
      </c>
    </row>
    <row r="12" spans="7:12" x14ac:dyDescent="0.3">
      <c r="G12" s="3">
        <v>10</v>
      </c>
      <c r="H12" s="4">
        <v>75</v>
      </c>
    </row>
    <row r="13" spans="7:12" x14ac:dyDescent="0.3">
      <c r="G13" s="3">
        <v>11</v>
      </c>
      <c r="H13" s="4">
        <v>57</v>
      </c>
    </row>
    <row r="14" spans="7:12" x14ac:dyDescent="0.3">
      <c r="G14" s="3">
        <v>12</v>
      </c>
      <c r="H14" s="4">
        <v>98</v>
      </c>
    </row>
    <row r="15" spans="7:12" x14ac:dyDescent="0.3">
      <c r="G15" s="3">
        <v>13</v>
      </c>
      <c r="H15" s="4">
        <v>50</v>
      </c>
    </row>
    <row r="16" spans="7:12" x14ac:dyDescent="0.3">
      <c r="G16" s="3">
        <v>14</v>
      </c>
      <c r="H16" s="4">
        <v>72</v>
      </c>
    </row>
    <row r="17" spans="7:8" x14ac:dyDescent="0.3">
      <c r="G17" s="3">
        <v>15</v>
      </c>
      <c r="H17" s="4">
        <v>59</v>
      </c>
    </row>
    <row r="18" spans="7:8" x14ac:dyDescent="0.3">
      <c r="G18" s="3">
        <v>16</v>
      </c>
      <c r="H18" s="4">
        <v>60</v>
      </c>
    </row>
    <row r="19" spans="7:8" x14ac:dyDescent="0.3">
      <c r="G19" s="3">
        <v>17</v>
      </c>
      <c r="H19" s="4">
        <v>59</v>
      </c>
    </row>
    <row r="20" spans="7:8" x14ac:dyDescent="0.3">
      <c r="G20" s="3">
        <v>18</v>
      </c>
      <c r="H20" s="4">
        <v>89</v>
      </c>
    </row>
    <row r="21" spans="7:8" x14ac:dyDescent="0.3">
      <c r="G21" s="3">
        <v>19</v>
      </c>
      <c r="H21" s="4">
        <v>89</v>
      </c>
    </row>
    <row r="22" spans="7:8" x14ac:dyDescent="0.3">
      <c r="G22" s="3">
        <v>20</v>
      </c>
      <c r="H22" s="4">
        <v>87</v>
      </c>
    </row>
    <row r="23" spans="7:8" x14ac:dyDescent="0.3">
      <c r="G23" s="3">
        <v>21</v>
      </c>
      <c r="H23" s="4">
        <v>92</v>
      </c>
    </row>
    <row r="24" spans="7:8" x14ac:dyDescent="0.3">
      <c r="G24" s="3">
        <v>22</v>
      </c>
      <c r="H24" s="4">
        <v>48</v>
      </c>
    </row>
    <row r="25" spans="7:8" x14ac:dyDescent="0.3">
      <c r="G25" s="3">
        <v>23</v>
      </c>
      <c r="H25" s="4">
        <v>95</v>
      </c>
    </row>
    <row r="26" spans="7:8" x14ac:dyDescent="0.3">
      <c r="G26" s="3">
        <v>24</v>
      </c>
      <c r="H26" s="4">
        <v>79</v>
      </c>
    </row>
    <row r="27" spans="7:8" x14ac:dyDescent="0.3">
      <c r="G27" s="3">
        <v>25</v>
      </c>
      <c r="H27" s="4">
        <v>98</v>
      </c>
    </row>
    <row r="28" spans="7:8" x14ac:dyDescent="0.3">
      <c r="G28" s="3">
        <v>26</v>
      </c>
      <c r="H28" s="4">
        <v>57</v>
      </c>
    </row>
    <row r="29" spans="7:8" x14ac:dyDescent="0.3">
      <c r="G29" s="3">
        <v>27</v>
      </c>
      <c r="H29" s="4">
        <v>89</v>
      </c>
    </row>
    <row r="30" spans="7:8" x14ac:dyDescent="0.3">
      <c r="G30" s="3">
        <v>28</v>
      </c>
      <c r="H30" s="4">
        <v>91</v>
      </c>
    </row>
    <row r="31" spans="7:8" x14ac:dyDescent="0.3">
      <c r="G31" s="3">
        <v>29</v>
      </c>
      <c r="H31" s="4">
        <v>97</v>
      </c>
    </row>
    <row r="32" spans="7:8" x14ac:dyDescent="0.3">
      <c r="G32" s="3">
        <v>30</v>
      </c>
      <c r="H32" s="4">
        <v>48</v>
      </c>
    </row>
    <row r="34" spans="7:11" x14ac:dyDescent="0.3">
      <c r="G34" s="3" t="s">
        <v>0</v>
      </c>
      <c r="H34" s="4">
        <f>AVERAGE(H3:H32)</f>
        <v>75.533333333333331</v>
      </c>
    </row>
    <row r="35" spans="7:11" x14ac:dyDescent="0.3">
      <c r="G35" s="3" t="s">
        <v>1</v>
      </c>
      <c r="H35" s="4">
        <f>MEDIAN(H3:H32)</f>
        <v>77.5</v>
      </c>
    </row>
    <row r="36" spans="7:11" x14ac:dyDescent="0.3">
      <c r="G36" s="3" t="s">
        <v>2</v>
      </c>
      <c r="H36" s="4">
        <f>_xlfn.MODE.SNGL(H3:H32)</f>
        <v>59</v>
      </c>
    </row>
    <row r="39" spans="7:11" ht="64.2" customHeight="1" x14ac:dyDescent="0.3">
      <c r="G39" s="40" t="s">
        <v>120</v>
      </c>
      <c r="H39" s="40"/>
      <c r="I39" s="40"/>
      <c r="J39" s="40"/>
      <c r="K39" s="40"/>
    </row>
    <row r="41" spans="7:11" x14ac:dyDescent="0.3">
      <c r="G41" s="5" t="s">
        <v>3</v>
      </c>
      <c r="H41" s="6">
        <f>_xlfn.VAR.P(H3:H32)</f>
        <v>273.71555555555557</v>
      </c>
    </row>
    <row r="42" spans="7:11" x14ac:dyDescent="0.3">
      <c r="G42" s="5" t="s">
        <v>4</v>
      </c>
      <c r="H42" s="6">
        <f>_xlfn.STDEV.P(H3:H32)</f>
        <v>16.54435116756035</v>
      </c>
    </row>
    <row r="45" spans="7:11" ht="91.2" customHeight="1" x14ac:dyDescent="0.3">
      <c r="G45" s="39" t="s">
        <v>121</v>
      </c>
      <c r="H45" s="39"/>
      <c r="I45" s="39"/>
      <c r="J45" s="39"/>
      <c r="K45" s="39"/>
    </row>
    <row r="47" spans="7:11" x14ac:dyDescent="0.3">
      <c r="G47" s="7" t="s">
        <v>5</v>
      </c>
      <c r="H47" s="7" t="s">
        <v>7</v>
      </c>
    </row>
    <row r="48" spans="7:11" x14ac:dyDescent="0.3">
      <c r="G48" s="9">
        <v>1</v>
      </c>
      <c r="H48" s="8">
        <v>116</v>
      </c>
    </row>
    <row r="49" spans="1:8" x14ac:dyDescent="0.3">
      <c r="G49" s="9">
        <v>2</v>
      </c>
      <c r="H49" s="8">
        <v>120</v>
      </c>
    </row>
    <row r="50" spans="1:8" x14ac:dyDescent="0.3">
      <c r="G50" s="9">
        <v>3</v>
      </c>
      <c r="H50" s="8">
        <v>106</v>
      </c>
    </row>
    <row r="51" spans="1:8" x14ac:dyDescent="0.3">
      <c r="G51" s="9">
        <v>4</v>
      </c>
      <c r="H51" s="8">
        <v>94</v>
      </c>
    </row>
    <row r="52" spans="1:8" x14ac:dyDescent="0.3">
      <c r="G52" s="9">
        <v>5</v>
      </c>
      <c r="H52" s="8">
        <v>94</v>
      </c>
    </row>
    <row r="53" spans="1:8" x14ac:dyDescent="0.3">
      <c r="G53" s="9">
        <v>6</v>
      </c>
      <c r="H53" s="8">
        <v>90</v>
      </c>
    </row>
    <row r="54" spans="1:8" x14ac:dyDescent="0.3">
      <c r="G54" s="9">
        <v>7</v>
      </c>
      <c r="H54" s="8">
        <v>97</v>
      </c>
    </row>
    <row r="55" spans="1:8" x14ac:dyDescent="0.3">
      <c r="G55" s="9">
        <v>8</v>
      </c>
      <c r="H55" s="8">
        <v>101</v>
      </c>
    </row>
    <row r="56" spans="1:8" x14ac:dyDescent="0.3">
      <c r="G56" s="9">
        <v>9</v>
      </c>
      <c r="H56" s="8">
        <v>113</v>
      </c>
    </row>
    <row r="57" spans="1:8" x14ac:dyDescent="0.3">
      <c r="G57" s="9">
        <v>10</v>
      </c>
      <c r="H57" s="8">
        <v>113</v>
      </c>
    </row>
    <row r="59" spans="1:8" x14ac:dyDescent="0.3">
      <c r="G59" s="7" t="s">
        <v>8</v>
      </c>
      <c r="H59" s="8">
        <f>MAX(H48:H57)-MIN(H48:H57)</f>
        <v>30</v>
      </c>
    </row>
    <row r="60" spans="1:8" x14ac:dyDescent="0.3">
      <c r="G60" s="7" t="s">
        <v>10</v>
      </c>
      <c r="H60" s="8">
        <f>_xlfn.QUARTILE.EXC(H48:H57,1)</f>
        <v>94</v>
      </c>
    </row>
    <row r="61" spans="1:8" x14ac:dyDescent="0.3">
      <c r="G61" s="7" t="s">
        <v>11</v>
      </c>
      <c r="H61" s="8">
        <f>_xlfn.QUARTILE.EXC(H48:H57,2)</f>
        <v>103.5</v>
      </c>
    </row>
    <row r="62" spans="1:8" x14ac:dyDescent="0.3">
      <c r="G62" s="7" t="s">
        <v>12</v>
      </c>
      <c r="H62" s="8">
        <f>_xlfn.QUARTILE.EXC(H48:H57,3)</f>
        <v>113.75</v>
      </c>
    </row>
    <row r="63" spans="1:8" x14ac:dyDescent="0.3">
      <c r="G63" s="7" t="s">
        <v>9</v>
      </c>
      <c r="H63" s="8">
        <f>_xlfn.PERCENTILE.EXC(H48:H57,90%)</f>
        <v>119.6</v>
      </c>
    </row>
    <row r="64" spans="1:8" x14ac:dyDescent="0.3">
      <c r="A64" s="2"/>
    </row>
    <row r="66" spans="5:9" ht="75" customHeight="1" x14ac:dyDescent="0.3">
      <c r="E66" s="42" t="s">
        <v>122</v>
      </c>
      <c r="F66" s="42"/>
      <c r="G66" s="42"/>
      <c r="H66" s="42"/>
      <c r="I66" s="42"/>
    </row>
    <row r="68" spans="5:9" ht="57.6" x14ac:dyDescent="0.3">
      <c r="E68" s="10" t="s">
        <v>13</v>
      </c>
      <c r="F68" s="10" t="s">
        <v>14</v>
      </c>
      <c r="G68" s="10" t="s">
        <v>15</v>
      </c>
      <c r="H68" s="10" t="s">
        <v>16</v>
      </c>
      <c r="I68" s="10" t="s">
        <v>17</v>
      </c>
    </row>
    <row r="69" spans="5:9" x14ac:dyDescent="0.3">
      <c r="E69" s="11" t="s">
        <v>18</v>
      </c>
      <c r="F69" s="11">
        <v>120</v>
      </c>
      <c r="G69" s="11">
        <v>24</v>
      </c>
      <c r="H69" s="11">
        <v>120</v>
      </c>
      <c r="I69" s="11">
        <v>24</v>
      </c>
    </row>
    <row r="70" spans="5:9" x14ac:dyDescent="0.3">
      <c r="E70" s="11" t="s">
        <v>19</v>
      </c>
      <c r="F70" s="11">
        <v>80</v>
      </c>
      <c r="G70" s="11">
        <v>16</v>
      </c>
      <c r="H70" s="11">
        <v>200</v>
      </c>
      <c r="I70" s="11">
        <v>40</v>
      </c>
    </row>
    <row r="71" spans="5:9" ht="28.8" x14ac:dyDescent="0.3">
      <c r="E71" s="11" t="s">
        <v>20</v>
      </c>
      <c r="F71" s="11">
        <v>60</v>
      </c>
      <c r="G71" s="11">
        <v>12</v>
      </c>
      <c r="H71" s="11">
        <v>260</v>
      </c>
      <c r="I71" s="11">
        <v>52</v>
      </c>
    </row>
    <row r="72" spans="5:9" ht="28.8" x14ac:dyDescent="0.3">
      <c r="E72" s="11" t="s">
        <v>21</v>
      </c>
      <c r="F72" s="11">
        <v>90</v>
      </c>
      <c r="G72" s="11">
        <v>18</v>
      </c>
      <c r="H72" s="11">
        <v>350</v>
      </c>
      <c r="I72" s="11">
        <v>70</v>
      </c>
    </row>
    <row r="73" spans="5:9" x14ac:dyDescent="0.3">
      <c r="E73" s="11" t="s">
        <v>22</v>
      </c>
      <c r="F73" s="11">
        <v>50</v>
      </c>
      <c r="G73" s="11">
        <v>10</v>
      </c>
      <c r="H73" s="11">
        <v>400</v>
      </c>
      <c r="I73" s="11">
        <v>80</v>
      </c>
    </row>
    <row r="74" spans="5:9" x14ac:dyDescent="0.3">
      <c r="E74" s="11" t="s">
        <v>23</v>
      </c>
      <c r="F74" s="11">
        <v>70</v>
      </c>
      <c r="G74" s="11">
        <v>14</v>
      </c>
      <c r="H74" s="11">
        <v>470</v>
      </c>
      <c r="I74" s="11">
        <v>94</v>
      </c>
    </row>
    <row r="75" spans="5:9" x14ac:dyDescent="0.3">
      <c r="E75" s="11" t="s">
        <v>24</v>
      </c>
      <c r="F75" s="11">
        <v>30</v>
      </c>
      <c r="G75" s="11">
        <v>6</v>
      </c>
      <c r="H75" s="11">
        <v>500</v>
      </c>
      <c r="I75" s="11">
        <v>100</v>
      </c>
    </row>
    <row r="78" spans="5:9" ht="20.399999999999999" customHeight="1" x14ac:dyDescent="0.3"/>
    <row r="87" spans="1:5" ht="16.2" customHeight="1" x14ac:dyDescent="0.3"/>
    <row r="90" spans="1:5" ht="108" customHeight="1" x14ac:dyDescent="0.3">
      <c r="A90" s="12" t="s">
        <v>123</v>
      </c>
      <c r="B90" s="12"/>
      <c r="C90" s="12"/>
      <c r="D90" s="12"/>
      <c r="E90" s="12"/>
    </row>
    <row r="92" spans="1:5" ht="43.2" x14ac:dyDescent="0.3">
      <c r="A92" s="13" t="s">
        <v>25</v>
      </c>
      <c r="B92" s="13" t="s">
        <v>26</v>
      </c>
      <c r="C92" s="13" t="s">
        <v>27</v>
      </c>
    </row>
    <row r="93" spans="1:5" ht="28.8" x14ac:dyDescent="0.3">
      <c r="A93" s="14" t="s">
        <v>28</v>
      </c>
      <c r="B93" s="14">
        <v>150</v>
      </c>
      <c r="C93" s="14">
        <v>50</v>
      </c>
    </row>
    <row r="94" spans="1:5" ht="28.8" x14ac:dyDescent="0.3">
      <c r="A94" s="14" t="s">
        <v>29</v>
      </c>
      <c r="B94" s="14">
        <v>180</v>
      </c>
      <c r="C94" s="14">
        <v>60</v>
      </c>
    </row>
    <row r="95" spans="1:5" ht="28.8" x14ac:dyDescent="0.3">
      <c r="A95" s="14" t="s">
        <v>30</v>
      </c>
      <c r="B95" s="14">
        <v>210</v>
      </c>
      <c r="C95" s="14">
        <v>70</v>
      </c>
    </row>
    <row r="96" spans="1:5" ht="28.8" x14ac:dyDescent="0.3">
      <c r="A96" s="14" t="s">
        <v>31</v>
      </c>
      <c r="B96" s="14">
        <v>240</v>
      </c>
      <c r="C96" s="14">
        <v>80</v>
      </c>
    </row>
    <row r="107" spans="1:10" ht="124.8" customHeight="1" x14ac:dyDescent="0.3">
      <c r="A107" s="15" t="s">
        <v>124</v>
      </c>
      <c r="B107" s="15"/>
      <c r="C107" s="15"/>
      <c r="D107" s="15"/>
      <c r="E107" s="15"/>
    </row>
    <row r="109" spans="1:10" x14ac:dyDescent="0.3">
      <c r="B109" s="16" t="s">
        <v>34</v>
      </c>
      <c r="C109" s="17" t="s">
        <v>32</v>
      </c>
      <c r="D109" s="17" t="s">
        <v>33</v>
      </c>
      <c r="F109" s="19" t="s">
        <v>35</v>
      </c>
      <c r="G109" s="19" t="s">
        <v>36</v>
      </c>
      <c r="H109" s="19" t="s">
        <v>37</v>
      </c>
      <c r="I109" s="19" t="s">
        <v>38</v>
      </c>
      <c r="J109" s="19" t="s">
        <v>39</v>
      </c>
    </row>
    <row r="110" spans="1:10" x14ac:dyDescent="0.3">
      <c r="A110" s="19">
        <v>1</v>
      </c>
      <c r="B110" s="18">
        <v>167</v>
      </c>
      <c r="C110" s="18">
        <v>160</v>
      </c>
      <c r="D110" s="18" cm="1">
        <f t="array" ref="D110:D116">FREQUENCY(B110:B159,C110:C115)</f>
        <v>0</v>
      </c>
      <c r="F110" s="18">
        <v>6</v>
      </c>
      <c r="G110" s="18">
        <v>18</v>
      </c>
      <c r="H110" s="18">
        <v>16</v>
      </c>
      <c r="I110" s="18">
        <v>9</v>
      </c>
      <c r="J110" s="18">
        <v>1</v>
      </c>
    </row>
    <row r="111" spans="1:10" x14ac:dyDescent="0.3">
      <c r="A111" s="19">
        <v>2</v>
      </c>
      <c r="B111" s="18">
        <v>172</v>
      </c>
      <c r="C111" s="18">
        <v>165</v>
      </c>
      <c r="D111" s="18">
        <v>6</v>
      </c>
    </row>
    <row r="112" spans="1:10" x14ac:dyDescent="0.3">
      <c r="A112" s="19">
        <v>3</v>
      </c>
      <c r="B112" s="18">
        <v>165</v>
      </c>
      <c r="C112" s="18">
        <v>170</v>
      </c>
      <c r="D112" s="18">
        <v>18</v>
      </c>
    </row>
    <row r="113" spans="1:4" x14ac:dyDescent="0.3">
      <c r="A113" s="19">
        <v>4</v>
      </c>
      <c r="B113" s="18">
        <v>178</v>
      </c>
      <c r="C113" s="18">
        <v>175</v>
      </c>
      <c r="D113" s="18">
        <v>16</v>
      </c>
    </row>
    <row r="114" spans="1:4" x14ac:dyDescent="0.3">
      <c r="A114" s="19">
        <v>5</v>
      </c>
      <c r="B114" s="18">
        <v>181</v>
      </c>
      <c r="C114" s="18">
        <v>180</v>
      </c>
      <c r="D114" s="18">
        <v>9</v>
      </c>
    </row>
    <row r="115" spans="1:4" x14ac:dyDescent="0.3">
      <c r="A115" s="19">
        <v>6</v>
      </c>
      <c r="B115" s="18">
        <v>169</v>
      </c>
      <c r="C115" s="18">
        <v>185</v>
      </c>
      <c r="D115" s="18">
        <v>1</v>
      </c>
    </row>
    <row r="116" spans="1:4" x14ac:dyDescent="0.3">
      <c r="A116" s="19">
        <v>7</v>
      </c>
      <c r="B116" s="18">
        <v>174</v>
      </c>
      <c r="D116">
        <v>0</v>
      </c>
    </row>
    <row r="117" spans="1:4" x14ac:dyDescent="0.3">
      <c r="A117" s="19">
        <v>8</v>
      </c>
      <c r="B117" s="18">
        <v>166</v>
      </c>
    </row>
    <row r="118" spans="1:4" x14ac:dyDescent="0.3">
      <c r="A118" s="19">
        <v>9</v>
      </c>
      <c r="B118" s="18">
        <v>170</v>
      </c>
    </row>
    <row r="119" spans="1:4" x14ac:dyDescent="0.3">
      <c r="A119" s="19">
        <v>10</v>
      </c>
      <c r="B119" s="18">
        <v>173</v>
      </c>
    </row>
    <row r="120" spans="1:4" x14ac:dyDescent="0.3">
      <c r="A120" s="19">
        <v>11</v>
      </c>
      <c r="B120" s="18">
        <v>168</v>
      </c>
    </row>
    <row r="121" spans="1:4" x14ac:dyDescent="0.3">
      <c r="A121" s="19">
        <v>12</v>
      </c>
      <c r="B121" s="18">
        <v>175</v>
      </c>
    </row>
    <row r="122" spans="1:4" x14ac:dyDescent="0.3">
      <c r="A122" s="19">
        <v>13</v>
      </c>
      <c r="B122" s="18">
        <v>171</v>
      </c>
    </row>
    <row r="123" spans="1:4" x14ac:dyDescent="0.3">
      <c r="A123" s="19">
        <v>14</v>
      </c>
      <c r="B123" s="18">
        <v>169</v>
      </c>
    </row>
    <row r="124" spans="1:4" x14ac:dyDescent="0.3">
      <c r="A124" s="19">
        <v>15</v>
      </c>
      <c r="B124" s="18">
        <v>177</v>
      </c>
    </row>
    <row r="125" spans="1:4" x14ac:dyDescent="0.3">
      <c r="A125" s="19">
        <v>16</v>
      </c>
      <c r="B125" s="18">
        <v>164</v>
      </c>
    </row>
    <row r="126" spans="1:4" x14ac:dyDescent="0.3">
      <c r="A126" s="19">
        <v>17</v>
      </c>
      <c r="B126" s="18">
        <v>180</v>
      </c>
    </row>
    <row r="127" spans="1:4" x14ac:dyDescent="0.3">
      <c r="A127" s="19">
        <v>18</v>
      </c>
      <c r="B127" s="18">
        <v>176</v>
      </c>
    </row>
    <row r="128" spans="1:4" x14ac:dyDescent="0.3">
      <c r="A128" s="19">
        <v>19</v>
      </c>
      <c r="B128" s="18">
        <v>172</v>
      </c>
    </row>
    <row r="129" spans="1:2" x14ac:dyDescent="0.3">
      <c r="A129" s="19">
        <v>20</v>
      </c>
      <c r="B129" s="18">
        <v>168</v>
      </c>
    </row>
    <row r="130" spans="1:2" x14ac:dyDescent="0.3">
      <c r="A130" s="19">
        <v>21</v>
      </c>
      <c r="B130" s="18">
        <v>170</v>
      </c>
    </row>
    <row r="131" spans="1:2" x14ac:dyDescent="0.3">
      <c r="A131" s="19">
        <v>22</v>
      </c>
      <c r="B131" s="18">
        <v>165</v>
      </c>
    </row>
    <row r="132" spans="1:2" x14ac:dyDescent="0.3">
      <c r="A132" s="19">
        <v>23</v>
      </c>
      <c r="B132" s="18">
        <v>173</v>
      </c>
    </row>
    <row r="133" spans="1:2" x14ac:dyDescent="0.3">
      <c r="A133" s="19">
        <v>24</v>
      </c>
      <c r="B133" s="18">
        <v>174</v>
      </c>
    </row>
    <row r="134" spans="1:2" x14ac:dyDescent="0.3">
      <c r="A134" s="19">
        <v>25</v>
      </c>
      <c r="B134" s="18">
        <v>169</v>
      </c>
    </row>
    <row r="135" spans="1:2" x14ac:dyDescent="0.3">
      <c r="A135" s="19">
        <v>26</v>
      </c>
      <c r="B135" s="18">
        <v>178</v>
      </c>
    </row>
    <row r="136" spans="1:2" x14ac:dyDescent="0.3">
      <c r="A136" s="19">
        <v>27</v>
      </c>
      <c r="B136" s="18">
        <v>166</v>
      </c>
    </row>
    <row r="137" spans="1:2" x14ac:dyDescent="0.3">
      <c r="A137" s="19">
        <v>28</v>
      </c>
      <c r="B137" s="18">
        <v>171</v>
      </c>
    </row>
    <row r="138" spans="1:2" x14ac:dyDescent="0.3">
      <c r="A138" s="19">
        <v>29</v>
      </c>
      <c r="B138" s="18">
        <v>175</v>
      </c>
    </row>
    <row r="139" spans="1:2" x14ac:dyDescent="0.3">
      <c r="A139" s="19">
        <v>30</v>
      </c>
      <c r="B139" s="18">
        <v>167</v>
      </c>
    </row>
    <row r="140" spans="1:2" x14ac:dyDescent="0.3">
      <c r="A140" s="19">
        <v>31</v>
      </c>
      <c r="B140" s="18">
        <v>179</v>
      </c>
    </row>
    <row r="141" spans="1:2" x14ac:dyDescent="0.3">
      <c r="A141" s="19">
        <v>32</v>
      </c>
      <c r="B141" s="18">
        <v>162</v>
      </c>
    </row>
    <row r="142" spans="1:2" ht="13.2" customHeight="1" x14ac:dyDescent="0.3">
      <c r="A142" s="19">
        <v>33</v>
      </c>
      <c r="B142" s="18">
        <v>172</v>
      </c>
    </row>
    <row r="143" spans="1:2" x14ac:dyDescent="0.3">
      <c r="A143" s="19">
        <v>34</v>
      </c>
      <c r="B143" s="18">
        <v>168</v>
      </c>
    </row>
    <row r="144" spans="1:2" x14ac:dyDescent="0.3">
      <c r="A144" s="19">
        <v>35</v>
      </c>
      <c r="B144" s="18">
        <v>170</v>
      </c>
    </row>
    <row r="145" spans="1:2" x14ac:dyDescent="0.3">
      <c r="A145" s="19">
        <v>36</v>
      </c>
      <c r="B145" s="18">
        <v>176</v>
      </c>
    </row>
    <row r="146" spans="1:2" x14ac:dyDescent="0.3">
      <c r="A146" s="19">
        <v>37</v>
      </c>
      <c r="B146" s="18">
        <v>177</v>
      </c>
    </row>
    <row r="147" spans="1:2" x14ac:dyDescent="0.3">
      <c r="A147" s="19">
        <v>38</v>
      </c>
      <c r="B147" s="18">
        <v>174</v>
      </c>
    </row>
    <row r="148" spans="1:2" x14ac:dyDescent="0.3">
      <c r="A148" s="19">
        <v>39</v>
      </c>
      <c r="B148" s="18">
        <v>169</v>
      </c>
    </row>
    <row r="149" spans="1:2" x14ac:dyDescent="0.3">
      <c r="A149" s="19">
        <v>40</v>
      </c>
      <c r="B149" s="18">
        <v>163</v>
      </c>
    </row>
    <row r="150" spans="1:2" x14ac:dyDescent="0.3">
      <c r="A150" s="19">
        <v>41</v>
      </c>
      <c r="B150" s="18">
        <v>171</v>
      </c>
    </row>
    <row r="151" spans="1:2" x14ac:dyDescent="0.3">
      <c r="A151" s="19">
        <v>42</v>
      </c>
      <c r="B151" s="18">
        <v>168</v>
      </c>
    </row>
    <row r="152" spans="1:2" x14ac:dyDescent="0.3">
      <c r="A152" s="19">
        <v>43</v>
      </c>
      <c r="B152" s="18">
        <v>173</v>
      </c>
    </row>
    <row r="153" spans="1:2" ht="14.4" customHeight="1" x14ac:dyDescent="0.3">
      <c r="A153" s="19">
        <v>44</v>
      </c>
      <c r="B153" s="18">
        <v>175</v>
      </c>
    </row>
    <row r="154" spans="1:2" x14ac:dyDescent="0.3">
      <c r="A154" s="19">
        <v>45</v>
      </c>
      <c r="B154" s="18">
        <v>170</v>
      </c>
    </row>
    <row r="155" spans="1:2" x14ac:dyDescent="0.3">
      <c r="A155" s="19">
        <v>46</v>
      </c>
      <c r="B155" s="18">
        <v>165</v>
      </c>
    </row>
    <row r="156" spans="1:2" x14ac:dyDescent="0.3">
      <c r="A156" s="19">
        <v>47</v>
      </c>
      <c r="B156" s="18">
        <v>179</v>
      </c>
    </row>
    <row r="157" spans="1:2" x14ac:dyDescent="0.3">
      <c r="A157" s="19">
        <v>48</v>
      </c>
      <c r="B157" s="18">
        <v>166</v>
      </c>
    </row>
    <row r="158" spans="1:2" x14ac:dyDescent="0.3">
      <c r="A158" s="19">
        <v>49</v>
      </c>
      <c r="B158" s="18">
        <v>172</v>
      </c>
    </row>
    <row r="159" spans="1:2" x14ac:dyDescent="0.3">
      <c r="A159" s="19">
        <v>50</v>
      </c>
      <c r="B159" s="18">
        <v>167</v>
      </c>
    </row>
    <row r="163" spans="1:5" ht="13.2" customHeight="1" x14ac:dyDescent="0.3"/>
    <row r="166" spans="1:5" ht="16.8" customHeight="1" x14ac:dyDescent="0.3"/>
    <row r="167" spans="1:5" ht="106.8" customHeight="1" x14ac:dyDescent="0.3">
      <c r="A167" s="36" t="s">
        <v>125</v>
      </c>
      <c r="B167" s="36"/>
      <c r="C167" s="36"/>
      <c r="D167" s="36"/>
      <c r="E167" s="36"/>
    </row>
    <row r="169" spans="1:5" ht="57.6" x14ac:dyDescent="0.3">
      <c r="A169" s="20" t="s">
        <v>40</v>
      </c>
      <c r="B169" s="20" t="s">
        <v>41</v>
      </c>
    </row>
    <row r="170" spans="1:5" ht="34.200000000000003" customHeight="1" x14ac:dyDescent="0.3">
      <c r="A170" s="21" t="s">
        <v>42</v>
      </c>
      <c r="B170" s="21">
        <v>35</v>
      </c>
    </row>
    <row r="171" spans="1:5" x14ac:dyDescent="0.3">
      <c r="A171" s="21" t="s">
        <v>43</v>
      </c>
      <c r="B171" s="21">
        <v>20</v>
      </c>
    </row>
    <row r="172" spans="1:5" x14ac:dyDescent="0.3">
      <c r="A172" s="21" t="s">
        <v>44</v>
      </c>
      <c r="B172" s="21">
        <v>15</v>
      </c>
    </row>
    <row r="173" spans="1:5" x14ac:dyDescent="0.3">
      <c r="A173" s="21" t="s">
        <v>45</v>
      </c>
      <c r="B173" s="21">
        <v>10</v>
      </c>
    </row>
    <row r="174" spans="1:5" x14ac:dyDescent="0.3">
      <c r="A174" s="21" t="s">
        <v>46</v>
      </c>
      <c r="B174" s="21">
        <v>20</v>
      </c>
    </row>
    <row r="175" spans="1:5" x14ac:dyDescent="0.3">
      <c r="A175" s="22" t="s">
        <v>47</v>
      </c>
      <c r="B175" s="22">
        <v>100</v>
      </c>
    </row>
    <row r="187" spans="1:8" ht="74.400000000000006" customHeight="1" x14ac:dyDescent="0.3">
      <c r="A187" s="37" t="s">
        <v>126</v>
      </c>
      <c r="B187" s="37"/>
      <c r="C187" s="37"/>
      <c r="D187" s="37"/>
      <c r="E187" s="37"/>
      <c r="F187" s="37"/>
    </row>
    <row r="189" spans="1:8" x14ac:dyDescent="0.3">
      <c r="A189" s="23" t="s">
        <v>48</v>
      </c>
      <c r="B189" s="23" t="s">
        <v>6</v>
      </c>
      <c r="C189" s="23" t="s">
        <v>48</v>
      </c>
      <c r="D189" s="23" t="s">
        <v>6</v>
      </c>
      <c r="F189" s="1"/>
      <c r="G189" s="23" t="s">
        <v>72</v>
      </c>
      <c r="H189" s="23" t="s">
        <v>73</v>
      </c>
    </row>
    <row r="190" spans="1:8" x14ac:dyDescent="0.3">
      <c r="A190" s="25" t="s">
        <v>49</v>
      </c>
      <c r="B190" s="25">
        <v>88</v>
      </c>
      <c r="C190" s="25" t="s">
        <v>59</v>
      </c>
      <c r="D190" s="25">
        <v>54</v>
      </c>
      <c r="F190" s="24" t="s">
        <v>69</v>
      </c>
      <c r="G190" s="26">
        <f>AVERAGE(B190:B199)</f>
        <v>82</v>
      </c>
      <c r="H190" s="26">
        <f>AVERAGE(D190:D199)</f>
        <v>68.7</v>
      </c>
    </row>
    <row r="191" spans="1:8" x14ac:dyDescent="0.3">
      <c r="A191" s="25" t="s">
        <v>50</v>
      </c>
      <c r="B191" s="25">
        <v>76</v>
      </c>
      <c r="C191" s="25" t="s">
        <v>60</v>
      </c>
      <c r="D191" s="25">
        <v>68</v>
      </c>
      <c r="F191" s="24" t="s">
        <v>70</v>
      </c>
      <c r="G191" s="26">
        <f>_xlfn.STDEV.P(B190:B199)</f>
        <v>8.7749643873921226</v>
      </c>
      <c r="H191" s="26">
        <f>_xlfn.STDEV.P(D190:D199)</f>
        <v>9.0005555384098379</v>
      </c>
    </row>
    <row r="192" spans="1:8" x14ac:dyDescent="0.3">
      <c r="A192" s="25" t="s">
        <v>51</v>
      </c>
      <c r="B192" s="25">
        <v>91</v>
      </c>
      <c r="C192" s="25" t="s">
        <v>61</v>
      </c>
      <c r="D192" s="25">
        <v>72</v>
      </c>
      <c r="F192" s="24" t="s">
        <v>71</v>
      </c>
      <c r="G192" s="26">
        <f>MAX(B190:B199)-MIN(B190:B199)</f>
        <v>30</v>
      </c>
      <c r="H192" s="26">
        <f>MAX(D190:D199)-MIN(D190:D199)</f>
        <v>31</v>
      </c>
    </row>
    <row r="193" spans="1:7" x14ac:dyDescent="0.3">
      <c r="A193" s="25" t="s">
        <v>52</v>
      </c>
      <c r="B193" s="25">
        <v>84</v>
      </c>
      <c r="C193" s="25" t="s">
        <v>62</v>
      </c>
      <c r="D193" s="25">
        <v>61</v>
      </c>
    </row>
    <row r="194" spans="1:7" x14ac:dyDescent="0.3">
      <c r="A194" s="25" t="s">
        <v>53</v>
      </c>
      <c r="B194" s="25">
        <v>65</v>
      </c>
      <c r="C194" s="25" t="s">
        <v>63</v>
      </c>
      <c r="D194" s="25">
        <v>79</v>
      </c>
    </row>
    <row r="195" spans="1:7" x14ac:dyDescent="0.3">
      <c r="A195" s="25" t="s">
        <v>54</v>
      </c>
      <c r="B195" s="25">
        <v>73</v>
      </c>
      <c r="C195" s="25" t="s">
        <v>64</v>
      </c>
      <c r="D195" s="25">
        <v>85</v>
      </c>
    </row>
    <row r="196" spans="1:7" x14ac:dyDescent="0.3">
      <c r="A196" s="25" t="s">
        <v>55</v>
      </c>
      <c r="B196" s="25">
        <v>95</v>
      </c>
      <c r="C196" s="25" t="s">
        <v>65</v>
      </c>
      <c r="D196" s="25">
        <v>66</v>
      </c>
    </row>
    <row r="197" spans="1:7" x14ac:dyDescent="0.3">
      <c r="A197" s="25" t="s">
        <v>56</v>
      </c>
      <c r="B197" s="25">
        <v>82</v>
      </c>
      <c r="C197" s="25" t="s">
        <v>66</v>
      </c>
      <c r="D197" s="25">
        <v>58</v>
      </c>
    </row>
    <row r="198" spans="1:7" x14ac:dyDescent="0.3">
      <c r="A198" s="25" t="s">
        <v>57</v>
      </c>
      <c r="B198" s="25">
        <v>77</v>
      </c>
      <c r="C198" s="25" t="s">
        <v>67</v>
      </c>
      <c r="D198" s="25">
        <v>74</v>
      </c>
    </row>
    <row r="199" spans="1:7" x14ac:dyDescent="0.3">
      <c r="A199" s="25" t="s">
        <v>58</v>
      </c>
      <c r="B199" s="25">
        <v>89</v>
      </c>
      <c r="C199" s="25" t="s">
        <v>68</v>
      </c>
      <c r="D199" s="25">
        <v>70</v>
      </c>
    </row>
    <row r="208" spans="1:7" ht="65.400000000000006" customHeight="1" x14ac:dyDescent="0.3">
      <c r="A208" s="27" t="s">
        <v>127</v>
      </c>
      <c r="B208" s="27"/>
      <c r="C208" s="27"/>
      <c r="D208" s="27"/>
      <c r="E208" s="27"/>
      <c r="F208" s="27"/>
      <c r="G208" s="27"/>
    </row>
    <row r="211" spans="1:7" ht="28.8" x14ac:dyDescent="0.3">
      <c r="B211" s="28" t="s">
        <v>74</v>
      </c>
      <c r="C211" s="28"/>
      <c r="D211" s="31" t="s">
        <v>82</v>
      </c>
      <c r="E211" s="31" t="s">
        <v>33</v>
      </c>
      <c r="F211" s="31" t="s">
        <v>16</v>
      </c>
      <c r="G211" s="31" t="s">
        <v>83</v>
      </c>
    </row>
    <row r="212" spans="1:7" ht="19.2" customHeight="1" x14ac:dyDescent="0.3">
      <c r="A212" s="30">
        <v>1</v>
      </c>
      <c r="B212" s="29">
        <v>12</v>
      </c>
      <c r="C212" s="29">
        <v>19</v>
      </c>
      <c r="D212" s="29" t="s">
        <v>75</v>
      </c>
      <c r="E212" s="29" cm="1">
        <f t="array" ref="E212:E219">FREQUENCY(B212:B251,C212:C218)</f>
        <v>2</v>
      </c>
      <c r="F212" s="29">
        <f>E212</f>
        <v>2</v>
      </c>
      <c r="G212" s="29">
        <f>(F212/40)*100</f>
        <v>5</v>
      </c>
    </row>
    <row r="213" spans="1:7" ht="16.8" customHeight="1" x14ac:dyDescent="0.3">
      <c r="A213" s="30">
        <v>2</v>
      </c>
      <c r="B213" s="29">
        <v>18</v>
      </c>
      <c r="C213" s="29">
        <v>29</v>
      </c>
      <c r="D213" s="29" t="s">
        <v>76</v>
      </c>
      <c r="E213" s="29">
        <v>3</v>
      </c>
      <c r="F213" s="29">
        <f>F212+E213</f>
        <v>5</v>
      </c>
      <c r="G213" s="29">
        <f t="shared" ref="G213:G218" si="0">(F213/40)*100</f>
        <v>12.5</v>
      </c>
    </row>
    <row r="214" spans="1:7" x14ac:dyDescent="0.3">
      <c r="A214" s="30">
        <v>3</v>
      </c>
      <c r="B214" s="29">
        <v>22</v>
      </c>
      <c r="C214" s="29">
        <v>39</v>
      </c>
      <c r="D214" s="29" t="s">
        <v>77</v>
      </c>
      <c r="E214" s="29">
        <v>6</v>
      </c>
      <c r="F214" s="29">
        <f t="shared" ref="F214:F218" si="1">F213+E214</f>
        <v>11</v>
      </c>
      <c r="G214" s="29">
        <f t="shared" si="0"/>
        <v>27.500000000000004</v>
      </c>
    </row>
    <row r="215" spans="1:7" x14ac:dyDescent="0.3">
      <c r="A215" s="30">
        <v>4</v>
      </c>
      <c r="B215" s="29">
        <v>25</v>
      </c>
      <c r="C215" s="29">
        <v>49</v>
      </c>
      <c r="D215" s="29" t="s">
        <v>78</v>
      </c>
      <c r="E215" s="29">
        <v>8</v>
      </c>
      <c r="F215" s="29">
        <f t="shared" si="1"/>
        <v>19</v>
      </c>
      <c r="G215" s="29">
        <f t="shared" si="0"/>
        <v>47.5</v>
      </c>
    </row>
    <row r="216" spans="1:7" x14ac:dyDescent="0.3">
      <c r="A216" s="30">
        <v>5</v>
      </c>
      <c r="B216" s="29">
        <v>28</v>
      </c>
      <c r="C216" s="29">
        <v>59</v>
      </c>
      <c r="D216" s="29" t="s">
        <v>79</v>
      </c>
      <c r="E216" s="29">
        <v>9</v>
      </c>
      <c r="F216" s="29">
        <f t="shared" si="1"/>
        <v>28</v>
      </c>
      <c r="G216" s="29">
        <f t="shared" si="0"/>
        <v>70</v>
      </c>
    </row>
    <row r="217" spans="1:7" x14ac:dyDescent="0.3">
      <c r="A217" s="30">
        <v>6</v>
      </c>
      <c r="B217" s="29">
        <v>30</v>
      </c>
      <c r="C217" s="29">
        <v>69</v>
      </c>
      <c r="D217" s="29" t="s">
        <v>80</v>
      </c>
      <c r="E217" s="29">
        <v>9</v>
      </c>
      <c r="F217" s="29">
        <f t="shared" si="1"/>
        <v>37</v>
      </c>
      <c r="G217" s="29">
        <f t="shared" si="0"/>
        <v>92.5</v>
      </c>
    </row>
    <row r="218" spans="1:7" x14ac:dyDescent="0.3">
      <c r="A218" s="30">
        <v>7</v>
      </c>
      <c r="B218" s="29">
        <v>32</v>
      </c>
      <c r="C218" s="29">
        <v>79</v>
      </c>
      <c r="D218" s="29" t="s">
        <v>81</v>
      </c>
      <c r="E218" s="29">
        <v>3</v>
      </c>
      <c r="F218" s="29">
        <f t="shared" si="1"/>
        <v>40</v>
      </c>
      <c r="G218" s="29">
        <f t="shared" si="0"/>
        <v>100</v>
      </c>
    </row>
    <row r="219" spans="1:7" x14ac:dyDescent="0.3">
      <c r="A219" s="30">
        <v>8</v>
      </c>
      <c r="B219" s="29">
        <v>35</v>
      </c>
      <c r="C219" s="29"/>
      <c r="D219" s="29"/>
      <c r="E219" s="29">
        <v>0</v>
      </c>
      <c r="F219" s="29"/>
      <c r="G219" s="29"/>
    </row>
    <row r="220" spans="1:7" x14ac:dyDescent="0.3">
      <c r="A220" s="30">
        <v>9</v>
      </c>
      <c r="B220" s="29">
        <v>36</v>
      </c>
    </row>
    <row r="221" spans="1:7" x14ac:dyDescent="0.3">
      <c r="A221" s="30">
        <v>10</v>
      </c>
      <c r="B221" s="29">
        <v>38</v>
      </c>
    </row>
    <row r="222" spans="1:7" x14ac:dyDescent="0.3">
      <c r="A222" s="30">
        <v>11</v>
      </c>
      <c r="B222" s="29">
        <v>39</v>
      </c>
    </row>
    <row r="223" spans="1:7" x14ac:dyDescent="0.3">
      <c r="A223" s="30">
        <v>12</v>
      </c>
      <c r="B223" s="29">
        <v>40</v>
      </c>
    </row>
    <row r="224" spans="1:7" x14ac:dyDescent="0.3">
      <c r="A224" s="30">
        <v>13</v>
      </c>
      <c r="B224" s="29">
        <v>42</v>
      </c>
    </row>
    <row r="225" spans="1:2" x14ac:dyDescent="0.3">
      <c r="A225" s="30">
        <v>14</v>
      </c>
      <c r="B225" s="29">
        <v>43</v>
      </c>
    </row>
    <row r="226" spans="1:2" x14ac:dyDescent="0.3">
      <c r="A226" s="30">
        <v>15</v>
      </c>
      <c r="B226" s="29">
        <v>45</v>
      </c>
    </row>
    <row r="227" spans="1:2" x14ac:dyDescent="0.3">
      <c r="A227" s="30">
        <v>16</v>
      </c>
      <c r="B227" s="29">
        <v>46</v>
      </c>
    </row>
    <row r="228" spans="1:2" x14ac:dyDescent="0.3">
      <c r="A228" s="30">
        <v>17</v>
      </c>
      <c r="B228" s="29">
        <v>47</v>
      </c>
    </row>
    <row r="229" spans="1:2" x14ac:dyDescent="0.3">
      <c r="A229" s="30">
        <v>18</v>
      </c>
      <c r="B229" s="29">
        <v>48</v>
      </c>
    </row>
    <row r="230" spans="1:2" x14ac:dyDescent="0.3">
      <c r="A230" s="30">
        <v>19</v>
      </c>
      <c r="B230" s="29">
        <v>49</v>
      </c>
    </row>
    <row r="231" spans="1:2" x14ac:dyDescent="0.3">
      <c r="A231" s="30">
        <v>20</v>
      </c>
      <c r="B231" s="29">
        <v>50</v>
      </c>
    </row>
    <row r="232" spans="1:2" x14ac:dyDescent="0.3">
      <c r="A232" s="30">
        <v>21</v>
      </c>
      <c r="B232" s="29">
        <v>51</v>
      </c>
    </row>
    <row r="233" spans="1:2" x14ac:dyDescent="0.3">
      <c r="A233" s="30">
        <v>22</v>
      </c>
      <c r="B233" s="29">
        <v>52</v>
      </c>
    </row>
    <row r="234" spans="1:2" x14ac:dyDescent="0.3">
      <c r="A234" s="30">
        <v>23</v>
      </c>
      <c r="B234" s="29">
        <v>54</v>
      </c>
    </row>
    <row r="235" spans="1:2" x14ac:dyDescent="0.3">
      <c r="A235" s="30">
        <v>24</v>
      </c>
      <c r="B235" s="29">
        <v>55</v>
      </c>
    </row>
    <row r="236" spans="1:2" x14ac:dyDescent="0.3">
      <c r="A236" s="30">
        <v>25</v>
      </c>
      <c r="B236" s="29">
        <v>56</v>
      </c>
    </row>
    <row r="237" spans="1:2" x14ac:dyDescent="0.3">
      <c r="A237" s="30">
        <v>26</v>
      </c>
      <c r="B237" s="29">
        <v>57</v>
      </c>
    </row>
    <row r="238" spans="1:2" x14ac:dyDescent="0.3">
      <c r="A238" s="30">
        <v>27</v>
      </c>
      <c r="B238" s="29">
        <v>58</v>
      </c>
    </row>
    <row r="239" spans="1:2" x14ac:dyDescent="0.3">
      <c r="A239" s="30">
        <v>28</v>
      </c>
      <c r="B239" s="29">
        <v>59</v>
      </c>
    </row>
    <row r="240" spans="1:2" x14ac:dyDescent="0.3">
      <c r="A240" s="30">
        <v>29</v>
      </c>
      <c r="B240" s="29">
        <v>60</v>
      </c>
    </row>
    <row r="241" spans="1:2" x14ac:dyDescent="0.3">
      <c r="A241" s="30">
        <v>30</v>
      </c>
      <c r="B241" s="29">
        <v>61</v>
      </c>
    </row>
    <row r="242" spans="1:2" x14ac:dyDescent="0.3">
      <c r="A242" s="30">
        <v>31</v>
      </c>
      <c r="B242" s="29">
        <v>62</v>
      </c>
    </row>
    <row r="243" spans="1:2" x14ac:dyDescent="0.3">
      <c r="A243" s="30">
        <v>32</v>
      </c>
      <c r="B243" s="29">
        <v>63</v>
      </c>
    </row>
    <row r="244" spans="1:2" x14ac:dyDescent="0.3">
      <c r="A244" s="30">
        <v>33</v>
      </c>
      <c r="B244" s="29">
        <v>64</v>
      </c>
    </row>
    <row r="245" spans="1:2" x14ac:dyDescent="0.3">
      <c r="A245" s="30">
        <v>34</v>
      </c>
      <c r="B245" s="29">
        <v>66</v>
      </c>
    </row>
    <row r="246" spans="1:2" x14ac:dyDescent="0.3">
      <c r="A246" s="30">
        <v>35</v>
      </c>
      <c r="B246" s="29">
        <v>67</v>
      </c>
    </row>
    <row r="247" spans="1:2" x14ac:dyDescent="0.3">
      <c r="A247" s="30">
        <v>36</v>
      </c>
      <c r="B247" s="29">
        <v>68</v>
      </c>
    </row>
    <row r="248" spans="1:2" x14ac:dyDescent="0.3">
      <c r="A248" s="30">
        <v>37</v>
      </c>
      <c r="B248" s="29">
        <v>69</v>
      </c>
    </row>
    <row r="249" spans="1:2" x14ac:dyDescent="0.3">
      <c r="A249" s="30">
        <v>38</v>
      </c>
      <c r="B249" s="29">
        <v>70</v>
      </c>
    </row>
    <row r="250" spans="1:2" x14ac:dyDescent="0.3">
      <c r="A250" s="30">
        <v>39</v>
      </c>
      <c r="B250" s="29">
        <v>72</v>
      </c>
    </row>
    <row r="251" spans="1:2" x14ac:dyDescent="0.3">
      <c r="A251" s="30">
        <v>40</v>
      </c>
      <c r="B251" s="29">
        <v>75</v>
      </c>
    </row>
    <row r="257" spans="1:7" ht="78.599999999999994" customHeight="1" x14ac:dyDescent="0.3">
      <c r="A257" s="38" t="s">
        <v>128</v>
      </c>
      <c r="B257" s="38"/>
      <c r="C257" s="38"/>
      <c r="D257" s="38"/>
      <c r="E257" s="38"/>
      <c r="F257" s="38"/>
      <c r="G257" s="38"/>
    </row>
    <row r="260" spans="1:7" ht="49.8" customHeight="1" x14ac:dyDescent="0.3">
      <c r="A260" s="32" t="s">
        <v>84</v>
      </c>
      <c r="B260" s="32" t="s">
        <v>85</v>
      </c>
      <c r="C260" s="32" t="s">
        <v>86</v>
      </c>
      <c r="D260" s="32" t="s">
        <v>87</v>
      </c>
      <c r="F260" s="32" t="s">
        <v>116</v>
      </c>
      <c r="G260" s="32" t="s">
        <v>117</v>
      </c>
    </row>
    <row r="261" spans="1:7" ht="28.8" x14ac:dyDescent="0.3">
      <c r="A261" s="34" t="s">
        <v>88</v>
      </c>
      <c r="B261" s="34">
        <v>2200</v>
      </c>
      <c r="C261" s="34" t="s">
        <v>89</v>
      </c>
      <c r="D261" s="34" t="s">
        <v>93</v>
      </c>
      <c r="F261" s="34" t="s">
        <v>89</v>
      </c>
      <c r="G261" s="34">
        <f>AVERAGEIF(C261:C280, F261, B261:B280)</f>
        <v>2262.5</v>
      </c>
    </row>
    <row r="262" spans="1:7" x14ac:dyDescent="0.3">
      <c r="A262" s="34" t="s">
        <v>91</v>
      </c>
      <c r="B262" s="34">
        <v>1850</v>
      </c>
      <c r="C262" s="34" t="s">
        <v>92</v>
      </c>
      <c r="D262" s="34" t="s">
        <v>93</v>
      </c>
      <c r="F262" s="34" t="s">
        <v>92</v>
      </c>
      <c r="G262" s="34">
        <f>AVERAGEIF(C261:C280, F262, B261:B280)</f>
        <v>2030</v>
      </c>
    </row>
    <row r="263" spans="1:7" x14ac:dyDescent="0.3">
      <c r="A263" s="34" t="s">
        <v>94</v>
      </c>
      <c r="B263" s="34">
        <v>2750</v>
      </c>
      <c r="C263" s="34" t="s">
        <v>95</v>
      </c>
      <c r="D263" s="34" t="s">
        <v>93</v>
      </c>
      <c r="F263" s="34" t="s">
        <v>95</v>
      </c>
      <c r="G263" s="34">
        <f>AVERAGEIF(C261:C280, F263, B261:B280)</f>
        <v>2737.5</v>
      </c>
    </row>
    <row r="264" spans="1:7" x14ac:dyDescent="0.3">
      <c r="A264" s="34" t="s">
        <v>96</v>
      </c>
      <c r="B264" s="34">
        <v>3000</v>
      </c>
      <c r="C264" s="34" t="s">
        <v>97</v>
      </c>
      <c r="D264" s="34" t="s">
        <v>90</v>
      </c>
      <c r="F264" s="34" t="s">
        <v>97</v>
      </c>
      <c r="G264" s="34">
        <f>AVERAGEIF(C261:C280, F264, B261:B280)</f>
        <v>2887.5</v>
      </c>
    </row>
    <row r="265" spans="1:7" ht="15.6" customHeight="1" x14ac:dyDescent="0.3">
      <c r="A265" s="34" t="s">
        <v>98</v>
      </c>
      <c r="B265" s="34">
        <v>1950</v>
      </c>
      <c r="C265" s="34" t="s">
        <v>99</v>
      </c>
      <c r="D265" s="34" t="s">
        <v>93</v>
      </c>
      <c r="F265" s="34" t="s">
        <v>99</v>
      </c>
      <c r="G265" s="34">
        <f>AVERAGEIF(C261:C280, F265, B261:B280)</f>
        <v>2066.6666666666665</v>
      </c>
    </row>
    <row r="266" spans="1:7" x14ac:dyDescent="0.3">
      <c r="A266" s="34" t="s">
        <v>100</v>
      </c>
      <c r="B266" s="34">
        <v>2450</v>
      </c>
      <c r="C266" s="34" t="s">
        <v>92</v>
      </c>
      <c r="D266" s="34" t="s">
        <v>93</v>
      </c>
    </row>
    <row r="267" spans="1:7" ht="28.8" x14ac:dyDescent="0.3">
      <c r="A267" s="34" t="s">
        <v>101</v>
      </c>
      <c r="B267" s="34">
        <v>2100</v>
      </c>
      <c r="C267" s="34" t="s">
        <v>89</v>
      </c>
      <c r="D267" s="34" t="s">
        <v>93</v>
      </c>
    </row>
    <row r="268" spans="1:7" x14ac:dyDescent="0.3">
      <c r="A268" s="34" t="s">
        <v>102</v>
      </c>
      <c r="B268" s="34">
        <v>2600</v>
      </c>
      <c r="C268" s="34" t="s">
        <v>95</v>
      </c>
      <c r="D268" s="34" t="s">
        <v>90</v>
      </c>
      <c r="F268" s="32" t="s">
        <v>87</v>
      </c>
      <c r="G268" s="32" t="s">
        <v>118</v>
      </c>
    </row>
    <row r="269" spans="1:7" ht="28.8" x14ac:dyDescent="0.3">
      <c r="A269" s="34" t="s">
        <v>103</v>
      </c>
      <c r="B269" s="34">
        <v>2300</v>
      </c>
      <c r="C269" s="34" t="s">
        <v>99</v>
      </c>
      <c r="D269" s="34" t="s">
        <v>90</v>
      </c>
      <c r="F269" s="34" t="s">
        <v>90</v>
      </c>
      <c r="G269" s="34">
        <f>COUNTIF(D261:D280,F269)</f>
        <v>8</v>
      </c>
    </row>
    <row r="270" spans="1:7" x14ac:dyDescent="0.3">
      <c r="A270" s="34" t="s">
        <v>104</v>
      </c>
      <c r="B270" s="34">
        <v>3200</v>
      </c>
      <c r="C270" s="34" t="s">
        <v>97</v>
      </c>
      <c r="D270" s="34" t="s">
        <v>93</v>
      </c>
      <c r="F270" s="34" t="s">
        <v>93</v>
      </c>
      <c r="G270" s="34">
        <f>COUNTIF(D261:D280,F270)</f>
        <v>12</v>
      </c>
    </row>
    <row r="271" spans="1:7" x14ac:dyDescent="0.3">
      <c r="A271" s="34" t="s">
        <v>105</v>
      </c>
      <c r="B271" s="34">
        <v>1800</v>
      </c>
      <c r="C271" s="34" t="s">
        <v>92</v>
      </c>
      <c r="D271" s="34" t="s">
        <v>93</v>
      </c>
    </row>
    <row r="272" spans="1:7" x14ac:dyDescent="0.3">
      <c r="A272" s="34" t="s">
        <v>106</v>
      </c>
      <c r="B272" s="34">
        <v>2900</v>
      </c>
      <c r="C272" s="34" t="s">
        <v>95</v>
      </c>
      <c r="D272" s="34" t="s">
        <v>90</v>
      </c>
    </row>
    <row r="273" spans="1:4" ht="28.8" x14ac:dyDescent="0.3">
      <c r="A273" s="34" t="s">
        <v>107</v>
      </c>
      <c r="B273" s="34">
        <v>2400</v>
      </c>
      <c r="C273" s="34" t="s">
        <v>89</v>
      </c>
      <c r="D273" s="34" t="s">
        <v>93</v>
      </c>
    </row>
    <row r="274" spans="1:4" x14ac:dyDescent="0.3">
      <c r="A274" s="34" t="s">
        <v>108</v>
      </c>
      <c r="B274" s="34">
        <v>2050</v>
      </c>
      <c r="C274" s="34" t="s">
        <v>92</v>
      </c>
      <c r="D274" s="34" t="s">
        <v>90</v>
      </c>
    </row>
    <row r="275" spans="1:4" x14ac:dyDescent="0.3">
      <c r="A275" s="34" t="s">
        <v>109</v>
      </c>
      <c r="B275" s="34">
        <v>3100</v>
      </c>
      <c r="C275" s="34" t="s">
        <v>97</v>
      </c>
      <c r="D275" s="34" t="s">
        <v>93</v>
      </c>
    </row>
    <row r="276" spans="1:4" ht="28.8" x14ac:dyDescent="0.3">
      <c r="A276" s="34" t="s">
        <v>110</v>
      </c>
      <c r="B276" s="34">
        <v>1950</v>
      </c>
      <c r="C276" s="34" t="s">
        <v>99</v>
      </c>
      <c r="D276" s="34" t="s">
        <v>90</v>
      </c>
    </row>
    <row r="277" spans="1:4" x14ac:dyDescent="0.3">
      <c r="A277" s="34" t="s">
        <v>111</v>
      </c>
      <c r="B277" s="34">
        <v>2700</v>
      </c>
      <c r="C277" s="34" t="s">
        <v>95</v>
      </c>
      <c r="D277" s="34" t="s">
        <v>93</v>
      </c>
    </row>
    <row r="278" spans="1:4" x14ac:dyDescent="0.3">
      <c r="A278" s="34" t="s">
        <v>112</v>
      </c>
      <c r="B278" s="34">
        <v>2250</v>
      </c>
      <c r="C278" s="34" t="s">
        <v>97</v>
      </c>
      <c r="D278" s="34" t="s">
        <v>90</v>
      </c>
    </row>
    <row r="279" spans="1:4" ht="28.8" x14ac:dyDescent="0.3">
      <c r="A279" s="34" t="s">
        <v>113</v>
      </c>
      <c r="B279" s="34">
        <v>2350</v>
      </c>
      <c r="C279" s="34" t="s">
        <v>89</v>
      </c>
      <c r="D279" s="34" t="s">
        <v>90</v>
      </c>
    </row>
    <row r="280" spans="1:4" x14ac:dyDescent="0.3">
      <c r="A280" s="34" t="s">
        <v>114</v>
      </c>
      <c r="B280" s="34">
        <v>2000</v>
      </c>
      <c r="C280" s="34" t="s">
        <v>92</v>
      </c>
      <c r="D280" s="34" t="s">
        <v>93</v>
      </c>
    </row>
    <row r="282" spans="1:4" x14ac:dyDescent="0.3">
      <c r="A282" s="33" t="s">
        <v>0</v>
      </c>
      <c r="B282" s="35">
        <f>AVERAGE(B261:B280)</f>
        <v>2395</v>
      </c>
    </row>
    <row r="283" spans="1:4" x14ac:dyDescent="0.3">
      <c r="A283" s="33" t="s">
        <v>1</v>
      </c>
      <c r="B283" s="35">
        <f>MEDIAN(B261:B280)</f>
        <v>2325</v>
      </c>
    </row>
    <row r="284" spans="1:4" x14ac:dyDescent="0.3">
      <c r="A284" s="33" t="s">
        <v>2</v>
      </c>
      <c r="B284" s="35">
        <f>_xlfn.MODE.SNGL(B261:B280)</f>
        <v>1950</v>
      </c>
    </row>
    <row r="285" spans="1:4" x14ac:dyDescent="0.3">
      <c r="A285" s="33" t="s">
        <v>10</v>
      </c>
      <c r="B285" s="35">
        <f>_xlfn.QUARTILE.EXC(B261:B280,1)</f>
        <v>2012.5</v>
      </c>
    </row>
    <row r="286" spans="1:4" x14ac:dyDescent="0.3">
      <c r="A286" s="33" t="s">
        <v>11</v>
      </c>
      <c r="B286" s="35">
        <f>_xlfn.QUARTILE.EXC(B261:B280,2)</f>
        <v>2325</v>
      </c>
    </row>
    <row r="287" spans="1:4" x14ac:dyDescent="0.3">
      <c r="A287" s="33" t="s">
        <v>12</v>
      </c>
      <c r="B287" s="35">
        <f>_xlfn.QUARTILE.EXC(B261:B280,3)</f>
        <v>2737.5</v>
      </c>
    </row>
    <row r="288" spans="1:4" ht="46.8" customHeight="1" x14ac:dyDescent="0.3">
      <c r="A288" s="33" t="s">
        <v>115</v>
      </c>
      <c r="B288" s="35">
        <f>_xlfn.STDEV.P(B261:B280)</f>
        <v>418.8973621306298</v>
      </c>
    </row>
  </sheetData>
  <mergeCells count="10">
    <mergeCell ref="A187:F187"/>
    <mergeCell ref="A208:G208"/>
    <mergeCell ref="A257:G257"/>
    <mergeCell ref="G45:K45"/>
    <mergeCell ref="G1:L1"/>
    <mergeCell ref="G39:K39"/>
    <mergeCell ref="E66:I66"/>
    <mergeCell ref="A90:E90"/>
    <mergeCell ref="A107:E107"/>
    <mergeCell ref="A167:E167"/>
  </mergeCells>
  <pageMargins left="0.7" right="0.7" top="0.75" bottom="0.75" header="0.3" footer="0.3"/>
  <pageSetup paperSize="9" scale="47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Eleazar Mario Guerrero Charcas</dc:creator>
  <cp:lastModifiedBy>Shaggy Shaggy</cp:lastModifiedBy>
  <cp:lastPrinted>2025-05-20T22:21:13Z</cp:lastPrinted>
  <dcterms:created xsi:type="dcterms:W3CDTF">2025-05-14T01:25:17Z</dcterms:created>
  <dcterms:modified xsi:type="dcterms:W3CDTF">2025-05-20T22:21:50Z</dcterms:modified>
</cp:coreProperties>
</file>