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ec\Documents\"/>
    </mc:Choice>
  </mc:AlternateContent>
  <xr:revisionPtr revIDLastSave="0" documentId="13_ncr:1_{8B40EDAF-95AB-45CA-BD8C-39C505059372}" xr6:coauthVersionLast="47" xr6:coauthVersionMax="47" xr10:uidLastSave="{00000000-0000-0000-0000-000000000000}"/>
  <bookViews>
    <workbookView xWindow="10950" yWindow="3870" windowWidth="13245" windowHeight="15480" activeTab="1" xr2:uid="{E94B4C99-0827-40EF-A519-0352A8AE3D1E}"/>
  </bookViews>
  <sheets>
    <sheet name="Sheet1 (2)" sheetId="2" r:id="rId1"/>
    <sheet name="Sheet1" sheetId="1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2" l="1"/>
  <c r="E16" i="2"/>
  <c r="D16" i="2"/>
  <c r="C16" i="2"/>
  <c r="C7" i="2"/>
  <c r="C6" i="2"/>
  <c r="C5" i="2"/>
  <c r="C4" i="2"/>
  <c r="C3" i="2"/>
  <c r="G2" i="2"/>
  <c r="C2" i="2"/>
  <c r="J4" i="1"/>
  <c r="I4" i="1"/>
  <c r="E6" i="1"/>
  <c r="H4" i="1"/>
  <c r="I2" i="1"/>
  <c r="H2" i="1"/>
  <c r="G2" i="1"/>
  <c r="C3" i="1"/>
  <c r="C4" i="1"/>
  <c r="C5" i="1"/>
  <c r="C6" i="1"/>
  <c r="C7" i="1"/>
  <c r="C2" i="1"/>
  <c r="C8" i="2" l="1"/>
  <c r="H2" i="2" s="1"/>
  <c r="C8" i="1"/>
  <c r="D8" i="2" l="1"/>
  <c r="E8" i="2" s="1"/>
  <c r="E6" i="2"/>
  <c r="I2" i="2"/>
  <c r="H4" i="2"/>
  <c r="I4" i="2"/>
  <c r="J4" i="2" s="1"/>
  <c r="D8" i="1"/>
  <c r="E8" i="1" s="1"/>
</calcChain>
</file>

<file path=xl/sharedStrings.xml><?xml version="1.0" encoding="utf-8"?>
<sst xmlns="http://schemas.openxmlformats.org/spreadsheetml/2006/main" count="78" uniqueCount="46">
  <si>
    <t>单价</t>
    <phoneticPr fontId="2" type="noConversion"/>
  </si>
  <si>
    <t>数量</t>
    <phoneticPr fontId="2" type="noConversion"/>
  </si>
  <si>
    <t>总计</t>
    <phoneticPr fontId="2" type="noConversion"/>
  </si>
  <si>
    <t>生产速度</t>
    <phoneticPr fontId="2" type="noConversion"/>
  </si>
  <si>
    <t>生产时长</t>
    <phoneticPr fontId="2" type="noConversion"/>
  </si>
  <si>
    <t>总数</t>
    <phoneticPr fontId="2" type="noConversion"/>
  </si>
  <si>
    <t>总利润</t>
    <phoneticPr fontId="2" type="noConversion"/>
  </si>
  <si>
    <t>总成本</t>
    <phoneticPr fontId="2" type="noConversion"/>
  </si>
  <si>
    <t>利润百分比</t>
    <phoneticPr fontId="2" type="noConversion"/>
  </si>
  <si>
    <t>工资</t>
    <phoneticPr fontId="2" type="noConversion"/>
  </si>
  <si>
    <t>毛利润百分比</t>
    <phoneticPr fontId="2" type="noConversion"/>
  </si>
  <si>
    <t>售价</t>
    <phoneticPr fontId="2" type="noConversion"/>
  </si>
  <si>
    <t>毛利</t>
    <phoneticPr fontId="2" type="noConversion"/>
  </si>
  <si>
    <t>工资占比</t>
    <phoneticPr fontId="2" type="noConversion"/>
  </si>
  <si>
    <t>合并成本/单位</t>
    <phoneticPr fontId="2" type="noConversion"/>
  </si>
  <si>
    <t>交易所交易利润</t>
    <phoneticPr fontId="2" type="noConversion"/>
  </si>
  <si>
    <t>合同交易利润</t>
    <phoneticPr fontId="2" type="noConversion"/>
  </si>
  <si>
    <t>运输需求/单位</t>
    <phoneticPr fontId="2" type="noConversion"/>
  </si>
  <si>
    <t>运输成本/单位</t>
    <phoneticPr fontId="2" type="noConversion"/>
  </si>
  <si>
    <t>电力</t>
  </si>
  <si>
    <t>1/95x$0.27电力</t>
  </si>
  <si>
    <t>柴油</t>
  </si>
  <si>
    <t>1/190x$41柴油</t>
  </si>
  <si>
    <t>货运站</t>
  </si>
  <si>
    <t>运输单位</t>
  </si>
  <si>
    <t>$0.39 (交易所)</t>
  </si>
  <si>
    <t>0x 运输单位 (交易所)</t>
  </si>
  <si>
    <t>用于</t>
  </si>
  <si>
    <t>生产计算</t>
  </si>
  <si>
    <t>建筑等级</t>
  </si>
  <si>
    <t>有机器人</t>
  </si>
  <si>
    <t>否</t>
  </si>
  <si>
    <t>生产速度增加</t>
  </si>
  <si>
    <t>管理费用</t>
  </si>
  <si>
    <t>每小时产量（单位） 6,412.02 (2x)</t>
  </si>
  <si>
    <t>单位工人成本 $0.10</t>
  </si>
  <si>
    <t>单位管理费用 $0.00</t>
  </si>
  <si>
    <t>电力1/95x$0.27电力</t>
  </si>
  <si>
    <t>$0.39 (交易所)</t>
  </si>
  <si>
    <t>0x 运输单位 (交易所)</t>
  </si>
  <si>
    <t xml:space="preserve"> </t>
  </si>
  <si>
    <t>每小时产量（单位） 6,412.02 (2x)</t>
  </si>
  <si>
    <t>单位工人成本 $0.10</t>
  </si>
  <si>
    <t>单位管理费用 $0.00</t>
  </si>
  <si>
    <t>利润计算</t>
  </si>
  <si>
    <t>你需要一名会计能力值大于5的首席财务官（CFO）。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</si>
</sst>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0.000_ ;[Red]\-0.000\ "/>
  </numFmts>
  <fonts count="12">
    <font>
      <sz val="11"/>
      <color theme="1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name val="Arial Narrow"/>
      <family val="2"/>
    </font>
    <font>
      <b/>
      <sz val="13"/>
      <name val="Arial Narrow"/>
      <family val="2"/>
    </font>
    <font>
      <u/>
      <sz val="11"/>
      <name val="等线"/>
      <family val="2"/>
      <charset val="134"/>
      <scheme val="minor"/>
    </font>
    <font>
      <b/>
      <sz val="11"/>
      <name val="Arial Narrow"/>
      <family val="2"/>
    </font>
    <font>
      <b/>
      <sz val="11"/>
      <name val="Inherit"/>
      <family val="2"/>
    </font>
    <font>
      <b/>
      <sz val="12"/>
      <name val="Font Awesome 5 Free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182" fontId="0" fillId="0" borderId="0" xfId="0" applyNumberFormat="1">
      <alignment vertical="center"/>
    </xf>
    <xf numFmtId="182" fontId="1" fillId="2" borderId="0" xfId="1" applyNumberFormat="1">
      <alignment vertical="center"/>
    </xf>
    <xf numFmtId="182" fontId="3" fillId="3" borderId="1" xfId="2" applyNumberFormat="1">
      <alignment vertical="center"/>
    </xf>
    <xf numFmtId="182" fontId="5" fillId="0" borderId="0" xfId="0" applyNumberFormat="1" applyFont="1">
      <alignment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>
      <alignment vertical="center"/>
    </xf>
    <xf numFmtId="0" fontId="7" fillId="0" borderId="0" xfId="0" applyFont="1" applyAlignment="1">
      <alignment horizontal="center" vertical="center" wrapText="1"/>
    </xf>
    <xf numFmtId="0" fontId="8" fillId="0" borderId="0" xfId="3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8" fillId="0" borderId="0" xfId="3" applyFont="1" applyAlignment="1">
      <alignment horizontal="right" vertical="center" wrapText="1" indent="1"/>
    </xf>
    <xf numFmtId="0" fontId="10" fillId="0" borderId="0" xfId="0" applyFont="1" applyAlignment="1">
      <alignment horizontal="right" vertical="center" wrapText="1"/>
    </xf>
    <xf numFmtId="0" fontId="6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9" fontId="6" fillId="0" borderId="0" xfId="0" applyNumberFormat="1" applyFont="1" applyAlignment="1">
      <alignment vertical="center" wrapText="1"/>
    </xf>
    <xf numFmtId="10" fontId="6" fillId="0" borderId="0" xfId="0" applyNumberFormat="1" applyFont="1" applyAlignment="1">
      <alignment vertical="center" wrapText="1"/>
    </xf>
    <xf numFmtId="0" fontId="10" fillId="0" borderId="0" xfId="0" applyFont="1" applyAlignment="1">
      <alignment horizontal="left" vertical="center" wrapText="1" indent="1"/>
    </xf>
    <xf numFmtId="0" fontId="6" fillId="0" borderId="0" xfId="0" applyFont="1" applyAlignment="1">
      <alignment horizontal="left" vertical="center" wrapText="1" indent="1"/>
    </xf>
    <xf numFmtId="0" fontId="6" fillId="0" borderId="0" xfId="0" applyFont="1" applyAlignment="1">
      <alignment horizontal="right" vertical="center" wrapText="1"/>
    </xf>
    <xf numFmtId="9" fontId="5" fillId="0" borderId="0" xfId="0" applyNumberFormat="1" applyFont="1">
      <alignment vertical="center"/>
    </xf>
    <xf numFmtId="10" fontId="5" fillId="0" borderId="0" xfId="0" applyNumberFormat="1" applyFont="1">
      <alignment vertical="center"/>
    </xf>
  </cellXfs>
  <cellStyles count="4">
    <cellStyle name="常规" xfId="0" builtinId="0"/>
    <cellStyle name="超链接" xfId="3" builtinId="8"/>
    <cellStyle name="适中" xfId="1" builtinId="28"/>
    <cellStyle name="输出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1BACB-06BC-4710-A267-F87B4D01A97E}">
  <dimension ref="A1:X79"/>
  <sheetViews>
    <sheetView workbookViewId="0">
      <selection activeCell="E2" sqref="E2"/>
    </sheetView>
  </sheetViews>
  <sheetFormatPr defaultRowHeight="14.25"/>
  <cols>
    <col min="1" max="1" width="9.75" style="1" bestFit="1" customWidth="1"/>
    <col min="2" max="2" width="9.125" style="1" bestFit="1" customWidth="1"/>
    <col min="3" max="3" width="11.75" style="1" customWidth="1"/>
    <col min="4" max="4" width="12.75" style="1" customWidth="1"/>
    <col min="5" max="5" width="14.5" style="1" customWidth="1"/>
    <col min="6" max="6" width="9.125" style="1" bestFit="1" customWidth="1"/>
    <col min="7" max="7" width="9.75" style="1" bestFit="1" customWidth="1"/>
    <col min="8" max="8" width="20.375" style="1" customWidth="1"/>
    <col min="9" max="9" width="16.625" style="1" customWidth="1"/>
    <col min="10" max="10" width="12.875" style="1" customWidth="1"/>
    <col min="11" max="12" width="9" style="1"/>
    <col min="13" max="13" width="9.125" style="1" bestFit="1" customWidth="1"/>
    <col min="14" max="18" width="9" style="1"/>
    <col min="19" max="19" width="34" style="1" customWidth="1"/>
    <col min="20" max="20" width="15" style="1" customWidth="1"/>
    <col min="21" max="21" width="14.875" style="1" customWidth="1"/>
    <col min="22" max="22" width="17.25" style="1" customWidth="1"/>
    <col min="23" max="16384" width="9" style="1"/>
  </cols>
  <sheetData>
    <row r="1" spans="1:10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</row>
    <row r="2" spans="1:10">
      <c r="A2" s="2">
        <v>75</v>
      </c>
      <c r="B2" s="2">
        <v>15</v>
      </c>
      <c r="C2" s="1">
        <f t="shared" ref="C2:C7" si="0">A2*B2</f>
        <v>1125</v>
      </c>
      <c r="E2" s="2">
        <v>20.13</v>
      </c>
      <c r="F2" s="2">
        <v>24</v>
      </c>
      <c r="G2" s="3">
        <f>E2*F2</f>
        <v>483.12</v>
      </c>
      <c r="H2" s="3">
        <f>C8*G2+E4*F2</f>
        <v>1542749.52</v>
      </c>
      <c r="I2" s="3">
        <f>D6*G2-H2</f>
        <v>85364.879999999888</v>
      </c>
    </row>
    <row r="3" spans="1:10">
      <c r="A3" s="2">
        <v>488</v>
      </c>
      <c r="B3" s="2">
        <v>1</v>
      </c>
      <c r="C3" s="1">
        <f t="shared" si="0"/>
        <v>488</v>
      </c>
      <c r="E3" s="1" t="s">
        <v>9</v>
      </c>
      <c r="H3" s="1" t="s">
        <v>14</v>
      </c>
      <c r="I3" s="1" t="s">
        <v>15</v>
      </c>
      <c r="J3" s="1" t="s">
        <v>8</v>
      </c>
    </row>
    <row r="4" spans="1:10">
      <c r="A4" s="2">
        <v>224</v>
      </c>
      <c r="B4" s="2">
        <v>2</v>
      </c>
      <c r="C4" s="1">
        <f t="shared" si="0"/>
        <v>448</v>
      </c>
      <c r="E4" s="2">
        <v>449</v>
      </c>
      <c r="H4" s="3">
        <f>H2/G2</f>
        <v>3193.3050173869847</v>
      </c>
      <c r="I4" s="3">
        <f>D6*G2*0.97-H6*H8*G2-H2</f>
        <v>35603.519999999786</v>
      </c>
      <c r="J4" s="1">
        <f>I4/H2*100</f>
        <v>2.3077965371851019</v>
      </c>
    </row>
    <row r="5" spans="1:10">
      <c r="A5" s="2">
        <v>330</v>
      </c>
      <c r="B5" s="2">
        <v>1</v>
      </c>
      <c r="C5" s="1">
        <f t="shared" si="0"/>
        <v>330</v>
      </c>
      <c r="D5" s="1" t="s">
        <v>11</v>
      </c>
      <c r="E5" s="1" t="s">
        <v>13</v>
      </c>
      <c r="H5" s="1" t="s">
        <v>17</v>
      </c>
      <c r="I5" s="1" t="s">
        <v>16</v>
      </c>
    </row>
    <row r="6" spans="1:10">
      <c r="A6" s="2">
        <v>780</v>
      </c>
      <c r="B6" s="2">
        <v>1</v>
      </c>
      <c r="C6" s="1">
        <f t="shared" si="0"/>
        <v>780</v>
      </c>
      <c r="D6" s="2">
        <v>3370</v>
      </c>
      <c r="E6" s="3">
        <f>E4*F2/H2*100</f>
        <v>0.69849316822344565</v>
      </c>
      <c r="H6" s="2">
        <v>5</v>
      </c>
    </row>
    <row r="7" spans="1:10">
      <c r="A7" s="2"/>
      <c r="B7" s="2"/>
      <c r="C7" s="1">
        <f t="shared" si="0"/>
        <v>0</v>
      </c>
      <c r="D7" s="1" t="s">
        <v>12</v>
      </c>
      <c r="E7" s="1" t="s">
        <v>10</v>
      </c>
      <c r="H7" s="1" t="s">
        <v>18</v>
      </c>
    </row>
    <row r="8" spans="1:10">
      <c r="C8" s="3">
        <f>SUM(C2:C7)</f>
        <v>3171</v>
      </c>
      <c r="D8" s="3">
        <f>D6-C8</f>
        <v>199</v>
      </c>
      <c r="E8" s="3">
        <f>D8/D6*100</f>
        <v>5.905044510385757</v>
      </c>
      <c r="H8" s="2">
        <v>0.38</v>
      </c>
    </row>
    <row r="16" spans="1:10">
      <c r="C16" s="1">
        <f>3943-3370</f>
        <v>573</v>
      </c>
      <c r="D16" s="1">
        <f>C16*0.75</f>
        <v>429.75</v>
      </c>
      <c r="E16" s="1">
        <f>D16*24</f>
        <v>10314</v>
      </c>
    </row>
    <row r="23" spans="3:19">
      <c r="C23" s="1">
        <f>20.13*15</f>
        <v>301.95</v>
      </c>
    </row>
    <row r="30" spans="3:19">
      <c r="S30" s="1" t="s">
        <v>37</v>
      </c>
    </row>
    <row r="31" spans="3:19">
      <c r="S31" s="1" t="s">
        <v>21</v>
      </c>
    </row>
    <row r="32" spans="3:19">
      <c r="S32" s="1" t="s">
        <v>22</v>
      </c>
    </row>
    <row r="33" spans="19:21">
      <c r="S33" s="1" t="s">
        <v>23</v>
      </c>
    </row>
    <row r="34" spans="19:21">
      <c r="S34" s="1" t="s">
        <v>23</v>
      </c>
    </row>
    <row r="36" spans="19:21">
      <c r="S36" s="1" t="s">
        <v>24</v>
      </c>
    </row>
    <row r="37" spans="19:21">
      <c r="S37" s="1" t="s">
        <v>38</v>
      </c>
    </row>
    <row r="38" spans="19:21">
      <c r="S38" s="1" t="s">
        <v>39</v>
      </c>
    </row>
    <row r="39" spans="19:21">
      <c r="S39" s="1" t="s">
        <v>27</v>
      </c>
    </row>
    <row r="41" spans="19:21">
      <c r="S41" s="1" t="s">
        <v>28</v>
      </c>
    </row>
    <row r="42" spans="19:21">
      <c r="S42" s="1" t="s">
        <v>29</v>
      </c>
      <c r="U42" s="1">
        <v>1</v>
      </c>
    </row>
    <row r="43" spans="19:21">
      <c r="S43" s="1" t="s">
        <v>30</v>
      </c>
      <c r="U43" s="1" t="s">
        <v>31</v>
      </c>
    </row>
    <row r="44" spans="19:21">
      <c r="S44" s="1" t="s">
        <v>32</v>
      </c>
      <c r="U44" s="1">
        <v>0.01</v>
      </c>
    </row>
    <row r="45" spans="19:21">
      <c r="S45" s="1" t="s">
        <v>33</v>
      </c>
      <c r="U45" s="1">
        <v>2.35E-2</v>
      </c>
    </row>
    <row r="46" spans="19:21">
      <c r="S46" s="1" t="s">
        <v>40</v>
      </c>
    </row>
    <row r="47" spans="19:21">
      <c r="S47" s="1" t="s">
        <v>41</v>
      </c>
    </row>
    <row r="48" spans="19:21">
      <c r="S48" s="1" t="s">
        <v>42</v>
      </c>
    </row>
    <row r="49" spans="17:24">
      <c r="S49" s="1" t="s">
        <v>43</v>
      </c>
    </row>
    <row r="53" spans="17:24">
      <c r="Q53" s="4"/>
      <c r="R53" s="4"/>
      <c r="S53" s="4"/>
      <c r="T53" s="4"/>
      <c r="U53" s="4"/>
      <c r="V53" s="4"/>
      <c r="W53" s="4"/>
      <c r="X53" s="4"/>
    </row>
    <row r="54" spans="17:24">
      <c r="Q54" s="4"/>
      <c r="R54" s="4"/>
      <c r="S54" s="4"/>
      <c r="T54" s="4"/>
      <c r="U54" s="4"/>
      <c r="V54" s="4"/>
      <c r="W54" s="4"/>
      <c r="X54" s="4"/>
    </row>
    <row r="55" spans="17:24" ht="16.5">
      <c r="Q55" s="4"/>
      <c r="R55" s="4"/>
      <c r="S55" s="5"/>
      <c r="T55" s="6"/>
      <c r="U55" s="6"/>
      <c r="V55" s="6"/>
      <c r="W55" s="4"/>
      <c r="X55" s="4"/>
    </row>
    <row r="56" spans="17:24" ht="17.25">
      <c r="Q56" s="4"/>
      <c r="R56" s="4"/>
      <c r="S56" s="7"/>
      <c r="T56" s="6"/>
      <c r="U56" s="6"/>
      <c r="V56" s="6"/>
      <c r="W56" s="4"/>
      <c r="X56" s="4"/>
    </row>
    <row r="57" spans="17:24" ht="16.5">
      <c r="Q57" s="4"/>
      <c r="R57" s="4"/>
      <c r="S57" s="5"/>
      <c r="T57" s="6"/>
      <c r="U57" s="6"/>
      <c r="V57" s="6"/>
      <c r="W57" s="4"/>
      <c r="X57" s="4"/>
    </row>
    <row r="58" spans="17:24">
      <c r="Q58" s="4"/>
      <c r="R58" s="4"/>
      <c r="S58" s="8" t="s">
        <v>19</v>
      </c>
      <c r="T58" s="6"/>
      <c r="U58" s="6"/>
      <c r="V58" s="6"/>
      <c r="W58" s="4"/>
      <c r="X58" s="4"/>
    </row>
    <row r="59" spans="17:24" ht="16.5">
      <c r="Q59" s="4"/>
      <c r="R59" s="4"/>
      <c r="S59" s="9" t="s">
        <v>20</v>
      </c>
      <c r="T59" s="6"/>
      <c r="U59" s="6"/>
      <c r="V59" s="6"/>
      <c r="W59" s="4"/>
      <c r="X59" s="4"/>
    </row>
    <row r="60" spans="17:24">
      <c r="Q60" s="4"/>
      <c r="R60" s="4"/>
      <c r="S60" s="10" t="s">
        <v>21</v>
      </c>
      <c r="T60" s="6"/>
      <c r="U60" s="6"/>
      <c r="V60" s="6"/>
      <c r="W60" s="4"/>
      <c r="X60" s="4"/>
    </row>
    <row r="61" spans="17:24" ht="16.5">
      <c r="Q61" s="4"/>
      <c r="R61" s="4"/>
      <c r="S61" s="5" t="s">
        <v>22</v>
      </c>
      <c r="T61" s="6"/>
      <c r="U61" s="6"/>
      <c r="V61" s="6"/>
      <c r="W61" s="4"/>
      <c r="X61" s="4"/>
    </row>
    <row r="62" spans="17:24" ht="16.5">
      <c r="Q62" s="4"/>
      <c r="R62" s="4"/>
      <c r="S62" s="5" t="s">
        <v>23</v>
      </c>
      <c r="T62" s="6"/>
      <c r="U62" s="6"/>
      <c r="V62" s="6"/>
      <c r="W62" s="4"/>
      <c r="X62" s="4"/>
    </row>
    <row r="63" spans="17:24">
      <c r="Q63" s="4"/>
      <c r="R63" s="4"/>
      <c r="S63" s="8" t="s">
        <v>23</v>
      </c>
      <c r="T63" s="6"/>
      <c r="U63" s="6"/>
      <c r="V63" s="6"/>
      <c r="W63" s="4"/>
      <c r="X63" s="4"/>
    </row>
    <row r="64" spans="17:24" ht="16.5">
      <c r="Q64" s="4"/>
      <c r="R64" s="4"/>
      <c r="S64" s="9" t="s">
        <v>24</v>
      </c>
      <c r="T64" s="6"/>
      <c r="U64" s="6"/>
      <c r="V64" s="6"/>
      <c r="W64" s="4"/>
      <c r="X64" s="4"/>
    </row>
    <row r="65" spans="17:24" ht="16.5">
      <c r="Q65" s="4"/>
      <c r="R65" s="4"/>
      <c r="S65" s="5" t="s">
        <v>25</v>
      </c>
      <c r="T65" s="6"/>
      <c r="U65" s="6"/>
      <c r="V65" s="6"/>
      <c r="W65" s="4"/>
      <c r="X65" s="4"/>
    </row>
    <row r="66" spans="17:24" ht="15">
      <c r="Q66" s="4"/>
      <c r="R66" s="4"/>
      <c r="S66" s="11" t="s">
        <v>26</v>
      </c>
      <c r="T66" s="6"/>
      <c r="U66" s="6"/>
      <c r="V66" s="6"/>
      <c r="W66" s="4"/>
      <c r="X66" s="4"/>
    </row>
    <row r="67" spans="17:24" ht="16.5">
      <c r="Q67" s="4"/>
      <c r="R67" s="4"/>
      <c r="S67" s="12" t="s">
        <v>27</v>
      </c>
      <c r="T67" s="13"/>
      <c r="U67" s="12"/>
      <c r="V67" s="13"/>
      <c r="W67" s="4"/>
      <c r="X67" s="4"/>
    </row>
    <row r="68" spans="17:24" ht="16.5">
      <c r="Q68" s="4"/>
      <c r="R68" s="4"/>
      <c r="S68" s="12" t="s">
        <v>28</v>
      </c>
      <c r="T68" s="13"/>
      <c r="U68" s="12"/>
      <c r="V68" s="13"/>
      <c r="W68" s="4"/>
      <c r="X68" s="4"/>
    </row>
    <row r="69" spans="17:24" ht="16.5">
      <c r="Q69" s="4"/>
      <c r="R69" s="4"/>
      <c r="S69" s="12" t="s">
        <v>29</v>
      </c>
      <c r="T69" s="13"/>
      <c r="U69" s="14">
        <v>1</v>
      </c>
      <c r="V69" s="13"/>
      <c r="W69" s="4"/>
      <c r="X69" s="4"/>
    </row>
    <row r="70" spans="17:24" ht="16.5">
      <c r="Q70" s="4"/>
      <c r="R70" s="4"/>
      <c r="S70" s="12" t="s">
        <v>30</v>
      </c>
      <c r="T70" s="13"/>
      <c r="U70" s="15" t="s">
        <v>31</v>
      </c>
      <c r="V70" s="13"/>
      <c r="W70" s="4"/>
      <c r="X70" s="4"/>
    </row>
    <row r="71" spans="17:24" ht="15">
      <c r="Q71" s="4"/>
      <c r="R71" s="4"/>
      <c r="S71" s="16" t="s">
        <v>32</v>
      </c>
      <c r="T71" s="6"/>
      <c r="U71" s="19">
        <v>0.01</v>
      </c>
      <c r="V71" s="6"/>
      <c r="W71" s="4"/>
      <c r="X71" s="4"/>
    </row>
    <row r="72" spans="17:24" ht="16.5">
      <c r="Q72" s="4"/>
      <c r="R72" s="4"/>
      <c r="S72" s="17" t="s">
        <v>33</v>
      </c>
      <c r="T72" s="6"/>
      <c r="U72" s="20">
        <v>2.35E-2</v>
      </c>
      <c r="V72" s="6"/>
      <c r="W72" s="4"/>
      <c r="X72" s="4"/>
    </row>
    <row r="73" spans="17:24" ht="16.5">
      <c r="Q73" s="4"/>
      <c r="R73" s="4"/>
      <c r="S73" s="17"/>
      <c r="T73" s="6"/>
      <c r="U73" s="6"/>
      <c r="V73" s="6"/>
      <c r="W73" s="4"/>
      <c r="X73" s="4"/>
    </row>
    <row r="74" spans="17:24" ht="16.5">
      <c r="Q74" s="4"/>
      <c r="R74" s="4"/>
      <c r="S74" s="17" t="s">
        <v>34</v>
      </c>
      <c r="T74" s="6"/>
      <c r="U74" s="6"/>
      <c r="V74" s="6"/>
      <c r="W74" s="4"/>
      <c r="X74" s="4"/>
    </row>
    <row r="75" spans="17:24" ht="15">
      <c r="Q75" s="4"/>
      <c r="R75" s="4"/>
      <c r="S75" s="11" t="s">
        <v>35</v>
      </c>
      <c r="T75" s="6"/>
      <c r="U75" s="6"/>
      <c r="V75" s="6"/>
      <c r="W75" s="4"/>
      <c r="X75" s="4"/>
    </row>
    <row r="76" spans="17:24" ht="16.5">
      <c r="Q76" s="4"/>
      <c r="R76" s="4"/>
      <c r="S76" s="18" t="s">
        <v>36</v>
      </c>
      <c r="T76" s="6"/>
      <c r="U76" s="6"/>
      <c r="V76" s="6"/>
      <c r="W76" s="4"/>
      <c r="X76" s="4"/>
    </row>
    <row r="77" spans="17:24" ht="15">
      <c r="Q77" s="4"/>
      <c r="R77" s="4"/>
      <c r="S77" s="16" t="s">
        <v>44</v>
      </c>
      <c r="T77" s="6"/>
      <c r="U77" s="6"/>
      <c r="V77" s="6"/>
      <c r="W77" s="4"/>
      <c r="X77" s="4"/>
    </row>
    <row r="78" spans="17:24">
      <c r="Q78" s="4"/>
      <c r="R78" s="4"/>
      <c r="S78" s="4" t="s">
        <v>45</v>
      </c>
      <c r="T78" s="4"/>
      <c r="U78" s="4"/>
      <c r="V78" s="4"/>
      <c r="W78" s="4"/>
      <c r="X78" s="4"/>
    </row>
    <row r="79" spans="17:24">
      <c r="Q79" s="4"/>
      <c r="R79" s="4"/>
      <c r="S79" s="4"/>
      <c r="T79" s="4"/>
      <c r="U79" s="4"/>
      <c r="V79" s="4"/>
      <c r="W79" s="4"/>
      <c r="X79" s="4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191E2-AD80-43AF-9B2C-0BD8CDB2995B}">
  <dimension ref="A1:J8"/>
  <sheetViews>
    <sheetView tabSelected="1" workbookViewId="0">
      <selection activeCell="Q23" sqref="Q23"/>
    </sheetView>
  </sheetViews>
  <sheetFormatPr defaultRowHeight="14.25"/>
  <cols>
    <col min="1" max="1" width="9.75" style="1" bestFit="1" customWidth="1"/>
    <col min="2" max="2" width="9.125" style="1" bestFit="1" customWidth="1"/>
    <col min="3" max="3" width="11.75" style="1" customWidth="1"/>
    <col min="4" max="4" width="12.75" style="1" customWidth="1"/>
    <col min="5" max="5" width="14.5" style="1" customWidth="1"/>
    <col min="6" max="6" width="9.125" style="1" bestFit="1" customWidth="1"/>
    <col min="7" max="7" width="9.75" style="1" bestFit="1" customWidth="1"/>
    <col min="8" max="8" width="20.375" style="1" customWidth="1"/>
    <col min="9" max="9" width="16.625" style="1" customWidth="1"/>
    <col min="10" max="10" width="12.875" style="1" customWidth="1"/>
    <col min="11" max="12" width="9" style="1"/>
    <col min="13" max="13" width="9.125" style="1" bestFit="1" customWidth="1"/>
    <col min="14" max="16384" width="9" style="1"/>
  </cols>
  <sheetData>
    <row r="1" spans="1:10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</row>
    <row r="2" spans="1:10">
      <c r="A2" s="2">
        <v>0.27</v>
      </c>
      <c r="B2" s="2">
        <v>20</v>
      </c>
      <c r="C2" s="1">
        <f t="shared" ref="C2:C7" si="0">A2*B2</f>
        <v>5.4</v>
      </c>
      <c r="E2" s="2">
        <v>61.56</v>
      </c>
      <c r="F2" s="2">
        <v>24</v>
      </c>
      <c r="G2" s="3">
        <f>E2*F2</f>
        <v>1477.44</v>
      </c>
      <c r="H2" s="3">
        <f>C8*G2+E4*F2</f>
        <v>39022.656000000003</v>
      </c>
      <c r="I2" s="3">
        <f>D6*G2-H2</f>
        <v>1976.3039999999964</v>
      </c>
    </row>
    <row r="3" spans="1:10">
      <c r="A3" s="2">
        <v>1.7</v>
      </c>
      <c r="B3" s="2">
        <v>10</v>
      </c>
      <c r="C3" s="1">
        <f t="shared" si="0"/>
        <v>17</v>
      </c>
      <c r="E3" s="1" t="s">
        <v>9</v>
      </c>
      <c r="H3" s="1" t="s">
        <v>14</v>
      </c>
      <c r="I3" s="1" t="s">
        <v>15</v>
      </c>
      <c r="J3" s="1" t="s">
        <v>8</v>
      </c>
    </row>
    <row r="4" spans="1:10">
      <c r="A4" s="2">
        <v>0</v>
      </c>
      <c r="B4" s="2">
        <v>0</v>
      </c>
      <c r="C4" s="1">
        <f t="shared" si="0"/>
        <v>0</v>
      </c>
      <c r="E4" s="2">
        <v>247</v>
      </c>
      <c r="H4" s="3">
        <f>H2/G2</f>
        <v>26.412345679012347</v>
      </c>
      <c r="I4" s="3">
        <f>D6*G2*0.97-H6*H8*G2-H2</f>
        <v>229.23119999999471</v>
      </c>
      <c r="J4" s="1">
        <f>I4/H2*100</f>
        <v>0.58743105543608998</v>
      </c>
    </row>
    <row r="5" spans="1:10">
      <c r="A5" s="2">
        <v>0</v>
      </c>
      <c r="B5" s="2">
        <v>0</v>
      </c>
      <c r="C5" s="1">
        <f t="shared" si="0"/>
        <v>0</v>
      </c>
      <c r="D5" s="1" t="s">
        <v>11</v>
      </c>
      <c r="E5" s="1" t="s">
        <v>13</v>
      </c>
      <c r="H5" s="1" t="s">
        <v>17</v>
      </c>
      <c r="I5" s="1" t="s">
        <v>16</v>
      </c>
    </row>
    <row r="6" spans="1:10">
      <c r="A6" s="2">
        <v>0</v>
      </c>
      <c r="B6" s="2">
        <v>0</v>
      </c>
      <c r="C6" s="1">
        <f t="shared" si="0"/>
        <v>0</v>
      </c>
      <c r="D6" s="2">
        <v>27.75</v>
      </c>
      <c r="E6" s="3">
        <f>E4*F2/H2*100</f>
        <v>15.191175095821258</v>
      </c>
      <c r="H6" s="2">
        <v>1</v>
      </c>
    </row>
    <row r="7" spans="1:10">
      <c r="A7" s="2"/>
      <c r="B7" s="2"/>
      <c r="C7" s="1">
        <f t="shared" si="0"/>
        <v>0</v>
      </c>
      <c r="D7" s="1" t="s">
        <v>12</v>
      </c>
      <c r="E7" s="1" t="s">
        <v>10</v>
      </c>
      <c r="H7" s="1" t="s">
        <v>18</v>
      </c>
    </row>
    <row r="8" spans="1:10">
      <c r="C8" s="3">
        <f>SUM(C2:C7)</f>
        <v>22.4</v>
      </c>
      <c r="D8" s="3">
        <f>D6-C8</f>
        <v>5.3500000000000014</v>
      </c>
      <c r="E8" s="3">
        <f>D8/D6*100</f>
        <v>19.279279279279287</v>
      </c>
      <c r="H8" s="2">
        <v>0.35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 Xue</dc:creator>
  <cp:lastModifiedBy>DY Xue</cp:lastModifiedBy>
  <dcterms:created xsi:type="dcterms:W3CDTF">2024-12-30T16:07:56Z</dcterms:created>
  <dcterms:modified xsi:type="dcterms:W3CDTF">2024-12-31T23:07:12Z</dcterms:modified>
</cp:coreProperties>
</file>