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ilmer - PhD\Database_palaeo\palaeoclim\"/>
    </mc:Choice>
  </mc:AlternateContent>
  <bookViews>
    <workbookView xWindow="0" yWindow="0" windowWidth="28770" windowHeight="11955" activeTab="1"/>
  </bookViews>
  <sheets>
    <sheet name="meta" sheetId="5" r:id="rId1"/>
    <sheet name="palaeoclim" sheetId="1" r:id="rId2"/>
    <sheet name="coord_conversion" sheetId="4" r:id="rId3"/>
  </sheets>
  <definedNames>
    <definedName name="_xlnm._FilterDatabase" localSheetId="1" hidden="1">palaeoclim!$B$1:$U$1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6" i="1" l="1"/>
  <c r="R37" i="1"/>
  <c r="R35" i="1"/>
  <c r="R19" i="1"/>
  <c r="R20" i="1"/>
  <c r="R21" i="1"/>
  <c r="R22" i="1"/>
  <c r="R23" i="1"/>
  <c r="R24" i="1"/>
  <c r="R25" i="1"/>
  <c r="R26" i="1"/>
  <c r="R27" i="1"/>
  <c r="R28" i="1"/>
  <c r="R29" i="1"/>
  <c r="R30" i="1"/>
  <c r="R32" i="1"/>
  <c r="R33" i="1"/>
  <c r="R34" i="1"/>
  <c r="R18" i="1"/>
  <c r="R2" i="1" l="1"/>
  <c r="N58" i="1" l="1"/>
  <c r="N59" i="1"/>
  <c r="N40" i="1"/>
  <c r="N41" i="1"/>
  <c r="N63" i="1"/>
  <c r="N64" i="1"/>
  <c r="N43" i="1"/>
  <c r="N68" i="1"/>
  <c r="N66" i="1"/>
  <c r="N44" i="1"/>
  <c r="N35" i="1"/>
  <c r="N36" i="1"/>
  <c r="N37" i="1"/>
  <c r="N6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54" i="1"/>
  <c r="N55" i="1"/>
  <c r="N56" i="1"/>
  <c r="N42" i="1"/>
  <c r="N65" i="1"/>
  <c r="N57" i="1"/>
  <c r="N60" i="1"/>
  <c r="N45" i="1"/>
  <c r="N46" i="1"/>
  <c r="N47" i="1"/>
  <c r="N48" i="1"/>
  <c r="N49" i="1"/>
  <c r="N50" i="1"/>
  <c r="N51" i="1"/>
  <c r="N52" i="1"/>
  <c r="N53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62" i="1"/>
  <c r="N39" i="1"/>
  <c r="N67" i="1"/>
  <c r="M58" i="1"/>
  <c r="M59" i="1"/>
  <c r="M40" i="1"/>
  <c r="M41" i="1"/>
  <c r="M63" i="1"/>
  <c r="M64" i="1"/>
  <c r="M43" i="1"/>
  <c r="M68" i="1"/>
  <c r="M66" i="1"/>
  <c r="M44" i="1"/>
  <c r="M35" i="1"/>
  <c r="M36" i="1"/>
  <c r="M37" i="1"/>
  <c r="M6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54" i="1"/>
  <c r="M55" i="1"/>
  <c r="M56" i="1"/>
  <c r="M42" i="1"/>
  <c r="M65" i="1"/>
  <c r="M57" i="1"/>
  <c r="M60" i="1"/>
  <c r="M45" i="1"/>
  <c r="M46" i="1"/>
  <c r="M47" i="1"/>
  <c r="M48" i="1"/>
  <c r="M49" i="1"/>
  <c r="M50" i="1"/>
  <c r="M51" i="1"/>
  <c r="M52" i="1"/>
  <c r="M53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62" i="1"/>
  <c r="M39" i="1"/>
  <c r="M67" i="1"/>
  <c r="F14" i="4" l="1"/>
  <c r="E14" i="4"/>
  <c r="F7" i="4"/>
  <c r="E7" i="4"/>
  <c r="F4" i="4"/>
  <c r="E4" i="4"/>
</calcChain>
</file>

<file path=xl/sharedStrings.xml><?xml version="1.0" encoding="utf-8"?>
<sst xmlns="http://schemas.openxmlformats.org/spreadsheetml/2006/main" count="632" uniqueCount="222">
  <si>
    <t>Site_name</t>
  </si>
  <si>
    <t>Lat</t>
  </si>
  <si>
    <t>Long</t>
  </si>
  <si>
    <t>Elev</t>
  </si>
  <si>
    <t>Source</t>
  </si>
  <si>
    <t>Proxy</t>
  </si>
  <si>
    <t>dating_method</t>
  </si>
  <si>
    <t>Reference</t>
  </si>
  <si>
    <t>B997-321</t>
  </si>
  <si>
    <t>marine</t>
  </si>
  <si>
    <t>14C</t>
  </si>
  <si>
    <t>num_dates</t>
  </si>
  <si>
    <t>Smith et al 2005</t>
  </si>
  <si>
    <t>Sundqvist et al 2014</t>
  </si>
  <si>
    <t>Haukadalsvatn</t>
  </si>
  <si>
    <t>Hvitarvatn</t>
  </si>
  <si>
    <t>lake</t>
  </si>
  <si>
    <t>tephra</t>
  </si>
  <si>
    <t>JR51-GC35</t>
  </si>
  <si>
    <t>Alkenones</t>
  </si>
  <si>
    <t>Bendle &amp; Rosell-Melé 2007</t>
  </si>
  <si>
    <t>LO09-14</t>
  </si>
  <si>
    <t>Diatoms</t>
  </si>
  <si>
    <t>Berner et al 2008</t>
  </si>
  <si>
    <t>-</t>
  </si>
  <si>
    <t>MD99-2256</t>
  </si>
  <si>
    <t>MD99-2264</t>
  </si>
  <si>
    <t>forams</t>
  </si>
  <si>
    <t>Olafsdottir et al 2010</t>
  </si>
  <si>
    <t>ODP 684</t>
  </si>
  <si>
    <t>Came et al 2007</t>
  </si>
  <si>
    <t>RAPID-12-1k</t>
  </si>
  <si>
    <t>24;1</t>
  </si>
  <si>
    <t>14C;tephra</t>
  </si>
  <si>
    <t>Mg/Ca;d18O;forams</t>
  </si>
  <si>
    <t>d18O;forams;Mg/Ca</t>
  </si>
  <si>
    <t>BSI;d13C;C/N;TOC;DBD;sed_rate</t>
  </si>
  <si>
    <t>d18O;forams</t>
  </si>
  <si>
    <t>Thornally et al 2009</t>
  </si>
  <si>
    <t>13;1</t>
  </si>
  <si>
    <t>ID</t>
  </si>
  <si>
    <t>Geirsdottir et al 2013;Larsen et al 2012</t>
  </si>
  <si>
    <t>lat</t>
  </si>
  <si>
    <t>long</t>
  </si>
  <si>
    <t>MD99-2275</t>
  </si>
  <si>
    <t>conversion</t>
  </si>
  <si>
    <t>degrees</t>
  </si>
  <si>
    <t>minutes</t>
  </si>
  <si>
    <t>seconds</t>
  </si>
  <si>
    <t>decimal degrees</t>
  </si>
  <si>
    <t>minutes dec secs</t>
  </si>
  <si>
    <t>tephra;137Cs;210Pb</t>
  </si>
  <si>
    <t>8;1;1</t>
  </si>
  <si>
    <t>Sicre et al 2011</t>
  </si>
  <si>
    <t>https://www.ncdc.noaa.gov/paleo-search/study/12359?siteId=52581</t>
  </si>
  <si>
    <t>Efstadalsvatn</t>
  </si>
  <si>
    <t>Chironomids</t>
  </si>
  <si>
    <t>4;2</t>
  </si>
  <si>
    <t>Caseldine et al 2003</t>
  </si>
  <si>
    <t>https://www.ncdc.noaa.gov/paleo-search/study/30817?siteId=58490</t>
  </si>
  <si>
    <t>Stora Vidarvatn</t>
  </si>
  <si>
    <t>Axford et al 2007</t>
  </si>
  <si>
    <t>Litla Vidarvatn</t>
  </si>
  <si>
    <t>Torfdalsvatn</t>
  </si>
  <si>
    <t>https://www.ncdc.noaa.gov/paleo-search/study/29332?siteId=20657</t>
  </si>
  <si>
    <t>MD99-2269</t>
  </si>
  <si>
    <t>24;2</t>
  </si>
  <si>
    <t>Justwan et al 2008</t>
  </si>
  <si>
    <t>https://www.ncdc.noaa.gov/paleo-search/study/11920?siteId=19302</t>
  </si>
  <si>
    <t>B997-315</t>
  </si>
  <si>
    <t>MD99-2263</t>
  </si>
  <si>
    <t>MD99-2266</t>
  </si>
  <si>
    <t>B997-324</t>
  </si>
  <si>
    <t>B997-330</t>
  </si>
  <si>
    <t>B997-325</t>
  </si>
  <si>
    <t>B997-327</t>
  </si>
  <si>
    <t>B997-323</t>
  </si>
  <si>
    <t>B99-322</t>
  </si>
  <si>
    <t>B997-317</t>
  </si>
  <si>
    <t>B997-319</t>
  </si>
  <si>
    <t>B997-316</t>
  </si>
  <si>
    <t>B997-320</t>
  </si>
  <si>
    <t>Q/K_feldspar</t>
  </si>
  <si>
    <t>Andrews 2011</t>
  </si>
  <si>
    <t>https://www.ncdc.noaa.gov/paleo-search/study/12357?siteId=52568</t>
  </si>
  <si>
    <t>North Icelandic Shelf</t>
  </si>
  <si>
    <t>shell_growth_increments</t>
  </si>
  <si>
    <t>Cunningham et al 2013</t>
  </si>
  <si>
    <t>TRAWL B05AD03</t>
  </si>
  <si>
    <t>https://www.ncdc.noaa.gov/paleo-search/study/14193?siteId=53112</t>
  </si>
  <si>
    <t>MD99-2276</t>
  </si>
  <si>
    <t>Butler et al 2013</t>
  </si>
  <si>
    <t>https://www.ncdc.noaa.gov/paleo-search/study/14609?siteId=53112</t>
  </si>
  <si>
    <t>Reynolds et al 2016</t>
  </si>
  <si>
    <t>https://www.ncdc.noaa.gov/paleo-search/study/20448</t>
  </si>
  <si>
    <t>d18O,d13C</t>
  </si>
  <si>
    <t>https://www.ncdc.noaa.gov/paleo-search/study/22950?siteId=56850</t>
  </si>
  <si>
    <t>https://www.ncdc.noaa.gov/paleo-search/study/10828?siteId=47959</t>
  </si>
  <si>
    <t>Diatoms;d18O;Carbonates</t>
  </si>
  <si>
    <t>reconstruction</t>
  </si>
  <si>
    <t>SST;;</t>
  </si>
  <si>
    <t>SST</t>
  </si>
  <si>
    <t>SST;</t>
  </si>
  <si>
    <t>BSI;d13C;C/N;TOC;MS;sed_rate</t>
  </si>
  <si>
    <t>temp;;;;;</t>
  </si>
  <si>
    <t>temp</t>
  </si>
  <si>
    <t>SBT</t>
  </si>
  <si>
    <t>temp;;</t>
  </si>
  <si>
    <t>sea_ice</t>
  </si>
  <si>
    <t>https://www.ncdc.noaa.gov/paleo-search/study/12897?siteId=52581</t>
  </si>
  <si>
    <t>Eiriksso et al 2006</t>
  </si>
  <si>
    <t>MD99-2258</t>
  </si>
  <si>
    <t>KN158-4-72GGC</t>
  </si>
  <si>
    <t>?-17.42</t>
  </si>
  <si>
    <t>Jiang et al 2015</t>
  </si>
  <si>
    <t>https://www.ncdc.noaa.gov/paleo-search/study/17635?siteId=52581</t>
  </si>
  <si>
    <t>18°51.900'</t>
  </si>
  <si>
    <t>66°35.270'</t>
  </si>
  <si>
    <t>18°58.470'</t>
  </si>
  <si>
    <t>66°53.470'</t>
  </si>
  <si>
    <t>21°09.133'</t>
  </si>
  <si>
    <t>66°31.426'</t>
  </si>
  <si>
    <t>20°51.793'</t>
  </si>
  <si>
    <t>66°38.485'</t>
  </si>
  <si>
    <t>B997-328</t>
  </si>
  <si>
    <t>21°32.903'</t>
  </si>
  <si>
    <t>65°57.416</t>
  </si>
  <si>
    <t>B997-329</t>
  </si>
  <si>
    <t>21°17.917'</t>
  </si>
  <si>
    <t>65°58.002'</t>
  </si>
  <si>
    <t>21°05.284'</t>
  </si>
  <si>
    <t>65°52.006'</t>
  </si>
  <si>
    <t>B997-331</t>
  </si>
  <si>
    <t>21°38.422'</t>
  </si>
  <si>
    <t>66°04.095'</t>
  </si>
  <si>
    <t>B997-332</t>
  </si>
  <si>
    <t>21°35.085'</t>
  </si>
  <si>
    <t>66°08.198'</t>
  </si>
  <si>
    <t>d18O;carbonates</t>
  </si>
  <si>
    <t>Castaneda et al 2004</t>
  </si>
  <si>
    <t>Castaneda et al 2005</t>
  </si>
  <si>
    <t>Castaneda et al 2006</t>
  </si>
  <si>
    <t>Castaneda et al 2007</t>
  </si>
  <si>
    <t>Castaneda et al 2008</t>
  </si>
  <si>
    <t>Castaneda et al 2009</t>
  </si>
  <si>
    <t>Castaneda et al 2010</t>
  </si>
  <si>
    <t>Castaneda et al 2011</t>
  </si>
  <si>
    <t>Castaneda et al 2012</t>
  </si>
  <si>
    <t>https://www.ncdc.noaa.gov/paleo-search/study/6423?siteId=20739</t>
  </si>
  <si>
    <t>68.071      27.</t>
  </si>
  <si>
    <t>JM96-1207</t>
  </si>
  <si>
    <t>JM96-1213</t>
  </si>
  <si>
    <t>JM96-1214</t>
  </si>
  <si>
    <t>JM96-1215</t>
  </si>
  <si>
    <t>JM96-1216</t>
  </si>
  <si>
    <t>JM96-1232</t>
  </si>
  <si>
    <t>B997-335</t>
  </si>
  <si>
    <t>B997-336</t>
  </si>
  <si>
    <t>B997-339</t>
  </si>
  <si>
    <t>B997-342</t>
  </si>
  <si>
    <t>B997-347</t>
  </si>
  <si>
    <t>JM96-1205</t>
  </si>
  <si>
    <t>magn_data</t>
  </si>
  <si>
    <t>Andrews et al 2009</t>
  </si>
  <si>
    <t>https://www.ncdc.noaa.gov/paleo-search/study/8691?siteId=20738</t>
  </si>
  <si>
    <t>ACL25-35;Uk'37;CBT;dD</t>
  </si>
  <si>
    <t>;SST;soil_pH;temp</t>
  </si>
  <si>
    <t>calcite/quartz</t>
  </si>
  <si>
    <t>quartz</t>
  </si>
  <si>
    <t>Axford et al 2011</t>
  </si>
  <si>
    <t>https://www.ncdc.noaa.gov/paleo-search/study/12363?siteId=52580</t>
  </si>
  <si>
    <t>https://www.ncdc.noaa.gov/paleo-search/study/20023</t>
  </si>
  <si>
    <t>Moossen et al 2015</t>
  </si>
  <si>
    <t>Oldest_date_BP</t>
  </si>
  <si>
    <t>Youngest_date_BP</t>
  </si>
  <si>
    <t>Oldest_date_CE</t>
  </si>
  <si>
    <t>Youngest_date_CE</t>
  </si>
  <si>
    <t>date_core_taken</t>
  </si>
  <si>
    <t>data_available</t>
  </si>
  <si>
    <t>y</t>
  </si>
  <si>
    <t>spatial_extent</t>
  </si>
  <si>
    <t>number_of_samples</t>
  </si>
  <si>
    <t>sampling_resolution</t>
  </si>
  <si>
    <t>Database_link</t>
  </si>
  <si>
    <t>Database_link2</t>
  </si>
  <si>
    <t>ns</t>
  </si>
  <si>
    <t>Description of fields for the palaeoclimatology data collection</t>
  </si>
  <si>
    <r>
      <t>ID</t>
    </r>
    <r>
      <rPr>
        <sz val="11"/>
        <color theme="1"/>
        <rFont val="Calibri"/>
        <family val="2"/>
        <scheme val="minor"/>
      </rPr>
      <t>: sequential number based on time of entry</t>
    </r>
  </si>
  <si>
    <r>
      <t>Site_name</t>
    </r>
    <r>
      <rPr>
        <sz val="11"/>
        <color theme="1"/>
        <rFont val="Calibri"/>
        <family val="2"/>
        <scheme val="minor"/>
      </rPr>
      <t>: name of the site the core was taken as registered in the metadata associated with the study</t>
    </r>
  </si>
  <si>
    <r>
      <t xml:space="preserve">Lat: </t>
    </r>
    <r>
      <rPr>
        <sz val="11"/>
        <color theme="1"/>
        <rFont val="Calibri"/>
        <family val="2"/>
        <scheme val="minor"/>
      </rPr>
      <t>Latitude in decimal degrees as registered in metadata</t>
    </r>
  </si>
  <si>
    <r>
      <t xml:space="preserve">Long: </t>
    </r>
    <r>
      <rPr>
        <sz val="11"/>
        <color theme="1"/>
        <rFont val="Calibri"/>
        <family val="2"/>
        <scheme val="minor"/>
      </rPr>
      <t>Longitude in decimal degrees as registered in metadata</t>
    </r>
  </si>
  <si>
    <r>
      <t>Elev</t>
    </r>
    <r>
      <rPr>
        <sz val="11"/>
        <color theme="1"/>
        <rFont val="Calibri"/>
        <family val="2"/>
        <scheme val="minor"/>
      </rPr>
      <t>: elevation (in case of terrestrial cores), or ocean water depth (in case of marine cores)</t>
    </r>
  </si>
  <si>
    <r>
      <t>Source</t>
    </r>
    <r>
      <rPr>
        <sz val="11"/>
        <color theme="1"/>
        <rFont val="Calibri"/>
        <family val="2"/>
        <scheme val="minor"/>
      </rPr>
      <t>: type of sediment that was cored</t>
    </r>
  </si>
  <si>
    <r>
      <t>date_core_taken</t>
    </r>
    <r>
      <rPr>
        <sz val="11"/>
        <color theme="1"/>
        <rFont val="Calibri"/>
        <family val="2"/>
        <scheme val="minor"/>
      </rPr>
      <t>: date that the core was taken, recorded as year-month-day</t>
    </r>
  </si>
  <si>
    <r>
      <t>data_available</t>
    </r>
    <r>
      <rPr>
        <sz val="11"/>
        <color theme="1"/>
        <rFont val="Calibri"/>
        <family val="2"/>
        <scheme val="minor"/>
      </rPr>
      <t>: is the data available online or not (y/n)</t>
    </r>
  </si>
  <si>
    <r>
      <t>Proxy</t>
    </r>
    <r>
      <rPr>
        <sz val="11"/>
        <color theme="1"/>
        <rFont val="Calibri"/>
        <family val="2"/>
        <scheme val="minor"/>
      </rPr>
      <t>: the proxies that were recorded in the studies, see below for more explanations</t>
    </r>
  </si>
  <si>
    <r>
      <t>reconstruction</t>
    </r>
    <r>
      <rPr>
        <sz val="11"/>
        <color theme="1"/>
        <rFont val="Calibri"/>
        <family val="2"/>
        <scheme val="minor"/>
      </rPr>
      <t>: the reconstruction that was made from (some of) the proxies</t>
    </r>
  </si>
  <si>
    <r>
      <t>Oldest_date_BP</t>
    </r>
    <r>
      <rPr>
        <sz val="11"/>
        <color theme="1"/>
        <rFont val="Calibri"/>
        <family val="2"/>
        <scheme val="minor"/>
      </rPr>
      <t>: the oldest dated layer recorded in the core (does not mean the bottom of the core) recorded in calendar years BP (Before Present)</t>
    </r>
  </si>
  <si>
    <r>
      <t>Youngest_date_BP</t>
    </r>
    <r>
      <rPr>
        <sz val="11"/>
        <color theme="1"/>
        <rFont val="Calibri"/>
        <family val="2"/>
        <scheme val="minor"/>
      </rPr>
      <t>: the youngest dated layer recorded in the core (does not mean the top of the core) recorded in calendar years BP (Before Present)</t>
    </r>
  </si>
  <si>
    <r>
      <t>Oldest_date_CE</t>
    </r>
    <r>
      <rPr>
        <sz val="11"/>
        <color theme="1"/>
        <rFont val="Calibri"/>
        <family val="2"/>
        <scheme val="minor"/>
      </rPr>
      <t>: the oldest dated layer recorded in the core (does not mean the bottom of the core) recorded in calendar years CE (Common Era)</t>
    </r>
  </si>
  <si>
    <r>
      <t>Youngest_date_CE</t>
    </r>
    <r>
      <rPr>
        <sz val="11"/>
        <color theme="1"/>
        <rFont val="Calibri"/>
        <family val="2"/>
        <scheme val="minor"/>
      </rPr>
      <t>: the youngest dated layer recorded in the core (does not mean the top of the core) recorded in calendar years CE (Common Era)</t>
    </r>
  </si>
  <si>
    <r>
      <t>dating_method</t>
    </r>
    <r>
      <rPr>
        <sz val="11"/>
        <color theme="1"/>
        <rFont val="Calibri"/>
        <family val="2"/>
        <scheme val="minor"/>
      </rPr>
      <t>: type of dating used (radiometric, tephrochronology)</t>
    </r>
  </si>
  <si>
    <r>
      <t>num_dates</t>
    </r>
    <r>
      <rPr>
        <sz val="11"/>
        <color theme="1"/>
        <rFont val="Calibri"/>
        <family val="2"/>
        <scheme val="minor"/>
      </rPr>
      <t>: the number of dated layers in the core</t>
    </r>
  </si>
  <si>
    <r>
      <t>number_of_samples</t>
    </r>
    <r>
      <rPr>
        <sz val="11"/>
        <color theme="1"/>
        <rFont val="Calibri"/>
        <family val="2"/>
        <scheme val="minor"/>
      </rPr>
      <t>: the number of samples for every proxy</t>
    </r>
  </si>
  <si>
    <r>
      <t>sampling_resolution</t>
    </r>
    <r>
      <rPr>
        <sz val="11"/>
        <color theme="1"/>
        <rFont val="Calibri"/>
        <family val="2"/>
        <scheme val="minor"/>
      </rPr>
      <t>: the average number of time passed between two proxy samples (in years). Calculated as: (top date – bottom date) / num_samples</t>
    </r>
  </si>
  <si>
    <r>
      <t>spatial_extent</t>
    </r>
    <r>
      <rPr>
        <sz val="11"/>
        <color theme="1"/>
        <rFont val="Calibri"/>
        <family val="2"/>
        <scheme val="minor"/>
      </rPr>
      <t>: categorical expression of the spatial extent that the reconstructions cover. Still in development</t>
    </r>
  </si>
  <si>
    <r>
      <t>reference</t>
    </r>
    <r>
      <rPr>
        <sz val="11"/>
        <color theme="1"/>
        <rFont val="Calibri"/>
        <family val="2"/>
        <scheme val="minor"/>
      </rPr>
      <t>: reference to the paper in which the core/study was published</t>
    </r>
  </si>
  <si>
    <r>
      <t>Database_link</t>
    </r>
    <r>
      <rPr>
        <sz val="11"/>
        <color theme="1"/>
        <rFont val="Calibri"/>
        <family val="2"/>
        <scheme val="minor"/>
      </rPr>
      <t>: if applicable, a link to an online database where the data and/or the metadata is available</t>
    </r>
  </si>
  <si>
    <r>
      <t>Database_link2</t>
    </r>
    <r>
      <rPr>
        <sz val="11"/>
        <color theme="1"/>
        <rFont val="Calibri"/>
        <family val="2"/>
        <scheme val="minor"/>
      </rPr>
      <t>: if applicable, a second link to an online database where the data and/or the metadata is available</t>
    </r>
  </si>
  <si>
    <t>chironomids</t>
  </si>
  <si>
    <t>calcite</t>
  </si>
  <si>
    <t>Mg/Ca</t>
  </si>
  <si>
    <t>d18O</t>
  </si>
  <si>
    <t>carbonates</t>
  </si>
  <si>
    <t>diatoms</t>
  </si>
  <si>
    <t>alkenones</t>
  </si>
  <si>
    <t>ACL25-35</t>
  </si>
  <si>
    <t>UK’37</t>
  </si>
  <si>
    <t>CBT</t>
  </si>
  <si>
    <t>dD</t>
  </si>
  <si>
    <t>d13C</t>
  </si>
  <si>
    <t>Description of all proxies present (COMING SOON)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</si>
</sst>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3" fillId="0" borderId="0" xfId="0" applyFont="1" applyAlignment="1">
      <alignment vertical="center"/>
    </xf>
    <xf numFmtId="0" fontId="0" fillId="0" borderId="0" xfId="0" applyFont="1"/>
    <xf numFmtId="0" fontId="2" fillId="0" borderId="0" xfId="1" applyFont="1"/>
    <xf numFmtId="0" fontId="0" fillId="6" borderId="0" xfId="0" applyFont="1" applyFill="1"/>
    <xf numFmtId="0" fontId="0" fillId="3" borderId="0" xfId="0" applyFont="1" applyFill="1"/>
    <xf numFmtId="0" fontId="0" fillId="0" borderId="0" xfId="0" applyFont="1" applyFill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dc.noaa.gov/paleo-search/study/12357?siteId=52568" TargetMode="External"/><Relationship Id="rId18" Type="http://schemas.openxmlformats.org/officeDocument/2006/relationships/hyperlink" Target="https://www.ncdc.noaa.gov/paleo-search/study/12357?siteId=52568" TargetMode="External"/><Relationship Id="rId26" Type="http://schemas.openxmlformats.org/officeDocument/2006/relationships/hyperlink" Target="https://www.ncdc.noaa.gov/paleo-search/study/12357?siteId=52568" TargetMode="External"/><Relationship Id="rId39" Type="http://schemas.openxmlformats.org/officeDocument/2006/relationships/hyperlink" Target="https://www.ncdc.noaa.gov/paleo-search/study/8691?siteId=20738" TargetMode="External"/><Relationship Id="rId21" Type="http://schemas.openxmlformats.org/officeDocument/2006/relationships/hyperlink" Target="https://www.ncdc.noaa.gov/paleo-search/study/14193?siteId=53112" TargetMode="External"/><Relationship Id="rId34" Type="http://schemas.openxmlformats.org/officeDocument/2006/relationships/hyperlink" Target="https://www.ncdc.noaa.gov/paleo-search/study/6423?siteId=20739" TargetMode="External"/><Relationship Id="rId42" Type="http://schemas.openxmlformats.org/officeDocument/2006/relationships/hyperlink" Target="https://www.ncdc.noaa.gov/paleo-search/study/8691?siteId=20738" TargetMode="External"/><Relationship Id="rId47" Type="http://schemas.openxmlformats.org/officeDocument/2006/relationships/hyperlink" Target="https://www.ncdc.noaa.gov/paleo-search/study/8691?siteId=20738" TargetMode="External"/><Relationship Id="rId50" Type="http://schemas.openxmlformats.org/officeDocument/2006/relationships/hyperlink" Target="https://www.ncdc.noaa.gov/paleo-search/study/8691?siteId=20738" TargetMode="External"/><Relationship Id="rId55" Type="http://schemas.openxmlformats.org/officeDocument/2006/relationships/hyperlink" Target="https://www.ncdc.noaa.gov/paleo-search/study/8691?siteId=20738" TargetMode="External"/><Relationship Id="rId7" Type="http://schemas.openxmlformats.org/officeDocument/2006/relationships/hyperlink" Target="https://www.ncdc.noaa.gov/paleo-search/study/12357?siteId=52568" TargetMode="External"/><Relationship Id="rId12" Type="http://schemas.openxmlformats.org/officeDocument/2006/relationships/hyperlink" Target="https://www.ncdc.noaa.gov/paleo-search/study/12357?siteId=52568" TargetMode="External"/><Relationship Id="rId17" Type="http://schemas.openxmlformats.org/officeDocument/2006/relationships/hyperlink" Target="https://www.ncdc.noaa.gov/paleo-search/study/12357?siteId=52568" TargetMode="External"/><Relationship Id="rId25" Type="http://schemas.openxmlformats.org/officeDocument/2006/relationships/hyperlink" Target="https://www.ncdc.noaa.gov/paleo-search/study/12357?siteId=52568" TargetMode="External"/><Relationship Id="rId33" Type="http://schemas.openxmlformats.org/officeDocument/2006/relationships/hyperlink" Target="https://www.ncdc.noaa.gov/paleo-search/study/6423?siteId=20739" TargetMode="External"/><Relationship Id="rId38" Type="http://schemas.openxmlformats.org/officeDocument/2006/relationships/hyperlink" Target="https://www.ncdc.noaa.gov/paleo-search/study/6423?siteId=20739" TargetMode="External"/><Relationship Id="rId46" Type="http://schemas.openxmlformats.org/officeDocument/2006/relationships/hyperlink" Target="https://www.ncdc.noaa.gov/paleo-search/study/8691?siteId=20738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s://www.ncdc.noaa.gov/paleo-search/study/12359?siteId=52581" TargetMode="External"/><Relationship Id="rId16" Type="http://schemas.openxmlformats.org/officeDocument/2006/relationships/hyperlink" Target="https://www.ncdc.noaa.gov/paleo-search/study/12357?siteId=52568" TargetMode="External"/><Relationship Id="rId20" Type="http://schemas.openxmlformats.org/officeDocument/2006/relationships/hyperlink" Target="https://www.ncdc.noaa.gov/paleo-search/study/14193?siteId=53112" TargetMode="External"/><Relationship Id="rId29" Type="http://schemas.openxmlformats.org/officeDocument/2006/relationships/hyperlink" Target="https://www.ncdc.noaa.gov/paleo-search/study/17635?siteId=52581" TargetMode="External"/><Relationship Id="rId41" Type="http://schemas.openxmlformats.org/officeDocument/2006/relationships/hyperlink" Target="https://www.ncdc.noaa.gov/paleo-search/study/8691?siteId=20738" TargetMode="External"/><Relationship Id="rId54" Type="http://schemas.openxmlformats.org/officeDocument/2006/relationships/hyperlink" Target="https://www.ncdc.noaa.gov/paleo-search/study/8691?siteId=20738" TargetMode="External"/><Relationship Id="rId1" Type="http://schemas.openxmlformats.org/officeDocument/2006/relationships/hyperlink" Target="https://www.ncdc.noaa.gov/paleo-search/study/29332?siteId=20657" TargetMode="External"/><Relationship Id="rId6" Type="http://schemas.openxmlformats.org/officeDocument/2006/relationships/hyperlink" Target="https://www.ncdc.noaa.gov/paleo-search/study/11920?siteId=19302" TargetMode="External"/><Relationship Id="rId11" Type="http://schemas.openxmlformats.org/officeDocument/2006/relationships/hyperlink" Target="https://www.ncdc.noaa.gov/paleo-search/study/12357?siteId=52568" TargetMode="External"/><Relationship Id="rId24" Type="http://schemas.openxmlformats.org/officeDocument/2006/relationships/hyperlink" Target="https://www.ncdc.noaa.gov/paleo-search/study/12357?siteId=52568" TargetMode="External"/><Relationship Id="rId32" Type="http://schemas.openxmlformats.org/officeDocument/2006/relationships/hyperlink" Target="https://www.ncdc.noaa.gov/paleo-search/study/6423?siteId=20739" TargetMode="External"/><Relationship Id="rId37" Type="http://schemas.openxmlformats.org/officeDocument/2006/relationships/hyperlink" Target="https://www.ncdc.noaa.gov/paleo-search/study/6423?siteId=20739" TargetMode="External"/><Relationship Id="rId40" Type="http://schemas.openxmlformats.org/officeDocument/2006/relationships/hyperlink" Target="https://www.ncdc.noaa.gov/paleo-search/study/8691?siteId=20738" TargetMode="External"/><Relationship Id="rId45" Type="http://schemas.openxmlformats.org/officeDocument/2006/relationships/hyperlink" Target="https://www.ncdc.noaa.gov/paleo-search/study/8691?siteId=20738" TargetMode="External"/><Relationship Id="rId53" Type="http://schemas.openxmlformats.org/officeDocument/2006/relationships/hyperlink" Target="https://www.ncdc.noaa.gov/paleo-search/study/8691?siteId=20738" TargetMode="External"/><Relationship Id="rId58" Type="http://schemas.openxmlformats.org/officeDocument/2006/relationships/hyperlink" Target="https://www.ncdc.noaa.gov/paleo-search/study/20023" TargetMode="External"/><Relationship Id="rId5" Type="http://schemas.openxmlformats.org/officeDocument/2006/relationships/hyperlink" Target="https://www.ncdc.noaa.gov/paleo-search/study/29332?siteId=20657" TargetMode="External"/><Relationship Id="rId15" Type="http://schemas.openxmlformats.org/officeDocument/2006/relationships/hyperlink" Target="https://www.ncdc.noaa.gov/paleo-search/study/12357?siteId=52568" TargetMode="External"/><Relationship Id="rId23" Type="http://schemas.openxmlformats.org/officeDocument/2006/relationships/hyperlink" Target="https://www.ncdc.noaa.gov/paleo-search/study/20448" TargetMode="External"/><Relationship Id="rId28" Type="http://schemas.openxmlformats.org/officeDocument/2006/relationships/hyperlink" Target="https://www.ncdc.noaa.gov/paleo-search/study/12897?siteId=52581" TargetMode="External"/><Relationship Id="rId36" Type="http://schemas.openxmlformats.org/officeDocument/2006/relationships/hyperlink" Target="https://www.ncdc.noaa.gov/paleo-search/study/6423?siteId=20739" TargetMode="External"/><Relationship Id="rId49" Type="http://schemas.openxmlformats.org/officeDocument/2006/relationships/hyperlink" Target="https://www.ncdc.noaa.gov/paleo-search/study/8691?siteId=20738" TargetMode="External"/><Relationship Id="rId57" Type="http://schemas.openxmlformats.org/officeDocument/2006/relationships/hyperlink" Target="https://www.ncdc.noaa.gov/paleo-search/study/12363?siteId=52580" TargetMode="External"/><Relationship Id="rId10" Type="http://schemas.openxmlformats.org/officeDocument/2006/relationships/hyperlink" Target="https://www.ncdc.noaa.gov/paleo-search/study/12357?siteId=52568" TargetMode="External"/><Relationship Id="rId19" Type="http://schemas.openxmlformats.org/officeDocument/2006/relationships/hyperlink" Target="https://www.ncdc.noaa.gov/paleo-search/study/14193?siteId=53112" TargetMode="External"/><Relationship Id="rId31" Type="http://schemas.openxmlformats.org/officeDocument/2006/relationships/hyperlink" Target="https://www.ncdc.noaa.gov/paleo-search/study/6423?siteId=20739" TargetMode="External"/><Relationship Id="rId44" Type="http://schemas.openxmlformats.org/officeDocument/2006/relationships/hyperlink" Target="https://www.ncdc.noaa.gov/paleo-search/study/8691?siteId=20738" TargetMode="External"/><Relationship Id="rId52" Type="http://schemas.openxmlformats.org/officeDocument/2006/relationships/hyperlink" Target="https://www.ncdc.noaa.gov/paleo-search/study/8691?siteId=20738" TargetMode="External"/><Relationship Id="rId4" Type="http://schemas.openxmlformats.org/officeDocument/2006/relationships/hyperlink" Target="https://www.ncdc.noaa.gov/paleo-search/study/29332?siteId=20657" TargetMode="External"/><Relationship Id="rId9" Type="http://schemas.openxmlformats.org/officeDocument/2006/relationships/hyperlink" Target="https://www.ncdc.noaa.gov/paleo-search/study/12357?siteId=52568" TargetMode="External"/><Relationship Id="rId14" Type="http://schemas.openxmlformats.org/officeDocument/2006/relationships/hyperlink" Target="https://www.ncdc.noaa.gov/paleo-search/study/12357?siteId=52568" TargetMode="External"/><Relationship Id="rId22" Type="http://schemas.openxmlformats.org/officeDocument/2006/relationships/hyperlink" Target="https://www.ncdc.noaa.gov/paleo-search/study/14609?siteId=53112" TargetMode="External"/><Relationship Id="rId27" Type="http://schemas.openxmlformats.org/officeDocument/2006/relationships/hyperlink" Target="https://www.ncdc.noaa.gov/paleo-search/study/12357?siteId=52568" TargetMode="External"/><Relationship Id="rId30" Type="http://schemas.openxmlformats.org/officeDocument/2006/relationships/hyperlink" Target="https://www.ncdc.noaa.gov/paleo-search/study/6423?siteId=20739" TargetMode="External"/><Relationship Id="rId35" Type="http://schemas.openxmlformats.org/officeDocument/2006/relationships/hyperlink" Target="https://www.ncdc.noaa.gov/paleo-search/study/6423?siteId=20739" TargetMode="External"/><Relationship Id="rId43" Type="http://schemas.openxmlformats.org/officeDocument/2006/relationships/hyperlink" Target="https://www.ncdc.noaa.gov/paleo-search/study/8691?siteId=20738" TargetMode="External"/><Relationship Id="rId48" Type="http://schemas.openxmlformats.org/officeDocument/2006/relationships/hyperlink" Target="https://www.ncdc.noaa.gov/paleo-search/study/8691?siteId=20738" TargetMode="External"/><Relationship Id="rId56" Type="http://schemas.openxmlformats.org/officeDocument/2006/relationships/hyperlink" Target="https://www.ncdc.noaa.gov/paleo-search/study/12363?siteId=52580" TargetMode="External"/><Relationship Id="rId8" Type="http://schemas.openxmlformats.org/officeDocument/2006/relationships/hyperlink" Target="https://www.ncdc.noaa.gov/paleo-search/study/12357?siteId=52568" TargetMode="External"/><Relationship Id="rId51" Type="http://schemas.openxmlformats.org/officeDocument/2006/relationships/hyperlink" Target="https://www.ncdc.noaa.gov/paleo-search/study/8691?siteId=20738" TargetMode="External"/><Relationship Id="rId3" Type="http://schemas.openxmlformats.org/officeDocument/2006/relationships/hyperlink" Target="https://www.ncdc.noaa.gov/paleo-search/study/30817?siteId=584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E26" sqref="D26:E26"/>
    </sheetView>
  </sheetViews>
  <sheetFormatPr defaultRowHeight="15"/>
  <sheetData>
    <row r="1" spans="1:1">
      <c r="A1" s="14" t="s">
        <v>186</v>
      </c>
    </row>
    <row r="2" spans="1:1">
      <c r="A2" s="14" t="s">
        <v>187</v>
      </c>
    </row>
    <row r="3" spans="1:1">
      <c r="A3" s="14" t="s">
        <v>188</v>
      </c>
    </row>
    <row r="4" spans="1:1">
      <c r="A4" s="14" t="s">
        <v>189</v>
      </c>
    </row>
    <row r="5" spans="1:1">
      <c r="A5" s="14" t="s">
        <v>190</v>
      </c>
    </row>
    <row r="6" spans="1:1">
      <c r="A6" s="14" t="s">
        <v>191</v>
      </c>
    </row>
    <row r="7" spans="1:1">
      <c r="A7" s="14" t="s">
        <v>192</v>
      </c>
    </row>
    <row r="8" spans="1:1">
      <c r="A8" s="14" t="s">
        <v>193</v>
      </c>
    </row>
    <row r="9" spans="1:1">
      <c r="A9" s="14" t="s">
        <v>194</v>
      </c>
    </row>
    <row r="10" spans="1:1">
      <c r="A10" s="14" t="s">
        <v>195</v>
      </c>
    </row>
    <row r="11" spans="1:1">
      <c r="A11" s="14" t="s">
        <v>196</v>
      </c>
    </row>
    <row r="12" spans="1:1">
      <c r="A12" s="14" t="s">
        <v>197</v>
      </c>
    </row>
    <row r="13" spans="1:1">
      <c r="A13" s="14" t="s">
        <v>198</v>
      </c>
    </row>
    <row r="14" spans="1:1">
      <c r="A14" s="14" t="s">
        <v>199</v>
      </c>
    </row>
    <row r="15" spans="1:1">
      <c r="A15" s="14" t="s">
        <v>200</v>
      </c>
    </row>
    <row r="16" spans="1:1">
      <c r="A16" s="14" t="s">
        <v>201</v>
      </c>
    </row>
    <row r="17" spans="1:1">
      <c r="A17" s="14" t="s">
        <v>202</v>
      </c>
    </row>
    <row r="18" spans="1:1">
      <c r="A18" s="14" t="s">
        <v>203</v>
      </c>
    </row>
    <row r="19" spans="1:1">
      <c r="A19" s="14" t="s">
        <v>204</v>
      </c>
    </row>
    <row r="20" spans="1:1">
      <c r="A20" s="14" t="s">
        <v>205</v>
      </c>
    </row>
    <row r="21" spans="1:1">
      <c r="A21" s="14" t="s">
        <v>206</v>
      </c>
    </row>
    <row r="22" spans="1:1">
      <c r="A22" s="14" t="s">
        <v>207</v>
      </c>
    </row>
    <row r="23" spans="1:1">
      <c r="A23" s="14" t="s">
        <v>208</v>
      </c>
    </row>
    <row r="24" spans="1:1">
      <c r="A24" s="13"/>
    </row>
    <row r="25" spans="1:1">
      <c r="A25" s="13"/>
    </row>
    <row r="26" spans="1:1">
      <c r="A26" s="14" t="s">
        <v>221</v>
      </c>
    </row>
    <row r="27" spans="1:1">
      <c r="A27" s="14" t="s">
        <v>82</v>
      </c>
    </row>
    <row r="28" spans="1:1">
      <c r="A28" s="14" t="s">
        <v>162</v>
      </c>
    </row>
    <row r="29" spans="1:1">
      <c r="A29" s="14" t="s">
        <v>209</v>
      </c>
    </row>
    <row r="30" spans="1:1">
      <c r="A30" s="14" t="s">
        <v>168</v>
      </c>
    </row>
    <row r="31" spans="1:1">
      <c r="A31" s="14" t="s">
        <v>210</v>
      </c>
    </row>
    <row r="32" spans="1:1">
      <c r="A32" s="14" t="s">
        <v>86</v>
      </c>
    </row>
    <row r="33" spans="1:1">
      <c r="A33" s="14" t="s">
        <v>211</v>
      </c>
    </row>
    <row r="34" spans="1:1">
      <c r="A34" s="14" t="s">
        <v>212</v>
      </c>
    </row>
    <row r="35" spans="1:1">
      <c r="A35" s="14" t="s">
        <v>27</v>
      </c>
    </row>
    <row r="36" spans="1:1">
      <c r="A36" s="14" t="s">
        <v>213</v>
      </c>
    </row>
    <row r="37" spans="1:1">
      <c r="A37" s="14" t="s">
        <v>214</v>
      </c>
    </row>
    <row r="38" spans="1:1">
      <c r="A38" s="14" t="s">
        <v>215</v>
      </c>
    </row>
    <row r="39" spans="1:1">
      <c r="A39" s="14" t="s">
        <v>216</v>
      </c>
    </row>
    <row r="40" spans="1:1">
      <c r="A40" s="14" t="s">
        <v>217</v>
      </c>
    </row>
    <row r="41" spans="1:1">
      <c r="A41" s="14" t="s">
        <v>218</v>
      </c>
    </row>
    <row r="42" spans="1:1">
      <c r="A42" s="14" t="s">
        <v>219</v>
      </c>
    </row>
    <row r="43" spans="1:1">
      <c r="A43" s="14" t="s">
        <v>220</v>
      </c>
    </row>
    <row r="44" spans="1:1">
      <c r="A4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tabSelected="1" zoomScale="80" zoomScaleNormal="80" workbookViewId="0">
      <selection activeCell="E27" sqref="E27"/>
    </sheetView>
  </sheetViews>
  <sheetFormatPr defaultRowHeight="15"/>
  <cols>
    <col min="2" max="2" width="14.7109375" bestFit="1" customWidth="1"/>
    <col min="7" max="7" width="19.140625" bestFit="1" customWidth="1"/>
    <col min="8" max="8" width="12.7109375" customWidth="1"/>
    <col min="9" max="9" width="31.7109375" bestFit="1" customWidth="1"/>
    <col min="10" max="10" width="16.5703125" bestFit="1" customWidth="1"/>
    <col min="11" max="11" width="11.85546875" bestFit="1" customWidth="1"/>
    <col min="12" max="12" width="14.28515625" bestFit="1" customWidth="1"/>
    <col min="13" max="14" width="14.28515625" customWidth="1"/>
    <col min="15" max="15" width="14.7109375" bestFit="1" customWidth="1"/>
    <col min="16" max="19" width="14.7109375" customWidth="1"/>
    <col min="20" max="20" width="39.42578125" bestFit="1" customWidth="1"/>
  </cols>
  <sheetData>
    <row r="1" spans="1:22" s="1" customFormat="1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177</v>
      </c>
      <c r="H1" s="1" t="s">
        <v>178</v>
      </c>
      <c r="I1" s="1" t="s">
        <v>5</v>
      </c>
      <c r="J1" s="1" t="s">
        <v>99</v>
      </c>
      <c r="K1" s="1" t="s">
        <v>173</v>
      </c>
      <c r="L1" s="1" t="s">
        <v>174</v>
      </c>
      <c r="M1" s="1" t="s">
        <v>175</v>
      </c>
      <c r="N1" s="1" t="s">
        <v>176</v>
      </c>
      <c r="O1" s="1" t="s">
        <v>6</v>
      </c>
      <c r="P1" s="1" t="s">
        <v>11</v>
      </c>
      <c r="Q1" s="1" t="s">
        <v>181</v>
      </c>
      <c r="R1" s="1" t="s">
        <v>182</v>
      </c>
      <c r="S1" s="1" t="s">
        <v>180</v>
      </c>
      <c r="T1" s="1" t="s">
        <v>7</v>
      </c>
      <c r="U1" s="1" t="s">
        <v>183</v>
      </c>
      <c r="V1" s="1" t="s">
        <v>184</v>
      </c>
    </row>
    <row r="2" spans="1:22">
      <c r="A2" s="6">
        <v>1</v>
      </c>
      <c r="B2" s="11" t="s">
        <v>69</v>
      </c>
      <c r="C2" s="6">
        <v>66.736000000000004</v>
      </c>
      <c r="D2" s="6">
        <v>-24.332000000000001</v>
      </c>
      <c r="E2" s="6">
        <v>-220</v>
      </c>
      <c r="F2" s="6" t="s">
        <v>9</v>
      </c>
      <c r="G2" s="6" t="s">
        <v>185</v>
      </c>
      <c r="H2" s="6" t="s">
        <v>179</v>
      </c>
      <c r="I2" s="6" t="s">
        <v>82</v>
      </c>
      <c r="J2" s="6" t="s">
        <v>108</v>
      </c>
      <c r="K2" s="6">
        <v>12420</v>
      </c>
      <c r="L2" s="6">
        <v>2760</v>
      </c>
      <c r="M2" s="6">
        <f t="shared" ref="M2:M37" si="0">1950-K2</f>
        <v>-10470</v>
      </c>
      <c r="N2" s="6">
        <f t="shared" ref="N2:N37" si="1">1950-L2</f>
        <v>-810</v>
      </c>
      <c r="O2" s="6" t="s">
        <v>10</v>
      </c>
      <c r="P2" s="6">
        <v>5</v>
      </c>
      <c r="Q2" s="6">
        <v>92</v>
      </c>
      <c r="R2" s="6">
        <f>(12420-2760)/92</f>
        <v>105</v>
      </c>
      <c r="S2" s="6"/>
      <c r="T2" s="6" t="s">
        <v>83</v>
      </c>
      <c r="U2" s="7" t="s">
        <v>84</v>
      </c>
      <c r="V2" s="6"/>
    </row>
    <row r="3" spans="1:22">
      <c r="A3" s="6">
        <v>2</v>
      </c>
      <c r="B3" s="11" t="s">
        <v>26</v>
      </c>
      <c r="C3" s="6">
        <v>66.679000000000002</v>
      </c>
      <c r="D3" s="6">
        <v>-24.196999999999999</v>
      </c>
      <c r="E3" s="6">
        <v>-235</v>
      </c>
      <c r="F3" s="6" t="s">
        <v>9</v>
      </c>
      <c r="G3" s="6" t="s">
        <v>185</v>
      </c>
      <c r="H3" s="6" t="s">
        <v>179</v>
      </c>
      <c r="I3" s="6" t="s">
        <v>82</v>
      </c>
      <c r="J3" s="6" t="s">
        <v>108</v>
      </c>
      <c r="K3" s="6">
        <v>11850</v>
      </c>
      <c r="L3" s="6">
        <v>1155</v>
      </c>
      <c r="M3" s="6">
        <f t="shared" si="0"/>
        <v>-9900</v>
      </c>
      <c r="N3" s="6">
        <f t="shared" si="1"/>
        <v>795</v>
      </c>
      <c r="O3" s="6" t="s">
        <v>10</v>
      </c>
      <c r="P3" s="6">
        <v>6</v>
      </c>
      <c r="Q3" s="6">
        <v>104</v>
      </c>
      <c r="R3" s="6">
        <v>103</v>
      </c>
      <c r="S3" s="6"/>
      <c r="T3" s="6" t="s">
        <v>83</v>
      </c>
      <c r="U3" s="7" t="s">
        <v>84</v>
      </c>
      <c r="V3" s="6"/>
    </row>
    <row r="4" spans="1:22">
      <c r="A4" s="6">
        <v>3</v>
      </c>
      <c r="B4" s="11" t="s">
        <v>70</v>
      </c>
      <c r="C4" s="6">
        <v>66.679000000000002</v>
      </c>
      <c r="D4" s="6">
        <v>-24.196999999999999</v>
      </c>
      <c r="E4" s="6">
        <v>-235</v>
      </c>
      <c r="F4" s="6" t="s">
        <v>9</v>
      </c>
      <c r="G4" s="6" t="s">
        <v>185</v>
      </c>
      <c r="H4" s="6" t="s">
        <v>179</v>
      </c>
      <c r="I4" s="6" t="s">
        <v>82</v>
      </c>
      <c r="J4" s="6" t="s">
        <v>108</v>
      </c>
      <c r="K4" s="6">
        <v>1865</v>
      </c>
      <c r="L4" s="6">
        <v>-50</v>
      </c>
      <c r="M4" s="6">
        <f t="shared" si="0"/>
        <v>85</v>
      </c>
      <c r="N4" s="6">
        <f t="shared" si="1"/>
        <v>2000</v>
      </c>
      <c r="O4" s="6" t="s">
        <v>10</v>
      </c>
      <c r="P4" s="6">
        <v>5</v>
      </c>
      <c r="Q4" s="6">
        <v>46</v>
      </c>
      <c r="R4" s="6">
        <v>42</v>
      </c>
      <c r="S4" s="6"/>
      <c r="T4" s="6" t="s">
        <v>83</v>
      </c>
      <c r="U4" s="7" t="s">
        <v>84</v>
      </c>
      <c r="V4" s="6" t="s">
        <v>97</v>
      </c>
    </row>
    <row r="5" spans="1:22">
      <c r="A5" s="6">
        <v>4</v>
      </c>
      <c r="B5" s="11" t="s">
        <v>71</v>
      </c>
      <c r="C5" s="6">
        <v>66.227999999999994</v>
      </c>
      <c r="D5" s="6">
        <v>-23.265000000000001</v>
      </c>
      <c r="E5" s="6">
        <v>-106</v>
      </c>
      <c r="F5" s="6" t="s">
        <v>9</v>
      </c>
      <c r="G5" s="6" t="s">
        <v>185</v>
      </c>
      <c r="H5" s="6" t="s">
        <v>179</v>
      </c>
      <c r="I5" s="6" t="s">
        <v>82</v>
      </c>
      <c r="J5" s="6" t="s">
        <v>108</v>
      </c>
      <c r="K5" s="6">
        <v>10825</v>
      </c>
      <c r="L5" s="6">
        <v>400</v>
      </c>
      <c r="M5" s="6">
        <f t="shared" si="0"/>
        <v>-8875</v>
      </c>
      <c r="N5" s="6">
        <f t="shared" si="1"/>
        <v>1550</v>
      </c>
      <c r="O5" s="6" t="s">
        <v>10</v>
      </c>
      <c r="P5" s="6">
        <v>26</v>
      </c>
      <c r="Q5" s="6">
        <v>175</v>
      </c>
      <c r="R5" s="6">
        <v>60</v>
      </c>
      <c r="S5" s="6"/>
      <c r="T5" s="6" t="s">
        <v>83</v>
      </c>
      <c r="U5" s="7" t="s">
        <v>84</v>
      </c>
      <c r="V5" s="6"/>
    </row>
    <row r="6" spans="1:22">
      <c r="A6" s="6">
        <v>5</v>
      </c>
      <c r="B6" s="11" t="s">
        <v>72</v>
      </c>
      <c r="C6" s="6">
        <v>66.527000000000001</v>
      </c>
      <c r="D6" s="6">
        <v>-21.15</v>
      </c>
      <c r="E6" s="6">
        <v>-282</v>
      </c>
      <c r="F6" s="6" t="s">
        <v>9</v>
      </c>
      <c r="G6" s="6" t="s">
        <v>185</v>
      </c>
      <c r="H6" s="6" t="s">
        <v>179</v>
      </c>
      <c r="I6" s="6" t="s">
        <v>82</v>
      </c>
      <c r="J6" s="6" t="s">
        <v>108</v>
      </c>
      <c r="K6" s="6">
        <v>12300</v>
      </c>
      <c r="L6" s="6">
        <v>150</v>
      </c>
      <c r="M6" s="6">
        <f t="shared" si="0"/>
        <v>-10350</v>
      </c>
      <c r="N6" s="6">
        <f t="shared" si="1"/>
        <v>1800</v>
      </c>
      <c r="O6" s="6" t="s">
        <v>10</v>
      </c>
      <c r="P6" s="6">
        <v>17</v>
      </c>
      <c r="Q6" s="6">
        <v>107</v>
      </c>
      <c r="R6" s="6">
        <v>114</v>
      </c>
      <c r="S6" s="6"/>
      <c r="T6" s="6" t="s">
        <v>83</v>
      </c>
      <c r="U6" s="7" t="s">
        <v>84</v>
      </c>
      <c r="V6" s="6"/>
    </row>
    <row r="7" spans="1:22">
      <c r="A7" s="6">
        <v>6</v>
      </c>
      <c r="B7" s="11" t="s">
        <v>73</v>
      </c>
      <c r="C7" s="6">
        <v>65.867000000000004</v>
      </c>
      <c r="D7" s="6">
        <v>-21.08</v>
      </c>
      <c r="E7" s="6">
        <v>-165</v>
      </c>
      <c r="F7" s="6" t="s">
        <v>9</v>
      </c>
      <c r="G7" s="6" t="s">
        <v>185</v>
      </c>
      <c r="H7" s="6" t="s">
        <v>179</v>
      </c>
      <c r="I7" s="6" t="s">
        <v>82</v>
      </c>
      <c r="J7" s="6" t="s">
        <v>108</v>
      </c>
      <c r="K7" s="6">
        <v>10970</v>
      </c>
      <c r="L7" s="6">
        <v>-50</v>
      </c>
      <c r="M7" s="6">
        <f t="shared" si="0"/>
        <v>-9020</v>
      </c>
      <c r="N7" s="6">
        <f t="shared" si="1"/>
        <v>2000</v>
      </c>
      <c r="O7" s="6" t="s">
        <v>10</v>
      </c>
      <c r="P7" s="6">
        <v>9</v>
      </c>
      <c r="Q7" s="12">
        <v>108</v>
      </c>
      <c r="R7" s="12">
        <v>102</v>
      </c>
      <c r="S7" s="6"/>
      <c r="T7" s="6" t="s">
        <v>83</v>
      </c>
      <c r="U7" s="7" t="s">
        <v>84</v>
      </c>
      <c r="V7" s="6"/>
    </row>
    <row r="8" spans="1:22">
      <c r="A8" s="6">
        <v>7</v>
      </c>
      <c r="B8" s="11" t="s">
        <v>74</v>
      </c>
      <c r="C8" s="6">
        <v>66.572999999999993</v>
      </c>
      <c r="D8" s="6">
        <v>-20.995999999999999</v>
      </c>
      <c r="E8" s="6">
        <v>-345</v>
      </c>
      <c r="F8" s="6" t="s">
        <v>9</v>
      </c>
      <c r="G8" s="6" t="s">
        <v>185</v>
      </c>
      <c r="H8" s="6" t="s">
        <v>179</v>
      </c>
      <c r="I8" s="6" t="s">
        <v>82</v>
      </c>
      <c r="J8" s="6" t="s">
        <v>108</v>
      </c>
      <c r="K8" s="6">
        <v>11610</v>
      </c>
      <c r="L8" s="6">
        <v>-50</v>
      </c>
      <c r="M8" s="6">
        <f t="shared" si="0"/>
        <v>-9660</v>
      </c>
      <c r="N8" s="6">
        <f t="shared" si="1"/>
        <v>2000</v>
      </c>
      <c r="O8" s="6" t="s">
        <v>10</v>
      </c>
      <c r="P8" s="6">
        <v>10</v>
      </c>
      <c r="Q8" s="12">
        <v>85</v>
      </c>
      <c r="R8" s="12">
        <v>137</v>
      </c>
      <c r="S8" s="6"/>
      <c r="T8" s="6" t="s">
        <v>83</v>
      </c>
      <c r="U8" s="7" t="s">
        <v>84</v>
      </c>
      <c r="V8" s="6"/>
    </row>
    <row r="9" spans="1:22">
      <c r="A9" s="6">
        <v>8</v>
      </c>
      <c r="B9" s="11" t="s">
        <v>75</v>
      </c>
      <c r="C9" s="6">
        <v>66.64</v>
      </c>
      <c r="D9" s="6">
        <v>-20.863</v>
      </c>
      <c r="E9" s="6">
        <v>-373</v>
      </c>
      <c r="F9" s="6" t="s">
        <v>9</v>
      </c>
      <c r="G9" s="6" t="s">
        <v>185</v>
      </c>
      <c r="H9" s="6" t="s">
        <v>179</v>
      </c>
      <c r="I9" s="6" t="s">
        <v>82</v>
      </c>
      <c r="J9" s="6" t="s">
        <v>108</v>
      </c>
      <c r="K9" s="6">
        <v>4340</v>
      </c>
      <c r="L9" s="6">
        <v>310</v>
      </c>
      <c r="M9" s="6">
        <f t="shared" si="0"/>
        <v>-2390</v>
      </c>
      <c r="N9" s="6">
        <f t="shared" si="1"/>
        <v>1640</v>
      </c>
      <c r="O9" s="6" t="s">
        <v>10</v>
      </c>
      <c r="P9" s="6">
        <v>5</v>
      </c>
      <c r="Q9" s="12">
        <v>63</v>
      </c>
      <c r="R9" s="12">
        <v>64</v>
      </c>
      <c r="S9" s="6"/>
      <c r="T9" s="6" t="s">
        <v>83</v>
      </c>
      <c r="U9" s="7" t="s">
        <v>84</v>
      </c>
      <c r="V9" s="6"/>
    </row>
    <row r="10" spans="1:22">
      <c r="A10" s="6">
        <v>9</v>
      </c>
      <c r="B10" s="11" t="s">
        <v>65</v>
      </c>
      <c r="C10" s="6">
        <v>66.641000000000005</v>
      </c>
      <c r="D10" s="6">
        <v>-20.863</v>
      </c>
      <c r="E10" s="6">
        <v>-365</v>
      </c>
      <c r="F10" s="6" t="s">
        <v>9</v>
      </c>
      <c r="G10" s="6" t="s">
        <v>185</v>
      </c>
      <c r="H10" s="6" t="s">
        <v>179</v>
      </c>
      <c r="I10" s="6" t="s">
        <v>82</v>
      </c>
      <c r="J10" s="6" t="s">
        <v>108</v>
      </c>
      <c r="K10" s="6">
        <v>11860</v>
      </c>
      <c r="L10" s="6">
        <v>-50</v>
      </c>
      <c r="M10" s="6">
        <f t="shared" si="0"/>
        <v>-9910</v>
      </c>
      <c r="N10" s="6">
        <f t="shared" si="1"/>
        <v>2000</v>
      </c>
      <c r="O10" s="6" t="s">
        <v>10</v>
      </c>
      <c r="P10" s="6">
        <v>32</v>
      </c>
      <c r="Q10" s="12">
        <v>413</v>
      </c>
      <c r="R10" s="12">
        <v>29</v>
      </c>
      <c r="S10" s="6"/>
      <c r="T10" s="6" t="s">
        <v>83</v>
      </c>
      <c r="U10" s="7" t="s">
        <v>84</v>
      </c>
      <c r="V10" s="6"/>
    </row>
    <row r="11" spans="1:22">
      <c r="A11" s="6">
        <v>10</v>
      </c>
      <c r="B11" s="11" t="s">
        <v>76</v>
      </c>
      <c r="C11" s="6">
        <v>66.846000000000004</v>
      </c>
      <c r="D11" s="6">
        <v>-20.227</v>
      </c>
      <c r="E11" s="6">
        <v>-397</v>
      </c>
      <c r="F11" s="6" t="s">
        <v>9</v>
      </c>
      <c r="G11" s="6" t="s">
        <v>185</v>
      </c>
      <c r="H11" s="6" t="s">
        <v>179</v>
      </c>
      <c r="I11" s="6" t="s">
        <v>82</v>
      </c>
      <c r="J11" s="6" t="s">
        <v>108</v>
      </c>
      <c r="K11" s="6">
        <v>15000</v>
      </c>
      <c r="L11" s="6">
        <v>650</v>
      </c>
      <c r="M11" s="6">
        <f t="shared" si="0"/>
        <v>-13050</v>
      </c>
      <c r="N11" s="6">
        <f t="shared" si="1"/>
        <v>1300</v>
      </c>
      <c r="O11" s="6" t="s">
        <v>10</v>
      </c>
      <c r="P11" s="6">
        <v>3</v>
      </c>
      <c r="Q11" s="12">
        <v>22</v>
      </c>
      <c r="R11" s="6"/>
      <c r="S11" s="6"/>
      <c r="T11" s="6" t="s">
        <v>83</v>
      </c>
      <c r="U11" s="7" t="s">
        <v>84</v>
      </c>
      <c r="V11" s="6"/>
    </row>
    <row r="12" spans="1:22">
      <c r="A12" s="6">
        <v>11</v>
      </c>
      <c r="B12" s="11" t="s">
        <v>77</v>
      </c>
      <c r="C12" s="6">
        <v>66.938000000000002</v>
      </c>
      <c r="D12" s="6">
        <v>-19.774999999999999</v>
      </c>
      <c r="E12" s="6">
        <v>-357</v>
      </c>
      <c r="F12" s="6" t="s">
        <v>9</v>
      </c>
      <c r="G12" s="6" t="s">
        <v>185</v>
      </c>
      <c r="H12" s="6" t="s">
        <v>179</v>
      </c>
      <c r="I12" s="6" t="s">
        <v>82</v>
      </c>
      <c r="J12" s="6" t="s">
        <v>108</v>
      </c>
      <c r="K12" s="6">
        <v>14600</v>
      </c>
      <c r="L12" s="6">
        <v>980</v>
      </c>
      <c r="M12" s="6">
        <f t="shared" si="0"/>
        <v>-12650</v>
      </c>
      <c r="N12" s="6">
        <f t="shared" si="1"/>
        <v>970</v>
      </c>
      <c r="O12" s="6" t="s">
        <v>10</v>
      </c>
      <c r="P12" s="6">
        <v>4</v>
      </c>
      <c r="Q12" s="12">
        <v>9</v>
      </c>
      <c r="R12" s="6"/>
      <c r="S12" s="6"/>
      <c r="T12" s="6" t="s">
        <v>83</v>
      </c>
      <c r="U12" s="7" t="s">
        <v>84</v>
      </c>
      <c r="V12" s="6"/>
    </row>
    <row r="13" spans="1:22">
      <c r="A13" s="6">
        <v>12</v>
      </c>
      <c r="B13" s="11" t="s">
        <v>8</v>
      </c>
      <c r="C13" s="6">
        <v>66.891000000000005</v>
      </c>
      <c r="D13" s="6">
        <v>-18.98</v>
      </c>
      <c r="E13" s="6">
        <v>-480</v>
      </c>
      <c r="F13" s="6" t="s">
        <v>9</v>
      </c>
      <c r="G13" s="6" t="s">
        <v>185</v>
      </c>
      <c r="H13" s="6" t="s">
        <v>179</v>
      </c>
      <c r="I13" s="6" t="s">
        <v>82</v>
      </c>
      <c r="J13" s="6" t="s">
        <v>108</v>
      </c>
      <c r="K13" s="6">
        <v>6160</v>
      </c>
      <c r="L13" s="6">
        <v>355</v>
      </c>
      <c r="M13" s="6">
        <f t="shared" si="0"/>
        <v>-4210</v>
      </c>
      <c r="N13" s="6">
        <f t="shared" si="1"/>
        <v>1595</v>
      </c>
      <c r="O13" s="6" t="s">
        <v>10</v>
      </c>
      <c r="P13" s="6">
        <v>8</v>
      </c>
      <c r="Q13" s="12">
        <v>62</v>
      </c>
      <c r="R13" s="12">
        <v>94</v>
      </c>
      <c r="S13" s="6"/>
      <c r="T13" s="6" t="s">
        <v>83</v>
      </c>
      <c r="U13" s="7" t="s">
        <v>84</v>
      </c>
      <c r="V13" s="6"/>
    </row>
    <row r="14" spans="1:22">
      <c r="A14" s="6">
        <v>13</v>
      </c>
      <c r="B14" s="11" t="s">
        <v>78</v>
      </c>
      <c r="C14" s="6">
        <v>66.587000000000003</v>
      </c>
      <c r="D14" s="6">
        <v>-18.864999999999998</v>
      </c>
      <c r="E14" s="6">
        <v>-494</v>
      </c>
      <c r="F14" s="6" t="s">
        <v>9</v>
      </c>
      <c r="G14" s="6" t="s">
        <v>185</v>
      </c>
      <c r="H14" s="6" t="s">
        <v>179</v>
      </c>
      <c r="I14" s="6" t="s">
        <v>82</v>
      </c>
      <c r="J14" s="6" t="s">
        <v>108</v>
      </c>
      <c r="K14" s="6">
        <v>3930</v>
      </c>
      <c r="L14" s="6">
        <v>-50</v>
      </c>
      <c r="M14" s="6">
        <f t="shared" si="0"/>
        <v>-1980</v>
      </c>
      <c r="N14" s="6">
        <f t="shared" si="1"/>
        <v>2000</v>
      </c>
      <c r="O14" s="6" t="s">
        <v>10</v>
      </c>
      <c r="P14" s="6">
        <v>6</v>
      </c>
      <c r="Q14" s="12">
        <v>32</v>
      </c>
      <c r="R14" s="12">
        <v>124</v>
      </c>
      <c r="S14" s="6"/>
      <c r="T14" s="6" t="s">
        <v>83</v>
      </c>
      <c r="U14" s="7" t="s">
        <v>84</v>
      </c>
      <c r="V14" s="6"/>
    </row>
    <row r="15" spans="1:22">
      <c r="A15" s="6">
        <v>14</v>
      </c>
      <c r="B15" s="11" t="s">
        <v>79</v>
      </c>
      <c r="C15" s="6">
        <v>66.441999999999993</v>
      </c>
      <c r="D15" s="6">
        <v>-18.850999999999999</v>
      </c>
      <c r="E15" s="6">
        <v>-422</v>
      </c>
      <c r="F15" s="6" t="s">
        <v>9</v>
      </c>
      <c r="G15" s="6" t="s">
        <v>185</v>
      </c>
      <c r="H15" s="6" t="s">
        <v>179</v>
      </c>
      <c r="I15" s="6" t="s">
        <v>82</v>
      </c>
      <c r="J15" s="6" t="s">
        <v>108</v>
      </c>
      <c r="K15" s="6">
        <v>8950</v>
      </c>
      <c r="L15" s="6">
        <v>175</v>
      </c>
      <c r="M15" s="6">
        <f t="shared" si="0"/>
        <v>-7000</v>
      </c>
      <c r="N15" s="6">
        <f t="shared" si="1"/>
        <v>1775</v>
      </c>
      <c r="O15" s="6" t="s">
        <v>10</v>
      </c>
      <c r="P15" s="6">
        <v>13</v>
      </c>
      <c r="Q15" s="12">
        <v>69</v>
      </c>
      <c r="R15" s="12">
        <v>127</v>
      </c>
      <c r="S15" s="6"/>
      <c r="T15" s="6" t="s">
        <v>83</v>
      </c>
      <c r="U15" s="7" t="s">
        <v>84</v>
      </c>
      <c r="V15" s="6"/>
    </row>
    <row r="16" spans="1:22">
      <c r="A16" s="6">
        <v>15</v>
      </c>
      <c r="B16" s="11" t="s">
        <v>80</v>
      </c>
      <c r="C16" s="6">
        <v>66.745999999999995</v>
      </c>
      <c r="D16" s="6">
        <v>-18.79</v>
      </c>
      <c r="E16" s="6">
        <v>-658</v>
      </c>
      <c r="F16" s="6" t="s">
        <v>9</v>
      </c>
      <c r="G16" s="6" t="s">
        <v>185</v>
      </c>
      <c r="H16" s="6" t="s">
        <v>179</v>
      </c>
      <c r="I16" s="6" t="s">
        <v>82</v>
      </c>
      <c r="J16" s="6" t="s">
        <v>108</v>
      </c>
      <c r="K16" s="6">
        <v>1335</v>
      </c>
      <c r="L16" s="6">
        <v>-50</v>
      </c>
      <c r="M16" s="6">
        <f t="shared" si="0"/>
        <v>615</v>
      </c>
      <c r="N16" s="6">
        <f t="shared" si="1"/>
        <v>2000</v>
      </c>
      <c r="O16" s="6" t="s">
        <v>10</v>
      </c>
      <c r="P16" s="6">
        <v>3</v>
      </c>
      <c r="Q16" s="12">
        <v>53</v>
      </c>
      <c r="R16" s="12">
        <v>26</v>
      </c>
      <c r="S16" s="6"/>
      <c r="T16" s="6" t="s">
        <v>83</v>
      </c>
      <c r="U16" s="7" t="s">
        <v>84</v>
      </c>
      <c r="V16" s="6"/>
    </row>
    <row r="17" spans="1:22">
      <c r="A17" s="6">
        <v>16</v>
      </c>
      <c r="B17" s="11" t="s">
        <v>81</v>
      </c>
      <c r="C17" s="6">
        <v>66.334999999999994</v>
      </c>
      <c r="D17" s="6">
        <v>-18.5</v>
      </c>
      <c r="E17" s="6">
        <v>-388</v>
      </c>
      <c r="F17" s="6" t="s">
        <v>9</v>
      </c>
      <c r="G17" s="6" t="s">
        <v>185</v>
      </c>
      <c r="H17" s="6" t="s">
        <v>179</v>
      </c>
      <c r="I17" s="6" t="s">
        <v>82</v>
      </c>
      <c r="J17" s="6" t="s">
        <v>108</v>
      </c>
      <c r="K17" s="6">
        <v>3400</v>
      </c>
      <c r="L17" s="6">
        <v>-50</v>
      </c>
      <c r="M17" s="6">
        <f t="shared" si="0"/>
        <v>-1450</v>
      </c>
      <c r="N17" s="6">
        <f t="shared" si="1"/>
        <v>2000</v>
      </c>
      <c r="O17" s="6" t="s">
        <v>10</v>
      </c>
      <c r="P17" s="6">
        <v>6</v>
      </c>
      <c r="Q17" s="12">
        <v>59</v>
      </c>
      <c r="R17" s="12">
        <v>58</v>
      </c>
      <c r="S17" s="6"/>
      <c r="T17" s="6" t="s">
        <v>83</v>
      </c>
      <c r="U17" s="7" t="s">
        <v>84</v>
      </c>
      <c r="V17" s="6"/>
    </row>
    <row r="18" spans="1:22">
      <c r="A18" s="6">
        <v>17</v>
      </c>
      <c r="B18" s="11" t="s">
        <v>161</v>
      </c>
      <c r="C18" s="6" t="s">
        <v>149</v>
      </c>
      <c r="D18" s="6">
        <v>27.84</v>
      </c>
      <c r="E18" s="6">
        <v>-549</v>
      </c>
      <c r="F18" s="6" t="s">
        <v>9</v>
      </c>
      <c r="G18" s="6" t="s">
        <v>185</v>
      </c>
      <c r="H18" s="6" t="s">
        <v>179</v>
      </c>
      <c r="I18" s="6" t="s">
        <v>162</v>
      </c>
      <c r="J18" s="6"/>
      <c r="K18" s="6">
        <v>9220</v>
      </c>
      <c r="L18" s="6">
        <v>0</v>
      </c>
      <c r="M18" s="6">
        <f t="shared" si="0"/>
        <v>-7270</v>
      </c>
      <c r="N18" s="6">
        <f t="shared" si="1"/>
        <v>1950</v>
      </c>
      <c r="O18" s="6" t="s">
        <v>10</v>
      </c>
      <c r="P18" s="6">
        <v>3</v>
      </c>
      <c r="Q18" s="12">
        <v>499</v>
      </c>
      <c r="R18" s="6">
        <f>K18/Q18</f>
        <v>18.476953907815631</v>
      </c>
      <c r="S18" s="6"/>
      <c r="T18" s="6" t="s">
        <v>163</v>
      </c>
      <c r="U18" s="7" t="s">
        <v>164</v>
      </c>
      <c r="V18" s="6"/>
    </row>
    <row r="19" spans="1:22">
      <c r="A19" s="6">
        <v>18</v>
      </c>
      <c r="B19" s="6" t="s">
        <v>150</v>
      </c>
      <c r="C19" s="6">
        <v>68.099999999999994</v>
      </c>
      <c r="D19" s="6">
        <v>29.35</v>
      </c>
      <c r="E19" s="6">
        <v>-404</v>
      </c>
      <c r="F19" s="6" t="s">
        <v>9</v>
      </c>
      <c r="G19" s="6" t="s">
        <v>185</v>
      </c>
      <c r="H19" s="6" t="s">
        <v>179</v>
      </c>
      <c r="I19" s="6" t="s">
        <v>162</v>
      </c>
      <c r="J19" s="6"/>
      <c r="K19" s="6">
        <v>9800</v>
      </c>
      <c r="L19" s="6">
        <v>0</v>
      </c>
      <c r="M19" s="6">
        <f t="shared" si="0"/>
        <v>-7850</v>
      </c>
      <c r="N19" s="6">
        <f t="shared" si="1"/>
        <v>1950</v>
      </c>
      <c r="O19" s="6" t="s">
        <v>10</v>
      </c>
      <c r="P19" s="6">
        <v>5</v>
      </c>
      <c r="Q19" s="12">
        <v>270</v>
      </c>
      <c r="R19" s="6">
        <f t="shared" ref="R19:R34" si="2">K19/Q19</f>
        <v>36.296296296296298</v>
      </c>
      <c r="S19" s="6"/>
      <c r="T19" s="6" t="s">
        <v>163</v>
      </c>
      <c r="U19" s="7" t="s">
        <v>164</v>
      </c>
      <c r="V19" s="6"/>
    </row>
    <row r="20" spans="1:22">
      <c r="A20" s="6">
        <v>19</v>
      </c>
      <c r="B20" s="6" t="s">
        <v>151</v>
      </c>
      <c r="C20" s="6">
        <v>67.287999999999997</v>
      </c>
      <c r="D20" s="6">
        <v>30.96</v>
      </c>
      <c r="E20" s="6">
        <v>-557</v>
      </c>
      <c r="F20" s="6" t="s">
        <v>9</v>
      </c>
      <c r="G20" s="6" t="s">
        <v>185</v>
      </c>
      <c r="H20" s="6" t="s">
        <v>179</v>
      </c>
      <c r="I20" s="6" t="s">
        <v>162</v>
      </c>
      <c r="J20" s="6"/>
      <c r="K20" s="6">
        <v>13830</v>
      </c>
      <c r="L20" s="6">
        <v>0</v>
      </c>
      <c r="M20" s="6">
        <f t="shared" si="0"/>
        <v>-11880</v>
      </c>
      <c r="N20" s="6">
        <f t="shared" si="1"/>
        <v>1950</v>
      </c>
      <c r="O20" s="6" t="s">
        <v>10</v>
      </c>
      <c r="P20" s="6">
        <v>5</v>
      </c>
      <c r="Q20" s="12">
        <v>461</v>
      </c>
      <c r="R20" s="6">
        <f t="shared" si="2"/>
        <v>30</v>
      </c>
      <c r="S20" s="6"/>
      <c r="T20" s="6" t="s">
        <v>163</v>
      </c>
      <c r="U20" s="7" t="s">
        <v>164</v>
      </c>
      <c r="V20" s="6"/>
    </row>
    <row r="21" spans="1:22">
      <c r="A21" s="6">
        <v>20</v>
      </c>
      <c r="B21" s="6" t="s">
        <v>152</v>
      </c>
      <c r="C21" s="6">
        <v>67.3</v>
      </c>
      <c r="D21" s="6">
        <v>30.97</v>
      </c>
      <c r="E21" s="6">
        <v>-574</v>
      </c>
      <c r="F21" s="6" t="s">
        <v>9</v>
      </c>
      <c r="G21" s="6" t="s">
        <v>185</v>
      </c>
      <c r="H21" s="6" t="s">
        <v>179</v>
      </c>
      <c r="I21" s="6" t="s">
        <v>162</v>
      </c>
      <c r="J21" s="6"/>
      <c r="K21" s="6">
        <v>11380</v>
      </c>
      <c r="L21" s="6">
        <v>0</v>
      </c>
      <c r="M21" s="6">
        <f t="shared" si="0"/>
        <v>-9430</v>
      </c>
      <c r="N21" s="6">
        <f t="shared" si="1"/>
        <v>1950</v>
      </c>
      <c r="O21" s="6" t="s">
        <v>10</v>
      </c>
      <c r="P21" s="6">
        <v>6</v>
      </c>
      <c r="Q21" s="12">
        <v>556</v>
      </c>
      <c r="R21" s="6">
        <f t="shared" si="2"/>
        <v>20.467625899280577</v>
      </c>
      <c r="S21" s="6"/>
      <c r="T21" s="6" t="s">
        <v>163</v>
      </c>
      <c r="U21" s="7" t="s">
        <v>164</v>
      </c>
      <c r="V21" s="6"/>
    </row>
    <row r="22" spans="1:22">
      <c r="A22" s="6">
        <v>21</v>
      </c>
      <c r="B22" s="6" t="s">
        <v>153</v>
      </c>
      <c r="C22" s="6">
        <v>67.046999999999997</v>
      </c>
      <c r="D22" s="6">
        <v>30.86</v>
      </c>
      <c r="E22" s="6">
        <v>-668</v>
      </c>
      <c r="F22" s="6" t="s">
        <v>9</v>
      </c>
      <c r="G22" s="6" t="s">
        <v>185</v>
      </c>
      <c r="H22" s="6" t="s">
        <v>179</v>
      </c>
      <c r="I22" s="6" t="s">
        <v>162</v>
      </c>
      <c r="J22" s="6"/>
      <c r="K22" s="6">
        <v>12900</v>
      </c>
      <c r="L22" s="6">
        <v>0</v>
      </c>
      <c r="M22" s="6">
        <f t="shared" si="0"/>
        <v>-10950</v>
      </c>
      <c r="N22" s="6">
        <f t="shared" si="1"/>
        <v>1950</v>
      </c>
      <c r="O22" s="6" t="s">
        <v>10</v>
      </c>
      <c r="P22" s="6">
        <v>10</v>
      </c>
      <c r="Q22" s="12">
        <v>551</v>
      </c>
      <c r="R22" s="6">
        <f t="shared" si="2"/>
        <v>23.411978221415609</v>
      </c>
      <c r="S22" s="6"/>
      <c r="T22" s="6" t="s">
        <v>163</v>
      </c>
      <c r="U22" s="7" t="s">
        <v>164</v>
      </c>
      <c r="V22" s="6"/>
    </row>
    <row r="23" spans="1:22">
      <c r="A23" s="6">
        <v>22</v>
      </c>
      <c r="B23" s="6" t="s">
        <v>154</v>
      </c>
      <c r="C23" s="6">
        <v>65.962999999999994</v>
      </c>
      <c r="D23" s="6">
        <v>30.63</v>
      </c>
      <c r="E23" s="6">
        <v>-478</v>
      </c>
      <c r="F23" s="6" t="s">
        <v>9</v>
      </c>
      <c r="G23" s="6" t="s">
        <v>185</v>
      </c>
      <c r="H23" s="6" t="s">
        <v>179</v>
      </c>
      <c r="I23" s="6" t="s">
        <v>162</v>
      </c>
      <c r="J23" s="6"/>
      <c r="K23" s="6">
        <v>12040</v>
      </c>
      <c r="L23" s="6">
        <v>0</v>
      </c>
      <c r="M23" s="6">
        <f t="shared" si="0"/>
        <v>-10090</v>
      </c>
      <c r="N23" s="6">
        <f t="shared" si="1"/>
        <v>1950</v>
      </c>
      <c r="O23" s="6" t="s">
        <v>10</v>
      </c>
      <c r="P23" s="6">
        <v>8</v>
      </c>
      <c r="Q23" s="12">
        <v>234</v>
      </c>
      <c r="R23" s="6">
        <f t="shared" si="2"/>
        <v>51.452991452991455</v>
      </c>
      <c r="S23" s="6"/>
      <c r="T23" s="6" t="s">
        <v>163</v>
      </c>
      <c r="U23" s="7" t="s">
        <v>164</v>
      </c>
      <c r="V23" s="6"/>
    </row>
    <row r="24" spans="1:22">
      <c r="A24" s="6">
        <v>23</v>
      </c>
      <c r="B24" s="6" t="s">
        <v>155</v>
      </c>
      <c r="C24" s="6">
        <v>66.617000000000004</v>
      </c>
      <c r="D24" s="6">
        <v>24</v>
      </c>
      <c r="E24" s="6">
        <v>-215</v>
      </c>
      <c r="F24" s="6" t="s">
        <v>9</v>
      </c>
      <c r="G24" s="6" t="s">
        <v>185</v>
      </c>
      <c r="H24" s="6" t="s">
        <v>179</v>
      </c>
      <c r="I24" s="6" t="s">
        <v>162</v>
      </c>
      <c r="J24" s="6"/>
      <c r="K24" s="6">
        <v>9060</v>
      </c>
      <c r="L24" s="6">
        <v>0</v>
      </c>
      <c r="M24" s="6">
        <f t="shared" si="0"/>
        <v>-7110</v>
      </c>
      <c r="N24" s="6">
        <f t="shared" si="1"/>
        <v>1950</v>
      </c>
      <c r="O24" s="6" t="s">
        <v>10</v>
      </c>
      <c r="P24" s="6">
        <v>4</v>
      </c>
      <c r="Q24" s="12">
        <v>229</v>
      </c>
      <c r="R24" s="6">
        <f t="shared" si="2"/>
        <v>39.563318777292579</v>
      </c>
      <c r="S24" s="6"/>
      <c r="T24" s="6" t="s">
        <v>163</v>
      </c>
      <c r="U24" s="7" t="s">
        <v>164</v>
      </c>
      <c r="V24" s="6"/>
    </row>
    <row r="25" spans="1:22">
      <c r="A25" s="6">
        <v>24</v>
      </c>
      <c r="B25" s="6" t="s">
        <v>78</v>
      </c>
      <c r="C25" s="6">
        <v>66.587000000000003</v>
      </c>
      <c r="D25" s="6">
        <v>18.86</v>
      </c>
      <c r="E25" s="6">
        <v>-494</v>
      </c>
      <c r="F25" s="6" t="s">
        <v>9</v>
      </c>
      <c r="G25" s="6" t="s">
        <v>185</v>
      </c>
      <c r="H25" s="6" t="s">
        <v>179</v>
      </c>
      <c r="I25" s="6" t="s">
        <v>162</v>
      </c>
      <c r="J25" s="6"/>
      <c r="K25" s="6">
        <v>12270</v>
      </c>
      <c r="L25" s="6">
        <v>0</v>
      </c>
      <c r="M25" s="6">
        <f t="shared" si="0"/>
        <v>-10320</v>
      </c>
      <c r="N25" s="6">
        <f t="shared" si="1"/>
        <v>1950</v>
      </c>
      <c r="O25" s="6" t="s">
        <v>10</v>
      </c>
      <c r="P25" s="6">
        <v>6</v>
      </c>
      <c r="Q25" s="12">
        <v>246</v>
      </c>
      <c r="R25" s="6">
        <f t="shared" si="2"/>
        <v>49.878048780487802</v>
      </c>
      <c r="S25" s="6"/>
      <c r="T25" s="6" t="s">
        <v>163</v>
      </c>
      <c r="U25" s="7" t="s">
        <v>164</v>
      </c>
      <c r="V25" s="6"/>
    </row>
    <row r="26" spans="1:22">
      <c r="A26" s="6">
        <v>25</v>
      </c>
      <c r="B26" s="6" t="s">
        <v>8</v>
      </c>
      <c r="C26" s="6">
        <v>66.891000000000005</v>
      </c>
      <c r="D26" s="6">
        <v>18.87</v>
      </c>
      <c r="E26" s="6">
        <v>-480</v>
      </c>
      <c r="F26" s="6" t="s">
        <v>9</v>
      </c>
      <c r="G26" s="6" t="s">
        <v>185</v>
      </c>
      <c r="H26" s="6" t="s">
        <v>179</v>
      </c>
      <c r="I26" s="6" t="s">
        <v>162</v>
      </c>
      <c r="J26" s="6"/>
      <c r="K26" s="6">
        <v>7540</v>
      </c>
      <c r="L26" s="6">
        <v>0</v>
      </c>
      <c r="M26" s="6">
        <f t="shared" si="0"/>
        <v>-5590</v>
      </c>
      <c r="N26" s="6">
        <f t="shared" si="1"/>
        <v>1950</v>
      </c>
      <c r="O26" s="6" t="s">
        <v>10</v>
      </c>
      <c r="P26" s="6">
        <v>7</v>
      </c>
      <c r="Q26" s="12">
        <v>275</v>
      </c>
      <c r="R26" s="6">
        <f t="shared" si="2"/>
        <v>27.418181818181818</v>
      </c>
      <c r="S26" s="6"/>
      <c r="T26" s="6" t="s">
        <v>163</v>
      </c>
      <c r="U26" s="7" t="s">
        <v>164</v>
      </c>
      <c r="V26" s="6"/>
    </row>
    <row r="27" spans="1:22">
      <c r="A27" s="6">
        <v>26</v>
      </c>
      <c r="B27" s="6" t="s">
        <v>72</v>
      </c>
      <c r="C27" s="6">
        <v>66.522999999999996</v>
      </c>
      <c r="D27" s="6">
        <v>21.15</v>
      </c>
      <c r="E27" s="6">
        <v>-282</v>
      </c>
      <c r="F27" s="6" t="s">
        <v>9</v>
      </c>
      <c r="G27" s="6" t="s">
        <v>185</v>
      </c>
      <c r="H27" s="6" t="s">
        <v>179</v>
      </c>
      <c r="I27" s="6" t="s">
        <v>162</v>
      </c>
      <c r="J27" s="6"/>
      <c r="K27" s="6">
        <v>9720</v>
      </c>
      <c r="L27" s="6">
        <v>0</v>
      </c>
      <c r="M27" s="6">
        <f t="shared" si="0"/>
        <v>-7770</v>
      </c>
      <c r="N27" s="6">
        <f t="shared" si="1"/>
        <v>1950</v>
      </c>
      <c r="O27" s="6" t="s">
        <v>10</v>
      </c>
      <c r="P27" s="6">
        <v>12</v>
      </c>
      <c r="Q27" s="12">
        <v>254</v>
      </c>
      <c r="R27" s="6">
        <f t="shared" si="2"/>
        <v>38.267716535433074</v>
      </c>
      <c r="S27" s="6"/>
      <c r="T27" s="6" t="s">
        <v>163</v>
      </c>
      <c r="U27" s="7" t="s">
        <v>164</v>
      </c>
      <c r="V27" s="6"/>
    </row>
    <row r="28" spans="1:22">
      <c r="A28" s="6">
        <v>27</v>
      </c>
      <c r="B28" s="6" t="s">
        <v>73</v>
      </c>
      <c r="C28" s="6">
        <v>65.87</v>
      </c>
      <c r="D28" s="6">
        <v>21.08</v>
      </c>
      <c r="E28" s="6">
        <v>-165</v>
      </c>
      <c r="F28" s="6" t="s">
        <v>9</v>
      </c>
      <c r="G28" s="6" t="s">
        <v>185</v>
      </c>
      <c r="H28" s="6" t="s">
        <v>179</v>
      </c>
      <c r="I28" s="6" t="s">
        <v>162</v>
      </c>
      <c r="J28" s="6"/>
      <c r="K28" s="6">
        <v>9420</v>
      </c>
      <c r="L28" s="6">
        <v>0</v>
      </c>
      <c r="M28" s="6">
        <f t="shared" si="0"/>
        <v>-7470</v>
      </c>
      <c r="N28" s="6">
        <f t="shared" si="1"/>
        <v>1950</v>
      </c>
      <c r="O28" s="6" t="s">
        <v>10</v>
      </c>
      <c r="P28" s="6">
        <v>8</v>
      </c>
      <c r="Q28" s="12">
        <v>492</v>
      </c>
      <c r="R28" s="6">
        <f t="shared" si="2"/>
        <v>19.146341463414632</v>
      </c>
      <c r="S28" s="6"/>
      <c r="T28" s="6" t="s">
        <v>163</v>
      </c>
      <c r="U28" s="7" t="s">
        <v>164</v>
      </c>
      <c r="V28" s="6"/>
    </row>
    <row r="29" spans="1:22">
      <c r="A29" s="6">
        <v>28</v>
      </c>
      <c r="B29" s="6" t="s">
        <v>156</v>
      </c>
      <c r="C29" s="6">
        <v>66.686000000000007</v>
      </c>
      <c r="D29" s="6">
        <v>24.18</v>
      </c>
      <c r="E29" s="6">
        <v>-239</v>
      </c>
      <c r="F29" s="6" t="s">
        <v>9</v>
      </c>
      <c r="G29" s="6" t="s">
        <v>185</v>
      </c>
      <c r="H29" s="6" t="s">
        <v>179</v>
      </c>
      <c r="I29" s="6" t="s">
        <v>162</v>
      </c>
      <c r="J29" s="6"/>
      <c r="K29" s="6">
        <v>10360</v>
      </c>
      <c r="L29" s="6">
        <v>0</v>
      </c>
      <c r="M29" s="6">
        <f t="shared" si="0"/>
        <v>-8410</v>
      </c>
      <c r="N29" s="6">
        <f t="shared" si="1"/>
        <v>1950</v>
      </c>
      <c r="O29" s="6" t="s">
        <v>10</v>
      </c>
      <c r="P29" s="6">
        <v>3</v>
      </c>
      <c r="Q29" s="12">
        <v>421</v>
      </c>
      <c r="R29" s="6">
        <f t="shared" si="2"/>
        <v>24.608076009501186</v>
      </c>
      <c r="S29" s="6"/>
      <c r="T29" s="6" t="s">
        <v>163</v>
      </c>
      <c r="U29" s="7" t="s">
        <v>164</v>
      </c>
      <c r="V29" s="6"/>
    </row>
    <row r="30" spans="1:22">
      <c r="A30" s="6">
        <v>29</v>
      </c>
      <c r="B30" s="6" t="s">
        <v>157</v>
      </c>
      <c r="C30" s="6">
        <v>66.686000000000007</v>
      </c>
      <c r="D30" s="6">
        <v>24.16</v>
      </c>
      <c r="E30" s="6">
        <v>-242</v>
      </c>
      <c r="F30" s="6" t="s">
        <v>9</v>
      </c>
      <c r="G30" s="6" t="s">
        <v>185</v>
      </c>
      <c r="H30" s="6" t="s">
        <v>179</v>
      </c>
      <c r="I30" s="6" t="s">
        <v>162</v>
      </c>
      <c r="J30" s="6"/>
      <c r="K30" s="6">
        <v>13680</v>
      </c>
      <c r="L30" s="6">
        <v>0</v>
      </c>
      <c r="M30" s="6">
        <f t="shared" si="0"/>
        <v>-11730</v>
      </c>
      <c r="N30" s="6">
        <f t="shared" si="1"/>
        <v>1950</v>
      </c>
      <c r="O30" s="6" t="s">
        <v>10</v>
      </c>
      <c r="P30" s="6">
        <v>6</v>
      </c>
      <c r="Q30" s="12">
        <v>490</v>
      </c>
      <c r="R30" s="6">
        <f t="shared" si="2"/>
        <v>27.918367346938776</v>
      </c>
      <c r="S30" s="6"/>
      <c r="T30" s="6" t="s">
        <v>163</v>
      </c>
      <c r="U30" s="7" t="s">
        <v>164</v>
      </c>
      <c r="V30" s="6"/>
    </row>
    <row r="31" spans="1:22">
      <c r="A31" s="6">
        <v>30</v>
      </c>
      <c r="B31" s="6" t="s">
        <v>158</v>
      </c>
      <c r="C31" s="6">
        <v>66.016000000000005</v>
      </c>
      <c r="D31" s="6">
        <v>22.8</v>
      </c>
      <c r="E31" s="6">
        <v>-104</v>
      </c>
      <c r="F31" s="6" t="s">
        <v>9</v>
      </c>
      <c r="G31" s="6" t="s">
        <v>185</v>
      </c>
      <c r="H31" s="6" t="s">
        <v>179</v>
      </c>
      <c r="I31" s="6" t="s">
        <v>162</v>
      </c>
      <c r="J31" s="6"/>
      <c r="K31" s="6">
        <v>10450</v>
      </c>
      <c r="L31" s="6">
        <v>0</v>
      </c>
      <c r="M31" s="6">
        <f t="shared" si="0"/>
        <v>-8500</v>
      </c>
      <c r="N31" s="6">
        <f t="shared" si="1"/>
        <v>1950</v>
      </c>
      <c r="O31" s="6" t="s">
        <v>10</v>
      </c>
      <c r="P31" s="6">
        <v>11</v>
      </c>
      <c r="Q31" s="6"/>
      <c r="R31" s="6"/>
      <c r="S31" s="6"/>
      <c r="T31" s="6" t="s">
        <v>163</v>
      </c>
      <c r="U31" s="7" t="s">
        <v>164</v>
      </c>
      <c r="V31" s="6"/>
    </row>
    <row r="32" spans="1:22">
      <c r="A32" s="6">
        <v>31</v>
      </c>
      <c r="B32" s="6" t="s">
        <v>159</v>
      </c>
      <c r="C32" s="6">
        <v>66.257999999999996</v>
      </c>
      <c r="D32" s="6">
        <v>22.86</v>
      </c>
      <c r="E32" s="6">
        <v>-94</v>
      </c>
      <c r="F32" s="6" t="s">
        <v>9</v>
      </c>
      <c r="G32" s="6" t="s">
        <v>185</v>
      </c>
      <c r="H32" s="6" t="s">
        <v>179</v>
      </c>
      <c r="I32" s="6" t="s">
        <v>162</v>
      </c>
      <c r="J32" s="6"/>
      <c r="K32" s="6">
        <v>9270</v>
      </c>
      <c r="L32" s="6">
        <v>0</v>
      </c>
      <c r="M32" s="6">
        <f t="shared" si="0"/>
        <v>-7320</v>
      </c>
      <c r="N32" s="6">
        <f t="shared" si="1"/>
        <v>1950</v>
      </c>
      <c r="O32" s="6" t="s">
        <v>10</v>
      </c>
      <c r="P32" s="6">
        <v>3</v>
      </c>
      <c r="Q32" s="12">
        <v>410</v>
      </c>
      <c r="R32" s="6">
        <f t="shared" si="2"/>
        <v>22.609756097560975</v>
      </c>
      <c r="S32" s="6"/>
      <c r="T32" s="6" t="s">
        <v>163</v>
      </c>
      <c r="U32" s="7" t="s">
        <v>164</v>
      </c>
      <c r="V32" s="6"/>
    </row>
    <row r="33" spans="1:22">
      <c r="A33" s="6">
        <v>32</v>
      </c>
      <c r="B33" s="6" t="s">
        <v>160</v>
      </c>
      <c r="C33" s="6">
        <v>63.927999999999997</v>
      </c>
      <c r="D33" s="6">
        <v>24.48</v>
      </c>
      <c r="E33" s="6">
        <v>-321</v>
      </c>
      <c r="F33" s="6" t="s">
        <v>9</v>
      </c>
      <c r="G33" s="6" t="s">
        <v>185</v>
      </c>
      <c r="H33" s="6" t="s">
        <v>179</v>
      </c>
      <c r="I33" s="6" t="s">
        <v>162</v>
      </c>
      <c r="J33" s="6"/>
      <c r="K33" s="6">
        <v>10730</v>
      </c>
      <c r="L33" s="6">
        <v>0</v>
      </c>
      <c r="M33" s="6">
        <f t="shared" si="0"/>
        <v>-8780</v>
      </c>
      <c r="N33" s="6">
        <f t="shared" si="1"/>
        <v>1950</v>
      </c>
      <c r="O33" s="6" t="s">
        <v>10</v>
      </c>
      <c r="P33" s="6">
        <v>8</v>
      </c>
      <c r="Q33" s="12">
        <v>410</v>
      </c>
      <c r="R33" s="6">
        <f t="shared" si="2"/>
        <v>26.170731707317074</v>
      </c>
      <c r="S33" s="6"/>
      <c r="T33" s="6" t="s">
        <v>163</v>
      </c>
      <c r="U33" s="7" t="s">
        <v>164</v>
      </c>
      <c r="V33" s="6"/>
    </row>
    <row r="34" spans="1:22">
      <c r="A34" s="6">
        <v>33</v>
      </c>
      <c r="B34" s="6" t="s">
        <v>71</v>
      </c>
      <c r="C34" s="6">
        <v>66.229500000000002</v>
      </c>
      <c r="D34" s="6">
        <v>23.265499999999999</v>
      </c>
      <c r="E34" s="6">
        <v>-106</v>
      </c>
      <c r="F34" s="6" t="s">
        <v>9</v>
      </c>
      <c r="G34" s="6" t="s">
        <v>185</v>
      </c>
      <c r="H34" s="6" t="s">
        <v>179</v>
      </c>
      <c r="I34" s="6" t="s">
        <v>162</v>
      </c>
      <c r="J34" s="6"/>
      <c r="K34" s="6">
        <v>10670</v>
      </c>
      <c r="L34" s="6">
        <v>0</v>
      </c>
      <c r="M34" s="6">
        <f t="shared" si="0"/>
        <v>-8720</v>
      </c>
      <c r="N34" s="6">
        <f t="shared" si="1"/>
        <v>1950</v>
      </c>
      <c r="O34" s="6" t="s">
        <v>10</v>
      </c>
      <c r="P34" s="6">
        <v>26</v>
      </c>
      <c r="Q34" s="12">
        <v>3766</v>
      </c>
      <c r="R34" s="6">
        <f t="shared" si="2"/>
        <v>2.8332448220924058</v>
      </c>
      <c r="S34" s="6"/>
      <c r="T34" s="6" t="s">
        <v>163</v>
      </c>
      <c r="U34" s="7" t="s">
        <v>164</v>
      </c>
      <c r="V34" s="6"/>
    </row>
    <row r="35" spans="1:22">
      <c r="A35" s="6">
        <v>34</v>
      </c>
      <c r="B35" s="6" t="s">
        <v>60</v>
      </c>
      <c r="C35" s="6">
        <v>66.237200000000001</v>
      </c>
      <c r="D35" s="6">
        <v>-15.8347</v>
      </c>
      <c r="E35" s="6">
        <v>151</v>
      </c>
      <c r="F35" s="6" t="s">
        <v>16</v>
      </c>
      <c r="G35" s="6"/>
      <c r="H35" s="6" t="s">
        <v>179</v>
      </c>
      <c r="I35" s="6" t="s">
        <v>56</v>
      </c>
      <c r="J35" s="6" t="s">
        <v>105</v>
      </c>
      <c r="K35" s="6">
        <v>10663</v>
      </c>
      <c r="L35" s="6">
        <v>125</v>
      </c>
      <c r="M35" s="6">
        <f t="shared" si="0"/>
        <v>-8713</v>
      </c>
      <c r="N35" s="6">
        <f t="shared" si="1"/>
        <v>1825</v>
      </c>
      <c r="O35" s="6" t="s">
        <v>10</v>
      </c>
      <c r="P35" s="6">
        <v>6</v>
      </c>
      <c r="Q35" s="12">
        <v>19</v>
      </c>
      <c r="R35" s="6">
        <f>(K35-L35)/Q35</f>
        <v>554.63157894736844</v>
      </c>
      <c r="S35" s="6"/>
      <c r="T35" s="6" t="s">
        <v>61</v>
      </c>
      <c r="U35" s="7" t="s">
        <v>64</v>
      </c>
      <c r="V35" s="6"/>
    </row>
    <row r="36" spans="1:22">
      <c r="A36" s="6">
        <v>35</v>
      </c>
      <c r="B36" s="6" t="s">
        <v>62</v>
      </c>
      <c r="C36" s="6">
        <v>66.240979999999993</v>
      </c>
      <c r="D36" s="6">
        <v>-15.807600000000001</v>
      </c>
      <c r="E36" s="6">
        <v>142</v>
      </c>
      <c r="F36" s="6" t="s">
        <v>16</v>
      </c>
      <c r="G36" s="6"/>
      <c r="H36" s="6" t="s">
        <v>179</v>
      </c>
      <c r="I36" s="6" t="s">
        <v>56</v>
      </c>
      <c r="J36" s="6" t="s">
        <v>105</v>
      </c>
      <c r="K36" s="6">
        <v>9900</v>
      </c>
      <c r="L36" s="6">
        <v>1240</v>
      </c>
      <c r="M36" s="6">
        <f t="shared" si="0"/>
        <v>-7950</v>
      </c>
      <c r="N36" s="6">
        <f t="shared" si="1"/>
        <v>710</v>
      </c>
      <c r="O36" s="6" t="s">
        <v>10</v>
      </c>
      <c r="P36" s="6">
        <v>5</v>
      </c>
      <c r="Q36" s="12">
        <v>15</v>
      </c>
      <c r="R36" s="6">
        <f t="shared" ref="R36:R37" si="3">(K36-L36)/Q36</f>
        <v>577.33333333333337</v>
      </c>
      <c r="S36" s="6"/>
      <c r="T36" s="6" t="s">
        <v>61</v>
      </c>
      <c r="U36" s="7" t="s">
        <v>64</v>
      </c>
      <c r="V36" s="6"/>
    </row>
    <row r="37" spans="1:22">
      <c r="A37" s="6">
        <v>36</v>
      </c>
      <c r="B37" s="6" t="s">
        <v>63</v>
      </c>
      <c r="C37" s="6">
        <v>66.059449999999998</v>
      </c>
      <c r="D37" s="6">
        <v>-20.38025</v>
      </c>
      <c r="E37" s="6">
        <v>52</v>
      </c>
      <c r="F37" s="6" t="s">
        <v>16</v>
      </c>
      <c r="G37" s="6"/>
      <c r="H37" s="6" t="s">
        <v>179</v>
      </c>
      <c r="I37" s="6" t="s">
        <v>56</v>
      </c>
      <c r="J37" s="6" t="s">
        <v>105</v>
      </c>
      <c r="K37" s="6">
        <v>11181</v>
      </c>
      <c r="L37" s="6">
        <v>0</v>
      </c>
      <c r="M37" s="6">
        <f t="shared" si="0"/>
        <v>-9231</v>
      </c>
      <c r="N37" s="6">
        <f t="shared" si="1"/>
        <v>1950</v>
      </c>
      <c r="O37" s="6" t="s">
        <v>10</v>
      </c>
      <c r="P37" s="6">
        <v>7</v>
      </c>
      <c r="Q37" s="12">
        <v>18</v>
      </c>
      <c r="R37" s="6">
        <f t="shared" si="3"/>
        <v>621.16666666666663</v>
      </c>
      <c r="S37" s="6"/>
      <c r="T37" s="6" t="s">
        <v>61</v>
      </c>
      <c r="U37" s="7" t="s">
        <v>64</v>
      </c>
      <c r="V37" s="6" t="s">
        <v>96</v>
      </c>
    </row>
    <row r="38" spans="1:22">
      <c r="A38" s="8">
        <v>37</v>
      </c>
      <c r="B38" s="11" t="s">
        <v>111</v>
      </c>
      <c r="C38" s="6">
        <v>63.963000000000001</v>
      </c>
      <c r="D38" s="6">
        <v>-24.443000000000001</v>
      </c>
      <c r="E38" s="6">
        <v>355</v>
      </c>
      <c r="F38" s="6" t="s">
        <v>9</v>
      </c>
      <c r="G38" s="6"/>
      <c r="H38" s="6" t="s">
        <v>179</v>
      </c>
      <c r="I38" s="6" t="s">
        <v>168</v>
      </c>
      <c r="J38" s="6"/>
      <c r="K38" s="6" t="s">
        <v>24</v>
      </c>
      <c r="L38" s="6" t="s">
        <v>24</v>
      </c>
      <c r="M38" s="6"/>
      <c r="N38" s="6"/>
      <c r="O38" s="6"/>
      <c r="P38" s="6"/>
      <c r="Q38" s="6">
        <v>42</v>
      </c>
      <c r="R38" s="6"/>
      <c r="S38" s="6"/>
      <c r="T38" s="6" t="s">
        <v>169</v>
      </c>
      <c r="U38" s="7" t="s">
        <v>170</v>
      </c>
      <c r="V38" s="6"/>
    </row>
    <row r="39" spans="1:22">
      <c r="A39" s="6">
        <v>38</v>
      </c>
      <c r="B39" s="11" t="s">
        <v>112</v>
      </c>
      <c r="C39" s="6">
        <v>66.673000000000002</v>
      </c>
      <c r="D39" s="6">
        <v>-24.192</v>
      </c>
      <c r="E39" s="6">
        <v>234</v>
      </c>
      <c r="F39" s="6" t="s">
        <v>9</v>
      </c>
      <c r="G39" s="6"/>
      <c r="H39" s="6"/>
      <c r="I39" s="6" t="s">
        <v>167</v>
      </c>
      <c r="J39" s="6"/>
      <c r="K39" s="6">
        <v>2129</v>
      </c>
      <c r="L39" s="6">
        <v>32</v>
      </c>
      <c r="M39" s="6">
        <f t="shared" ref="M39:M68" si="4">1950-K39</f>
        <v>-179</v>
      </c>
      <c r="N39" s="6">
        <f t="shared" ref="N39:N68" si="5">1950-L39</f>
        <v>1918</v>
      </c>
      <c r="O39" s="6"/>
      <c r="P39" s="6"/>
      <c r="Q39" s="6">
        <v>67</v>
      </c>
      <c r="R39" s="6"/>
      <c r="S39" s="6"/>
      <c r="T39" s="6" t="s">
        <v>169</v>
      </c>
      <c r="U39" s="7" t="s">
        <v>170</v>
      </c>
      <c r="V39" s="6"/>
    </row>
    <row r="40" spans="1:22">
      <c r="A40" s="6">
        <v>40</v>
      </c>
      <c r="B40" s="6" t="s">
        <v>18</v>
      </c>
      <c r="C40" s="6">
        <v>67.59</v>
      </c>
      <c r="D40" s="6">
        <v>-17.559999999999999</v>
      </c>
      <c r="E40" s="6"/>
      <c r="F40" s="6" t="s">
        <v>9</v>
      </c>
      <c r="G40" s="6"/>
      <c r="H40" s="6" t="s">
        <v>179</v>
      </c>
      <c r="I40" s="6" t="s">
        <v>19</v>
      </c>
      <c r="J40" s="6" t="s">
        <v>101</v>
      </c>
      <c r="K40" s="6">
        <v>10171</v>
      </c>
      <c r="L40" s="6">
        <v>62</v>
      </c>
      <c r="M40" s="6">
        <f t="shared" si="4"/>
        <v>-8221</v>
      </c>
      <c r="N40" s="6">
        <f t="shared" si="5"/>
        <v>1888</v>
      </c>
      <c r="O40" s="6" t="s">
        <v>10</v>
      </c>
      <c r="P40" s="6">
        <v>10</v>
      </c>
      <c r="Q40" s="6"/>
      <c r="R40" s="6"/>
      <c r="S40" s="6"/>
      <c r="T40" s="6" t="s">
        <v>20</v>
      </c>
      <c r="U40" s="6" t="s">
        <v>13</v>
      </c>
      <c r="V40" s="6"/>
    </row>
    <row r="41" spans="1:22">
      <c r="A41" s="6">
        <v>41</v>
      </c>
      <c r="B41" s="6" t="s">
        <v>21</v>
      </c>
      <c r="C41" s="6">
        <v>58.94</v>
      </c>
      <c r="D41" s="6">
        <v>-30.41</v>
      </c>
      <c r="E41" s="6"/>
      <c r="F41" s="6" t="s">
        <v>9</v>
      </c>
      <c r="G41" s="6"/>
      <c r="H41" s="6" t="s">
        <v>179</v>
      </c>
      <c r="I41" s="6" t="s">
        <v>22</v>
      </c>
      <c r="J41" s="6" t="s">
        <v>105</v>
      </c>
      <c r="K41" s="6">
        <v>10976</v>
      </c>
      <c r="L41" s="6">
        <v>368</v>
      </c>
      <c r="M41" s="6">
        <f t="shared" si="4"/>
        <v>-9026</v>
      </c>
      <c r="N41" s="6">
        <f t="shared" si="5"/>
        <v>1582</v>
      </c>
      <c r="O41" s="6" t="s">
        <v>10</v>
      </c>
      <c r="P41" s="6">
        <v>40</v>
      </c>
      <c r="Q41" s="6"/>
      <c r="R41" s="6"/>
      <c r="S41" s="6"/>
      <c r="T41" s="6" t="s">
        <v>23</v>
      </c>
      <c r="U41" s="6" t="s">
        <v>13</v>
      </c>
      <c r="V41" s="6"/>
    </row>
    <row r="42" spans="1:22">
      <c r="A42" s="6">
        <v>42</v>
      </c>
      <c r="B42" s="11" t="s">
        <v>88</v>
      </c>
      <c r="C42" s="6">
        <v>66.526499999999999</v>
      </c>
      <c r="D42" s="6">
        <v>-18.19567</v>
      </c>
      <c r="E42" s="6">
        <v>-82</v>
      </c>
      <c r="F42" s="6" t="s">
        <v>9</v>
      </c>
      <c r="G42" s="6"/>
      <c r="H42" s="6" t="s">
        <v>179</v>
      </c>
      <c r="I42" s="6" t="s">
        <v>86</v>
      </c>
      <c r="J42" s="6" t="s">
        <v>101</v>
      </c>
      <c r="K42" s="6">
        <v>1301</v>
      </c>
      <c r="L42" s="6">
        <v>-55</v>
      </c>
      <c r="M42" s="6">
        <f t="shared" si="4"/>
        <v>649</v>
      </c>
      <c r="N42" s="6">
        <f t="shared" si="5"/>
        <v>2005</v>
      </c>
      <c r="O42" s="6"/>
      <c r="P42" s="6"/>
      <c r="Q42" s="6"/>
      <c r="R42" s="6"/>
      <c r="S42" s="6"/>
      <c r="T42" s="6" t="s">
        <v>91</v>
      </c>
      <c r="U42" s="7" t="s">
        <v>92</v>
      </c>
      <c r="V42" s="6"/>
    </row>
    <row r="43" spans="1:22">
      <c r="A43" s="6">
        <v>43</v>
      </c>
      <c r="B43" s="6" t="s">
        <v>29</v>
      </c>
      <c r="C43" s="6">
        <v>61</v>
      </c>
      <c r="D43" s="6">
        <v>-25</v>
      </c>
      <c r="E43" s="6">
        <v>-1648</v>
      </c>
      <c r="F43" s="6" t="s">
        <v>9</v>
      </c>
      <c r="G43" s="6"/>
      <c r="H43" s="6" t="s">
        <v>179</v>
      </c>
      <c r="I43" s="6" t="s">
        <v>34</v>
      </c>
      <c r="J43" s="6" t="s">
        <v>107</v>
      </c>
      <c r="K43" s="6">
        <v>10423</v>
      </c>
      <c r="L43" s="6">
        <v>554</v>
      </c>
      <c r="M43" s="6">
        <f t="shared" si="4"/>
        <v>-8473</v>
      </c>
      <c r="N43" s="6">
        <f t="shared" si="5"/>
        <v>1396</v>
      </c>
      <c r="O43" s="6" t="s">
        <v>10</v>
      </c>
      <c r="P43" s="6">
        <v>10</v>
      </c>
      <c r="Q43" s="6"/>
      <c r="R43" s="6"/>
      <c r="S43" s="6"/>
      <c r="T43" s="6" t="s">
        <v>30</v>
      </c>
      <c r="U43" s="6" t="s">
        <v>13</v>
      </c>
      <c r="V43" s="6"/>
    </row>
    <row r="44" spans="1:22">
      <c r="A44" s="6">
        <v>44</v>
      </c>
      <c r="B44" s="6" t="s">
        <v>55</v>
      </c>
      <c r="C44" s="6">
        <v>65.561199999999999</v>
      </c>
      <c r="D44" s="6">
        <v>-22.406400000000001</v>
      </c>
      <c r="E44" s="6">
        <v>123</v>
      </c>
      <c r="F44" s="6" t="s">
        <v>16</v>
      </c>
      <c r="G44" s="6"/>
      <c r="H44" s="6" t="s">
        <v>179</v>
      </c>
      <c r="I44" s="6" t="s">
        <v>56</v>
      </c>
      <c r="J44" s="6" t="s">
        <v>105</v>
      </c>
      <c r="K44" s="6">
        <v>10840</v>
      </c>
      <c r="L44" s="6">
        <v>4235</v>
      </c>
      <c r="M44" s="6">
        <f t="shared" si="4"/>
        <v>-8890</v>
      </c>
      <c r="N44" s="6">
        <f t="shared" si="5"/>
        <v>-2285</v>
      </c>
      <c r="O44" s="6" t="s">
        <v>33</v>
      </c>
      <c r="P44" s="6" t="s">
        <v>57</v>
      </c>
      <c r="Q44" s="6"/>
      <c r="R44" s="6"/>
      <c r="S44" s="6"/>
      <c r="T44" s="6" t="s">
        <v>58</v>
      </c>
      <c r="U44" s="7" t="s">
        <v>59</v>
      </c>
      <c r="V44" s="6"/>
    </row>
    <row r="45" spans="1:22">
      <c r="A45" s="6">
        <v>45</v>
      </c>
      <c r="B45" s="11" t="s">
        <v>78</v>
      </c>
      <c r="C45" s="6">
        <v>66.587833333333336</v>
      </c>
      <c r="D45" s="6">
        <v>-18.864999999999998</v>
      </c>
      <c r="E45" s="6">
        <v>-494</v>
      </c>
      <c r="F45" s="6" t="s">
        <v>9</v>
      </c>
      <c r="G45" s="6"/>
      <c r="H45" s="6" t="s">
        <v>179</v>
      </c>
      <c r="I45" s="6" t="s">
        <v>138</v>
      </c>
      <c r="J45" s="6"/>
      <c r="K45" s="6">
        <v>13745</v>
      </c>
      <c r="L45" s="6">
        <v>12</v>
      </c>
      <c r="M45" s="6">
        <f t="shared" si="4"/>
        <v>-11795</v>
      </c>
      <c r="N45" s="6">
        <f t="shared" si="5"/>
        <v>1938</v>
      </c>
      <c r="O45" s="6"/>
      <c r="P45" s="6"/>
      <c r="Q45" s="6"/>
      <c r="R45" s="6"/>
      <c r="S45" s="6"/>
      <c r="T45" s="6" t="s">
        <v>139</v>
      </c>
      <c r="U45" s="7" t="s">
        <v>148</v>
      </c>
      <c r="V45" s="6"/>
    </row>
    <row r="46" spans="1:22">
      <c r="A46" s="6">
        <v>46</v>
      </c>
      <c r="B46" s="11" t="s">
        <v>8</v>
      </c>
      <c r="C46" s="6">
        <v>66.891166666666663</v>
      </c>
      <c r="D46" s="6">
        <v>-18.974499999999999</v>
      </c>
      <c r="E46" s="6">
        <v>-480</v>
      </c>
      <c r="F46" s="6" t="s">
        <v>9</v>
      </c>
      <c r="G46" s="6"/>
      <c r="H46" s="6" t="s">
        <v>179</v>
      </c>
      <c r="I46" s="6" t="s">
        <v>138</v>
      </c>
      <c r="J46" s="6"/>
      <c r="K46" s="6">
        <v>7854</v>
      </c>
      <c r="L46" s="6">
        <v>370</v>
      </c>
      <c r="M46" s="6">
        <f t="shared" si="4"/>
        <v>-5904</v>
      </c>
      <c r="N46" s="6">
        <f t="shared" si="5"/>
        <v>1580</v>
      </c>
      <c r="O46" s="6"/>
      <c r="P46" s="6"/>
      <c r="Q46" s="6"/>
      <c r="R46" s="6"/>
      <c r="S46" s="6"/>
      <c r="T46" s="6" t="s">
        <v>140</v>
      </c>
      <c r="U46" s="7" t="s">
        <v>148</v>
      </c>
      <c r="V46" s="6"/>
    </row>
    <row r="47" spans="1:22">
      <c r="A47" s="6">
        <v>47</v>
      </c>
      <c r="B47" s="11" t="s">
        <v>72</v>
      </c>
      <c r="C47" s="6">
        <v>66.52376666666666</v>
      </c>
      <c r="D47" s="6">
        <v>-21.152216666666668</v>
      </c>
      <c r="E47" s="6">
        <v>-282</v>
      </c>
      <c r="F47" s="6" t="s">
        <v>9</v>
      </c>
      <c r="G47" s="6"/>
      <c r="H47" s="6" t="s">
        <v>179</v>
      </c>
      <c r="I47" s="6" t="s">
        <v>138</v>
      </c>
      <c r="J47" s="6"/>
      <c r="K47" s="6">
        <v>12056</v>
      </c>
      <c r="L47" s="6">
        <v>26</v>
      </c>
      <c r="M47" s="6">
        <f t="shared" si="4"/>
        <v>-10106</v>
      </c>
      <c r="N47" s="6">
        <f t="shared" si="5"/>
        <v>1924</v>
      </c>
      <c r="O47" s="6"/>
      <c r="P47" s="6"/>
      <c r="Q47" s="6"/>
      <c r="R47" s="6"/>
      <c r="S47" s="6"/>
      <c r="T47" s="6" t="s">
        <v>141</v>
      </c>
      <c r="U47" s="7" t="s">
        <v>148</v>
      </c>
      <c r="V47" s="6"/>
    </row>
    <row r="48" spans="1:22">
      <c r="A48" s="6">
        <v>48</v>
      </c>
      <c r="B48" s="11" t="s">
        <v>75</v>
      </c>
      <c r="C48" s="6">
        <v>66.641416666666672</v>
      </c>
      <c r="D48" s="6">
        <v>-20.863216666666666</v>
      </c>
      <c r="E48" s="6">
        <v>-373</v>
      </c>
      <c r="F48" s="6" t="s">
        <v>9</v>
      </c>
      <c r="G48" s="6"/>
      <c r="H48" s="6" t="s">
        <v>179</v>
      </c>
      <c r="I48" s="6" t="s">
        <v>138</v>
      </c>
      <c r="J48" s="6"/>
      <c r="K48" s="6">
        <v>4359</v>
      </c>
      <c r="L48" s="6">
        <v>394</v>
      </c>
      <c r="M48" s="6">
        <f t="shared" si="4"/>
        <v>-2409</v>
      </c>
      <c r="N48" s="6">
        <f t="shared" si="5"/>
        <v>1556</v>
      </c>
      <c r="O48" s="6"/>
      <c r="P48" s="6"/>
      <c r="Q48" s="6"/>
      <c r="R48" s="6"/>
      <c r="S48" s="6"/>
      <c r="T48" s="6" t="s">
        <v>142</v>
      </c>
      <c r="U48" s="7" t="s">
        <v>148</v>
      </c>
      <c r="V48" s="6"/>
    </row>
    <row r="49" spans="1:22">
      <c r="A49" s="6">
        <v>49</v>
      </c>
      <c r="B49" s="11" t="s">
        <v>124</v>
      </c>
      <c r="C49" s="6">
        <v>65.956933333333339</v>
      </c>
      <c r="D49" s="6">
        <v>-21.548383333333334</v>
      </c>
      <c r="E49" s="6">
        <v>-96</v>
      </c>
      <c r="F49" s="6" t="s">
        <v>9</v>
      </c>
      <c r="G49" s="6"/>
      <c r="H49" s="6" t="s">
        <v>179</v>
      </c>
      <c r="I49" s="6" t="s">
        <v>138</v>
      </c>
      <c r="J49" s="6"/>
      <c r="K49" s="6">
        <v>4616</v>
      </c>
      <c r="L49" s="6">
        <v>26</v>
      </c>
      <c r="M49" s="6">
        <f t="shared" si="4"/>
        <v>-2666</v>
      </c>
      <c r="N49" s="6">
        <f t="shared" si="5"/>
        <v>1924</v>
      </c>
      <c r="O49" s="6"/>
      <c r="P49" s="6"/>
      <c r="Q49" s="6"/>
      <c r="R49" s="6"/>
      <c r="S49" s="6"/>
      <c r="T49" s="6" t="s">
        <v>143</v>
      </c>
      <c r="U49" s="7" t="s">
        <v>148</v>
      </c>
      <c r="V49" s="6"/>
    </row>
    <row r="50" spans="1:22">
      <c r="A50" s="6">
        <v>50</v>
      </c>
      <c r="B50" s="11" t="s">
        <v>127</v>
      </c>
      <c r="C50" s="6">
        <v>65.966700000000003</v>
      </c>
      <c r="D50" s="6">
        <v>-21.298616666666668</v>
      </c>
      <c r="E50" s="6">
        <v>-111</v>
      </c>
      <c r="F50" s="6" t="s">
        <v>9</v>
      </c>
      <c r="G50" s="6"/>
      <c r="H50" s="6" t="s">
        <v>179</v>
      </c>
      <c r="I50" s="6" t="s">
        <v>138</v>
      </c>
      <c r="J50" s="6"/>
      <c r="K50" s="6">
        <v>10492</v>
      </c>
      <c r="L50" s="6">
        <v>0</v>
      </c>
      <c r="M50" s="6">
        <f t="shared" si="4"/>
        <v>-8542</v>
      </c>
      <c r="N50" s="6">
        <f t="shared" si="5"/>
        <v>1950</v>
      </c>
      <c r="O50" s="6"/>
      <c r="P50" s="6"/>
      <c r="Q50" s="6"/>
      <c r="R50" s="6"/>
      <c r="S50" s="6"/>
      <c r="T50" s="6" t="s">
        <v>144</v>
      </c>
      <c r="U50" s="7" t="s">
        <v>148</v>
      </c>
      <c r="V50" s="6"/>
    </row>
    <row r="51" spans="1:22">
      <c r="A51" s="6">
        <v>51</v>
      </c>
      <c r="B51" s="11" t="s">
        <v>73</v>
      </c>
      <c r="C51" s="6">
        <v>65.866766666666663</v>
      </c>
      <c r="D51" s="6">
        <v>-21.088066666666666</v>
      </c>
      <c r="E51" s="6">
        <v>-170</v>
      </c>
      <c r="F51" s="6" t="s">
        <v>9</v>
      </c>
      <c r="G51" s="6"/>
      <c r="H51" s="6" t="s">
        <v>179</v>
      </c>
      <c r="I51" s="6" t="s">
        <v>138</v>
      </c>
      <c r="J51" s="6"/>
      <c r="K51" s="6">
        <v>11080</v>
      </c>
      <c r="L51" s="6">
        <v>0</v>
      </c>
      <c r="M51" s="6">
        <f t="shared" si="4"/>
        <v>-9130</v>
      </c>
      <c r="N51" s="6">
        <f t="shared" si="5"/>
        <v>1950</v>
      </c>
      <c r="O51" s="6"/>
      <c r="P51" s="6"/>
      <c r="Q51" s="6"/>
      <c r="R51" s="6"/>
      <c r="S51" s="6"/>
      <c r="T51" s="6" t="s">
        <v>145</v>
      </c>
      <c r="U51" s="7" t="s">
        <v>148</v>
      </c>
      <c r="V51" s="6"/>
    </row>
    <row r="52" spans="1:22">
      <c r="A52" s="6">
        <v>52</v>
      </c>
      <c r="B52" s="11" t="s">
        <v>132</v>
      </c>
      <c r="C52" s="6">
        <v>66.068250000000006</v>
      </c>
      <c r="D52" s="6">
        <v>-21.640366666666665</v>
      </c>
      <c r="E52" s="6">
        <v>-46</v>
      </c>
      <c r="F52" s="6" t="s">
        <v>9</v>
      </c>
      <c r="G52" s="6"/>
      <c r="H52" s="6" t="s">
        <v>179</v>
      </c>
      <c r="I52" s="6" t="s">
        <v>138</v>
      </c>
      <c r="J52" s="6"/>
      <c r="K52" s="6">
        <v>4139</v>
      </c>
      <c r="L52" s="6">
        <v>287</v>
      </c>
      <c r="M52" s="6">
        <f t="shared" si="4"/>
        <v>-2189</v>
      </c>
      <c r="N52" s="6">
        <f t="shared" si="5"/>
        <v>1663</v>
      </c>
      <c r="O52" s="6"/>
      <c r="P52" s="6"/>
      <c r="Q52" s="6"/>
      <c r="R52" s="6"/>
      <c r="S52" s="6"/>
      <c r="T52" s="6" t="s">
        <v>146</v>
      </c>
      <c r="U52" s="7" t="s">
        <v>148</v>
      </c>
      <c r="V52" s="6"/>
    </row>
    <row r="53" spans="1:22">
      <c r="A53" s="6">
        <v>53</v>
      </c>
      <c r="B53" s="11" t="s">
        <v>135</v>
      </c>
      <c r="C53" s="6">
        <v>66.136633333333336</v>
      </c>
      <c r="D53" s="6">
        <v>-21.58475</v>
      </c>
      <c r="E53" s="6">
        <v>-108</v>
      </c>
      <c r="F53" s="6" t="s">
        <v>9</v>
      </c>
      <c r="G53" s="6"/>
      <c r="H53" s="6" t="s">
        <v>179</v>
      </c>
      <c r="I53" s="6" t="s">
        <v>138</v>
      </c>
      <c r="J53" s="6"/>
      <c r="K53" s="6">
        <v>10936</v>
      </c>
      <c r="L53" s="6">
        <v>0</v>
      </c>
      <c r="M53" s="6">
        <f t="shared" si="4"/>
        <v>-8986</v>
      </c>
      <c r="N53" s="6">
        <f t="shared" si="5"/>
        <v>1950</v>
      </c>
      <c r="O53" s="6"/>
      <c r="P53" s="6"/>
      <c r="Q53" s="6"/>
      <c r="R53" s="6"/>
      <c r="S53" s="6"/>
      <c r="T53" s="6" t="s">
        <v>147</v>
      </c>
      <c r="U53" s="7" t="s">
        <v>148</v>
      </c>
      <c r="V53" s="6"/>
    </row>
    <row r="54" spans="1:22">
      <c r="A54" s="6">
        <v>54</v>
      </c>
      <c r="B54" s="11" t="s">
        <v>88</v>
      </c>
      <c r="C54" s="6">
        <v>66.526499999999999</v>
      </c>
      <c r="D54" s="6">
        <v>-18.19567</v>
      </c>
      <c r="E54" s="6">
        <v>-83</v>
      </c>
      <c r="F54" s="6" t="s">
        <v>9</v>
      </c>
      <c r="G54" s="6"/>
      <c r="H54" s="6" t="s">
        <v>179</v>
      </c>
      <c r="I54" s="6" t="s">
        <v>86</v>
      </c>
      <c r="J54" s="6" t="s">
        <v>101</v>
      </c>
      <c r="K54" s="6">
        <v>765</v>
      </c>
      <c r="L54" s="6">
        <v>-45</v>
      </c>
      <c r="M54" s="6">
        <f t="shared" si="4"/>
        <v>1185</v>
      </c>
      <c r="N54" s="6">
        <f t="shared" si="5"/>
        <v>1995</v>
      </c>
      <c r="O54" s="6"/>
      <c r="P54" s="6"/>
      <c r="Q54" s="6"/>
      <c r="R54" s="6"/>
      <c r="S54" s="6"/>
      <c r="T54" s="6" t="s">
        <v>87</v>
      </c>
      <c r="U54" s="7" t="s">
        <v>89</v>
      </c>
      <c r="V54" s="6"/>
    </row>
    <row r="55" spans="1:22">
      <c r="A55" s="6">
        <v>55</v>
      </c>
      <c r="B55" s="11" t="s">
        <v>44</v>
      </c>
      <c r="C55" s="6">
        <v>66.551670000000001</v>
      </c>
      <c r="D55" s="6">
        <v>-17.699829999999999</v>
      </c>
      <c r="E55" s="6"/>
      <c r="F55" s="6" t="s">
        <v>9</v>
      </c>
      <c r="G55" s="6"/>
      <c r="H55" s="6" t="s">
        <v>179</v>
      </c>
      <c r="I55" s="6" t="s">
        <v>22</v>
      </c>
      <c r="J55" s="6" t="s">
        <v>101</v>
      </c>
      <c r="K55" s="6">
        <v>950</v>
      </c>
      <c r="L55" s="6">
        <v>-46</v>
      </c>
      <c r="M55" s="6">
        <f t="shared" si="4"/>
        <v>1000</v>
      </c>
      <c r="N55" s="6">
        <f t="shared" si="5"/>
        <v>1996</v>
      </c>
      <c r="O55" s="6"/>
      <c r="P55" s="6"/>
      <c r="Q55" s="6"/>
      <c r="R55" s="6"/>
      <c r="S55" s="6"/>
      <c r="T55" s="6" t="s">
        <v>87</v>
      </c>
      <c r="U55" s="7" t="s">
        <v>89</v>
      </c>
      <c r="V55" s="6"/>
    </row>
    <row r="56" spans="1:22">
      <c r="A56" s="6">
        <v>56</v>
      </c>
      <c r="B56" s="11" t="s">
        <v>90</v>
      </c>
      <c r="C56" s="6"/>
      <c r="D56" s="6"/>
      <c r="E56" s="6"/>
      <c r="F56" s="6" t="s">
        <v>9</v>
      </c>
      <c r="G56" s="6"/>
      <c r="H56" s="6" t="s">
        <v>179</v>
      </c>
      <c r="I56" s="6" t="s">
        <v>19</v>
      </c>
      <c r="J56" s="6" t="s">
        <v>101</v>
      </c>
      <c r="K56" s="6">
        <v>950</v>
      </c>
      <c r="L56" s="6">
        <v>-41</v>
      </c>
      <c r="M56" s="6">
        <f t="shared" si="4"/>
        <v>1000</v>
      </c>
      <c r="N56" s="6">
        <f t="shared" si="5"/>
        <v>1991</v>
      </c>
      <c r="O56" s="6"/>
      <c r="P56" s="6"/>
      <c r="Q56" s="6"/>
      <c r="R56" s="6"/>
      <c r="S56" s="6"/>
      <c r="T56" s="6" t="s">
        <v>87</v>
      </c>
      <c r="U56" s="7" t="s">
        <v>89</v>
      </c>
      <c r="V56" s="6"/>
    </row>
    <row r="57" spans="1:22">
      <c r="A57" s="6">
        <v>57</v>
      </c>
      <c r="B57" s="11" t="s">
        <v>44</v>
      </c>
      <c r="C57" s="6">
        <v>66.55</v>
      </c>
      <c r="D57" s="6">
        <v>-17.7</v>
      </c>
      <c r="E57" s="6">
        <v>-410</v>
      </c>
      <c r="F57" s="6" t="s">
        <v>9</v>
      </c>
      <c r="G57" s="6"/>
      <c r="H57" s="6" t="s">
        <v>179</v>
      </c>
      <c r="I57" s="6" t="s">
        <v>98</v>
      </c>
      <c r="J57" s="6" t="s">
        <v>100</v>
      </c>
      <c r="K57" s="6">
        <v>1895</v>
      </c>
      <c r="L57" s="6">
        <v>1</v>
      </c>
      <c r="M57" s="6">
        <f t="shared" si="4"/>
        <v>55</v>
      </c>
      <c r="N57" s="6">
        <f t="shared" si="5"/>
        <v>1949</v>
      </c>
      <c r="O57" s="6" t="s">
        <v>17</v>
      </c>
      <c r="P57" s="6"/>
      <c r="Q57" s="6"/>
      <c r="R57" s="6"/>
      <c r="S57" s="6"/>
      <c r="T57" s="6" t="s">
        <v>110</v>
      </c>
      <c r="U57" s="7" t="s">
        <v>109</v>
      </c>
      <c r="V57" s="6"/>
    </row>
    <row r="58" spans="1:22">
      <c r="A58" s="6">
        <v>58</v>
      </c>
      <c r="B58" s="6" t="s">
        <v>14</v>
      </c>
      <c r="C58" s="6">
        <v>65.03</v>
      </c>
      <c r="D58" s="6">
        <v>-21.37</v>
      </c>
      <c r="E58" s="6">
        <v>32</v>
      </c>
      <c r="F58" s="6" t="s">
        <v>16</v>
      </c>
      <c r="G58" s="6"/>
      <c r="H58" s="6" t="s">
        <v>179</v>
      </c>
      <c r="I58" s="6" t="s">
        <v>103</v>
      </c>
      <c r="J58" s="6" t="s">
        <v>104</v>
      </c>
      <c r="K58" s="6">
        <v>10000</v>
      </c>
      <c r="L58" s="6">
        <v>-1</v>
      </c>
      <c r="M58" s="6">
        <f t="shared" si="4"/>
        <v>-8050</v>
      </c>
      <c r="N58" s="6">
        <f t="shared" si="5"/>
        <v>1951</v>
      </c>
      <c r="O58" s="6" t="s">
        <v>17</v>
      </c>
      <c r="P58" s="6">
        <v>8</v>
      </c>
      <c r="Q58" s="6"/>
      <c r="R58" s="6"/>
      <c r="S58" s="6"/>
      <c r="T58" s="6" t="s">
        <v>41</v>
      </c>
      <c r="U58" s="6" t="s">
        <v>13</v>
      </c>
      <c r="V58" s="6"/>
    </row>
    <row r="59" spans="1:22">
      <c r="A59" s="6">
        <v>59</v>
      </c>
      <c r="B59" s="6" t="s">
        <v>15</v>
      </c>
      <c r="C59" s="6">
        <v>64.62</v>
      </c>
      <c r="D59" s="6">
        <v>-19.850000000000001</v>
      </c>
      <c r="E59" s="6">
        <v>422</v>
      </c>
      <c r="F59" s="6" t="s">
        <v>16</v>
      </c>
      <c r="G59" s="6"/>
      <c r="H59" s="6" t="s">
        <v>179</v>
      </c>
      <c r="I59" s="6" t="s">
        <v>36</v>
      </c>
      <c r="J59" s="6" t="s">
        <v>104</v>
      </c>
      <c r="K59" s="6">
        <v>10181</v>
      </c>
      <c r="L59" s="6">
        <v>-38</v>
      </c>
      <c r="M59" s="6">
        <f t="shared" si="4"/>
        <v>-8231</v>
      </c>
      <c r="N59" s="6">
        <f t="shared" si="5"/>
        <v>1988</v>
      </c>
      <c r="O59" s="6" t="s">
        <v>17</v>
      </c>
      <c r="P59" s="6">
        <v>8</v>
      </c>
      <c r="Q59" s="6"/>
      <c r="R59" s="6"/>
      <c r="S59" s="6"/>
      <c r="T59" s="6" t="s">
        <v>41</v>
      </c>
      <c r="U59" s="6" t="s">
        <v>13</v>
      </c>
      <c r="V59" s="6"/>
    </row>
    <row r="60" spans="1:22">
      <c r="A60" s="6">
        <v>60</v>
      </c>
      <c r="B60" s="11" t="s">
        <v>44</v>
      </c>
      <c r="C60" s="6">
        <v>66.55</v>
      </c>
      <c r="D60" s="6" t="s">
        <v>113</v>
      </c>
      <c r="E60" s="6">
        <v>-470</v>
      </c>
      <c r="F60" s="6" t="s">
        <v>9</v>
      </c>
      <c r="G60" s="6"/>
      <c r="H60" s="6" t="s">
        <v>179</v>
      </c>
      <c r="I60" s="6" t="s">
        <v>22</v>
      </c>
      <c r="J60" s="6" t="s">
        <v>101</v>
      </c>
      <c r="K60" s="6">
        <v>9271</v>
      </c>
      <c r="L60" s="6">
        <v>75</v>
      </c>
      <c r="M60" s="6">
        <f t="shared" si="4"/>
        <v>-7321</v>
      </c>
      <c r="N60" s="6">
        <f t="shared" si="5"/>
        <v>1875</v>
      </c>
      <c r="O60" s="6" t="s">
        <v>17</v>
      </c>
      <c r="P60" s="6">
        <v>12</v>
      </c>
      <c r="Q60" s="6"/>
      <c r="R60" s="6"/>
      <c r="S60" s="6"/>
      <c r="T60" s="6" t="s">
        <v>114</v>
      </c>
      <c r="U60" s="7" t="s">
        <v>115</v>
      </c>
      <c r="V60" s="6"/>
    </row>
    <row r="61" spans="1:22">
      <c r="A61" s="6">
        <v>61</v>
      </c>
      <c r="B61" s="6" t="s">
        <v>65</v>
      </c>
      <c r="C61" s="6">
        <v>66.63</v>
      </c>
      <c r="D61" s="6">
        <v>-23.85</v>
      </c>
      <c r="E61" s="6">
        <v>-365</v>
      </c>
      <c r="F61" s="6" t="s">
        <v>9</v>
      </c>
      <c r="G61" s="6"/>
      <c r="H61" s="6" t="s">
        <v>179</v>
      </c>
      <c r="I61" s="6" t="s">
        <v>22</v>
      </c>
      <c r="J61" s="6" t="s">
        <v>101</v>
      </c>
      <c r="K61" s="6">
        <v>11477</v>
      </c>
      <c r="L61" s="6">
        <v>-16</v>
      </c>
      <c r="M61" s="6">
        <f t="shared" si="4"/>
        <v>-9527</v>
      </c>
      <c r="N61" s="6">
        <f t="shared" si="5"/>
        <v>1966</v>
      </c>
      <c r="O61" s="6" t="s">
        <v>33</v>
      </c>
      <c r="P61" s="6" t="s">
        <v>66</v>
      </c>
      <c r="Q61" s="6"/>
      <c r="R61" s="6"/>
      <c r="S61" s="6"/>
      <c r="T61" s="6" t="s">
        <v>67</v>
      </c>
      <c r="U61" s="7" t="s">
        <v>68</v>
      </c>
      <c r="V61" s="6"/>
    </row>
    <row r="62" spans="1:22">
      <c r="A62" s="6">
        <v>62</v>
      </c>
      <c r="B62" s="6" t="s">
        <v>71</v>
      </c>
      <c r="C62" s="6">
        <v>66.227999999999994</v>
      </c>
      <c r="D62" s="6">
        <v>-23.265000000000001</v>
      </c>
      <c r="E62" s="6">
        <v>-106</v>
      </c>
      <c r="F62" s="6" t="s">
        <v>9</v>
      </c>
      <c r="G62" s="6"/>
      <c r="H62" s="6" t="s">
        <v>179</v>
      </c>
      <c r="I62" s="6" t="s">
        <v>165</v>
      </c>
      <c r="J62" s="6" t="s">
        <v>166</v>
      </c>
      <c r="K62" s="6">
        <v>10744</v>
      </c>
      <c r="L62" s="6">
        <v>310</v>
      </c>
      <c r="M62" s="6">
        <f t="shared" si="4"/>
        <v>-8794</v>
      </c>
      <c r="N62" s="6">
        <f t="shared" si="5"/>
        <v>1640</v>
      </c>
      <c r="O62" s="6"/>
      <c r="P62" s="6"/>
      <c r="Q62" s="6"/>
      <c r="R62" s="6"/>
      <c r="S62" s="6"/>
      <c r="T62" s="6" t="s">
        <v>172</v>
      </c>
      <c r="U62" s="7" t="s">
        <v>171</v>
      </c>
      <c r="V62" s="6"/>
    </row>
    <row r="63" spans="1:22">
      <c r="A63" s="6">
        <v>63</v>
      </c>
      <c r="B63" s="6" t="s">
        <v>25</v>
      </c>
      <c r="C63" s="6">
        <v>64.3</v>
      </c>
      <c r="D63" s="6">
        <v>-24.21</v>
      </c>
      <c r="E63" s="9">
        <v>-246</v>
      </c>
      <c r="F63" s="6" t="s">
        <v>9</v>
      </c>
      <c r="G63" s="6"/>
      <c r="H63" s="6" t="s">
        <v>179</v>
      </c>
      <c r="I63" s="6" t="s">
        <v>27</v>
      </c>
      <c r="J63" s="6" t="s">
        <v>106</v>
      </c>
      <c r="K63" s="6">
        <v>11333</v>
      </c>
      <c r="L63" s="6">
        <v>-43</v>
      </c>
      <c r="M63" s="6">
        <f t="shared" si="4"/>
        <v>-9383</v>
      </c>
      <c r="N63" s="6">
        <f t="shared" si="5"/>
        <v>1993</v>
      </c>
      <c r="O63" s="6" t="s">
        <v>10</v>
      </c>
      <c r="P63" s="6">
        <v>24</v>
      </c>
      <c r="Q63" s="6"/>
      <c r="R63" s="6"/>
      <c r="S63" s="6"/>
      <c r="T63" s="6" t="s">
        <v>28</v>
      </c>
      <c r="U63" s="6" t="s">
        <v>13</v>
      </c>
      <c r="V63" s="6"/>
    </row>
    <row r="64" spans="1:22">
      <c r="A64" s="6">
        <v>64</v>
      </c>
      <c r="B64" s="6" t="s">
        <v>26</v>
      </c>
      <c r="C64" s="6">
        <v>66.680000000000007</v>
      </c>
      <c r="D64" s="6">
        <v>-24.2</v>
      </c>
      <c r="E64" s="9">
        <v>-235</v>
      </c>
      <c r="F64" s="6" t="s">
        <v>9</v>
      </c>
      <c r="G64" s="6"/>
      <c r="H64" s="6" t="s">
        <v>179</v>
      </c>
      <c r="I64" s="6" t="s">
        <v>27</v>
      </c>
      <c r="J64" s="6" t="s">
        <v>106</v>
      </c>
      <c r="K64" s="6">
        <v>11503</v>
      </c>
      <c r="L64" s="6">
        <v>-24</v>
      </c>
      <c r="M64" s="6">
        <f t="shared" si="4"/>
        <v>-9553</v>
      </c>
      <c r="N64" s="6">
        <f t="shared" si="5"/>
        <v>1974</v>
      </c>
      <c r="O64" s="6" t="s">
        <v>33</v>
      </c>
      <c r="P64" s="6" t="s">
        <v>32</v>
      </c>
      <c r="Q64" s="6"/>
      <c r="R64" s="6"/>
      <c r="S64" s="6"/>
      <c r="T64" s="6" t="s">
        <v>28</v>
      </c>
      <c r="U64" s="6" t="s">
        <v>13</v>
      </c>
      <c r="V64" s="6"/>
    </row>
    <row r="65" spans="1:22">
      <c r="A65" s="6">
        <v>65</v>
      </c>
      <c r="B65" s="11" t="s">
        <v>85</v>
      </c>
      <c r="C65" s="6">
        <v>66.526499999999999</v>
      </c>
      <c r="D65" s="6">
        <v>-18.19567</v>
      </c>
      <c r="E65" s="6">
        <v>-80</v>
      </c>
      <c r="F65" s="6" t="s">
        <v>9</v>
      </c>
      <c r="G65" s="6"/>
      <c r="H65" s="6" t="s">
        <v>179</v>
      </c>
      <c r="I65" s="6" t="s">
        <v>95</v>
      </c>
      <c r="J65" s="6"/>
      <c r="K65" s="6">
        <v>997</v>
      </c>
      <c r="L65" s="6">
        <v>-50</v>
      </c>
      <c r="M65" s="6">
        <f t="shared" si="4"/>
        <v>953</v>
      </c>
      <c r="N65" s="6">
        <f t="shared" si="5"/>
        <v>2000</v>
      </c>
      <c r="O65" s="6"/>
      <c r="P65" s="6"/>
      <c r="Q65" s="6"/>
      <c r="R65" s="6"/>
      <c r="S65" s="6"/>
      <c r="T65" s="6" t="s">
        <v>93</v>
      </c>
      <c r="U65" s="7" t="s">
        <v>94</v>
      </c>
      <c r="V65" s="6"/>
    </row>
    <row r="66" spans="1:22">
      <c r="A66" s="6">
        <v>66</v>
      </c>
      <c r="B66" s="6" t="s">
        <v>44</v>
      </c>
      <c r="C66" s="10">
        <v>66.55</v>
      </c>
      <c r="D66" s="10">
        <v>-17.7</v>
      </c>
      <c r="E66" s="6">
        <v>-470</v>
      </c>
      <c r="F66" s="6" t="s">
        <v>9</v>
      </c>
      <c r="G66" s="6"/>
      <c r="H66" s="6" t="s">
        <v>179</v>
      </c>
      <c r="I66" s="6" t="s">
        <v>19</v>
      </c>
      <c r="J66" s="6" t="s">
        <v>101</v>
      </c>
      <c r="K66" s="6">
        <v>1955</v>
      </c>
      <c r="L66" s="6">
        <v>-51</v>
      </c>
      <c r="M66" s="6">
        <f t="shared" si="4"/>
        <v>-5</v>
      </c>
      <c r="N66" s="6">
        <f t="shared" si="5"/>
        <v>2001</v>
      </c>
      <c r="O66" s="6" t="s">
        <v>51</v>
      </c>
      <c r="P66" s="6" t="s">
        <v>52</v>
      </c>
      <c r="Q66" s="6"/>
      <c r="R66" s="6"/>
      <c r="S66" s="6"/>
      <c r="T66" s="6" t="s">
        <v>53</v>
      </c>
      <c r="U66" s="7" t="s">
        <v>54</v>
      </c>
      <c r="V66" s="6"/>
    </row>
    <row r="67" spans="1:22">
      <c r="A67" s="6">
        <v>67</v>
      </c>
      <c r="B67" s="6" t="s">
        <v>8</v>
      </c>
      <c r="C67" s="6">
        <v>66.53</v>
      </c>
      <c r="D67" s="6">
        <v>-21.5</v>
      </c>
      <c r="E67" s="6"/>
      <c r="F67" s="6" t="s">
        <v>9</v>
      </c>
      <c r="G67" s="6"/>
      <c r="H67" s="6" t="s">
        <v>179</v>
      </c>
      <c r="I67" s="6" t="s">
        <v>37</v>
      </c>
      <c r="J67" s="6" t="s">
        <v>102</v>
      </c>
      <c r="K67" s="6">
        <v>6128</v>
      </c>
      <c r="L67" s="6">
        <v>177</v>
      </c>
      <c r="M67" s="6">
        <f t="shared" si="4"/>
        <v>-4178</v>
      </c>
      <c r="N67" s="6">
        <f t="shared" si="5"/>
        <v>1773</v>
      </c>
      <c r="O67" s="6" t="s">
        <v>10</v>
      </c>
      <c r="P67" s="6" t="s">
        <v>24</v>
      </c>
      <c r="Q67" s="6"/>
      <c r="R67" s="6"/>
      <c r="S67" s="6"/>
      <c r="T67" s="6" t="s">
        <v>12</v>
      </c>
      <c r="U67" s="6" t="s">
        <v>13</v>
      </c>
      <c r="V67" s="6"/>
    </row>
    <row r="68" spans="1:22">
      <c r="A68" s="6">
        <v>68</v>
      </c>
      <c r="B68" s="6" t="s">
        <v>31</v>
      </c>
      <c r="C68" s="6">
        <v>62.09</v>
      </c>
      <c r="D68" s="6">
        <v>-17.82</v>
      </c>
      <c r="E68" s="6">
        <v>-1938</v>
      </c>
      <c r="F68" s="6" t="s">
        <v>9</v>
      </c>
      <c r="G68" s="6"/>
      <c r="H68" s="6" t="s">
        <v>179</v>
      </c>
      <c r="I68" s="6" t="s">
        <v>35</v>
      </c>
      <c r="J68" s="6" t="s">
        <v>101</v>
      </c>
      <c r="K68" s="6">
        <v>11869</v>
      </c>
      <c r="L68" s="6">
        <v>0</v>
      </c>
      <c r="M68" s="6">
        <f t="shared" si="4"/>
        <v>-9919</v>
      </c>
      <c r="N68" s="6">
        <f t="shared" si="5"/>
        <v>1950</v>
      </c>
      <c r="O68" s="6" t="s">
        <v>33</v>
      </c>
      <c r="P68" s="6" t="s">
        <v>39</v>
      </c>
      <c r="Q68" s="6"/>
      <c r="R68" s="6"/>
      <c r="S68" s="6"/>
      <c r="T68" s="6" t="s">
        <v>38</v>
      </c>
      <c r="U68" s="6" t="s">
        <v>13</v>
      </c>
      <c r="V68" s="6"/>
    </row>
  </sheetData>
  <autoFilter ref="B1:U1">
    <sortState ref="B2:U68">
      <sortCondition ref="T1"/>
    </sortState>
  </autoFilter>
  <hyperlinks>
    <hyperlink ref="U37" r:id="rId1"/>
    <hyperlink ref="U66" r:id="rId2"/>
    <hyperlink ref="U44" r:id="rId3"/>
    <hyperlink ref="U35" r:id="rId4"/>
    <hyperlink ref="U36" r:id="rId5"/>
    <hyperlink ref="U61" r:id="rId6"/>
    <hyperlink ref="U3" r:id="rId7"/>
    <hyperlink ref="U5" r:id="rId8"/>
    <hyperlink ref="U7" r:id="rId9"/>
    <hyperlink ref="U8" r:id="rId10"/>
    <hyperlink ref="U9" r:id="rId11"/>
    <hyperlink ref="U10" r:id="rId12"/>
    <hyperlink ref="U11" r:id="rId13"/>
    <hyperlink ref="U12" r:id="rId14"/>
    <hyperlink ref="U13" r:id="rId15"/>
    <hyperlink ref="U14" r:id="rId16"/>
    <hyperlink ref="U15" r:id="rId17"/>
    <hyperlink ref="U16" r:id="rId18"/>
    <hyperlink ref="U54" r:id="rId19"/>
    <hyperlink ref="U55" r:id="rId20"/>
    <hyperlink ref="U56" r:id="rId21"/>
    <hyperlink ref="U42" r:id="rId22"/>
    <hyperlink ref="U65" r:id="rId23"/>
    <hyperlink ref="U17" r:id="rId24"/>
    <hyperlink ref="U2" r:id="rId25"/>
    <hyperlink ref="U4" r:id="rId26"/>
    <hyperlink ref="U6" r:id="rId27"/>
    <hyperlink ref="U57" r:id="rId28"/>
    <hyperlink ref="U60" r:id="rId29"/>
    <hyperlink ref="U45" r:id="rId30"/>
    <hyperlink ref="U46" r:id="rId31"/>
    <hyperlink ref="U47" r:id="rId32"/>
    <hyperlink ref="U48" r:id="rId33"/>
    <hyperlink ref="U49" r:id="rId34"/>
    <hyperlink ref="U50" r:id="rId35"/>
    <hyperlink ref="U51" r:id="rId36"/>
    <hyperlink ref="U52" r:id="rId37"/>
    <hyperlink ref="U53" r:id="rId38"/>
    <hyperlink ref="U18" r:id="rId39"/>
    <hyperlink ref="U19" r:id="rId40"/>
    <hyperlink ref="U20" r:id="rId41"/>
    <hyperlink ref="U21" r:id="rId42"/>
    <hyperlink ref="U22" r:id="rId43"/>
    <hyperlink ref="U23" r:id="rId44"/>
    <hyperlink ref="U24" r:id="rId45"/>
    <hyperlink ref="U25" r:id="rId46"/>
    <hyperlink ref="U26" r:id="rId47"/>
    <hyperlink ref="U27" r:id="rId48"/>
    <hyperlink ref="U28" r:id="rId49"/>
    <hyperlink ref="U29" r:id="rId50"/>
    <hyperlink ref="U30" r:id="rId51"/>
    <hyperlink ref="U31" r:id="rId52"/>
    <hyperlink ref="U32" r:id="rId53"/>
    <hyperlink ref="U33" r:id="rId54"/>
    <hyperlink ref="U34" r:id="rId55"/>
    <hyperlink ref="U38" r:id="rId56"/>
    <hyperlink ref="U39" r:id="rId57"/>
    <hyperlink ref="U62" r:id="rId58"/>
  </hyperlinks>
  <pageMargins left="0.7" right="0.7" top="0.75" bottom="0.75" header="0.3" footer="0.3"/>
  <pageSetup paperSize="9" orientation="portrait" r:id="rId5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G17" sqref="G17:H25"/>
    </sheetView>
  </sheetViews>
  <sheetFormatPr defaultRowHeight="15"/>
  <cols>
    <col min="6" max="6" width="14" customWidth="1"/>
  </cols>
  <sheetData>
    <row r="1" spans="1:10">
      <c r="A1" t="s">
        <v>45</v>
      </c>
    </row>
    <row r="2" spans="1:10">
      <c r="A2" t="s">
        <v>42</v>
      </c>
      <c r="E2" t="s">
        <v>42</v>
      </c>
      <c r="F2" t="s">
        <v>43</v>
      </c>
      <c r="H2" t="s">
        <v>43</v>
      </c>
    </row>
    <row r="3" spans="1:10">
      <c r="A3" t="s">
        <v>46</v>
      </c>
      <c r="B3" t="s">
        <v>47</v>
      </c>
      <c r="C3" t="s">
        <v>48</v>
      </c>
      <c r="E3" t="s">
        <v>49</v>
      </c>
      <c r="F3" t="s">
        <v>49</v>
      </c>
      <c r="H3" t="s">
        <v>46</v>
      </c>
      <c r="I3" t="s">
        <v>47</v>
      </c>
      <c r="J3" t="s">
        <v>48</v>
      </c>
    </row>
    <row r="4" spans="1:10">
      <c r="A4" s="2">
        <v>66</v>
      </c>
      <c r="B4" s="2">
        <v>35</v>
      </c>
      <c r="C4" s="2"/>
      <c r="E4" s="3">
        <f>A4+(B4/60)+(C4/3600)</f>
        <v>66.583333333333329</v>
      </c>
      <c r="F4" s="3">
        <f>-(H4+(I4/60)+(J4/3600))</f>
        <v>-17.7</v>
      </c>
      <c r="H4" s="2">
        <v>17</v>
      </c>
      <c r="I4" s="2">
        <v>42</v>
      </c>
      <c r="J4" s="2"/>
    </row>
    <row r="6" spans="1:10">
      <c r="A6" t="s">
        <v>46</v>
      </c>
      <c r="B6" t="s">
        <v>50</v>
      </c>
      <c r="H6" t="s">
        <v>46</v>
      </c>
      <c r="I6" t="s">
        <v>50</v>
      </c>
    </row>
    <row r="7" spans="1:10">
      <c r="A7" s="2">
        <v>66</v>
      </c>
      <c r="B7" s="2">
        <v>8.1980000000000004</v>
      </c>
      <c r="E7" s="3">
        <f>A7+(B7/60)</f>
        <v>66.136633333333336</v>
      </c>
      <c r="F7" s="3">
        <f>-(H7+(I7/60))</f>
        <v>-21.58475</v>
      </c>
      <c r="H7" s="2">
        <v>21</v>
      </c>
      <c r="I7" s="2">
        <v>35.085000000000001</v>
      </c>
    </row>
    <row r="9" spans="1:10">
      <c r="E9" s="4">
        <v>64.662222220000004</v>
      </c>
      <c r="F9" s="4">
        <v>-21.305833329999999</v>
      </c>
    </row>
    <row r="10" spans="1:10">
      <c r="E10" s="4">
        <v>63.662777779999999</v>
      </c>
      <c r="F10" s="4">
        <v>-19.905277779999999</v>
      </c>
    </row>
    <row r="14" spans="1:10">
      <c r="A14">
        <v>64</v>
      </c>
      <c r="B14">
        <v>40</v>
      </c>
      <c r="C14">
        <v>415</v>
      </c>
      <c r="E14" s="3">
        <f>A14+(B14/60)+(C14/36000)</f>
        <v>64.678194444444443</v>
      </c>
      <c r="F14" s="3">
        <f>-(H14+(I14/60)+(J14/36000))</f>
        <v>-21.251194444444444</v>
      </c>
      <c r="H14">
        <v>21</v>
      </c>
      <c r="I14">
        <v>15</v>
      </c>
      <c r="J14">
        <v>43</v>
      </c>
    </row>
    <row r="17" spans="5:8">
      <c r="E17" s="5" t="s">
        <v>116</v>
      </c>
      <c r="F17" t="s">
        <v>117</v>
      </c>
      <c r="G17" s="3">
        <v>66.587833333333336</v>
      </c>
      <c r="H17" s="3">
        <v>-18.864999999999998</v>
      </c>
    </row>
    <row r="18" spans="5:8">
      <c r="E18" s="5" t="s">
        <v>118</v>
      </c>
      <c r="F18" t="s">
        <v>119</v>
      </c>
      <c r="G18">
        <v>66.891166666666663</v>
      </c>
      <c r="H18">
        <v>-18.974499999999999</v>
      </c>
    </row>
    <row r="19" spans="5:8">
      <c r="E19" s="5" t="s">
        <v>120</v>
      </c>
      <c r="F19" t="s">
        <v>121</v>
      </c>
      <c r="G19">
        <v>66.52376666666666</v>
      </c>
      <c r="H19">
        <v>-21.152216666666668</v>
      </c>
    </row>
    <row r="20" spans="5:8">
      <c r="E20" s="5" t="s">
        <v>122</v>
      </c>
      <c r="F20" t="s">
        <v>123</v>
      </c>
      <c r="G20">
        <v>66.641416666666672</v>
      </c>
      <c r="H20">
        <v>-20.863216666666666</v>
      </c>
    </row>
    <row r="21" spans="5:8">
      <c r="E21" t="s">
        <v>125</v>
      </c>
      <c r="F21" t="s">
        <v>126</v>
      </c>
      <c r="G21">
        <v>65.956933333333339</v>
      </c>
      <c r="H21">
        <v>-21.548383333333334</v>
      </c>
    </row>
    <row r="22" spans="5:8">
      <c r="E22" t="s">
        <v>128</v>
      </c>
      <c r="F22" t="s">
        <v>129</v>
      </c>
      <c r="G22">
        <v>65.966700000000003</v>
      </c>
      <c r="H22">
        <v>-21.298616666666668</v>
      </c>
    </row>
    <row r="23" spans="5:8">
      <c r="E23" t="s">
        <v>130</v>
      </c>
      <c r="F23" t="s">
        <v>131</v>
      </c>
      <c r="G23">
        <v>65.866766666666663</v>
      </c>
      <c r="H23">
        <v>-21.088066666666666</v>
      </c>
    </row>
    <row r="24" spans="5:8">
      <c r="E24" t="s">
        <v>133</v>
      </c>
      <c r="F24" t="s">
        <v>134</v>
      </c>
      <c r="G24">
        <v>66.068250000000006</v>
      </c>
      <c r="H24">
        <v>-21.640366666666665</v>
      </c>
    </row>
    <row r="25" spans="5:8">
      <c r="E25" t="s">
        <v>136</v>
      </c>
      <c r="F25" t="s">
        <v>137</v>
      </c>
      <c r="G25">
        <v>66.136633333333336</v>
      </c>
      <c r="H25">
        <v>-21.58475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q F I k U R 6 Y 3 c + o A A A A + Q A A A B I A H A B D b 2 5 m a W c v U G F j a 2 F n Z S 5 4 b W w g o h g A K K A U A A A A A A A A A A A A A A A A A A A A A A A A A A A A h Y / N C o J A G E V f R W b v / J h F y O c I t W i T E A T R d h g n H d I x n L H x 3 V r 0 S L 1 C Q h n u W t 7 L u X D u 6 / G E b G j q 4 K 4 6 q 1 u T I o Y p C p S R b a F N m a L e X c I 1 y j g c h L y K U g U j b G w y W J 2 i y r l b Q o j 3 H v s F b r u S R J Q y c s 7 3 R 1 m p R o T a W C e M V O i 3 K v 6 v E I f T R 4 Z H O I p x T F d L z G L K g E w 9 5 N r M m F E Z U y C z E r Z 9 7 f p O c W X C 3 Q b I F I F 8 b / A 3 U E s D B B Q A A g A I A K h S J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i R R W O Y + H 5 k B A A A L B g A A E w A c A E Z v c m 1 1 b G F z L 1 N l Y 3 R p b 2 4 x L m 0 g o h g A K K A U A A A A A A A A A A A A A A A A A A A A A A A A A A A A 7 V R d a 8 I w F H 0 v + B 9 C 9 6 K g M g f b w 2 Q P o y r I 3 C Z r 9 w H r C N d 4 r Y E 0 k S R u i v j f l + o q b F H 3 s s f 1 J S X n 3 J y b c 0 9 r k F m u J I m 3 a 6 t d C S q B m Y L G M T k J p Q J o K I Y g G 2 f n r Y u Q X B G B t h I Q 9 8 R q r h m 6 n Z d c N B M Y C T T V H h f Y j J S 0 K K 2 p h t 3 L 9 J m L H D V p k O G 0 k 3 b A w g g M 0 h k I Q J V u F y Z 4 n m q c m P S H X H O R i 7 B W q 2 / 1 T s J o C j J z f S X L G R a t b E S b i Q Z p J k r n k R L z X B a g q W 6 b q 6 9 W Y V d a v a T 9 T l g n 1 k H E 4 s K u 6 6 Q E E m 4 F e l g / v q e J m n F G I 7 C Y K b 3 0 K D e 4 / F B 6 7 O 0 X d 6 Q x W j r U K t N o j M e 4 Z s x t U 2 e T s R q 4 c 8 q j P D q P j u E 7 k Y F z Z A 6 Z f 4 M H n K B G y X z k F i 2 M i / o 7 y I + g T 6 i N C 4 Q v 3 e / R S C M U a a G u j 9 0 R r g o 3 j A E Y S w v a A 7 5 z s 5 e 2 r l U C L v f O 9 W g A S f W s 9 h / C / x D + U Q i / h j p Q b H O S m + a P + a 5 O 1 6 8 l + r Y 3 A q 1 f M l B W F y k o 3 w / P c 8 f Y q B 9 E 4 / l I Y 1 b 8 r n 1 n n H U u / 2 N a k r 8 x D n 9 3 r b D 9 C V B L A Q I t A B Q A A g A I A K h S J F E e m N 3 P q A A A A P k A A A A S A A A A A A A A A A A A A A A A A A A A A A B D b 2 5 m a W c v U G F j a 2 F n Z S 5 4 b W x Q S w E C L Q A U A A I A C A C o U i R R D 8 r p q 6 Q A A A D p A A A A E w A A A A A A A A A A A A A A A A D 0 A A A A W 0 N v b n R l b n R f V H l w Z X N d L n h t b F B L A Q I t A B Q A A g A I A K h S J F F Y 5 j 4 f m Q E A A A s G A A A T A A A A A A A A A A A A A A A A A O U B A A B G b 3 J t d W x h c y 9 T Z W N 0 a W 9 u M S 5 t U E s F B g A A A A A D A A M A w g A A A M s D A A A A A D Q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w a A A A A A A A A W h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F h L W 9 j Z W F u L T I 1 M T Y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W U d C Z 1 l H Q m d Z R 0 J n W U p D U T 0 9 I i A v P j x F b n R y e S B U e X B l P S J G a W x s Q 2 9 s d W 1 u T m F t Z X M i I F Z h b H V l P S J z W y Z x d W 9 0 O 0 V u d H J 5 X 0 l E J n F 1 b 3 Q 7 L C Z x d W 9 0 O 0 V u d H J 5 X 1 R p d G x l J n F 1 b 3 Q 7 L C Z x d W 9 0 O 0 l T T 1 9 U b 3 B p Y 1 9 D Y X R l Z 2 9 y e S Z x d W 9 0 O y w m c X V v d D t L Z X l 3 b 3 J k J n F 1 b 3 Q 7 L C Z x d W 9 0 O 0 R h d G F f U 2 V 0 X 1 B y b 2 d y Z X N z J n F 1 b 3 Q 7 L C Z x d W 9 0 O 0 F j Y 2 V z c 1 9 D b 2 5 z d H J h a W 5 0 c y Z x d W 9 0 O y w m c X V v d D t V c 2 V f Q 2 9 u c 3 R y Y W l u d H M m c X V v d D s s J n F 1 b 3 Q 7 R G F 0 Y V 9 T Z X R f T G F u Z 3 V h Z 2 U m c X V v d D s s J n F 1 b 3 Q 7 U m V m Z X J l b m N l J n F 1 b 3 Q 7 L C Z x d W 9 0 O 0 1 l d G F k Y X R h X 0 5 h b W U m c X V v d D s s J n F 1 b 3 Q 7 T W V 0 Y W R h d G F f V m V y c 2 l v b i Z x d W 9 0 O y w m c X V v d D t E S U Z f Q 3 J l Y X R p b 2 5 f R G F 0 Z S Z x d W 9 0 O y w m c X V v d D t M Y X N 0 X 0 R J R l 9 S Z X Z p c 2 l v b l 9 E Y X R l J n F 1 b 3 Q 7 X S I g L z 4 8 R W 5 0 c n k g V H l w Z T 0 i R m l s b E V y c m 9 y Q 2 9 k Z S I g V m F s d W U 9 I n N V b m t u b 3 d u I i A v P j x F b n R y e S B U e X B l P S J G a W x s T G F z d F V w Z G F 0 Z W Q i I F Z h b H V l P S J k M j A y M C 0 w O S 0 w M 1 Q x N T o x M j o z N C 4 z N D I y M j M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h Y S 1 v Y 2 V h b i 0 y N T E 2 L 0 N o Y W 5 n Z W Q g V H l w Z S 5 7 R W 5 0 c n l f S U Q s M H 0 m c X V v d D s s J n F 1 b 3 Q 7 U 2 V j d G l v b j E v b m 9 h Y S 1 v Y 2 V h b i 0 y N T E 2 L 0 N o Y W 5 n Z W Q g V H l w Z S 5 7 R W 5 0 c n l f V G l 0 b G U s M X 0 m c X V v d D s s J n F 1 b 3 Q 7 U 2 V j d G l v b j E v b m 9 h Y S 1 v Y 2 V h b i 0 y N T E 2 L 0 N o Y W 5 n Z W Q g V H l w Z S 5 7 S V N P X 1 R v c G l j X 0 N h d G V n b 3 J 5 L D V 9 J n F 1 b 3 Q 7 L C Z x d W 9 0 O 1 N l Y 3 R p b 2 4 x L 2 5 v Y W E t b 2 N l Y W 4 t M j U x N i 9 D a G F u Z 2 V k I F R 5 c G U u e 0 t l e X d v c m Q s N n 0 m c X V v d D s s J n F 1 b 3 Q 7 U 2 V j d G l v b j E v b m 9 h Y S 1 v Y 2 V h b i 0 y N T E 2 L 0 N o Y W 5 n Z W Q g V H l w Z S 5 7 R G F 0 Y V 9 T Z X R f U H J v Z 3 J l c 3 M s O H 0 m c X V v d D s s J n F 1 b 3 Q 7 U 2 V j d G l v b j E v b m 9 h Y S 1 v Y 2 V h b i 0 y N T E 2 L 0 N o Y W 5 n Z W Q g V H l w Z S 5 7 Q W N j Z X N z X 0 N v b n N 0 c m F p b n R z L D E x f S Z x d W 9 0 O y w m c X V v d D t T Z W N 0 a W 9 u M S 9 u b 2 F h L W 9 j Z W F u L T I 1 M T Y v Q 2 h h b m d l Z C B U e X B l L n t V c 2 V f Q 2 9 u c 3 R y Y W l u d H M s M T J 9 J n F 1 b 3 Q 7 L C Z x d W 9 0 O 1 N l Y 3 R p b 2 4 x L 2 5 v Y W E t b 2 N l Y W 4 t M j U x N i 9 D a G F u Z 2 V k I F R 5 c G U u e 0 R h d G F f U 2 V 0 X 0 x h b m d 1 Y W d l L D E z f S Z x d W 9 0 O y w m c X V v d D t T Z W N 0 a W 9 u M S 9 u b 2 F h L W 9 j Z W F u L T I 1 M T Y v Q 2 h h b m d l Z C B U e X B l L n t S Z W Z l c m V u Y 2 U s M T Z 9 J n F 1 b 3 Q 7 L C Z x d W 9 0 O 1 N l Y 3 R p b 2 4 x L 2 5 v Y W E t b 2 N l Y W 4 t M j U x N i 9 D a G F u Z 2 V k I F R 5 c G U u e 0 1 l d G F k Y X R h X 0 5 h b W U s M j B 9 J n F 1 b 3 Q 7 L C Z x d W 9 0 O 1 N l Y 3 R p b 2 4 x L 2 5 v Y W E t b 2 N l Y W 4 t M j U x N i 9 D a G F u Z 2 V k I F R 5 c G U u e 0 1 l d G F k Y X R h X 1 Z l c n N p b 2 4 s M j F 9 J n F 1 b 3 Q 7 L C Z x d W 9 0 O 1 N l Y 3 R p b 2 4 x L 2 5 v Y W E t b 2 N l Y W 4 t M j U x N i 9 D a G F u Z 2 V k I F R 5 c G U u e 0 R J R l 9 D c m V h d G l v b l 9 E Y X R l L D I y f S Z x d W 9 0 O y w m c X V v d D t T Z W N 0 a W 9 u M S 9 u b 2 F h L W 9 j Z W F u L T I 1 M T Y v Q 2 h h b m d l Z C B U e X B l L n t M Y X N 0 X 0 R J R l 9 S Z X Z p c 2 l v b l 9 E Y X R l L D I z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b m 9 h Y S 1 v Y 2 V h b i 0 y N T E 2 L 0 N o Y W 5 n Z W Q g V H l w Z S 5 7 R W 5 0 c n l f S U Q s M H 0 m c X V v d D s s J n F 1 b 3 Q 7 U 2 V j d G l v b j E v b m 9 h Y S 1 v Y 2 V h b i 0 y N T E 2 L 0 N o Y W 5 n Z W Q g V H l w Z S 5 7 R W 5 0 c n l f V G l 0 b G U s M X 0 m c X V v d D s s J n F 1 b 3 Q 7 U 2 V j d G l v b j E v b m 9 h Y S 1 v Y 2 V h b i 0 y N T E 2 L 0 N o Y W 5 n Z W Q g V H l w Z S 5 7 S V N P X 1 R v c G l j X 0 N h d G V n b 3 J 5 L D V 9 J n F 1 b 3 Q 7 L C Z x d W 9 0 O 1 N l Y 3 R p b 2 4 x L 2 5 v Y W E t b 2 N l Y W 4 t M j U x N i 9 D a G F u Z 2 V k I F R 5 c G U u e 0 t l e X d v c m Q s N n 0 m c X V v d D s s J n F 1 b 3 Q 7 U 2 V j d G l v b j E v b m 9 h Y S 1 v Y 2 V h b i 0 y N T E 2 L 0 N o Y W 5 n Z W Q g V H l w Z S 5 7 R G F 0 Y V 9 T Z X R f U H J v Z 3 J l c 3 M s O H 0 m c X V v d D s s J n F 1 b 3 Q 7 U 2 V j d G l v b j E v b m 9 h Y S 1 v Y 2 V h b i 0 y N T E 2 L 0 N o Y W 5 n Z W Q g V H l w Z S 5 7 Q W N j Z X N z X 0 N v b n N 0 c m F p b n R z L D E x f S Z x d W 9 0 O y w m c X V v d D t T Z W N 0 a W 9 u M S 9 u b 2 F h L W 9 j Z W F u L T I 1 M T Y v Q 2 h h b m d l Z C B U e X B l L n t V c 2 V f Q 2 9 u c 3 R y Y W l u d H M s M T J 9 J n F 1 b 3 Q 7 L C Z x d W 9 0 O 1 N l Y 3 R p b 2 4 x L 2 5 v Y W E t b 2 N l Y W 4 t M j U x N i 9 D a G F u Z 2 V k I F R 5 c G U u e 0 R h d G F f U 2 V 0 X 0 x h b m d 1 Y W d l L D E z f S Z x d W 9 0 O y w m c X V v d D t T Z W N 0 a W 9 u M S 9 u b 2 F h L W 9 j Z W F u L T I 1 M T Y v Q 2 h h b m d l Z C B U e X B l L n t S Z W Z l c m V u Y 2 U s M T Z 9 J n F 1 b 3 Q 7 L C Z x d W 9 0 O 1 N l Y 3 R p b 2 4 x L 2 5 v Y W E t b 2 N l Y W 4 t M j U x N i 9 D a G F u Z 2 V k I F R 5 c G U u e 0 1 l d G F k Y X R h X 0 5 h b W U s M j B 9 J n F 1 b 3 Q 7 L C Z x d W 9 0 O 1 N l Y 3 R p b 2 4 x L 2 5 v Y W E t b 2 N l Y W 4 t M j U x N i 9 D a G F u Z 2 V k I F R 5 c G U u e 0 1 l d G F k Y X R h X 1 Z l c n N p b 2 4 s M j F 9 J n F 1 b 3 Q 7 L C Z x d W 9 0 O 1 N l Y 3 R p b 2 4 x L 2 5 v Y W E t b 2 N l Y W 4 t M j U x N i 9 D a G F u Z 2 V k I F R 5 c G U u e 0 R J R l 9 D c m V h d G l v b l 9 E Y X R l L D I y f S Z x d W 9 0 O y w m c X V v d D t T Z W N 0 a W 9 u M S 9 u b 2 F h L W 9 j Z W F u L T I 1 M T Y v Q 2 h h b m d l Z C B U e X B l L n t M Y X N 0 X 0 R J R l 9 S Z X Z p c 2 l v b l 9 E Y X R l L D I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m 9 h Y S 1 v Y 2 V h b i 0 y N T E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Y W E t b 2 N l Y W 4 t M j U x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Y W E t b 2 N l Y W 4 t M j U x N i U y M C g y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b m 9 h Y V 9 v Y 2 V h b l 8 y N T E 2 X 1 8 y I i A v P j x F b n R y e S B U e X B l P S J G a W x s U 3 R h d H V z I i B W Y W x 1 Z T 0 i c 0 N v b X B s Z X R l I i A v P j x F b n R y e S B U e X B l P S J G a W x s Q 2 9 1 b n Q i I F Z h b H V l P S J s O T Y 0 I i A v P j x F b n R y e S B U e X B l P S J G a W x s R X J y b 3 J D b 3 V u d C I g V m F s d W U 9 I m w w I i A v P j x F b n R y e S B U e X B l P S J G a W x s Q 2 9 s d W 1 u V H l w Z X M i I F Z h b H V l P S J z Q m d Z R 0 J n P T 0 i I C 8 + P E V u d H J 5 I F R 5 c G U 9 I k Z p b G x D b 2 x 1 b W 5 O Y W 1 l c y I g V m F s d W U 9 I n N b J n F 1 b 3 Q 7 T G 9 j Y X R p b 2 5 f Q 2 F 0 Z W d v c n k m c X V v d D s s J n F 1 b 3 Q 7 T G 9 j Y X R p b 2 5 f V H l w Z S Z x d W 9 0 O y w m c X V v d D t M b 2 N h d G l v b l 9 T d W J y Z W d p b 2 4 x J n F 1 b 3 Q 7 L C Z x d W 9 0 O 0 R l d G F p b G V k X 0 x v Y 2 F 0 a W 9 u J n F 1 b 3 Q 7 X S I g L z 4 8 R W 5 0 c n k g V H l w Z T 0 i R m l s b E V y c m 9 y Q 2 9 k Z S I g V m F s d W U 9 I n N V b m t u b 3 d u I i A v P j x F b n R y e S B U e X B l P S J G a W x s T G F z d F V w Z G F 0 Z W Q i I F Z h b H V l P S J k M j A y M C 0 w O S 0 w N F Q w O T o x N z o w N S 4 4 N T A w O D g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2 F h L W 9 j Z W F u L T I 1 M T Y g K D I p L 0 N o Y W 5 n Z W Q g V H l w Z T E u e 0 x v Y 2 F 0 a W 9 u X 0 N h d G V n b 3 J 5 L D B 9 J n F 1 b 3 Q 7 L C Z x d W 9 0 O 1 N l Y 3 R p b 2 4 x L 2 5 v Y W E t b 2 N l Y W 4 t M j U x N i A o M i k v Q 2 h h b m d l Z C B U e X B l M S 5 7 T G 9 j Y X R p b 2 5 f V H l w Z S w x f S Z x d W 9 0 O y w m c X V v d D t T Z W N 0 a W 9 u M S 9 u b 2 F h L W 9 j Z W F u L T I 1 M T Y g K D I p L 0 N o Y W 5 n Z W Q g V H l w Z T E u e 0 x v Y 2 F 0 a W 9 u X 1 N 1 Y n J l Z 2 l v b j E s M n 0 m c X V v d D s s J n F 1 b 3 Q 7 U 2 V j d G l v b j E v b m 9 h Y S 1 v Y 2 V h b i 0 y N T E 2 I C g y K S 9 D a G F u Z 2 V k I F R 5 c G U x L n t E Z X R h a W x l Z F 9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b 2 F h L W 9 j Z W F u L T I 1 M T Y g K D I p L 0 N o Y W 5 n Z W Q g V H l w Z T E u e 0 x v Y 2 F 0 a W 9 u X 0 N h d G V n b 3 J 5 L D B 9 J n F 1 b 3 Q 7 L C Z x d W 9 0 O 1 N l Y 3 R p b 2 4 x L 2 5 v Y W E t b 2 N l Y W 4 t M j U x N i A o M i k v Q 2 h h b m d l Z C B U e X B l M S 5 7 T G 9 j Y X R p b 2 5 f V H l w Z S w x f S Z x d W 9 0 O y w m c X V v d D t T Z W N 0 a W 9 u M S 9 u b 2 F h L W 9 j Z W F u L T I 1 M T Y g K D I p L 0 N o Y W 5 n Z W Q g V H l w Z T E u e 0 x v Y 2 F 0 a W 9 u X 1 N 1 Y n J l Z 2 l v b j E s M n 0 m c X V v d D s s J n F 1 b 3 Q 7 U 2 V j d G l v b j E v b m 9 h Y S 1 v Y 2 V h b i 0 y N T E 2 I C g y K S 9 D a G F u Z 2 V k I F R 5 c G U x L n t E Z X R h a W x l Z F 9 M b 2 N h d G l v b i w z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m 9 h Y S 1 v Y 2 V h b i 0 y N T E 2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Y W E t b 2 N l Y W 4 t M j U x N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Y W E t b 2 N l Y W 4 t M j U x N i U y M C g y K S 9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Y W E t b 2 N l Y W 4 t M j U x N i U y M C g y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C 0 x 7 9 / V 2 k u M 8 A s 8 t T U l 1 A A A A A A C A A A A A A A Q Z g A A A A E A A C A A A A D J Q 3 h a 0 T T 5 K 7 X r r S H n 1 A P G 8 r 5 c / M a j t A f C 7 m e O G 6 D U g g A A A A A O g A A A A A I A A C A A A A A h 2 t S Q 0 j K 7 p V m 5 S 5 K i R W c n 9 y K Y / E A b Z y Q F + U e L H s S o f 1 A A A A B x a O 1 2 D O l T v X x N c 3 9 3 4 m E i f z v j 2 q P + l r A e 3 n B a d S n 5 + 8 k j B u F S q T H g 0 h F X V U 5 o a v 1 4 q X N k b k s c T s P F I B N e V X E y 0 9 g U X x X 8 F P x M f E d G 9 L C E C k A A A A C P u J n V l K D H n F 0 x R o J 9 o k J u 4 S c n Y 9 H K g 6 0 n L 7 n K s J N x 9 L Z c O v 6 I o m k Q R j K j q A V 7 5 z Y l T j F A r z e J L Q U n t 8 2 G P T L 6 < / D a t a M a s h u p > 
</file>

<file path=customXml/itemProps1.xml><?xml version="1.0" encoding="utf-8"?>
<ds:datastoreItem xmlns:ds="http://schemas.openxmlformats.org/officeDocument/2006/customXml" ds:itemID="{8DA67BF7-664F-4F2A-A361-2CB3AA7435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palaeoclim</vt:lpstr>
      <vt:lpstr>coord_conversion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2020-09-02T10:55:18Z</dcterms:created>
  <dcterms:modified xsi:type="dcterms:W3CDTF">2020-10-28T10:36:37Z</dcterms:modified>
</cp:coreProperties>
</file>