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alc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1"/>
  <c r="E6"/>
  <c r="E7"/>
  <c r="E8"/>
  <c r="E9"/>
  <c r="E10"/>
  <c r="E11"/>
  <c r="E13"/>
  <c r="E14"/>
  <c r="E15"/>
  <c r="E16"/>
  <c r="E17"/>
  <c r="L19"/>
  <c r="G8"/>
  <c r="G7"/>
  <c r="J6" l="1"/>
  <c r="I6"/>
  <c r="Q7"/>
  <c r="Q8" s="1"/>
  <c r="Q9" s="1"/>
  <c r="Q10" s="1"/>
  <c r="Q11" s="1"/>
  <c r="Q12" s="1"/>
  <c r="Q13" s="1"/>
  <c r="Q14" s="1"/>
  <c r="Q15" s="1"/>
  <c r="Q16" s="1"/>
  <c r="Q17" s="1"/>
  <c r="N7"/>
  <c r="N8"/>
  <c r="N9"/>
  <c r="N10"/>
  <c r="N11"/>
  <c r="N12"/>
  <c r="N13"/>
  <c r="N14"/>
  <c r="N15"/>
  <c r="N16"/>
  <c r="N17"/>
  <c r="N6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6"/>
  <c r="D6" s="1"/>
  <c r="H6"/>
  <c r="F7"/>
  <c r="H7" s="1"/>
  <c r="F8"/>
  <c r="H8" s="1"/>
  <c r="F9"/>
  <c r="G9" s="1"/>
  <c r="H9" s="1"/>
  <c r="F10"/>
  <c r="G10" s="1"/>
  <c r="H10" s="1"/>
  <c r="F11"/>
  <c r="G11" s="1"/>
  <c r="H11" s="1"/>
  <c r="F12"/>
  <c r="G12" s="1"/>
  <c r="H12" s="1"/>
  <c r="F13"/>
  <c r="G13" s="1"/>
  <c r="H13" s="1"/>
  <c r="F14"/>
  <c r="G14" s="1"/>
  <c r="H14" s="1"/>
  <c r="F15"/>
  <c r="G15" s="1"/>
  <c r="H15" s="1"/>
  <c r="F16"/>
  <c r="G16" s="1"/>
  <c r="H16" s="1"/>
  <c r="F17"/>
  <c r="G17" s="1"/>
  <c r="H17" s="1"/>
  <c r="F6"/>
  <c r="J16" l="1"/>
  <c r="J14"/>
  <c r="J12"/>
  <c r="J10"/>
  <c r="J8"/>
  <c r="J17"/>
  <c r="J15"/>
  <c r="J13"/>
  <c r="J11"/>
  <c r="J9"/>
  <c r="J7"/>
  <c r="I17"/>
  <c r="I15"/>
  <c r="I13"/>
  <c r="I11"/>
  <c r="I9"/>
  <c r="I7"/>
  <c r="I16"/>
  <c r="I14"/>
  <c r="I12"/>
  <c r="I10"/>
  <c r="I8"/>
  <c r="P7"/>
  <c r="P10"/>
  <c r="P14"/>
  <c r="P6"/>
  <c r="P8"/>
  <c r="P12"/>
  <c r="P16"/>
  <c r="P17"/>
  <c r="P15"/>
  <c r="P13"/>
  <c r="P11"/>
  <c r="P9"/>
</calcChain>
</file>

<file path=xl/sharedStrings.xml><?xml version="1.0" encoding="utf-8"?>
<sst xmlns="http://schemas.openxmlformats.org/spreadsheetml/2006/main" count="37" uniqueCount="35">
  <si>
    <t>Resolution</t>
  </si>
  <si>
    <t>Time per Reading at this Resolution (sec)</t>
  </si>
  <si>
    <t>gray = measured val</t>
  </si>
  <si>
    <t>Voltage Resolution (for 5V Arduino) (mV)</t>
  </si>
  <si>
    <t>white is calculated val</t>
  </si>
  <si>
    <r>
      <t>eqn: (2</t>
    </r>
    <r>
      <rPr>
        <vertAlign val="superscript"/>
        <sz val="11"/>
        <color theme="1"/>
        <rFont val="Calibri"/>
        <family val="2"/>
        <scheme val="minor"/>
      </rPr>
      <t>resolution</t>
    </r>
    <r>
      <rPr>
        <sz val="11"/>
        <color theme="1"/>
        <rFont val="Calibri"/>
        <family val="2"/>
        <scheme val="minor"/>
      </rPr>
      <t>)-1</t>
    </r>
  </si>
  <si>
    <t>Additional Bits of Precision, n</t>
  </si>
  <si>
    <r>
      <t>eqn: 4</t>
    </r>
    <r>
      <rPr>
        <i/>
        <vertAlign val="superscript"/>
        <sz val="12"/>
        <color theme="1"/>
        <rFont val="Calibri"/>
        <family val="2"/>
        <scheme val="minor"/>
      </rPr>
      <t>n</t>
    </r>
  </si>
  <si>
    <t>max ADC reading is NOT this below!!!! --as that would be the true max if we had an ADC that was actually this resolution, rather than that was oversampling</t>
  </si>
  <si>
    <t/>
  </si>
  <si>
    <t>Max ADC Reading (wrong)</t>
  </si>
  <si>
    <t>start at 1023, double each time</t>
  </si>
  <si>
    <r>
      <t>eqn: (2</t>
    </r>
    <r>
      <rPr>
        <i/>
        <vertAlign val="super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-1)2</t>
    </r>
    <r>
      <rPr>
        <i/>
        <vertAlign val="superscript"/>
        <sz val="11"/>
        <color theme="1"/>
        <rFont val="Calibri"/>
        <family val="2"/>
        <scheme val="minor"/>
      </rPr>
      <t>n</t>
    </r>
  </si>
  <si>
    <t xml:space="preserve"> http://www.atmel.com/images/doc8003.pdf</t>
  </si>
  <si>
    <t>http://en.wikipedia.org/wiki/Nyquist_frequency</t>
  </si>
  <si>
    <t xml:space="preserve">and here: </t>
  </si>
  <si>
    <t>http://en.wikipedia.org/wiki/Nyquist_rate</t>
  </si>
  <si>
    <t>http://en.wikipedia.org/wiki/Aliasing</t>
  </si>
  <si>
    <r>
      <t>Max Sample Rate, f</t>
    </r>
    <r>
      <rPr>
        <b/>
        <vertAlign val="subscript"/>
        <sz val="11"/>
        <color theme="1"/>
        <rFont val="Calibri"/>
        <family val="2"/>
        <scheme val="minor"/>
      </rPr>
      <t>S_max</t>
    </r>
    <r>
      <rPr>
        <b/>
        <sz val="11"/>
        <color theme="1"/>
        <rFont val="Calibri"/>
        <family val="2"/>
        <scheme val="minor"/>
      </rPr>
      <t xml:space="preserve"> (Hz) (ie: Max Readings at this Resolution, per sec)</t>
    </r>
  </si>
  <si>
    <r>
      <t>eqn: f</t>
    </r>
    <r>
      <rPr>
        <i/>
        <vertAlign val="subscript"/>
        <sz val="12"/>
        <color theme="1"/>
        <rFont val="Calibri"/>
        <family val="2"/>
        <scheme val="minor"/>
      </rPr>
      <t>S_max</t>
    </r>
    <r>
      <rPr>
        <i/>
        <sz val="12"/>
        <color theme="1"/>
        <rFont val="Calibri"/>
        <family val="2"/>
        <scheme val="minor"/>
      </rPr>
      <t>/2</t>
    </r>
  </si>
  <si>
    <t>For more info. on oversampling in order to increase ADC resolution, see "AVR121: Enhancing ADC resolution by oversampling," here:</t>
  </si>
  <si>
    <r>
      <t>eqn: f</t>
    </r>
    <r>
      <rPr>
        <i/>
        <vertAlign val="subscript"/>
        <sz val="12"/>
        <color theme="1"/>
        <rFont val="Calibri"/>
        <family val="2"/>
        <scheme val="minor"/>
      </rPr>
      <t>S_max</t>
    </r>
    <r>
      <rPr>
        <i/>
        <sz val="12"/>
        <color theme="1"/>
        <rFont val="Calibri"/>
        <family val="2"/>
        <scheme val="minor"/>
      </rPr>
      <t>/10; 
or f</t>
    </r>
    <r>
      <rPr>
        <i/>
        <vertAlign val="subscript"/>
        <sz val="12"/>
        <color theme="1"/>
        <rFont val="Calibri"/>
        <family val="2"/>
        <scheme val="minor"/>
      </rPr>
      <t>Nyq</t>
    </r>
    <r>
      <rPr>
        <i/>
        <sz val="12"/>
        <color theme="1"/>
        <rFont val="Calibri"/>
        <family val="2"/>
        <scheme val="minor"/>
      </rPr>
      <t>/5</t>
    </r>
  </si>
  <si>
    <t>http://www.wescottdesign.com/articles/Sampling/sampling.pdf</t>
  </si>
  <si>
    <r>
      <t>Nyquist Freq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, 
f</t>
    </r>
    <r>
      <rPr>
        <b/>
        <vertAlign val="subscript"/>
        <sz val="11"/>
        <color theme="1"/>
        <rFont val="Calibri"/>
        <family val="2"/>
        <scheme val="minor"/>
      </rPr>
      <t>Nyq</t>
    </r>
    <r>
      <rPr>
        <b/>
        <sz val="11"/>
        <color theme="1"/>
        <rFont val="Calibri"/>
        <family val="2"/>
        <scheme val="minor"/>
      </rPr>
      <t xml:space="preserve"> (Hz) 
</t>
    </r>
    <r>
      <rPr>
        <b/>
        <sz val="8"/>
        <color theme="1"/>
        <rFont val="Calibri"/>
        <family val="2"/>
        <scheme val="minor"/>
      </rPr>
      <t>(ie: this is the max. frequency that can be detected, via sampling, w/out aliasing, based on your sample rate)</t>
    </r>
  </si>
  <si>
    <r>
      <t>Max Recommended Sampl</t>
    </r>
    <r>
      <rPr>
        <b/>
        <u/>
        <sz val="11"/>
        <color theme="1"/>
        <rFont val="Calibri"/>
        <family val="2"/>
        <scheme val="minor"/>
      </rPr>
      <t>ed</t>
    </r>
    <r>
      <rPr>
        <b/>
        <sz val="11"/>
        <color theme="1"/>
        <rFont val="Calibri"/>
        <family val="2"/>
        <scheme val="minor"/>
      </rPr>
      <t xml:space="preserve"> Freq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(Hz)
</t>
    </r>
    <r>
      <rPr>
        <b/>
        <sz val="8"/>
        <color theme="1"/>
        <rFont val="Calibri"/>
        <family val="2"/>
        <scheme val="minor"/>
      </rPr>
      <t xml:space="preserve">(ie: as long as the frequency of the signal you are sampling is &lt;= this, you will likely be able to capture the true shape of its waveform nicely) 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</si>
  <si>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For more info. on Nyquist frequency &amp; aliasing, see here:</t>
    </r>
  </si>
  <si>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See here, bottom of pg. 23 in the PDF for the 10~20x rule of thumb:</t>
    </r>
  </si>
  <si>
    <r>
      <t xml:space="preserve">eRCaGuy_analogReadXXbit Library Speed Calculations
By Gabriel Staples, 12 May 2014
</t>
    </r>
    <r>
      <rPr>
        <b/>
        <sz val="11"/>
        <color rgb="FF00B0F0"/>
        <rFont val="Calibri"/>
        <family val="2"/>
        <scheme val="minor"/>
      </rPr>
      <t>-Tested on Arduino Nano V3.0-compatible device</t>
    </r>
    <r>
      <rPr>
        <b/>
        <vertAlign val="superscript"/>
        <sz val="11"/>
        <color rgb="FF00B0F0"/>
        <rFont val="Calibri"/>
        <family val="2"/>
        <scheme val="minor"/>
      </rPr>
      <t>1</t>
    </r>
    <r>
      <rPr>
        <b/>
        <sz val="11"/>
        <color rgb="FF00B0F0"/>
        <rFont val="Calibri"/>
        <family val="2"/>
        <scheme val="minor"/>
      </rPr>
      <t>, w/ATmega 328 microcontroller</t>
    </r>
  </si>
  <si>
    <t>https://sites.google.com/site/ercaguystore1/home/arduino-nano-v3-0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</si>
  <si>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See here for the board I used:</t>
    </r>
  </si>
  <si>
    <r>
      <t># 10-bit Samples  Required to Achieve this Resolution, S</t>
    </r>
    <r>
      <rPr>
        <b/>
        <vertAlign val="subscript"/>
        <sz val="11"/>
        <color theme="1"/>
        <rFont val="Calibri"/>
        <family val="2"/>
        <scheme val="minor"/>
      </rPr>
      <t>10-bit</t>
    </r>
  </si>
  <si>
    <r>
      <t>eqn: 1/f</t>
    </r>
    <r>
      <rPr>
        <i/>
        <vertAlign val="subscript"/>
        <sz val="11"/>
        <color theme="1"/>
        <rFont val="Calibri"/>
        <family val="2"/>
        <scheme val="minor"/>
      </rPr>
      <t>S_max</t>
    </r>
  </si>
  <si>
    <t>Right</t>
  </si>
  <si>
    <r>
      <t>Max ADC Reading, Rdg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(divide by this val when calculating V at pin)</t>
    </r>
  </si>
  <si>
    <r>
      <t>eqn: 5/Rdg</t>
    </r>
    <r>
      <rPr>
        <i/>
        <vertAlign val="subscript"/>
        <sz val="8"/>
        <color theme="1"/>
        <rFont val="Calibri"/>
        <family val="2"/>
        <scheme val="minor"/>
      </rPr>
      <t>max</t>
    </r>
    <r>
      <rPr>
        <i/>
        <sz val="8"/>
        <color theme="1"/>
        <rFont val="Calibri"/>
        <family val="2"/>
        <scheme val="minor"/>
      </rPr>
      <t>*1000</t>
    </r>
  </si>
</sst>
</file>

<file path=xl/styles.xml><?xml version="1.0" encoding="utf-8"?>
<styleSheet xmlns="http://schemas.openxmlformats.org/spreadsheetml/2006/main">
  <numFmts count="4">
    <numFmt numFmtId="164" formatCode="0\ &quot;bit&quot;"/>
    <numFmt numFmtId="165" formatCode="0.0000"/>
    <numFmt numFmtId="166" formatCode="0.000\ &quot;Hz&quot;"/>
    <numFmt numFmtId="167" formatCode="0.0000\ &quot;Hz&quot;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u/>
      <sz val="10"/>
      <color theme="10"/>
      <name val="Calibri"/>
      <family val="2"/>
    </font>
    <font>
      <vertAlign val="superscript"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vertAlign val="superscript"/>
      <sz val="11"/>
      <color rgb="FF00B0F0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vertAlign val="subscript"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 wrapText="1"/>
    </xf>
    <xf numFmtId="166" fontId="0" fillId="0" borderId="0" xfId="0" applyNumberFormat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0" fontId="0" fillId="0" borderId="0" xfId="0" applyBorder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0" xfId="0" applyNumberFormat="1" applyFont="1" applyBorder="1"/>
    <xf numFmtId="0" fontId="1" fillId="0" borderId="0" xfId="0" applyNumberFormat="1" applyFont="1" applyBorder="1"/>
    <xf numFmtId="166" fontId="0" fillId="2" borderId="0" xfId="0" applyNumberFormat="1" applyFont="1" applyFill="1" applyBorder="1"/>
    <xf numFmtId="166" fontId="1" fillId="0" borderId="0" xfId="0" applyNumberFormat="1" applyFont="1" applyBorder="1"/>
    <xf numFmtId="164" fontId="0" fillId="0" borderId="7" xfId="0" applyNumberFormat="1" applyBorder="1"/>
    <xf numFmtId="0" fontId="1" fillId="0" borderId="1" xfId="0" applyNumberFormat="1" applyFont="1" applyBorder="1"/>
    <xf numFmtId="0" fontId="0" fillId="0" borderId="0" xfId="0" applyBorder="1" applyAlignment="1">
      <alignment horizontal="center" wrapText="1"/>
    </xf>
    <xf numFmtId="166" fontId="2" fillId="0" borderId="0" xfId="0" applyNumberFormat="1" applyFont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quotePrefix="1"/>
    <xf numFmtId="0" fontId="7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/>
    <xf numFmtId="0" fontId="1" fillId="0" borderId="1" xfId="0" applyFont="1" applyBorder="1"/>
    <xf numFmtId="167" fontId="1" fillId="0" borderId="0" xfId="0" applyNumberFormat="1" applyFont="1" applyBorder="1"/>
    <xf numFmtId="167" fontId="1" fillId="0" borderId="1" xfId="0" applyNumberFormat="1" applyFont="1" applyBorder="1"/>
    <xf numFmtId="0" fontId="2" fillId="0" borderId="3" xfId="0" applyFont="1" applyBorder="1" applyAlignment="1">
      <alignment vertical="top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>
      <alignment horizontal="center" wrapText="1"/>
    </xf>
    <xf numFmtId="166" fontId="1" fillId="0" borderId="13" xfId="0" applyNumberFormat="1" applyFont="1" applyBorder="1"/>
    <xf numFmtId="166" fontId="1" fillId="0" borderId="6" xfId="0" applyNumberFormat="1" applyFont="1" applyBorder="1"/>
    <xf numFmtId="167" fontId="1" fillId="0" borderId="6" xfId="0" applyNumberFormat="1" applyFont="1" applyBorder="1"/>
    <xf numFmtId="167" fontId="1" fillId="0" borderId="13" xfId="0" applyNumberFormat="1" applyFont="1" applyBorder="1"/>
    <xf numFmtId="0" fontId="7" fillId="0" borderId="16" xfId="0" applyFont="1" applyBorder="1" applyAlignment="1"/>
    <xf numFmtId="0" fontId="15" fillId="0" borderId="0" xfId="1" applyFont="1" applyBorder="1" applyAlignment="1" applyProtection="1"/>
    <xf numFmtId="0" fontId="2" fillId="0" borderId="0" xfId="0" applyFont="1" applyBorder="1"/>
    <xf numFmtId="166" fontId="2" fillId="0" borderId="0" xfId="0" applyNumberFormat="1" applyFont="1" applyBorder="1"/>
    <xf numFmtId="0" fontId="2" fillId="0" borderId="17" xfId="0" applyFont="1" applyBorder="1"/>
    <xf numFmtId="0" fontId="0" fillId="0" borderId="17" xfId="0" applyBorder="1"/>
    <xf numFmtId="0" fontId="15" fillId="0" borderId="17" xfId="1" applyFont="1" applyBorder="1" applyAlignment="1" applyProtection="1"/>
    <xf numFmtId="0" fontId="2" fillId="0" borderId="12" xfId="0" applyFont="1" applyBorder="1" applyAlignment="1">
      <alignment vertical="top"/>
    </xf>
    <xf numFmtId="0" fontId="15" fillId="0" borderId="13" xfId="1" applyFont="1" applyBorder="1" applyAlignment="1" applyProtection="1"/>
    <xf numFmtId="0" fontId="2" fillId="0" borderId="13" xfId="0" applyFont="1" applyBorder="1"/>
    <xf numFmtId="0" fontId="2" fillId="0" borderId="18" xfId="0" applyFont="1" applyBorder="1"/>
    <xf numFmtId="0" fontId="2" fillId="0" borderId="15" xfId="0" applyFont="1" applyBorder="1" applyAlignment="1">
      <alignment vertical="top"/>
    </xf>
    <xf numFmtId="0" fontId="2" fillId="0" borderId="16" xfId="0" applyFont="1" applyBorder="1"/>
    <xf numFmtId="0" fontId="0" fillId="0" borderId="19" xfId="0" applyBorder="1"/>
    <xf numFmtId="0" fontId="1" fillId="0" borderId="0" xfId="0" applyFont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38100</xdr:rowOff>
    </xdr:from>
    <xdr:to>
      <xdr:col>5</xdr:col>
      <xdr:colOff>371475</xdr:colOff>
      <xdr:row>4</xdr:row>
      <xdr:rowOff>0</xdr:rowOff>
    </xdr:to>
    <xdr:cxnSp macro="">
      <xdr:nvCxnSpPr>
        <xdr:cNvPr id="3" name="Straight Arrow Connector 2"/>
        <xdr:cNvCxnSpPr/>
      </xdr:nvCxnSpPr>
      <xdr:spPr>
        <a:xfrm>
          <a:off x="3914775" y="990600"/>
          <a:ext cx="0" cy="1524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3</xdr:row>
      <xdr:rowOff>28575</xdr:rowOff>
    </xdr:from>
    <xdr:to>
      <xdr:col>3</xdr:col>
      <xdr:colOff>333375</xdr:colOff>
      <xdr:row>4</xdr:row>
      <xdr:rowOff>9525</xdr:rowOff>
    </xdr:to>
    <xdr:cxnSp macro="">
      <xdr:nvCxnSpPr>
        <xdr:cNvPr id="4" name="Straight Arrow Connector 3"/>
        <xdr:cNvCxnSpPr/>
      </xdr:nvCxnSpPr>
      <xdr:spPr>
        <a:xfrm>
          <a:off x="2428875" y="981075"/>
          <a:ext cx="0" cy="17145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3</xdr:row>
      <xdr:rowOff>85725</xdr:rowOff>
    </xdr:from>
    <xdr:to>
      <xdr:col>13</xdr:col>
      <xdr:colOff>333375</xdr:colOff>
      <xdr:row>4</xdr:row>
      <xdr:rowOff>381000</xdr:rowOff>
    </xdr:to>
    <xdr:cxnSp macro="">
      <xdr:nvCxnSpPr>
        <xdr:cNvPr id="8" name="Straight Arrow Connector 7"/>
        <xdr:cNvCxnSpPr/>
      </xdr:nvCxnSpPr>
      <xdr:spPr>
        <a:xfrm>
          <a:off x="8105775" y="1038225"/>
          <a:ext cx="0" cy="485775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</xdr:row>
      <xdr:rowOff>19050</xdr:rowOff>
    </xdr:from>
    <xdr:to>
      <xdr:col>6</xdr:col>
      <xdr:colOff>1247775</xdr:colOff>
      <xdr:row>4</xdr:row>
      <xdr:rowOff>381000</xdr:rowOff>
    </xdr:to>
    <xdr:sp macro="" textlink="">
      <xdr:nvSpPr>
        <xdr:cNvPr id="7" name="TextBox 6"/>
        <xdr:cNvSpPr txBox="1"/>
      </xdr:nvSpPr>
      <xdr:spPr>
        <a:xfrm>
          <a:off x="4524375" y="1390650"/>
          <a:ext cx="12192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i="1"/>
            <a:t>eqn: f</a:t>
          </a:r>
          <a:r>
            <a:rPr lang="en-US" sz="900" i="1" baseline="-25000"/>
            <a:t>S_max_10-bit</a:t>
          </a:r>
          <a:r>
            <a:rPr lang="en-US" sz="900" i="1"/>
            <a:t>/S</a:t>
          </a:r>
          <a:r>
            <a:rPr lang="en-US" sz="900" i="1" baseline="-25000"/>
            <a:t>10-bit</a:t>
          </a:r>
        </a:p>
      </xdr:txBody>
    </xdr:sp>
    <xdr:clientData/>
  </xdr:twoCellAnchor>
  <xdr:twoCellAnchor>
    <xdr:from>
      <xdr:col>4</xdr:col>
      <xdr:colOff>371475</xdr:colOff>
      <xdr:row>4</xdr:row>
      <xdr:rowOff>28575</xdr:rowOff>
    </xdr:from>
    <xdr:to>
      <xdr:col>4</xdr:col>
      <xdr:colOff>371475</xdr:colOff>
      <xdr:row>4</xdr:row>
      <xdr:rowOff>209550</xdr:rowOff>
    </xdr:to>
    <xdr:cxnSp macro="">
      <xdr:nvCxnSpPr>
        <xdr:cNvPr id="6" name="Straight Arrow Connector 5"/>
        <xdr:cNvCxnSpPr/>
      </xdr:nvCxnSpPr>
      <xdr:spPr>
        <a:xfrm>
          <a:off x="3400425" y="1400175"/>
          <a:ext cx="0" cy="180975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en.wikipedia.org/wiki/Nyquist_rat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Nyquist_frequency" TargetMode="External"/><Relationship Id="rId1" Type="http://schemas.openxmlformats.org/officeDocument/2006/relationships/hyperlink" Target="http://www.atmel.com/images/doc8003.pdf" TargetMode="External"/><Relationship Id="rId6" Type="http://schemas.openxmlformats.org/officeDocument/2006/relationships/hyperlink" Target="https://sites.google.com/site/ercaguystore1/home/arduino-nano-v3-0" TargetMode="External"/><Relationship Id="rId5" Type="http://schemas.openxmlformats.org/officeDocument/2006/relationships/hyperlink" Target="http://www.wescottdesign.com/articles/Sampling/sampling.pdf" TargetMode="External"/><Relationship Id="rId4" Type="http://schemas.openxmlformats.org/officeDocument/2006/relationships/hyperlink" Target="http://en.wikipedia.org/wiki/Alia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E24"/>
  <sheetViews>
    <sheetView tabSelected="1" topLeftCell="A4" workbookViewId="0">
      <selection activeCell="M12" sqref="M12"/>
    </sheetView>
  </sheetViews>
  <sheetFormatPr defaultRowHeight="15"/>
  <cols>
    <col min="2" max="2" width="10.5703125" customWidth="1"/>
    <col min="3" max="3" width="11.7109375" customWidth="1"/>
    <col min="4" max="4" width="14" customWidth="1"/>
    <col min="5" max="5" width="11.140625" customWidth="1"/>
    <col min="6" max="6" width="13.7109375" customWidth="1"/>
    <col min="7" max="7" width="19.140625" style="2" customWidth="1"/>
    <col min="8" max="8" width="14" customWidth="1"/>
    <col min="9" max="9" width="16.85546875" customWidth="1"/>
    <col min="10" max="10" width="21.140625" customWidth="1"/>
    <col min="11" max="11" width="14" customWidth="1"/>
  </cols>
  <sheetData>
    <row r="1" spans="2:31" ht="15.75" thickBot="1"/>
    <row r="2" spans="2:31" ht="55.5" customHeight="1" thickBot="1">
      <c r="B2" s="55" t="s">
        <v>27</v>
      </c>
      <c r="C2" s="56"/>
      <c r="D2" s="56"/>
      <c r="E2" s="56"/>
      <c r="F2" s="56"/>
      <c r="G2" s="56"/>
      <c r="H2" s="56"/>
      <c r="I2" s="56"/>
      <c r="J2" s="57"/>
      <c r="K2" s="26"/>
      <c r="N2" t="s">
        <v>8</v>
      </c>
      <c r="AE2" s="23" t="s">
        <v>9</v>
      </c>
    </row>
    <row r="3" spans="2:31" ht="19.5">
      <c r="B3" s="5"/>
      <c r="C3" s="8"/>
      <c r="D3" s="24" t="s">
        <v>12</v>
      </c>
      <c r="E3" s="6"/>
      <c r="F3" s="22" t="s">
        <v>7</v>
      </c>
      <c r="G3" s="19" t="s">
        <v>2</v>
      </c>
      <c r="H3" s="40" t="s">
        <v>31</v>
      </c>
      <c r="I3" s="33" t="s">
        <v>19</v>
      </c>
      <c r="J3" s="58" t="s">
        <v>21</v>
      </c>
      <c r="K3" s="8"/>
      <c r="N3" s="21" t="s">
        <v>5</v>
      </c>
    </row>
    <row r="4" spans="2:31" ht="17.25">
      <c r="B4" s="7"/>
      <c r="C4" s="20"/>
      <c r="D4" s="8"/>
      <c r="E4" s="60" t="s">
        <v>34</v>
      </c>
      <c r="F4" s="8"/>
      <c r="G4" s="18" t="s">
        <v>4</v>
      </c>
      <c r="I4" s="34"/>
      <c r="J4" s="59"/>
      <c r="K4" s="8"/>
      <c r="P4" s="24" t="s">
        <v>12</v>
      </c>
    </row>
    <row r="5" spans="2:31" s="1" customFormat="1" ht="94.5" thickBot="1">
      <c r="B5" s="9" t="s">
        <v>0</v>
      </c>
      <c r="C5" s="3" t="s">
        <v>6</v>
      </c>
      <c r="D5" s="3" t="s">
        <v>33</v>
      </c>
      <c r="E5" s="3" t="s">
        <v>3</v>
      </c>
      <c r="F5" s="3" t="s">
        <v>30</v>
      </c>
      <c r="G5" s="4" t="s">
        <v>18</v>
      </c>
      <c r="H5" s="3" t="s">
        <v>1</v>
      </c>
      <c r="I5" s="35" t="s">
        <v>23</v>
      </c>
      <c r="J5" s="10" t="s">
        <v>24</v>
      </c>
      <c r="K5" s="27"/>
      <c r="L5" s="17"/>
      <c r="M5" s="17"/>
      <c r="N5" s="3" t="s">
        <v>10</v>
      </c>
      <c r="P5" s="54" t="s">
        <v>32</v>
      </c>
      <c r="Q5" s="1" t="s">
        <v>11</v>
      </c>
    </row>
    <row r="6" spans="2:31">
      <c r="B6" s="7">
        <v>10</v>
      </c>
      <c r="C6" s="12">
        <f>B6-$B$6</f>
        <v>0</v>
      </c>
      <c r="D6" s="12">
        <f>(2^10-1)*2^C6</f>
        <v>1023</v>
      </c>
      <c r="E6" s="11">
        <f>5/D6*1000</f>
        <v>4.8875855327468232</v>
      </c>
      <c r="F6" s="12">
        <f>4^(B6-10)</f>
        <v>1</v>
      </c>
      <c r="G6" s="13">
        <v>8300</v>
      </c>
      <c r="H6" s="28">
        <f t="shared" ref="H6:H17" si="0">1/G6</f>
        <v>1.2048192771084337E-4</v>
      </c>
      <c r="I6" s="36">
        <f t="shared" ref="I6:I17" si="1">G6/2</f>
        <v>4150</v>
      </c>
      <c r="J6" s="37">
        <f>G6/10</f>
        <v>830</v>
      </c>
      <c r="K6" s="28"/>
      <c r="L6" s="8"/>
      <c r="M6" s="8"/>
      <c r="N6" s="12">
        <f>2^B6-1</f>
        <v>1023</v>
      </c>
      <c r="P6" s="25">
        <f>$D$6*2^C6</f>
        <v>1023</v>
      </c>
      <c r="Q6">
        <v>1023</v>
      </c>
    </row>
    <row r="7" spans="2:31">
      <c r="B7" s="7">
        <v>11</v>
      </c>
      <c r="C7" s="12">
        <f t="shared" ref="C7:C17" si="2">B7-$B$6</f>
        <v>1</v>
      </c>
      <c r="D7" s="12">
        <f t="shared" ref="D7:D17" si="3">(2^10-1)*2^C7</f>
        <v>2046</v>
      </c>
      <c r="E7" s="11">
        <f t="shared" ref="E7:E17" si="4">5/D7*1000</f>
        <v>2.4437927663734116</v>
      </c>
      <c r="F7" s="12">
        <f t="shared" ref="F7:F17" si="5">4^(B7-10)</f>
        <v>4</v>
      </c>
      <c r="G7" s="14">
        <f>$G$6/F7</f>
        <v>2075</v>
      </c>
      <c r="H7" s="28">
        <f t="shared" si="0"/>
        <v>4.8192771084337347E-4</v>
      </c>
      <c r="I7" s="36">
        <f t="shared" si="1"/>
        <v>1037.5</v>
      </c>
      <c r="J7" s="37">
        <f t="shared" ref="J7:J17" si="6">G7/10</f>
        <v>207.5</v>
      </c>
      <c r="K7" s="28"/>
      <c r="L7" s="8"/>
      <c r="M7" s="8"/>
      <c r="N7" s="12">
        <f t="shared" ref="N7:N17" si="7">2^B7-1</f>
        <v>2047</v>
      </c>
      <c r="P7" s="25">
        <f t="shared" ref="P7:P17" si="8">$D$6*2^C7</f>
        <v>2046</v>
      </c>
      <c r="Q7" s="25">
        <f>2*Q6</f>
        <v>2046</v>
      </c>
    </row>
    <row r="8" spans="2:31">
      <c r="B8" s="7">
        <v>12</v>
      </c>
      <c r="C8" s="12">
        <f t="shared" si="2"/>
        <v>2</v>
      </c>
      <c r="D8" s="12">
        <f t="shared" si="3"/>
        <v>4092</v>
      </c>
      <c r="E8" s="11">
        <f t="shared" si="4"/>
        <v>1.2218963831867058</v>
      </c>
      <c r="F8" s="12">
        <f t="shared" si="5"/>
        <v>16</v>
      </c>
      <c r="G8" s="14">
        <f>$G$6/F8</f>
        <v>518.75</v>
      </c>
      <c r="H8" s="28">
        <f t="shared" si="0"/>
        <v>1.9277108433734939E-3</v>
      </c>
      <c r="I8" s="36">
        <f t="shared" si="1"/>
        <v>259.375</v>
      </c>
      <c r="J8" s="37">
        <f t="shared" si="6"/>
        <v>51.875</v>
      </c>
      <c r="K8" s="28"/>
      <c r="L8" s="8"/>
      <c r="M8" s="8"/>
      <c r="N8" s="12">
        <f t="shared" si="7"/>
        <v>4095</v>
      </c>
      <c r="P8" s="25">
        <f t="shared" si="8"/>
        <v>4092</v>
      </c>
      <c r="Q8" s="25">
        <f t="shared" ref="Q8:Q17" si="9">2*Q7</f>
        <v>4092</v>
      </c>
    </row>
    <row r="9" spans="2:31">
      <c r="B9" s="7">
        <v>13</v>
      </c>
      <c r="C9" s="12">
        <f t="shared" si="2"/>
        <v>3</v>
      </c>
      <c r="D9" s="12">
        <f t="shared" si="3"/>
        <v>8184</v>
      </c>
      <c r="E9" s="11">
        <f t="shared" si="4"/>
        <v>0.6109481915933529</v>
      </c>
      <c r="F9" s="12">
        <f t="shared" si="5"/>
        <v>64</v>
      </c>
      <c r="G9" s="14">
        <f t="shared" ref="G9:G17" si="10">$G$6/F9</f>
        <v>129.6875</v>
      </c>
      <c r="H9" s="28">
        <f t="shared" si="0"/>
        <v>7.7108433734939755E-3</v>
      </c>
      <c r="I9" s="36">
        <f t="shared" si="1"/>
        <v>64.84375</v>
      </c>
      <c r="J9" s="37">
        <f t="shared" si="6"/>
        <v>12.96875</v>
      </c>
      <c r="K9" s="28"/>
      <c r="N9" s="12">
        <f t="shared" si="7"/>
        <v>8191</v>
      </c>
      <c r="P9" s="25">
        <f t="shared" si="8"/>
        <v>8184</v>
      </c>
      <c r="Q9" s="25">
        <f t="shared" si="9"/>
        <v>8184</v>
      </c>
    </row>
    <row r="10" spans="2:31">
      <c r="B10" s="7">
        <v>14</v>
      </c>
      <c r="C10" s="12">
        <f t="shared" si="2"/>
        <v>4</v>
      </c>
      <c r="D10" s="12">
        <f t="shared" si="3"/>
        <v>16368</v>
      </c>
      <c r="E10" s="11">
        <f t="shared" si="4"/>
        <v>0.30547409579667645</v>
      </c>
      <c r="F10" s="12">
        <f t="shared" si="5"/>
        <v>256</v>
      </c>
      <c r="G10" s="14">
        <f t="shared" si="10"/>
        <v>32.421875</v>
      </c>
      <c r="H10" s="28">
        <f t="shared" si="0"/>
        <v>3.0843373493975902E-2</v>
      </c>
      <c r="I10" s="36">
        <f t="shared" si="1"/>
        <v>16.2109375</v>
      </c>
      <c r="J10" s="37">
        <f t="shared" si="6"/>
        <v>3.2421875</v>
      </c>
      <c r="K10" s="28"/>
      <c r="N10" s="12">
        <f t="shared" si="7"/>
        <v>16383</v>
      </c>
      <c r="P10" s="25">
        <f t="shared" si="8"/>
        <v>16368</v>
      </c>
      <c r="Q10" s="25">
        <f t="shared" si="9"/>
        <v>16368</v>
      </c>
    </row>
    <row r="11" spans="2:31">
      <c r="B11" s="7">
        <v>15</v>
      </c>
      <c r="C11" s="12">
        <f t="shared" si="2"/>
        <v>5</v>
      </c>
      <c r="D11" s="12">
        <f t="shared" si="3"/>
        <v>32736</v>
      </c>
      <c r="E11" s="11">
        <f t="shared" si="4"/>
        <v>0.15273704789833822</v>
      </c>
      <c r="F11" s="12">
        <f t="shared" si="5"/>
        <v>1024</v>
      </c>
      <c r="G11" s="30">
        <f t="shared" si="10"/>
        <v>8.10546875</v>
      </c>
      <c r="H11" s="28">
        <f t="shared" si="0"/>
        <v>0.12337349397590361</v>
      </c>
      <c r="I11" s="39">
        <f t="shared" si="1"/>
        <v>4.052734375</v>
      </c>
      <c r="J11" s="38">
        <f t="shared" si="6"/>
        <v>0.810546875</v>
      </c>
      <c r="K11" s="28"/>
      <c r="N11" s="12">
        <f t="shared" si="7"/>
        <v>32767</v>
      </c>
      <c r="P11" s="25">
        <f t="shared" si="8"/>
        <v>32736</v>
      </c>
      <c r="Q11" s="25">
        <f t="shared" si="9"/>
        <v>32736</v>
      </c>
    </row>
    <row r="12" spans="2:31">
      <c r="B12" s="7">
        <v>16</v>
      </c>
      <c r="C12" s="12">
        <f t="shared" si="2"/>
        <v>6</v>
      </c>
      <c r="D12" s="12">
        <f t="shared" si="3"/>
        <v>65472</v>
      </c>
      <c r="E12" s="11">
        <f>5/D12*1000</f>
        <v>7.6368523949169112E-2</v>
      </c>
      <c r="F12" s="12">
        <f t="shared" si="5"/>
        <v>4096</v>
      </c>
      <c r="G12" s="30">
        <f t="shared" si="10"/>
        <v>2.0263671875</v>
      </c>
      <c r="H12" s="28">
        <f t="shared" si="0"/>
        <v>0.49349397590361443</v>
      </c>
      <c r="I12" s="39">
        <f t="shared" si="1"/>
        <v>1.01318359375</v>
      </c>
      <c r="J12" s="38">
        <f t="shared" si="6"/>
        <v>0.20263671875</v>
      </c>
      <c r="K12" s="28"/>
      <c r="N12" s="12">
        <f t="shared" si="7"/>
        <v>65535</v>
      </c>
      <c r="P12" s="25">
        <f t="shared" si="8"/>
        <v>65472</v>
      </c>
      <c r="Q12" s="25">
        <f t="shared" si="9"/>
        <v>65472</v>
      </c>
    </row>
    <row r="13" spans="2:31">
      <c r="B13" s="7">
        <v>17</v>
      </c>
      <c r="C13" s="12">
        <f t="shared" si="2"/>
        <v>7</v>
      </c>
      <c r="D13" s="12">
        <f t="shared" si="3"/>
        <v>130944</v>
      </c>
      <c r="E13" s="11">
        <f t="shared" si="4"/>
        <v>3.8184261974584556E-2</v>
      </c>
      <c r="F13" s="12">
        <f t="shared" si="5"/>
        <v>16384</v>
      </c>
      <c r="G13" s="30">
        <f t="shared" si="10"/>
        <v>0.506591796875</v>
      </c>
      <c r="H13" s="28">
        <f t="shared" si="0"/>
        <v>1.9739759036144577</v>
      </c>
      <c r="I13" s="39">
        <f t="shared" si="1"/>
        <v>0.2532958984375</v>
      </c>
      <c r="J13" s="38">
        <f t="shared" si="6"/>
        <v>5.06591796875E-2</v>
      </c>
      <c r="K13" s="28"/>
      <c r="N13" s="12">
        <f t="shared" si="7"/>
        <v>131071</v>
      </c>
      <c r="P13" s="25">
        <f t="shared" si="8"/>
        <v>130944</v>
      </c>
      <c r="Q13" s="25">
        <f t="shared" si="9"/>
        <v>130944</v>
      </c>
    </row>
    <row r="14" spans="2:31">
      <c r="B14" s="7">
        <v>18</v>
      </c>
      <c r="C14" s="12">
        <f t="shared" si="2"/>
        <v>8</v>
      </c>
      <c r="D14" s="12">
        <f t="shared" si="3"/>
        <v>261888</v>
      </c>
      <c r="E14" s="11">
        <f t="shared" si="4"/>
        <v>1.9092130987292278E-2</v>
      </c>
      <c r="F14" s="12">
        <f t="shared" si="5"/>
        <v>65536</v>
      </c>
      <c r="G14" s="30">
        <f t="shared" si="10"/>
        <v>0.12664794921875</v>
      </c>
      <c r="H14" s="28">
        <f t="shared" si="0"/>
        <v>7.895903614457831</v>
      </c>
      <c r="I14" s="39">
        <f t="shared" si="1"/>
        <v>6.3323974609375E-2</v>
      </c>
      <c r="J14" s="38">
        <f t="shared" si="6"/>
        <v>1.2664794921875E-2</v>
      </c>
      <c r="K14" s="28"/>
      <c r="N14" s="12">
        <f t="shared" si="7"/>
        <v>262143</v>
      </c>
      <c r="P14" s="25">
        <f t="shared" si="8"/>
        <v>261888</v>
      </c>
      <c r="Q14" s="25">
        <f t="shared" si="9"/>
        <v>261888</v>
      </c>
    </row>
    <row r="15" spans="2:31">
      <c r="B15" s="7">
        <v>19</v>
      </c>
      <c r="C15" s="12">
        <f t="shared" si="2"/>
        <v>9</v>
      </c>
      <c r="D15" s="12">
        <f t="shared" si="3"/>
        <v>523776</v>
      </c>
      <c r="E15" s="11">
        <f t="shared" si="4"/>
        <v>9.546065493646139E-3</v>
      </c>
      <c r="F15" s="12">
        <f t="shared" si="5"/>
        <v>262144</v>
      </c>
      <c r="G15" s="30">
        <f t="shared" si="10"/>
        <v>3.16619873046875E-2</v>
      </c>
      <c r="H15" s="28">
        <f t="shared" si="0"/>
        <v>31.583614457831324</v>
      </c>
      <c r="I15" s="39">
        <f t="shared" si="1"/>
        <v>1.583099365234375E-2</v>
      </c>
      <c r="J15" s="38">
        <f t="shared" si="6"/>
        <v>3.16619873046875E-3</v>
      </c>
      <c r="K15" s="28"/>
      <c r="N15" s="12">
        <f t="shared" si="7"/>
        <v>524287</v>
      </c>
      <c r="P15" s="25">
        <f t="shared" si="8"/>
        <v>523776</v>
      </c>
      <c r="Q15" s="25">
        <f t="shared" si="9"/>
        <v>523776</v>
      </c>
    </row>
    <row r="16" spans="2:31">
      <c r="B16" s="7">
        <v>20</v>
      </c>
      <c r="C16" s="12">
        <f t="shared" si="2"/>
        <v>10</v>
      </c>
      <c r="D16" s="12">
        <f t="shared" si="3"/>
        <v>1047552</v>
      </c>
      <c r="E16" s="11">
        <f t="shared" si="4"/>
        <v>4.7730327468230695E-3</v>
      </c>
      <c r="F16" s="12">
        <f t="shared" si="5"/>
        <v>1048576</v>
      </c>
      <c r="G16" s="30">
        <f t="shared" si="10"/>
        <v>7.915496826171875E-3</v>
      </c>
      <c r="H16" s="28">
        <f t="shared" si="0"/>
        <v>126.3344578313253</v>
      </c>
      <c r="I16" s="39">
        <f t="shared" si="1"/>
        <v>3.9577484130859375E-3</v>
      </c>
      <c r="J16" s="38">
        <f t="shared" si="6"/>
        <v>7.915496826171875E-4</v>
      </c>
      <c r="K16" s="28"/>
      <c r="N16" s="12">
        <f t="shared" si="7"/>
        <v>1048575</v>
      </c>
      <c r="P16" s="25">
        <f t="shared" si="8"/>
        <v>1047552</v>
      </c>
      <c r="Q16" s="25">
        <f t="shared" si="9"/>
        <v>1047552</v>
      </c>
    </row>
    <row r="17" spans="2:17" ht="15.75" thickBot="1">
      <c r="B17" s="15">
        <v>21</v>
      </c>
      <c r="C17" s="16">
        <f t="shared" si="2"/>
        <v>11</v>
      </c>
      <c r="D17" s="16">
        <f t="shared" si="3"/>
        <v>2095104</v>
      </c>
      <c r="E17" s="11">
        <f t="shared" si="4"/>
        <v>2.3865163734115348E-3</v>
      </c>
      <c r="F17" s="16">
        <f t="shared" si="5"/>
        <v>4194304</v>
      </c>
      <c r="G17" s="31">
        <f t="shared" si="10"/>
        <v>1.9788742065429688E-3</v>
      </c>
      <c r="H17" s="29">
        <f t="shared" si="0"/>
        <v>505.33783132530118</v>
      </c>
      <c r="I17" s="39">
        <f t="shared" si="1"/>
        <v>9.8943710327148438E-4</v>
      </c>
      <c r="J17" s="38">
        <f t="shared" si="6"/>
        <v>1.9788742065429688E-4</v>
      </c>
      <c r="K17" s="28"/>
      <c r="N17" s="12">
        <f t="shared" si="7"/>
        <v>2097151</v>
      </c>
      <c r="P17" s="25">
        <f t="shared" si="8"/>
        <v>2095104</v>
      </c>
      <c r="Q17" s="25">
        <f t="shared" si="9"/>
        <v>2095104</v>
      </c>
    </row>
    <row r="18" spans="2:17">
      <c r="B18" s="47" t="s">
        <v>20</v>
      </c>
      <c r="C18" s="32"/>
      <c r="D18" s="32"/>
      <c r="E18" s="32"/>
      <c r="F18" s="32"/>
      <c r="G18" s="32"/>
      <c r="H18" s="32"/>
      <c r="I18" s="32"/>
      <c r="J18" s="51"/>
    </row>
    <row r="19" spans="2:17">
      <c r="B19" s="48" t="s">
        <v>13</v>
      </c>
      <c r="C19" s="42"/>
      <c r="D19" s="42"/>
      <c r="E19" s="42"/>
      <c r="F19" s="42"/>
      <c r="G19" s="43"/>
      <c r="H19" s="42"/>
      <c r="I19" s="42"/>
      <c r="J19" s="52"/>
      <c r="L19">
        <f>1000/51</f>
        <v>19.607843137254903</v>
      </c>
    </row>
    <row r="20" spans="2:17" ht="15.75">
      <c r="B20" s="49" t="s">
        <v>29</v>
      </c>
      <c r="C20" s="42"/>
      <c r="D20" s="42"/>
      <c r="E20" s="41" t="s">
        <v>28</v>
      </c>
      <c r="F20" s="42"/>
      <c r="G20" s="43"/>
      <c r="H20" s="42"/>
      <c r="I20" s="42"/>
      <c r="J20" s="52"/>
    </row>
    <row r="21" spans="2:17" ht="15.75">
      <c r="B21" s="49" t="s">
        <v>25</v>
      </c>
      <c r="C21" s="42"/>
      <c r="D21" s="42"/>
      <c r="E21" s="42"/>
      <c r="F21" s="8"/>
      <c r="G21" s="41" t="s">
        <v>14</v>
      </c>
      <c r="H21" s="42"/>
      <c r="I21" s="42"/>
      <c r="J21" s="52"/>
    </row>
    <row r="22" spans="2:17">
      <c r="B22" s="49" t="s">
        <v>15</v>
      </c>
      <c r="C22" s="41" t="s">
        <v>16</v>
      </c>
      <c r="D22" s="42"/>
      <c r="E22" s="42"/>
      <c r="F22" s="42"/>
      <c r="G22" s="43"/>
      <c r="H22" s="42"/>
      <c r="I22" s="42"/>
      <c r="J22" s="52"/>
    </row>
    <row r="23" spans="2:17">
      <c r="B23" s="49" t="s">
        <v>15</v>
      </c>
      <c r="C23" s="41" t="s">
        <v>17</v>
      </c>
      <c r="D23" s="42"/>
      <c r="E23" s="42"/>
      <c r="F23" s="42"/>
      <c r="G23" s="43"/>
      <c r="H23" s="42"/>
      <c r="I23" s="42"/>
      <c r="J23" s="52"/>
    </row>
    <row r="24" spans="2:17" ht="15.75">
      <c r="B24" s="50" t="s">
        <v>26</v>
      </c>
      <c r="C24" s="44"/>
      <c r="D24" s="45"/>
      <c r="E24" s="45"/>
      <c r="F24" s="45"/>
      <c r="G24" s="46" t="s">
        <v>22</v>
      </c>
      <c r="H24" s="45"/>
      <c r="I24" s="45"/>
      <c r="J24" s="53"/>
    </row>
  </sheetData>
  <mergeCells count="2">
    <mergeCell ref="B2:J2"/>
    <mergeCell ref="J3:J4"/>
  </mergeCells>
  <hyperlinks>
    <hyperlink ref="B19" r:id="rId1"/>
    <hyperlink ref="G21" r:id="rId2"/>
    <hyperlink ref="C22" r:id="rId3"/>
    <hyperlink ref="C23" r:id="rId4"/>
    <hyperlink ref="G24" r:id="rId5"/>
    <hyperlink ref="E20" r:id="rId6"/>
  </hyperlinks>
  <pageMargins left="0.7" right="0.7" top="0.75" bottom="0.75" header="0.3" footer="0.3"/>
  <pageSetup orientation="portrait" horizontalDpi="300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2014-05-13T06:19:41Z</dcterms:modified>
</cp:coreProperties>
</file>