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 - ITBA\Electrónica 4\TPF\TP-FINAL\CALC\"/>
    </mc:Choice>
  </mc:AlternateContent>
  <xr:revisionPtr revIDLastSave="0" documentId="13_ncr:1_{D2A2DD40-8B6C-4D4D-A3AB-EB152AD6871F}" xr6:coauthVersionLast="47" xr6:coauthVersionMax="47" xr10:uidLastSave="{00000000-0000-0000-0000-000000000000}"/>
  <bookViews>
    <workbookView xWindow="-120" yWindow="-120" windowWidth="38640" windowHeight="15840" xr2:uid="{D63995F0-DEED-4328-85D0-61BB06F184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G20" i="1"/>
  <c r="H20" i="1" s="1"/>
  <c r="G9" i="1"/>
  <c r="H9" i="1" s="1"/>
  <c r="G21" i="1"/>
  <c r="H21" i="1" s="1"/>
  <c r="G15" i="1"/>
  <c r="H15" i="1" s="1"/>
  <c r="G11" i="1"/>
  <c r="H11" i="1" s="1"/>
  <c r="G22" i="1"/>
  <c r="H22" i="1" s="1"/>
  <c r="G23" i="1"/>
  <c r="H23" i="1" s="1"/>
  <c r="G10" i="1"/>
  <c r="H10" i="1" s="1"/>
  <c r="G14" i="1"/>
  <c r="H14" i="1" s="1"/>
  <c r="G24" i="1"/>
  <c r="H24" i="1" s="1"/>
  <c r="G8" i="1"/>
  <c r="H8" i="1" s="1"/>
  <c r="G25" i="1"/>
  <c r="H25" i="1" s="1"/>
  <c r="G26" i="1"/>
  <c r="H26" i="1" s="1"/>
  <c r="G17" i="1"/>
  <c r="H17" i="1" s="1"/>
  <c r="G27" i="1"/>
  <c r="H27" i="1" s="1"/>
  <c r="G28" i="1"/>
  <c r="H28" i="1" s="1"/>
  <c r="G7" i="1"/>
  <c r="H7" i="1" s="1"/>
  <c r="G29" i="1"/>
  <c r="H29" i="1" s="1"/>
  <c r="G13" i="1"/>
  <c r="H13" i="1" s="1"/>
  <c r="G6" i="1"/>
  <c r="H6" i="1" s="1"/>
  <c r="G30" i="1"/>
  <c r="H30" i="1" s="1"/>
  <c r="G31" i="1"/>
  <c r="H31" i="1" s="1"/>
  <c r="G5" i="1"/>
  <c r="H5" i="1" s="1"/>
  <c r="G18" i="1"/>
  <c r="H18" i="1" s="1"/>
  <c r="G32" i="1"/>
  <c r="H32" i="1" s="1"/>
  <c r="G4" i="1"/>
  <c r="H4" i="1" s="1"/>
  <c r="G33" i="1"/>
  <c r="H33" i="1" s="1"/>
  <c r="G34" i="1"/>
  <c r="H34" i="1" s="1"/>
  <c r="G16" i="1"/>
  <c r="H16" i="1" s="1"/>
  <c r="G35" i="1"/>
  <c r="H35" i="1" s="1"/>
  <c r="G36" i="1"/>
  <c r="H36" i="1" s="1"/>
  <c r="G3" i="1"/>
  <c r="H3" i="1" s="1"/>
  <c r="G37" i="1"/>
  <c r="H37" i="1" s="1"/>
  <c r="G12" i="1"/>
  <c r="H12" i="1" s="1"/>
  <c r="G2" i="1"/>
  <c r="H2" i="1" s="1"/>
  <c r="G19" i="1"/>
  <c r="I19" i="1" s="1"/>
  <c r="J19" i="1" s="1"/>
  <c r="B4" i="1"/>
  <c r="C4" i="1"/>
  <c r="B33" i="1"/>
  <c r="C33" i="1"/>
  <c r="B34" i="1"/>
  <c r="C34" i="1"/>
  <c r="B16" i="1"/>
  <c r="C16" i="1"/>
  <c r="B35" i="1"/>
  <c r="C35" i="1"/>
  <c r="B36" i="1"/>
  <c r="C36" i="1"/>
  <c r="B3" i="1"/>
  <c r="C3" i="1"/>
  <c r="B37" i="1"/>
  <c r="C37" i="1"/>
  <c r="B12" i="1"/>
  <c r="C12" i="1"/>
  <c r="B2" i="1"/>
  <c r="C2" i="1"/>
  <c r="B5" i="1"/>
  <c r="C5" i="1"/>
  <c r="B18" i="1"/>
  <c r="C18" i="1"/>
  <c r="B32" i="1"/>
  <c r="C32" i="1"/>
  <c r="B24" i="1"/>
  <c r="C24" i="1"/>
  <c r="B8" i="1"/>
  <c r="C8" i="1"/>
  <c r="B25" i="1"/>
  <c r="C25" i="1"/>
  <c r="B26" i="1"/>
  <c r="C26" i="1"/>
  <c r="B17" i="1"/>
  <c r="C17" i="1"/>
  <c r="B27" i="1"/>
  <c r="C27" i="1"/>
  <c r="B28" i="1"/>
  <c r="C28" i="1"/>
  <c r="B7" i="1"/>
  <c r="C7" i="1"/>
  <c r="B29" i="1"/>
  <c r="C29" i="1"/>
  <c r="B13" i="1"/>
  <c r="C13" i="1"/>
  <c r="B6" i="1"/>
  <c r="C6" i="1"/>
  <c r="B30" i="1"/>
  <c r="C30" i="1"/>
  <c r="B31" i="1"/>
  <c r="C31" i="1"/>
  <c r="C20" i="1"/>
  <c r="C9" i="1"/>
  <c r="C21" i="1"/>
  <c r="C15" i="1"/>
  <c r="C11" i="1"/>
  <c r="C22" i="1"/>
  <c r="C23" i="1"/>
  <c r="C10" i="1"/>
  <c r="C14" i="1"/>
  <c r="C19" i="1"/>
  <c r="B20" i="1"/>
  <c r="B9" i="1"/>
  <c r="B21" i="1"/>
  <c r="B15" i="1"/>
  <c r="B11" i="1"/>
  <c r="B22" i="1"/>
  <c r="B23" i="1"/>
  <c r="B10" i="1"/>
  <c r="B14" i="1"/>
  <c r="B19" i="1"/>
  <c r="L4" i="1" l="1"/>
  <c r="L20" i="1"/>
  <c r="L12" i="1"/>
  <c r="L25" i="1"/>
  <c r="K9" i="1"/>
  <c r="H19" i="1"/>
  <c r="I12" i="1"/>
  <c r="J12" i="1" s="1"/>
  <c r="I3" i="1"/>
  <c r="I35" i="1"/>
  <c r="J35" i="1" s="1"/>
  <c r="I34" i="1"/>
  <c r="I4" i="1"/>
  <c r="J4" i="1" s="1"/>
  <c r="I18" i="1"/>
  <c r="I31" i="1"/>
  <c r="J31" i="1" s="1"/>
  <c r="I6" i="1"/>
  <c r="I29" i="1"/>
  <c r="J29" i="1" s="1"/>
  <c r="I28" i="1"/>
  <c r="J28" i="1" s="1"/>
  <c r="I17" i="1"/>
  <c r="J17" i="1" s="1"/>
  <c r="I25" i="1"/>
  <c r="J25" i="1" s="1"/>
  <c r="I24" i="1"/>
  <c r="J24" i="1" s="1"/>
  <c r="I10" i="1"/>
  <c r="I22" i="1"/>
  <c r="J22" i="1" s="1"/>
  <c r="I15" i="1"/>
  <c r="I9" i="1"/>
  <c r="J9" i="1" s="1"/>
  <c r="I2" i="1"/>
  <c r="I37" i="1"/>
  <c r="J37" i="1" s="1"/>
  <c r="I36" i="1"/>
  <c r="J36" i="1" s="1"/>
  <c r="I16" i="1"/>
  <c r="J16" i="1" s="1"/>
  <c r="I33" i="1"/>
  <c r="J33" i="1" s="1"/>
  <c r="I32" i="1"/>
  <c r="J32" i="1" s="1"/>
  <c r="I5" i="1"/>
  <c r="J5" i="1" s="1"/>
  <c r="I30" i="1"/>
  <c r="J30" i="1" s="1"/>
  <c r="I13" i="1"/>
  <c r="J13" i="1" s="1"/>
  <c r="I7" i="1"/>
  <c r="I27" i="1"/>
  <c r="I26" i="1"/>
  <c r="J26" i="1" s="1"/>
  <c r="I8" i="1"/>
  <c r="J8" i="1" s="1"/>
  <c r="I14" i="1"/>
  <c r="J14" i="1" s="1"/>
  <c r="I23" i="1"/>
  <c r="I11" i="1"/>
  <c r="I21" i="1"/>
  <c r="J21" i="1" s="1"/>
  <c r="I20" i="1"/>
  <c r="J20" i="1" s="1"/>
  <c r="D31" i="1"/>
  <c r="M31" i="1" s="1"/>
  <c r="D30" i="1"/>
  <c r="M30" i="1" s="1"/>
  <c r="D6" i="1"/>
  <c r="M6" i="1" s="1"/>
  <c r="D13" i="1"/>
  <c r="M13" i="1" s="1"/>
  <c r="D29" i="1"/>
  <c r="M29" i="1" s="1"/>
  <c r="D7" i="1"/>
  <c r="M7" i="1" s="1"/>
  <c r="D28" i="1"/>
  <c r="M28" i="1" s="1"/>
  <c r="D27" i="1"/>
  <c r="M27" i="1" s="1"/>
  <c r="D17" i="1"/>
  <c r="M17" i="1" s="1"/>
  <c r="D26" i="1"/>
  <c r="M26" i="1" s="1"/>
  <c r="D25" i="1"/>
  <c r="M25" i="1" s="1"/>
  <c r="D8" i="1"/>
  <c r="M8" i="1" s="1"/>
  <c r="D32" i="1"/>
  <c r="M32" i="1" s="1"/>
  <c r="D18" i="1"/>
  <c r="M18" i="1" s="1"/>
  <c r="D5" i="1"/>
  <c r="M5" i="1" s="1"/>
  <c r="D2" i="1"/>
  <c r="M2" i="1" s="1"/>
  <c r="D12" i="1"/>
  <c r="M12" i="1" s="1"/>
  <c r="D37" i="1"/>
  <c r="M37" i="1" s="1"/>
  <c r="D3" i="1"/>
  <c r="M3" i="1" s="1"/>
  <c r="D36" i="1"/>
  <c r="M36" i="1" s="1"/>
  <c r="D35" i="1"/>
  <c r="M35" i="1" s="1"/>
  <c r="D16" i="1"/>
  <c r="M16" i="1" s="1"/>
  <c r="D34" i="1"/>
  <c r="M34" i="1" s="1"/>
  <c r="D33" i="1"/>
  <c r="M33" i="1" s="1"/>
  <c r="D4" i="1"/>
  <c r="M4" i="1" s="1"/>
  <c r="D24" i="1"/>
  <c r="M24" i="1" s="1"/>
  <c r="D10" i="1"/>
  <c r="M10" i="1" s="1"/>
  <c r="D15" i="1"/>
  <c r="M15" i="1" s="1"/>
  <c r="D14" i="1"/>
  <c r="M14" i="1" s="1"/>
  <c r="D11" i="1"/>
  <c r="M11" i="1" s="1"/>
  <c r="D20" i="1"/>
  <c r="M20" i="1" s="1"/>
  <c r="D23" i="1"/>
  <c r="M23" i="1" s="1"/>
  <c r="D21" i="1"/>
  <c r="M21" i="1" s="1"/>
  <c r="D19" i="1"/>
  <c r="M19" i="1" s="1"/>
  <c r="D22" i="1"/>
  <c r="M22" i="1" s="1"/>
  <c r="D9" i="1"/>
  <c r="M9" i="1" s="1"/>
  <c r="L16" i="1" l="1"/>
  <c r="L35" i="1"/>
  <c r="L30" i="1"/>
  <c r="L17" i="1"/>
  <c r="L5" i="1"/>
  <c r="J10" i="1"/>
  <c r="K10" i="1" s="1"/>
  <c r="L10" i="1"/>
  <c r="J18" i="1"/>
  <c r="L18" i="1"/>
  <c r="L21" i="1"/>
  <c r="L36" i="1"/>
  <c r="L8" i="1"/>
  <c r="L29" i="1"/>
  <c r="L28" i="1"/>
  <c r="J27" i="1"/>
  <c r="K27" i="1" s="1"/>
  <c r="L27" i="1"/>
  <c r="J34" i="1"/>
  <c r="K34" i="1" s="1"/>
  <c r="L34" i="1"/>
  <c r="L31" i="1"/>
  <c r="L13" i="1"/>
  <c r="J7" i="1"/>
  <c r="K7" i="1" s="1"/>
  <c r="L7" i="1"/>
  <c r="L33" i="1"/>
  <c r="L26" i="1"/>
  <c r="L14" i="1"/>
  <c r="J2" i="1"/>
  <c r="L2" i="1"/>
  <c r="J3" i="1"/>
  <c r="L3" i="1"/>
  <c r="L32" i="1"/>
  <c r="J11" i="1"/>
  <c r="K11" i="1" s="1"/>
  <c r="L11" i="1"/>
  <c r="L37" i="1"/>
  <c r="J23" i="1"/>
  <c r="L23" i="1"/>
  <c r="J15" i="1"/>
  <c r="L15" i="1"/>
  <c r="J6" i="1"/>
  <c r="K6" i="1" s="1"/>
  <c r="L6" i="1"/>
  <c r="K19" i="1"/>
  <c r="L19" i="1"/>
  <c r="L22" i="1"/>
  <c r="L24" i="1"/>
  <c r="L9" i="1"/>
  <c r="K13" i="1"/>
  <c r="K25" i="1"/>
  <c r="K16" i="1"/>
  <c r="K14" i="1"/>
  <c r="K2" i="1"/>
  <c r="K36" i="1"/>
  <c r="K23" i="1"/>
  <c r="K33" i="1"/>
  <c r="K32" i="1"/>
  <c r="K4" i="1"/>
  <c r="K24" i="1"/>
  <c r="K5" i="1"/>
  <c r="K29" i="1"/>
  <c r="K22" i="1"/>
  <c r="K28" i="1"/>
  <c r="K8" i="1"/>
  <c r="K37" i="1"/>
  <c r="K17" i="1"/>
  <c r="K18" i="1"/>
  <c r="K12" i="1"/>
  <c r="K26" i="1"/>
  <c r="K31" i="1"/>
  <c r="K3" i="1"/>
  <c r="K21" i="1"/>
  <c r="K15" i="1"/>
  <c r="K30" i="1"/>
  <c r="K35" i="1"/>
  <c r="K20" i="1"/>
  <c r="E14" i="1"/>
  <c r="F14" i="1" s="1"/>
  <c r="E37" i="1"/>
  <c r="F37" i="1" s="1"/>
  <c r="E26" i="1"/>
  <c r="F26" i="1" s="1"/>
  <c r="E9" i="1"/>
  <c r="F9" i="1" s="1"/>
  <c r="E23" i="1"/>
  <c r="F23" i="1" s="1"/>
  <c r="E4" i="1"/>
  <c r="F4" i="1" s="1"/>
  <c r="E12" i="1"/>
  <c r="F12" i="1" s="1"/>
  <c r="E22" i="1"/>
  <c r="F22" i="1" s="1"/>
  <c r="E20" i="1"/>
  <c r="F20" i="1" s="1"/>
  <c r="E10" i="1"/>
  <c r="F10" i="1" s="1"/>
  <c r="E33" i="1"/>
  <c r="F33" i="1" s="1"/>
  <c r="E36" i="1"/>
  <c r="F36" i="1" s="1"/>
  <c r="E2" i="1"/>
  <c r="F2" i="1" s="1"/>
  <c r="E8" i="1"/>
  <c r="F8" i="1" s="1"/>
  <c r="E27" i="1"/>
  <c r="F27" i="1" s="1"/>
  <c r="E13" i="1"/>
  <c r="F13" i="1" s="1"/>
  <c r="E19" i="1"/>
  <c r="F19" i="1" s="1"/>
  <c r="E11" i="1"/>
  <c r="F11" i="1" s="1"/>
  <c r="E24" i="1"/>
  <c r="F24" i="1" s="1"/>
  <c r="E34" i="1"/>
  <c r="F34" i="1" s="1"/>
  <c r="E3" i="1"/>
  <c r="F3" i="1" s="1"/>
  <c r="E5" i="1"/>
  <c r="F5" i="1" s="1"/>
  <c r="E25" i="1"/>
  <c r="F25" i="1" s="1"/>
  <c r="E28" i="1"/>
  <c r="F28" i="1" s="1"/>
  <c r="E6" i="1"/>
  <c r="F6" i="1" s="1"/>
  <c r="E21" i="1"/>
  <c r="F21" i="1" s="1"/>
  <c r="E16" i="1"/>
  <c r="F16" i="1" s="1"/>
  <c r="E18" i="1"/>
  <c r="F18" i="1" s="1"/>
  <c r="E7" i="1"/>
  <c r="F7" i="1" s="1"/>
  <c r="E30" i="1"/>
  <c r="F30" i="1" s="1"/>
  <c r="E15" i="1"/>
  <c r="F15" i="1" s="1"/>
  <c r="E35" i="1"/>
  <c r="F35" i="1" s="1"/>
  <c r="E32" i="1"/>
  <c r="F32" i="1" s="1"/>
  <c r="E17" i="1"/>
  <c r="F17" i="1" s="1"/>
  <c r="E29" i="1"/>
  <c r="F29" i="1" s="1"/>
  <c r="E31" i="1"/>
  <c r="F31" i="1" s="1"/>
</calcChain>
</file>

<file path=xl/sharedStrings.xml><?xml version="1.0" encoding="utf-8"?>
<sst xmlns="http://schemas.openxmlformats.org/spreadsheetml/2006/main" count="18" uniqueCount="18">
  <si>
    <t>N1</t>
  </si>
  <si>
    <t>N2</t>
  </si>
  <si>
    <t>Vd</t>
  </si>
  <si>
    <t>Vo</t>
  </si>
  <si>
    <t>Vo/N2</t>
  </si>
  <si>
    <t>Vd/N1</t>
  </si>
  <si>
    <t>Vx</t>
  </si>
  <si>
    <t>Vcc</t>
  </si>
  <si>
    <t>Dsw</t>
  </si>
  <si>
    <t>Dpwm</t>
  </si>
  <si>
    <t>MCD</t>
  </si>
  <si>
    <t>N1'</t>
  </si>
  <si>
    <t>N2'</t>
  </si>
  <si>
    <t>N3'</t>
  </si>
  <si>
    <t>SN</t>
  </si>
  <si>
    <t>N1/N2</t>
  </si>
  <si>
    <t>D/(1-D)</t>
  </si>
  <si>
    <t>N1/N2*(1-D)/D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</si>
</sst>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" fontId="1" fillId="2" borderId="0" xfId="0" applyNumberFormat="1" applyFont="1" applyFill="1"/>
    <xf numFmtId="164" fontId="1" fillId="2" borderId="0" xfId="0" applyNumberFormat="1" applyFont="1" applyFill="1"/>
    <xf numFmtId="0" fontId="1" fillId="0" borderId="0" xfId="0" applyFont="1"/>
    <xf numFmtId="0" fontId="1" fillId="2" borderId="0" xfId="0" applyFont="1" applyFill="1"/>
    <xf numFmtId="1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0" fontId="2" fillId="2" borderId="0" xfId="0" applyFont="1" applyFill="1"/>
    <xf numFmtId="0" fontId="2" fillId="0" borderId="0" xfId="0" applyFont="1" applyFill="1"/>
    <xf numFmtId="0" fontId="0" fillId="0" borderId="0" xfId="0" applyFill="1"/>
    <xf numFmtId="0" fontId="2" fillId="0" borderId="0" xfId="0" applyNumberFormat="1" applyFont="1" applyFill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64" formatCode="0.0000"/>
    </dxf>
    <dxf>
      <numFmt numFmtId="164" formatCode="0.0000"/>
    </dxf>
    <dxf>
      <numFmt numFmtId="164" formatCode="0.0000"/>
    </dxf>
    <dxf>
      <numFmt numFmtId="1" formatCode="0"/>
    </dxf>
    <dxf>
      <numFmt numFmtId="164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31E004-9AF3-46F0-AE4E-AB9551F67B3C}" name="Table1" displayName="Table1" ref="A1:N37" totalsRowShown="0" headerRowDxfId="15" dataDxfId="14">
  <autoFilter ref="A1:N37" xr:uid="{4531E004-9AF3-46F0-AE4E-AB9551F67B3C}">
    <filterColumn colId="4">
      <customFilters>
        <customFilter operator="lessThan" val="1"/>
      </customFilters>
    </filterColumn>
    <filterColumn colId="6">
      <filters>
        <filter val="15"/>
        <filter val="25"/>
        <filter val="3"/>
        <filter val="5"/>
      </filters>
    </filterColumn>
  </autoFilter>
  <sortState xmlns:xlrd2="http://schemas.microsoft.com/office/spreadsheetml/2017/richdata2" ref="A2:J18">
    <sortCondition descending="1" ref="H1:H37"/>
  </sortState>
  <tableColumns count="14">
    <tableColumn id="1" xr3:uid="{C015F0EB-701A-4CAC-AE4C-658C6CE552EF}" name="N2" dataDxfId="13"/>
    <tableColumn id="2" xr3:uid="{F7DFC828-AE0C-41C5-AFEA-9522A9968D09}" name="Vo/N2" dataDxfId="12">
      <calculatedColumnFormula>$S$3/A2</calculatedColumnFormula>
    </tableColumn>
    <tableColumn id="3" xr3:uid="{B771EF8D-AEC6-4A8D-928C-2A71DD6653D2}" name="Vd/N1" dataDxfId="11">
      <calculatedColumnFormula>$S$2/$S$1</calculatedColumnFormula>
    </tableColumn>
    <tableColumn id="4" xr3:uid="{ED178166-5181-4000-95DC-170101CA0855}" name="Dsw" dataDxfId="10">
      <calculatedColumnFormula>1/(1+C2/B2)</calculatedColumnFormula>
    </tableColumn>
    <tableColumn id="5" xr3:uid="{0FB6D12F-FD9C-4C50-9E5B-568CE422A308}" name="Dpwm" dataDxfId="9">
      <calculatedColumnFormula>D2*2</calculatedColumnFormula>
    </tableColumn>
    <tableColumn id="6" xr3:uid="{62E4E080-E128-4976-B9ED-78550CAD4649}" name="Vx" dataDxfId="8">
      <calculatedColumnFormula>E2*5</calculatedColumnFormula>
    </tableColumn>
    <tableColumn id="7" xr3:uid="{234325A5-ADA6-4701-88B6-D03869D2506F}" name="MCD" dataDxfId="7">
      <calculatedColumnFormula>GCD($S$1,A2)</calculatedColumnFormula>
    </tableColumn>
    <tableColumn id="8" xr3:uid="{0145542C-0712-4F4E-9E9F-A44B250E3EAD}" name="N1'" dataDxfId="6">
      <calculatedColumnFormula>$S$1/G2</calculatedColumnFormula>
    </tableColumn>
    <tableColumn id="9" xr3:uid="{3068F88B-E903-49F3-8CCD-8922BF4DE77A}" name="N2'" dataDxfId="5">
      <calculatedColumnFormula>A2/G2</calculatedColumnFormula>
    </tableColumn>
    <tableColumn id="10" xr3:uid="{55B532CE-C0A2-48C1-9C64-6B9B39E17C57}" name="N3'" dataDxfId="4">
      <calculatedColumnFormula>I2/112*16</calculatedColumnFormula>
    </tableColumn>
    <tableColumn id="11" xr3:uid="{58E97C29-8487-4C00-9BB9-1FBCF0AF7975}" name="SN" dataDxfId="3">
      <calculatedColumnFormula>SUM(Table1[[#This Row],[N1'']:[N3'']])</calculatedColumnFormula>
    </tableColumn>
    <tableColumn id="12" xr3:uid="{8CDFBC59-5655-4B11-8923-D52A1D770A39}" name="N1/N2" dataDxfId="2">
      <calculatedColumnFormula>Table1[[#This Row],[N1'']]/Table1[[#This Row],[N2'']]</calculatedColumnFormula>
    </tableColumn>
    <tableColumn id="13" xr3:uid="{D62D38BC-DA7F-4955-8165-C672F7F3005B}" name="D/(1-D)" dataDxfId="1">
      <calculatedColumnFormula>Table1[[#This Row],[Dsw]]/(1-Table1[[#This Row],[Dsw]])</calculatedColumnFormula>
    </tableColumn>
    <tableColumn id="14" xr3:uid="{7F6E6ED8-9FCD-411B-A096-3DC11547D92A}" name="N1/N2*(1-D)/D" dataDxfId="0">
      <calculatedColumnFormula>Table1[[#This Row],[N1/N2]]/Table1[[#This Row],[D/(1-D)]]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4896A-20DC-4055-8B93-0E8A32D270FA}">
  <dimension ref="A1:S37"/>
  <sheetViews>
    <sheetView tabSelected="1" workbookViewId="0">
      <selection activeCell="J11" sqref="J11"/>
    </sheetView>
  </sheetViews>
  <sheetFormatPr defaultColWidth="8.85546875" defaultRowHeight="15" x14ac:dyDescent="0.25"/>
  <cols>
    <col min="1" max="1" width="9.42578125" bestFit="1" customWidth="1"/>
    <col min="2" max="4" width="9" bestFit="1" customWidth="1"/>
    <col min="5" max="5" width="9" customWidth="1"/>
    <col min="6" max="6" width="9" bestFit="1" customWidth="1"/>
  </cols>
  <sheetData>
    <row r="1" spans="1:19" x14ac:dyDescent="0.25">
      <c r="A1" t="s">
        <v>1</v>
      </c>
      <c r="B1" t="s">
        <v>4</v>
      </c>
      <c r="C1" t="s">
        <v>5</v>
      </c>
      <c r="D1" t="s">
        <v>8</v>
      </c>
      <c r="E1" t="s">
        <v>9</v>
      </c>
      <c r="F1" t="s">
        <v>6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s="14" t="s">
        <v>15</v>
      </c>
      <c r="M1" s="14" t="s">
        <v>16</v>
      </c>
      <c r="N1" s="14" t="s">
        <v>17</v>
      </c>
      <c r="R1" t="s">
        <v>0</v>
      </c>
      <c r="S1">
        <v>75</v>
      </c>
    </row>
    <row r="2" spans="1:19" s="7" customFormat="1" x14ac:dyDescent="0.25">
      <c r="A2" s="3">
        <v>252</v>
      </c>
      <c r="B2" s="4">
        <f>$S$3/A2</f>
        <v>0.44444444444444442</v>
      </c>
      <c r="C2" s="3">
        <f>$S$2/$S$1</f>
        <v>4</v>
      </c>
      <c r="D2" s="4">
        <f t="shared" ref="D2:D37" si="0">1/(1+C2/B2)</f>
        <v>0.1</v>
      </c>
      <c r="E2" s="4">
        <f t="shared" ref="E2:E37" si="1">D2*2</f>
        <v>0.2</v>
      </c>
      <c r="F2" s="4">
        <f t="shared" ref="F2:F37" si="2">E2*5</f>
        <v>1</v>
      </c>
      <c r="G2" s="12">
        <f>GCD($S$1,A2)</f>
        <v>3</v>
      </c>
      <c r="H2" s="12">
        <f>$S$1/G2</f>
        <v>25</v>
      </c>
      <c r="I2" s="12">
        <f t="shared" ref="I2:I37" si="3">A2/G2</f>
        <v>84</v>
      </c>
      <c r="J2" s="12">
        <f t="shared" ref="J2:J37" si="4">I2/112*16</f>
        <v>12</v>
      </c>
      <c r="K2" s="12">
        <f>SUM(Table1[[#This Row],[N1'']:[N3'']])</f>
        <v>121</v>
      </c>
      <c r="L2" s="13">
        <f>Table1[[#This Row],[N1'']]/Table1[[#This Row],[N2'']]</f>
        <v>0.29761904761904762</v>
      </c>
      <c r="M2" s="13">
        <f>Table1[[#This Row],[Dsw]]/(1-Table1[[#This Row],[Dsw]])</f>
        <v>0.11111111111111112</v>
      </c>
      <c r="N2" s="15">
        <f>Table1[[#This Row],[N1/N2]]/Table1[[#This Row],[D/(1-D)]]</f>
        <v>2.6785714285714284</v>
      </c>
      <c r="R2" s="7" t="s">
        <v>2</v>
      </c>
      <c r="S2" s="7">
        <v>300</v>
      </c>
    </row>
    <row r="3" spans="1:19" s="7" customFormat="1" x14ac:dyDescent="0.25">
      <c r="A3" s="2">
        <v>231</v>
      </c>
      <c r="B3" s="1">
        <f>$S$3/A3</f>
        <v>0.48484848484848486</v>
      </c>
      <c r="C3" s="2">
        <f>$S$2/$S$1</f>
        <v>4</v>
      </c>
      <c r="D3" s="1">
        <f t="shared" si="0"/>
        <v>0.10810810810810811</v>
      </c>
      <c r="E3" s="1">
        <f t="shared" si="1"/>
        <v>0.21621621621621623</v>
      </c>
      <c r="F3" s="1">
        <f t="shared" si="2"/>
        <v>1.0810810810810811</v>
      </c>
      <c r="G3" s="11">
        <f>GCD($S$1,A3)</f>
        <v>3</v>
      </c>
      <c r="H3" s="11">
        <f>$S$1/G3</f>
        <v>25</v>
      </c>
      <c r="I3" s="11">
        <f t="shared" si="3"/>
        <v>77</v>
      </c>
      <c r="J3" s="11">
        <f t="shared" si="4"/>
        <v>11</v>
      </c>
      <c r="K3" s="11">
        <f>SUM(Table1[[#This Row],[N1'']:[N3'']])</f>
        <v>113</v>
      </c>
      <c r="L3" s="13">
        <f>Table1[[#This Row],[N1'']]/Table1[[#This Row],[N2'']]</f>
        <v>0.32467532467532467</v>
      </c>
      <c r="M3" s="13">
        <f>Table1[[#This Row],[Dsw]]/(1-Table1[[#This Row],[Dsw]])</f>
        <v>0.12121212121212122</v>
      </c>
      <c r="N3" s="15">
        <f>Table1[[#This Row],[N1/N2]]/Table1[[#This Row],[D/(1-D)]]</f>
        <v>2.6785714285714284</v>
      </c>
      <c r="R3" s="7" t="s">
        <v>3</v>
      </c>
      <c r="S3" s="7">
        <v>112</v>
      </c>
    </row>
    <row r="4" spans="1:19" s="7" customFormat="1" x14ac:dyDescent="0.25">
      <c r="A4" s="2">
        <v>189</v>
      </c>
      <c r="B4" s="1">
        <f>$S$3/A4</f>
        <v>0.59259259259259256</v>
      </c>
      <c r="C4" s="2">
        <f>$S$2/$S$1</f>
        <v>4</v>
      </c>
      <c r="D4" s="1">
        <f t="shared" si="0"/>
        <v>0.12903225806451613</v>
      </c>
      <c r="E4" s="1">
        <f t="shared" si="1"/>
        <v>0.25806451612903225</v>
      </c>
      <c r="F4" s="1">
        <f t="shared" si="2"/>
        <v>1.2903225806451613</v>
      </c>
      <c r="G4" s="11">
        <f>GCD($S$1,A4)</f>
        <v>3</v>
      </c>
      <c r="H4" s="11">
        <f>$S$1/G4</f>
        <v>25</v>
      </c>
      <c r="I4" s="11">
        <f t="shared" si="3"/>
        <v>63</v>
      </c>
      <c r="J4" s="11">
        <f t="shared" si="4"/>
        <v>9</v>
      </c>
      <c r="K4" s="11">
        <f>SUM(Table1[[#This Row],[N1'']:[N3'']])</f>
        <v>97</v>
      </c>
      <c r="L4" s="13">
        <f>Table1[[#This Row],[N1'']]/Table1[[#This Row],[N2'']]</f>
        <v>0.3968253968253968</v>
      </c>
      <c r="M4" s="13">
        <f>Table1[[#This Row],[Dsw]]/(1-Table1[[#This Row],[Dsw]])</f>
        <v>0.14814814814814814</v>
      </c>
      <c r="N4" s="15">
        <f>Table1[[#This Row],[N1/N2]]/Table1[[#This Row],[D/(1-D)]]</f>
        <v>2.6785714285714284</v>
      </c>
      <c r="R4" s="7" t="s">
        <v>7</v>
      </c>
      <c r="S4" s="7">
        <v>16</v>
      </c>
    </row>
    <row r="5" spans="1:19" s="7" customFormat="1" x14ac:dyDescent="0.25">
      <c r="A5" s="2">
        <v>168</v>
      </c>
      <c r="B5" s="1">
        <f>$S$3/A5</f>
        <v>0.66666666666666663</v>
      </c>
      <c r="C5" s="2">
        <f>$S$2/$S$1</f>
        <v>4</v>
      </c>
      <c r="D5" s="1">
        <f t="shared" si="0"/>
        <v>0.14285714285714285</v>
      </c>
      <c r="E5" s="1">
        <f t="shared" si="1"/>
        <v>0.2857142857142857</v>
      </c>
      <c r="F5" s="1">
        <f t="shared" si="2"/>
        <v>1.4285714285714284</v>
      </c>
      <c r="G5" s="11">
        <f>GCD($S$1,A5)</f>
        <v>3</v>
      </c>
      <c r="H5" s="11">
        <f>$S$1/G5</f>
        <v>25</v>
      </c>
      <c r="I5" s="11">
        <f t="shared" si="3"/>
        <v>56</v>
      </c>
      <c r="J5" s="11">
        <f t="shared" si="4"/>
        <v>8</v>
      </c>
      <c r="K5" s="11">
        <f>SUM(Table1[[#This Row],[N1'']:[N3'']])</f>
        <v>89</v>
      </c>
      <c r="L5" s="13">
        <f>Table1[[#This Row],[N1'']]/Table1[[#This Row],[N2'']]</f>
        <v>0.44642857142857145</v>
      </c>
      <c r="M5" s="13">
        <f>Table1[[#This Row],[Dsw]]/(1-Table1[[#This Row],[Dsw]])</f>
        <v>0.16666666666666666</v>
      </c>
      <c r="N5" s="15">
        <f>Table1[[#This Row],[N1/N2]]/Table1[[#This Row],[D/(1-D)]]</f>
        <v>2.6785714285714288</v>
      </c>
    </row>
    <row r="6" spans="1:19" x14ac:dyDescent="0.25">
      <c r="A6" s="3">
        <v>147</v>
      </c>
      <c r="B6" s="4">
        <f>$S$3/A6</f>
        <v>0.76190476190476186</v>
      </c>
      <c r="C6" s="3">
        <f>$S$2/$S$1</f>
        <v>4</v>
      </c>
      <c r="D6" s="4">
        <f t="shared" si="0"/>
        <v>0.16</v>
      </c>
      <c r="E6" s="4">
        <f t="shared" si="1"/>
        <v>0.32</v>
      </c>
      <c r="F6" s="4">
        <f t="shared" si="2"/>
        <v>1.6</v>
      </c>
      <c r="G6" s="12">
        <f>GCD($S$1,A6)</f>
        <v>3</v>
      </c>
      <c r="H6" s="12">
        <f>$S$1/G6</f>
        <v>25</v>
      </c>
      <c r="I6" s="12">
        <f t="shared" si="3"/>
        <v>49</v>
      </c>
      <c r="J6" s="12">
        <f t="shared" si="4"/>
        <v>7</v>
      </c>
      <c r="K6" s="12">
        <f>SUM(Table1[[#This Row],[N1'']:[N3'']])</f>
        <v>81</v>
      </c>
      <c r="L6" s="13">
        <f>Table1[[#This Row],[N1'']]/Table1[[#This Row],[N2'']]</f>
        <v>0.51020408163265307</v>
      </c>
      <c r="M6" s="13">
        <f>Table1[[#This Row],[Dsw]]/(1-Table1[[#This Row],[Dsw]])</f>
        <v>0.19047619047619049</v>
      </c>
      <c r="N6" s="15">
        <f>Table1[[#This Row],[N1/N2]]/Table1[[#This Row],[D/(1-D)]]</f>
        <v>2.6785714285714284</v>
      </c>
    </row>
    <row r="7" spans="1:19" x14ac:dyDescent="0.25">
      <c r="A7" s="2">
        <v>126</v>
      </c>
      <c r="B7" s="1">
        <f>$S$3/A7</f>
        <v>0.88888888888888884</v>
      </c>
      <c r="C7" s="2">
        <f>$S$2/$S$1</f>
        <v>4</v>
      </c>
      <c r="D7" s="1">
        <f t="shared" si="0"/>
        <v>0.18181818181818182</v>
      </c>
      <c r="E7" s="1">
        <f t="shared" si="1"/>
        <v>0.36363636363636365</v>
      </c>
      <c r="F7" s="1">
        <f t="shared" si="2"/>
        <v>1.8181818181818183</v>
      </c>
      <c r="G7" s="11">
        <f>GCD($S$1,A7)</f>
        <v>3</v>
      </c>
      <c r="H7" s="11">
        <f>$S$1/G7</f>
        <v>25</v>
      </c>
      <c r="I7" s="11">
        <f t="shared" si="3"/>
        <v>42</v>
      </c>
      <c r="J7" s="11">
        <f t="shared" si="4"/>
        <v>6</v>
      </c>
      <c r="K7" s="11">
        <f>SUM(Table1[[#This Row],[N1'']:[N3'']])</f>
        <v>73</v>
      </c>
      <c r="L7" s="13">
        <f>Table1[[#This Row],[N1'']]/Table1[[#This Row],[N2'']]</f>
        <v>0.59523809523809523</v>
      </c>
      <c r="M7" s="13">
        <f>Table1[[#This Row],[Dsw]]/(1-Table1[[#This Row],[Dsw]])</f>
        <v>0.22222222222222224</v>
      </c>
      <c r="N7" s="15">
        <f>Table1[[#This Row],[N1/N2]]/Table1[[#This Row],[D/(1-D)]]</f>
        <v>2.6785714285714284</v>
      </c>
    </row>
    <row r="8" spans="1:19" x14ac:dyDescent="0.25">
      <c r="A8" s="3">
        <v>84</v>
      </c>
      <c r="B8" s="4">
        <f>$S$3/A8</f>
        <v>1.3333333333333333</v>
      </c>
      <c r="C8" s="3">
        <f>$S$2/$S$1</f>
        <v>4</v>
      </c>
      <c r="D8" s="4">
        <f t="shared" si="0"/>
        <v>0.25</v>
      </c>
      <c r="E8" s="4">
        <f t="shared" si="1"/>
        <v>0.5</v>
      </c>
      <c r="F8" s="4">
        <f t="shared" si="2"/>
        <v>2.5</v>
      </c>
      <c r="G8" s="12">
        <f>GCD($S$1,A8)</f>
        <v>3</v>
      </c>
      <c r="H8" s="12">
        <f>$S$1/G8</f>
        <v>25</v>
      </c>
      <c r="I8" s="12">
        <f t="shared" si="3"/>
        <v>28</v>
      </c>
      <c r="J8" s="12">
        <f t="shared" si="4"/>
        <v>4</v>
      </c>
      <c r="K8" s="12">
        <f>SUM(Table1[[#This Row],[N1'']:[N3'']])</f>
        <v>57</v>
      </c>
      <c r="L8" s="13">
        <f>Table1[[#This Row],[N1'']]/Table1[[#This Row],[N2'']]</f>
        <v>0.8928571428571429</v>
      </c>
      <c r="M8" s="13">
        <f>Table1[[#This Row],[Dsw]]/(1-Table1[[#This Row],[Dsw]])</f>
        <v>0.33333333333333331</v>
      </c>
      <c r="N8" s="15">
        <f>Table1[[#This Row],[N1/N2]]/Table1[[#This Row],[D/(1-D)]]</f>
        <v>2.6785714285714288</v>
      </c>
    </row>
    <row r="9" spans="1:19" hidden="1" x14ac:dyDescent="0.25">
      <c r="A9" s="9">
        <v>21</v>
      </c>
      <c r="B9" s="10">
        <f>$S$3/A9</f>
        <v>5.333333333333333</v>
      </c>
      <c r="C9" s="9">
        <f>$S$2/$S$1</f>
        <v>4</v>
      </c>
      <c r="D9" s="10">
        <f t="shared" si="0"/>
        <v>0.5714285714285714</v>
      </c>
      <c r="E9" s="10">
        <f t="shared" si="1"/>
        <v>1.1428571428571428</v>
      </c>
      <c r="F9" s="10">
        <f t="shared" si="2"/>
        <v>5.7142857142857135</v>
      </c>
      <c r="G9" s="7">
        <f>GCD($S$1,A9)</f>
        <v>3</v>
      </c>
      <c r="H9" s="7">
        <f>$S$1/G9</f>
        <v>25</v>
      </c>
      <c r="I9" s="7">
        <f t="shared" si="3"/>
        <v>7</v>
      </c>
      <c r="J9" s="7">
        <f t="shared" si="4"/>
        <v>1</v>
      </c>
      <c r="K9" s="11">
        <f>SUM(Table1[[#This Row],[N1'']:[N3'']])</f>
        <v>33</v>
      </c>
      <c r="L9" s="13">
        <f>Table1[[#This Row],[N1'']]/Table1[[#This Row],[N2'']]</f>
        <v>3.5714285714285716</v>
      </c>
      <c r="M9" s="13">
        <f>Table1[[#This Row],[Dsw]]/(1-Table1[[#This Row],[Dsw]])</f>
        <v>1.3333333333333333</v>
      </c>
      <c r="N9" s="15">
        <f>Table1[[#This Row],[N1/N2]]/Table1[[#This Row],[D/(1-D)]]</f>
        <v>2.6785714285714288</v>
      </c>
    </row>
    <row r="10" spans="1:19" x14ac:dyDescent="0.25">
      <c r="A10" s="2">
        <v>63</v>
      </c>
      <c r="B10" s="1">
        <f>$S$3/A10</f>
        <v>1.7777777777777777</v>
      </c>
      <c r="C10" s="2">
        <f>$S$2/$S$1</f>
        <v>4</v>
      </c>
      <c r="D10" s="1">
        <f t="shared" si="0"/>
        <v>0.30769230769230771</v>
      </c>
      <c r="E10" s="1">
        <f t="shared" si="1"/>
        <v>0.61538461538461542</v>
      </c>
      <c r="F10" s="1">
        <f t="shared" si="2"/>
        <v>3.0769230769230771</v>
      </c>
      <c r="G10" s="11">
        <f>GCD($S$1,A10)</f>
        <v>3</v>
      </c>
      <c r="H10" s="11">
        <f>$S$1/G10</f>
        <v>25</v>
      </c>
      <c r="I10" s="11">
        <f t="shared" si="3"/>
        <v>21</v>
      </c>
      <c r="J10" s="11">
        <f t="shared" si="4"/>
        <v>3</v>
      </c>
      <c r="K10" s="11">
        <f>SUM(Table1[[#This Row],[N1'']:[N3'']])</f>
        <v>49</v>
      </c>
      <c r="L10" s="13">
        <f>Table1[[#This Row],[N1'']]/Table1[[#This Row],[N2'']]</f>
        <v>1.1904761904761905</v>
      </c>
      <c r="M10" s="13">
        <f>Table1[[#This Row],[Dsw]]/(1-Table1[[#This Row],[Dsw]])</f>
        <v>0.44444444444444448</v>
      </c>
      <c r="N10" s="15">
        <f>Table1[[#This Row],[N1/N2]]/Table1[[#This Row],[D/(1-D)]]</f>
        <v>2.6785714285714284</v>
      </c>
    </row>
    <row r="11" spans="1:19" x14ac:dyDescent="0.25">
      <c r="A11" s="3">
        <v>42</v>
      </c>
      <c r="B11" s="4">
        <f>$S$3/A11</f>
        <v>2.6666666666666665</v>
      </c>
      <c r="C11" s="3">
        <f>$S$2/$S$1</f>
        <v>4</v>
      </c>
      <c r="D11" s="4">
        <f t="shared" si="0"/>
        <v>0.4</v>
      </c>
      <c r="E11" s="4">
        <f t="shared" si="1"/>
        <v>0.8</v>
      </c>
      <c r="F11" s="4">
        <f t="shared" si="2"/>
        <v>4</v>
      </c>
      <c r="G11" s="12">
        <f>GCD($S$1,A11)</f>
        <v>3</v>
      </c>
      <c r="H11" s="12">
        <f>$S$1/G11</f>
        <v>25</v>
      </c>
      <c r="I11" s="12">
        <f t="shared" si="3"/>
        <v>14</v>
      </c>
      <c r="J11" s="12">
        <f t="shared" si="4"/>
        <v>2</v>
      </c>
      <c r="K11" s="12">
        <f>SUM(Table1[[#This Row],[N1'']:[N3'']])</f>
        <v>41</v>
      </c>
      <c r="L11" s="13">
        <f>Table1[[#This Row],[N1'']]/Table1[[#This Row],[N2'']]</f>
        <v>1.7857142857142858</v>
      </c>
      <c r="M11" s="13">
        <f>Table1[[#This Row],[Dsw]]/(1-Table1[[#This Row],[Dsw]])</f>
        <v>0.66666666666666674</v>
      </c>
      <c r="N11" s="15">
        <f>Table1[[#This Row],[N1/N2]]/Table1[[#This Row],[D/(1-D)]]</f>
        <v>2.6785714285714284</v>
      </c>
    </row>
    <row r="12" spans="1:19" x14ac:dyDescent="0.25">
      <c r="A12" s="2">
        <v>245</v>
      </c>
      <c r="B12" s="1">
        <f>$S$3/A12</f>
        <v>0.45714285714285713</v>
      </c>
      <c r="C12" s="2">
        <f>$S$2/$S$1</f>
        <v>4</v>
      </c>
      <c r="D12" s="1">
        <f t="shared" si="0"/>
        <v>0.10256410256410256</v>
      </c>
      <c r="E12" s="1">
        <f t="shared" si="1"/>
        <v>0.20512820512820512</v>
      </c>
      <c r="F12" s="1">
        <f t="shared" si="2"/>
        <v>1.0256410256410255</v>
      </c>
      <c r="G12" s="11">
        <f>GCD($S$1,A12)</f>
        <v>5</v>
      </c>
      <c r="H12" s="11">
        <f>$S$1/G12</f>
        <v>15</v>
      </c>
      <c r="I12" s="11">
        <f t="shared" si="3"/>
        <v>49</v>
      </c>
      <c r="J12" s="11">
        <f t="shared" si="4"/>
        <v>7</v>
      </c>
      <c r="K12" s="11">
        <f>SUM(Table1[[#This Row],[N1'']:[N3'']])</f>
        <v>71</v>
      </c>
      <c r="L12" s="13">
        <f>Table1[[#This Row],[N1'']]/Table1[[#This Row],[N2'']]</f>
        <v>0.30612244897959184</v>
      </c>
      <c r="M12" s="13">
        <f>Table1[[#This Row],[Dsw]]/(1-Table1[[#This Row],[Dsw]])</f>
        <v>0.11428571428571428</v>
      </c>
      <c r="N12" s="15">
        <f>Table1[[#This Row],[N1/N2]]/Table1[[#This Row],[D/(1-D)]]</f>
        <v>2.6785714285714288</v>
      </c>
    </row>
    <row r="13" spans="1:19" x14ac:dyDescent="0.25">
      <c r="A13" s="2">
        <v>140</v>
      </c>
      <c r="B13" s="1">
        <f>$S$3/A13</f>
        <v>0.8</v>
      </c>
      <c r="C13" s="2">
        <f>$S$2/$S$1</f>
        <v>4</v>
      </c>
      <c r="D13" s="1">
        <f t="shared" si="0"/>
        <v>0.16666666666666666</v>
      </c>
      <c r="E13" s="1">
        <f t="shared" si="1"/>
        <v>0.33333333333333331</v>
      </c>
      <c r="F13" s="1">
        <f t="shared" si="2"/>
        <v>1.6666666666666665</v>
      </c>
      <c r="G13" s="11">
        <f>GCD($S$1,A13)</f>
        <v>5</v>
      </c>
      <c r="H13" s="11">
        <f>$S$1/G13</f>
        <v>15</v>
      </c>
      <c r="I13" s="11">
        <f t="shared" si="3"/>
        <v>28</v>
      </c>
      <c r="J13" s="11">
        <f t="shared" si="4"/>
        <v>4</v>
      </c>
      <c r="K13" s="11">
        <f>SUM(Table1[[#This Row],[N1'']:[N3'']])</f>
        <v>47</v>
      </c>
      <c r="L13" s="13">
        <f>Table1[[#This Row],[N1'']]/Table1[[#This Row],[N2'']]</f>
        <v>0.5357142857142857</v>
      </c>
      <c r="M13" s="13">
        <f>Table1[[#This Row],[Dsw]]/(1-Table1[[#This Row],[Dsw]])</f>
        <v>0.19999999999999998</v>
      </c>
      <c r="N13" s="15">
        <f>Table1[[#This Row],[N1/N2]]/Table1[[#This Row],[D/(1-D)]]</f>
        <v>2.6785714285714288</v>
      </c>
    </row>
    <row r="14" spans="1:19" x14ac:dyDescent="0.25">
      <c r="A14" s="2">
        <v>70</v>
      </c>
      <c r="B14" s="1">
        <f>$S$3/A14</f>
        <v>1.6</v>
      </c>
      <c r="C14" s="2">
        <f>$S$2/$S$1</f>
        <v>4</v>
      </c>
      <c r="D14" s="1">
        <f t="shared" si="0"/>
        <v>0.2857142857142857</v>
      </c>
      <c r="E14" s="1">
        <f t="shared" si="1"/>
        <v>0.5714285714285714</v>
      </c>
      <c r="F14" s="1">
        <f t="shared" si="2"/>
        <v>2.8571428571428568</v>
      </c>
      <c r="G14" s="11">
        <f>GCD($S$1,A14)</f>
        <v>5</v>
      </c>
      <c r="H14" s="11">
        <f>$S$1/G14</f>
        <v>15</v>
      </c>
      <c r="I14" s="11">
        <f t="shared" si="3"/>
        <v>14</v>
      </c>
      <c r="J14" s="11">
        <f t="shared" si="4"/>
        <v>2</v>
      </c>
      <c r="K14" s="11">
        <f>SUM(Table1[[#This Row],[N1'']:[N3'']])</f>
        <v>31</v>
      </c>
      <c r="L14" s="13">
        <f>Table1[[#This Row],[N1'']]/Table1[[#This Row],[N2'']]</f>
        <v>1.0714285714285714</v>
      </c>
      <c r="M14" s="13">
        <f>Table1[[#This Row],[Dsw]]/(1-Table1[[#This Row],[Dsw]])</f>
        <v>0.39999999999999997</v>
      </c>
      <c r="N14" s="15">
        <f>Table1[[#This Row],[N1/N2]]/Table1[[#This Row],[D/(1-D)]]</f>
        <v>2.6785714285714288</v>
      </c>
    </row>
    <row r="15" spans="1:19" x14ac:dyDescent="0.25">
      <c r="A15" s="2">
        <v>35</v>
      </c>
      <c r="B15" s="1">
        <f>$S$3/A15</f>
        <v>3.2</v>
      </c>
      <c r="C15" s="2">
        <f>$S$2/$S$1</f>
        <v>4</v>
      </c>
      <c r="D15" s="1">
        <f t="shared" si="0"/>
        <v>0.44444444444444442</v>
      </c>
      <c r="E15" s="1">
        <f t="shared" si="1"/>
        <v>0.88888888888888884</v>
      </c>
      <c r="F15" s="1">
        <f t="shared" si="2"/>
        <v>4.4444444444444446</v>
      </c>
      <c r="G15" s="11">
        <f>GCD($S$1,A15)</f>
        <v>5</v>
      </c>
      <c r="H15" s="11">
        <f>$S$1/G15</f>
        <v>15</v>
      </c>
      <c r="I15" s="11">
        <f t="shared" si="3"/>
        <v>7</v>
      </c>
      <c r="J15" s="11">
        <f t="shared" si="4"/>
        <v>1</v>
      </c>
      <c r="K15" s="11">
        <f>SUM(Table1[[#This Row],[N1'']:[N3'']])</f>
        <v>23</v>
      </c>
      <c r="L15" s="13">
        <f>Table1[[#This Row],[N1'']]/Table1[[#This Row],[N2'']]</f>
        <v>2.1428571428571428</v>
      </c>
      <c r="M15" s="13">
        <f>Table1[[#This Row],[Dsw]]/(1-Table1[[#This Row],[Dsw]])</f>
        <v>0.79999999999999993</v>
      </c>
      <c r="N15" s="15">
        <f>Table1[[#This Row],[N1/N2]]/Table1[[#This Row],[D/(1-D)]]</f>
        <v>2.6785714285714288</v>
      </c>
    </row>
    <row r="16" spans="1:19" x14ac:dyDescent="0.25">
      <c r="A16" s="2">
        <v>210</v>
      </c>
      <c r="B16" s="1">
        <f>$S$3/A16</f>
        <v>0.53333333333333333</v>
      </c>
      <c r="C16" s="2">
        <f>$S$2/$S$1</f>
        <v>4</v>
      </c>
      <c r="D16" s="1">
        <f t="shared" si="0"/>
        <v>0.11764705882352941</v>
      </c>
      <c r="E16" s="1">
        <f t="shared" si="1"/>
        <v>0.23529411764705882</v>
      </c>
      <c r="F16" s="1">
        <f t="shared" si="2"/>
        <v>1.1764705882352942</v>
      </c>
      <c r="G16" s="11">
        <f>GCD($S$1,A16)</f>
        <v>15</v>
      </c>
      <c r="H16" s="11">
        <f>$S$1/G16</f>
        <v>5</v>
      </c>
      <c r="I16" s="11">
        <f t="shared" si="3"/>
        <v>14</v>
      </c>
      <c r="J16" s="11">
        <f t="shared" si="4"/>
        <v>2</v>
      </c>
      <c r="K16" s="11">
        <f>SUM(Table1[[#This Row],[N1'']:[N3'']])</f>
        <v>21</v>
      </c>
      <c r="L16" s="13">
        <f>Table1[[#This Row],[N1'']]/Table1[[#This Row],[N2'']]</f>
        <v>0.35714285714285715</v>
      </c>
      <c r="M16" s="13">
        <f>Table1[[#This Row],[Dsw]]/(1-Table1[[#This Row],[Dsw]])</f>
        <v>0.13333333333333333</v>
      </c>
      <c r="N16" s="15">
        <f>Table1[[#This Row],[N1/N2]]/Table1[[#This Row],[D/(1-D)]]</f>
        <v>2.6785714285714288</v>
      </c>
    </row>
    <row r="17" spans="1:14" x14ac:dyDescent="0.25">
      <c r="A17" s="2">
        <v>105</v>
      </c>
      <c r="B17" s="1">
        <f>$S$3/A17</f>
        <v>1.0666666666666667</v>
      </c>
      <c r="C17" s="2">
        <f>$S$2/$S$1</f>
        <v>4</v>
      </c>
      <c r="D17" s="1">
        <f t="shared" si="0"/>
        <v>0.21052631578947367</v>
      </c>
      <c r="E17" s="1">
        <f t="shared" si="1"/>
        <v>0.42105263157894735</v>
      </c>
      <c r="F17" s="1">
        <f t="shared" si="2"/>
        <v>2.1052631578947367</v>
      </c>
      <c r="G17" s="11">
        <f>GCD($S$1,A17)</f>
        <v>15</v>
      </c>
      <c r="H17" s="11">
        <f>$S$1/G17</f>
        <v>5</v>
      </c>
      <c r="I17" s="11">
        <f t="shared" si="3"/>
        <v>7</v>
      </c>
      <c r="J17" s="11">
        <f t="shared" si="4"/>
        <v>1</v>
      </c>
      <c r="K17" s="11">
        <f>SUM(Table1[[#This Row],[N1'']:[N3'']])</f>
        <v>13</v>
      </c>
      <c r="L17" s="13">
        <f>Table1[[#This Row],[N1'']]/Table1[[#This Row],[N2'']]</f>
        <v>0.7142857142857143</v>
      </c>
      <c r="M17" s="13">
        <f>Table1[[#This Row],[Dsw]]/(1-Table1[[#This Row],[Dsw]])</f>
        <v>0.26666666666666666</v>
      </c>
      <c r="N17" s="15">
        <f>Table1[[#This Row],[N1/N2]]/Table1[[#This Row],[D/(1-D)]]</f>
        <v>2.6785714285714288</v>
      </c>
    </row>
    <row r="18" spans="1:14" x14ac:dyDescent="0.25">
      <c r="A18" s="2">
        <v>175</v>
      </c>
      <c r="B18" s="1">
        <f>$S$3/A18</f>
        <v>0.64</v>
      </c>
      <c r="C18" s="2">
        <f>$S$2/$S$1</f>
        <v>4</v>
      </c>
      <c r="D18" s="1">
        <f t="shared" si="0"/>
        <v>0.13793103448275862</v>
      </c>
      <c r="E18" s="1">
        <f t="shared" si="1"/>
        <v>0.27586206896551724</v>
      </c>
      <c r="F18" s="1">
        <f t="shared" si="2"/>
        <v>1.3793103448275863</v>
      </c>
      <c r="G18" s="11">
        <f>GCD($S$1,A18)</f>
        <v>25</v>
      </c>
      <c r="H18" s="11">
        <f>$S$1/G18</f>
        <v>3</v>
      </c>
      <c r="I18" s="11">
        <f t="shared" si="3"/>
        <v>7</v>
      </c>
      <c r="J18" s="11">
        <f t="shared" si="4"/>
        <v>1</v>
      </c>
      <c r="K18" s="11">
        <f>SUM(Table1[[#This Row],[N1'']:[N3'']])</f>
        <v>11</v>
      </c>
      <c r="L18" s="13">
        <f>Table1[[#This Row],[N1'']]/Table1[[#This Row],[N2'']]</f>
        <v>0.42857142857142855</v>
      </c>
      <c r="M18" s="13">
        <f>Table1[[#This Row],[Dsw]]/(1-Table1[[#This Row],[Dsw]])</f>
        <v>0.16</v>
      </c>
      <c r="N18" s="15">
        <f>Table1[[#This Row],[N1/N2]]/Table1[[#This Row],[D/(1-D)]]</f>
        <v>2.6785714285714284</v>
      </c>
    </row>
    <row r="19" spans="1:14" hidden="1" x14ac:dyDescent="0.25">
      <c r="A19" s="5">
        <v>7</v>
      </c>
      <c r="B19" s="6">
        <f>$S$3/A19</f>
        <v>16</v>
      </c>
      <c r="C19" s="5">
        <f>$S$2/$S$1</f>
        <v>4</v>
      </c>
      <c r="D19" s="6">
        <f t="shared" si="0"/>
        <v>0.8</v>
      </c>
      <c r="E19" s="6">
        <f t="shared" si="1"/>
        <v>1.6</v>
      </c>
      <c r="F19" s="6">
        <f t="shared" si="2"/>
        <v>8</v>
      </c>
      <c r="G19" s="8">
        <f>GCD($S$1,A19)</f>
        <v>1</v>
      </c>
      <c r="H19" s="8">
        <f>$S$1/G19</f>
        <v>75</v>
      </c>
      <c r="I19" s="8">
        <f t="shared" si="3"/>
        <v>7</v>
      </c>
      <c r="J19" s="8">
        <f t="shared" si="4"/>
        <v>1</v>
      </c>
      <c r="K19" s="11">
        <f>SUM(Table1[[#This Row],[N1'']:[N3'']])</f>
        <v>83</v>
      </c>
      <c r="L19" s="13">
        <f>Table1[[#This Row],[N1'']]/Table1[[#This Row],[N2'']]</f>
        <v>10.714285714285714</v>
      </c>
      <c r="M19" s="13">
        <f>Table1[[#This Row],[Dsw]]/(1-Table1[[#This Row],[Dsw]])</f>
        <v>4.0000000000000009</v>
      </c>
      <c r="N19" s="15">
        <f>Table1[[#This Row],[N1/N2]]/Table1[[#This Row],[D/(1-D)]]</f>
        <v>2.6785714285714279</v>
      </c>
    </row>
    <row r="20" spans="1:14" hidden="1" x14ac:dyDescent="0.25">
      <c r="A20" s="9">
        <v>14</v>
      </c>
      <c r="B20" s="10">
        <f>$S$3/A20</f>
        <v>8</v>
      </c>
      <c r="C20" s="9">
        <f>$S$2/$S$1</f>
        <v>4</v>
      </c>
      <c r="D20" s="10">
        <f t="shared" si="0"/>
        <v>0.66666666666666663</v>
      </c>
      <c r="E20" s="10">
        <f t="shared" si="1"/>
        <v>1.3333333333333333</v>
      </c>
      <c r="F20" s="10">
        <f t="shared" si="2"/>
        <v>6.6666666666666661</v>
      </c>
      <c r="G20" s="7">
        <f>GCD($S$1,A20)</f>
        <v>1</v>
      </c>
      <c r="H20" s="7">
        <f>$S$1/G20</f>
        <v>75</v>
      </c>
      <c r="I20" s="7">
        <f t="shared" si="3"/>
        <v>14</v>
      </c>
      <c r="J20" s="7">
        <f t="shared" si="4"/>
        <v>2</v>
      </c>
      <c r="K20" s="11">
        <f>SUM(Table1[[#This Row],[N1'']:[N3'']])</f>
        <v>91</v>
      </c>
      <c r="L20" s="13">
        <f>Table1[[#This Row],[N1'']]/Table1[[#This Row],[N2'']]</f>
        <v>5.3571428571428568</v>
      </c>
      <c r="M20" s="13">
        <f>Table1[[#This Row],[Dsw]]/(1-Table1[[#This Row],[Dsw]])</f>
        <v>1.9999999999999996</v>
      </c>
      <c r="N20" s="15">
        <f>Table1[[#This Row],[N1/N2]]/Table1[[#This Row],[D/(1-D)]]</f>
        <v>2.6785714285714288</v>
      </c>
    </row>
    <row r="21" spans="1:14" hidden="1" x14ac:dyDescent="0.25">
      <c r="A21" s="5">
        <v>28</v>
      </c>
      <c r="B21" s="6">
        <f>$S$3/A21</f>
        <v>4</v>
      </c>
      <c r="C21" s="5">
        <f>$S$2/$S$1</f>
        <v>4</v>
      </c>
      <c r="D21" s="6">
        <f t="shared" si="0"/>
        <v>0.5</v>
      </c>
      <c r="E21" s="6">
        <f t="shared" si="1"/>
        <v>1</v>
      </c>
      <c r="F21" s="6">
        <f t="shared" si="2"/>
        <v>5</v>
      </c>
      <c r="G21" s="8">
        <f>GCD($S$1,A21)</f>
        <v>1</v>
      </c>
      <c r="H21" s="8">
        <f>$S$1/G21</f>
        <v>75</v>
      </c>
      <c r="I21" s="8">
        <f t="shared" si="3"/>
        <v>28</v>
      </c>
      <c r="J21" s="8">
        <f t="shared" si="4"/>
        <v>4</v>
      </c>
      <c r="K21" s="11">
        <f>SUM(Table1[[#This Row],[N1'']:[N3'']])</f>
        <v>107</v>
      </c>
      <c r="L21" s="13">
        <f>Table1[[#This Row],[N1'']]/Table1[[#This Row],[N2'']]</f>
        <v>2.6785714285714284</v>
      </c>
      <c r="M21" s="13">
        <f>Table1[[#This Row],[Dsw]]/(1-Table1[[#This Row],[Dsw]])</f>
        <v>1</v>
      </c>
      <c r="N21" s="15">
        <f>Table1[[#This Row],[N1/N2]]/Table1[[#This Row],[D/(1-D)]]</f>
        <v>2.6785714285714284</v>
      </c>
    </row>
    <row r="22" spans="1:14" hidden="1" x14ac:dyDescent="0.25">
      <c r="A22" s="2">
        <v>49</v>
      </c>
      <c r="B22" s="1">
        <f>$S$3/A22</f>
        <v>2.2857142857142856</v>
      </c>
      <c r="C22" s="2">
        <f>$S$2/$S$1</f>
        <v>4</v>
      </c>
      <c r="D22" s="1">
        <f t="shared" si="0"/>
        <v>0.36363636363636365</v>
      </c>
      <c r="E22" s="1">
        <f t="shared" si="1"/>
        <v>0.72727272727272729</v>
      </c>
      <c r="F22" s="1">
        <f t="shared" si="2"/>
        <v>3.6363636363636367</v>
      </c>
      <c r="G22" s="11">
        <f>GCD($S$1,A22)</f>
        <v>1</v>
      </c>
      <c r="H22" s="11">
        <f>$S$1/G22</f>
        <v>75</v>
      </c>
      <c r="I22" s="11">
        <f t="shared" si="3"/>
        <v>49</v>
      </c>
      <c r="J22" s="11">
        <f t="shared" si="4"/>
        <v>7</v>
      </c>
      <c r="K22" s="11">
        <f>SUM(Table1[[#This Row],[N1'']:[N3'']])</f>
        <v>131</v>
      </c>
      <c r="L22" s="13">
        <f>Table1[[#This Row],[N1'']]/Table1[[#This Row],[N2'']]</f>
        <v>1.5306122448979591</v>
      </c>
      <c r="M22" s="13">
        <f>Table1[[#This Row],[Dsw]]/(1-Table1[[#This Row],[Dsw]])</f>
        <v>0.57142857142857151</v>
      </c>
      <c r="N22" s="15">
        <f>Table1[[#This Row],[N1/N2]]/Table1[[#This Row],[D/(1-D)]]</f>
        <v>2.6785714285714279</v>
      </c>
    </row>
    <row r="23" spans="1:14" hidden="1" x14ac:dyDescent="0.25">
      <c r="A23" s="2">
        <v>56</v>
      </c>
      <c r="B23" s="1">
        <f>$S$3/A23</f>
        <v>2</v>
      </c>
      <c r="C23" s="2">
        <f>$S$2/$S$1</f>
        <v>4</v>
      </c>
      <c r="D23" s="1">
        <f t="shared" si="0"/>
        <v>0.33333333333333331</v>
      </c>
      <c r="E23" s="1">
        <f t="shared" si="1"/>
        <v>0.66666666666666663</v>
      </c>
      <c r="F23" s="1">
        <f t="shared" si="2"/>
        <v>3.333333333333333</v>
      </c>
      <c r="G23" s="11">
        <f>GCD($S$1,A23)</f>
        <v>1</v>
      </c>
      <c r="H23" s="11">
        <f>$S$1/G23</f>
        <v>75</v>
      </c>
      <c r="I23" s="11">
        <f t="shared" si="3"/>
        <v>56</v>
      </c>
      <c r="J23" s="11">
        <f t="shared" si="4"/>
        <v>8</v>
      </c>
      <c r="K23" s="11">
        <f>SUM(Table1[[#This Row],[N1'']:[N3'']])</f>
        <v>139</v>
      </c>
      <c r="L23" s="13">
        <f>Table1[[#This Row],[N1'']]/Table1[[#This Row],[N2'']]</f>
        <v>1.3392857142857142</v>
      </c>
      <c r="M23" s="13">
        <f>Table1[[#This Row],[Dsw]]/(1-Table1[[#This Row],[Dsw]])</f>
        <v>0.49999999999999989</v>
      </c>
      <c r="N23" s="15">
        <f>Table1[[#This Row],[N1/N2]]/Table1[[#This Row],[D/(1-D)]]</f>
        <v>2.6785714285714288</v>
      </c>
    </row>
    <row r="24" spans="1:14" hidden="1" x14ac:dyDescent="0.25">
      <c r="A24" s="2">
        <v>77</v>
      </c>
      <c r="B24" s="1">
        <f>$S$3/A24</f>
        <v>1.4545454545454546</v>
      </c>
      <c r="C24" s="2">
        <f>$S$2/$S$1</f>
        <v>4</v>
      </c>
      <c r="D24" s="1">
        <f t="shared" si="0"/>
        <v>0.26666666666666666</v>
      </c>
      <c r="E24" s="1">
        <f t="shared" si="1"/>
        <v>0.53333333333333333</v>
      </c>
      <c r="F24" s="1">
        <f t="shared" si="2"/>
        <v>2.6666666666666665</v>
      </c>
      <c r="G24" s="11">
        <f>GCD($S$1,A24)</f>
        <v>1</v>
      </c>
      <c r="H24" s="11">
        <f>$S$1/G24</f>
        <v>75</v>
      </c>
      <c r="I24" s="11">
        <f t="shared" si="3"/>
        <v>77</v>
      </c>
      <c r="J24" s="11">
        <f t="shared" si="4"/>
        <v>11</v>
      </c>
      <c r="K24" s="11">
        <f>SUM(Table1[[#This Row],[N1'']:[N3'']])</f>
        <v>163</v>
      </c>
      <c r="L24" s="13">
        <f>Table1[[#This Row],[N1'']]/Table1[[#This Row],[N2'']]</f>
        <v>0.97402597402597402</v>
      </c>
      <c r="M24" s="13">
        <f>Table1[[#This Row],[Dsw]]/(1-Table1[[#This Row],[Dsw]])</f>
        <v>0.36363636363636359</v>
      </c>
      <c r="N24" s="15">
        <f>Table1[[#This Row],[N1/N2]]/Table1[[#This Row],[D/(1-D)]]</f>
        <v>2.6785714285714288</v>
      </c>
    </row>
    <row r="25" spans="1:14" hidden="1" x14ac:dyDescent="0.25">
      <c r="A25" s="2">
        <v>91</v>
      </c>
      <c r="B25" s="1">
        <f>$S$3/A25</f>
        <v>1.2307692307692308</v>
      </c>
      <c r="C25" s="2">
        <f>$S$2/$S$1</f>
        <v>4</v>
      </c>
      <c r="D25" s="1">
        <f t="shared" si="0"/>
        <v>0.23529411764705882</v>
      </c>
      <c r="E25" s="1">
        <f t="shared" si="1"/>
        <v>0.47058823529411764</v>
      </c>
      <c r="F25" s="1">
        <f t="shared" si="2"/>
        <v>2.3529411764705883</v>
      </c>
      <c r="G25" s="11">
        <f>GCD($S$1,A25)</f>
        <v>1</v>
      </c>
      <c r="H25" s="11">
        <f>$S$1/G25</f>
        <v>75</v>
      </c>
      <c r="I25" s="11">
        <f t="shared" si="3"/>
        <v>91</v>
      </c>
      <c r="J25" s="11">
        <f t="shared" si="4"/>
        <v>13</v>
      </c>
      <c r="K25" s="11">
        <f>SUM(Table1[[#This Row],[N1'']:[N3'']])</f>
        <v>179</v>
      </c>
      <c r="L25" s="13">
        <f>Table1[[#This Row],[N1'']]/Table1[[#This Row],[N2'']]</f>
        <v>0.82417582417582413</v>
      </c>
      <c r="M25" s="13">
        <f>Table1[[#This Row],[Dsw]]/(1-Table1[[#This Row],[Dsw]])</f>
        <v>0.30769230769230771</v>
      </c>
      <c r="N25" s="15">
        <f>Table1[[#This Row],[N1/N2]]/Table1[[#This Row],[D/(1-D)]]</f>
        <v>2.6785714285714284</v>
      </c>
    </row>
    <row r="26" spans="1:14" hidden="1" x14ac:dyDescent="0.25">
      <c r="A26" s="2">
        <v>98</v>
      </c>
      <c r="B26" s="1">
        <f>$S$3/A26</f>
        <v>1.1428571428571428</v>
      </c>
      <c r="C26" s="2">
        <f>$S$2/$S$1</f>
        <v>4</v>
      </c>
      <c r="D26" s="1">
        <f t="shared" si="0"/>
        <v>0.22222222222222221</v>
      </c>
      <c r="E26" s="1">
        <f t="shared" si="1"/>
        <v>0.44444444444444442</v>
      </c>
      <c r="F26" s="1">
        <f t="shared" si="2"/>
        <v>2.2222222222222223</v>
      </c>
      <c r="G26" s="11">
        <f>GCD($S$1,A26)</f>
        <v>1</v>
      </c>
      <c r="H26" s="11">
        <f>$S$1/G26</f>
        <v>75</v>
      </c>
      <c r="I26" s="11">
        <f t="shared" si="3"/>
        <v>98</v>
      </c>
      <c r="J26" s="11">
        <f t="shared" si="4"/>
        <v>14</v>
      </c>
      <c r="K26" s="11">
        <f>SUM(Table1[[#This Row],[N1'']:[N3'']])</f>
        <v>187</v>
      </c>
      <c r="L26" s="13">
        <f>Table1[[#This Row],[N1'']]/Table1[[#This Row],[N2'']]</f>
        <v>0.76530612244897955</v>
      </c>
      <c r="M26" s="13">
        <f>Table1[[#This Row],[Dsw]]/(1-Table1[[#This Row],[Dsw]])</f>
        <v>0.2857142857142857</v>
      </c>
      <c r="N26" s="15">
        <f>Table1[[#This Row],[N1/N2]]/Table1[[#This Row],[D/(1-D)]]</f>
        <v>2.6785714285714284</v>
      </c>
    </row>
    <row r="27" spans="1:14" hidden="1" x14ac:dyDescent="0.25">
      <c r="A27" s="3">
        <v>112</v>
      </c>
      <c r="B27" s="4">
        <f>$S$3/A27</f>
        <v>1</v>
      </c>
      <c r="C27" s="3">
        <f>$S$2/$S$1</f>
        <v>4</v>
      </c>
      <c r="D27" s="4">
        <f t="shared" si="0"/>
        <v>0.2</v>
      </c>
      <c r="E27" s="4">
        <f t="shared" si="1"/>
        <v>0.4</v>
      </c>
      <c r="F27" s="4">
        <f t="shared" si="2"/>
        <v>2</v>
      </c>
      <c r="G27" s="12">
        <f>GCD($S$1,A27)</f>
        <v>1</v>
      </c>
      <c r="H27" s="12">
        <f>$S$1/G27</f>
        <v>75</v>
      </c>
      <c r="I27" s="12">
        <f t="shared" si="3"/>
        <v>112</v>
      </c>
      <c r="J27" s="12">
        <f t="shared" si="4"/>
        <v>16</v>
      </c>
      <c r="K27" s="11">
        <f>SUM(Table1[[#This Row],[N1'']:[N3'']])</f>
        <v>203</v>
      </c>
      <c r="L27" s="13">
        <f>Table1[[#This Row],[N1'']]/Table1[[#This Row],[N2'']]</f>
        <v>0.6696428571428571</v>
      </c>
      <c r="M27" s="13">
        <f>Table1[[#This Row],[Dsw]]/(1-Table1[[#This Row],[Dsw]])</f>
        <v>0.25</v>
      </c>
      <c r="N27" s="15">
        <f>Table1[[#This Row],[N1/N2]]/Table1[[#This Row],[D/(1-D)]]</f>
        <v>2.6785714285714284</v>
      </c>
    </row>
    <row r="28" spans="1:14" hidden="1" x14ac:dyDescent="0.25">
      <c r="A28" s="2">
        <v>119</v>
      </c>
      <c r="B28" s="1">
        <f>$S$3/A28</f>
        <v>0.94117647058823528</v>
      </c>
      <c r="C28" s="2">
        <f>$S$2/$S$1</f>
        <v>4</v>
      </c>
      <c r="D28" s="1">
        <f t="shared" si="0"/>
        <v>0.19047619047619047</v>
      </c>
      <c r="E28" s="1">
        <f t="shared" si="1"/>
        <v>0.38095238095238093</v>
      </c>
      <c r="F28" s="1">
        <f t="shared" si="2"/>
        <v>1.9047619047619047</v>
      </c>
      <c r="G28" s="11">
        <f>GCD($S$1,A28)</f>
        <v>1</v>
      </c>
      <c r="H28" s="11">
        <f>$S$1/G28</f>
        <v>75</v>
      </c>
      <c r="I28" s="11">
        <f t="shared" si="3"/>
        <v>119</v>
      </c>
      <c r="J28" s="11">
        <f t="shared" si="4"/>
        <v>17</v>
      </c>
      <c r="K28" s="11">
        <f>SUM(Table1[[#This Row],[N1'']:[N3'']])</f>
        <v>211</v>
      </c>
      <c r="L28" s="13">
        <f>Table1[[#This Row],[N1'']]/Table1[[#This Row],[N2'']]</f>
        <v>0.63025210084033612</v>
      </c>
      <c r="M28" s="13">
        <f>Table1[[#This Row],[Dsw]]/(1-Table1[[#This Row],[Dsw]])</f>
        <v>0.23529411764705882</v>
      </c>
      <c r="N28" s="15">
        <f>Table1[[#This Row],[N1/N2]]/Table1[[#This Row],[D/(1-D)]]</f>
        <v>2.6785714285714284</v>
      </c>
    </row>
    <row r="29" spans="1:14" hidden="1" x14ac:dyDescent="0.25">
      <c r="A29" s="2">
        <v>133</v>
      </c>
      <c r="B29" s="1">
        <f>$S$3/A29</f>
        <v>0.84210526315789469</v>
      </c>
      <c r="C29" s="2">
        <f>$S$2/$S$1</f>
        <v>4</v>
      </c>
      <c r="D29" s="1">
        <f t="shared" si="0"/>
        <v>0.17391304347826086</v>
      </c>
      <c r="E29" s="1">
        <f t="shared" si="1"/>
        <v>0.34782608695652173</v>
      </c>
      <c r="F29" s="1">
        <f t="shared" si="2"/>
        <v>1.7391304347826086</v>
      </c>
      <c r="G29" s="11">
        <f>GCD($S$1,A29)</f>
        <v>1</v>
      </c>
      <c r="H29" s="11">
        <f>$S$1/G29</f>
        <v>75</v>
      </c>
      <c r="I29" s="11">
        <f t="shared" si="3"/>
        <v>133</v>
      </c>
      <c r="J29" s="11">
        <f t="shared" si="4"/>
        <v>19</v>
      </c>
      <c r="K29" s="11">
        <f>SUM(Table1[[#This Row],[N1'']:[N3'']])</f>
        <v>227</v>
      </c>
      <c r="L29" s="13">
        <f>Table1[[#This Row],[N1'']]/Table1[[#This Row],[N2'']]</f>
        <v>0.56390977443609025</v>
      </c>
      <c r="M29" s="13">
        <f>Table1[[#This Row],[Dsw]]/(1-Table1[[#This Row],[Dsw]])</f>
        <v>0.21052631578947367</v>
      </c>
      <c r="N29" s="15">
        <f>Table1[[#This Row],[N1/N2]]/Table1[[#This Row],[D/(1-D)]]</f>
        <v>2.6785714285714288</v>
      </c>
    </row>
    <row r="30" spans="1:14" hidden="1" x14ac:dyDescent="0.25">
      <c r="A30" s="2">
        <v>154</v>
      </c>
      <c r="B30" s="1">
        <f>$S$3/A30</f>
        <v>0.72727272727272729</v>
      </c>
      <c r="C30" s="2">
        <f>$S$2/$S$1</f>
        <v>4</v>
      </c>
      <c r="D30" s="1">
        <f t="shared" si="0"/>
        <v>0.15384615384615385</v>
      </c>
      <c r="E30" s="1">
        <f t="shared" si="1"/>
        <v>0.30769230769230771</v>
      </c>
      <c r="F30" s="1">
        <f t="shared" si="2"/>
        <v>1.5384615384615385</v>
      </c>
      <c r="G30" s="11">
        <f>GCD($S$1,A30)</f>
        <v>1</v>
      </c>
      <c r="H30" s="11">
        <f>$S$1/G30</f>
        <v>75</v>
      </c>
      <c r="I30" s="11">
        <f t="shared" si="3"/>
        <v>154</v>
      </c>
      <c r="J30" s="11">
        <f t="shared" si="4"/>
        <v>22</v>
      </c>
      <c r="K30" s="11">
        <f>SUM(Table1[[#This Row],[N1'']:[N3'']])</f>
        <v>251</v>
      </c>
      <c r="L30" s="13">
        <f>Table1[[#This Row],[N1'']]/Table1[[#This Row],[N2'']]</f>
        <v>0.48701298701298701</v>
      </c>
      <c r="M30" s="13">
        <f>Table1[[#This Row],[Dsw]]/(1-Table1[[#This Row],[Dsw]])</f>
        <v>0.18181818181818182</v>
      </c>
      <c r="N30" s="15">
        <f>Table1[[#This Row],[N1/N2]]/Table1[[#This Row],[D/(1-D)]]</f>
        <v>2.6785714285714284</v>
      </c>
    </row>
    <row r="31" spans="1:14" hidden="1" x14ac:dyDescent="0.25">
      <c r="A31" s="2">
        <v>161</v>
      </c>
      <c r="B31" s="1">
        <f>$S$3/A31</f>
        <v>0.69565217391304346</v>
      </c>
      <c r="C31" s="2">
        <f>$S$2/$S$1</f>
        <v>4</v>
      </c>
      <c r="D31" s="1">
        <f t="shared" si="0"/>
        <v>0.14814814814814814</v>
      </c>
      <c r="E31" s="1">
        <f t="shared" si="1"/>
        <v>0.29629629629629628</v>
      </c>
      <c r="F31" s="1">
        <f t="shared" si="2"/>
        <v>1.4814814814814814</v>
      </c>
      <c r="G31" s="11">
        <f>GCD($S$1,A31)</f>
        <v>1</v>
      </c>
      <c r="H31" s="11">
        <f>$S$1/G31</f>
        <v>75</v>
      </c>
      <c r="I31" s="11">
        <f t="shared" si="3"/>
        <v>161</v>
      </c>
      <c r="J31" s="11">
        <f t="shared" si="4"/>
        <v>23</v>
      </c>
      <c r="K31" s="11">
        <f>SUM(Table1[[#This Row],[N1'']:[N3'']])</f>
        <v>259</v>
      </c>
      <c r="L31" s="13">
        <f>Table1[[#This Row],[N1'']]/Table1[[#This Row],[N2'']]</f>
        <v>0.46583850931677018</v>
      </c>
      <c r="M31" s="13">
        <f>Table1[[#This Row],[Dsw]]/(1-Table1[[#This Row],[Dsw]])</f>
        <v>0.17391304347826086</v>
      </c>
      <c r="N31" s="15">
        <f>Table1[[#This Row],[N1/N2]]/Table1[[#This Row],[D/(1-D)]]</f>
        <v>2.6785714285714284</v>
      </c>
    </row>
    <row r="32" spans="1:14" hidden="1" x14ac:dyDescent="0.25">
      <c r="A32" s="2">
        <v>182</v>
      </c>
      <c r="B32" s="1">
        <f>$S$3/A32</f>
        <v>0.61538461538461542</v>
      </c>
      <c r="C32" s="2">
        <f>$S$2/$S$1</f>
        <v>4</v>
      </c>
      <c r="D32" s="1">
        <f t="shared" si="0"/>
        <v>0.13333333333333333</v>
      </c>
      <c r="E32" s="1">
        <f t="shared" si="1"/>
        <v>0.26666666666666666</v>
      </c>
      <c r="F32" s="1">
        <f t="shared" si="2"/>
        <v>1.3333333333333333</v>
      </c>
      <c r="G32" s="11">
        <f>GCD($S$1,A32)</f>
        <v>1</v>
      </c>
      <c r="H32" s="11">
        <f>$S$1/G32</f>
        <v>75</v>
      </c>
      <c r="I32" s="11">
        <f t="shared" si="3"/>
        <v>182</v>
      </c>
      <c r="J32" s="11">
        <f t="shared" si="4"/>
        <v>26</v>
      </c>
      <c r="K32" s="11">
        <f>SUM(Table1[[#This Row],[N1'']:[N3'']])</f>
        <v>283</v>
      </c>
      <c r="L32" s="13">
        <f>Table1[[#This Row],[N1'']]/Table1[[#This Row],[N2'']]</f>
        <v>0.41208791208791207</v>
      </c>
      <c r="M32" s="13">
        <f>Table1[[#This Row],[Dsw]]/(1-Table1[[#This Row],[Dsw]])</f>
        <v>0.15384615384615383</v>
      </c>
      <c r="N32" s="15">
        <f>Table1[[#This Row],[N1/N2]]/Table1[[#This Row],[D/(1-D)]]</f>
        <v>2.6785714285714288</v>
      </c>
    </row>
    <row r="33" spans="1:14" hidden="1" x14ac:dyDescent="0.25">
      <c r="A33" s="3">
        <v>196</v>
      </c>
      <c r="B33" s="4">
        <f>$S$3/A33</f>
        <v>0.5714285714285714</v>
      </c>
      <c r="C33" s="3">
        <f>$S$2/$S$1</f>
        <v>4</v>
      </c>
      <c r="D33" s="4">
        <f t="shared" si="0"/>
        <v>0.125</v>
      </c>
      <c r="E33" s="4">
        <f t="shared" si="1"/>
        <v>0.25</v>
      </c>
      <c r="F33" s="4">
        <f t="shared" si="2"/>
        <v>1.25</v>
      </c>
      <c r="G33" s="12">
        <f>GCD($S$1,A33)</f>
        <v>1</v>
      </c>
      <c r="H33" s="12">
        <f>$S$1/G33</f>
        <v>75</v>
      </c>
      <c r="I33" s="12">
        <f t="shared" si="3"/>
        <v>196</v>
      </c>
      <c r="J33" s="12">
        <f t="shared" si="4"/>
        <v>28</v>
      </c>
      <c r="K33" s="11">
        <f>SUM(Table1[[#This Row],[N1'']:[N3'']])</f>
        <v>299</v>
      </c>
      <c r="L33" s="13">
        <f>Table1[[#This Row],[N1'']]/Table1[[#This Row],[N2'']]</f>
        <v>0.38265306122448978</v>
      </c>
      <c r="M33" s="13">
        <f>Table1[[#This Row],[Dsw]]/(1-Table1[[#This Row],[Dsw]])</f>
        <v>0.14285714285714285</v>
      </c>
      <c r="N33" s="15">
        <f>Table1[[#This Row],[N1/N2]]/Table1[[#This Row],[D/(1-D)]]</f>
        <v>2.6785714285714284</v>
      </c>
    </row>
    <row r="34" spans="1:14" hidden="1" x14ac:dyDescent="0.25">
      <c r="A34" s="2">
        <v>203</v>
      </c>
      <c r="B34" s="1">
        <f>$S$3/A34</f>
        <v>0.55172413793103448</v>
      </c>
      <c r="C34" s="2">
        <f>$S$2/$S$1</f>
        <v>4</v>
      </c>
      <c r="D34" s="1">
        <f t="shared" si="0"/>
        <v>0.12121212121212122</v>
      </c>
      <c r="E34" s="1">
        <f t="shared" si="1"/>
        <v>0.24242424242424243</v>
      </c>
      <c r="F34" s="1">
        <f t="shared" si="2"/>
        <v>1.2121212121212122</v>
      </c>
      <c r="G34" s="11">
        <f>GCD($S$1,A34)</f>
        <v>1</v>
      </c>
      <c r="H34" s="11">
        <f>$S$1/G34</f>
        <v>75</v>
      </c>
      <c r="I34" s="11">
        <f t="shared" si="3"/>
        <v>203</v>
      </c>
      <c r="J34" s="11">
        <f t="shared" si="4"/>
        <v>29</v>
      </c>
      <c r="K34" s="11">
        <f>SUM(Table1[[#This Row],[N1'']:[N3'']])</f>
        <v>307</v>
      </c>
      <c r="L34" s="13">
        <f>Table1[[#This Row],[N1'']]/Table1[[#This Row],[N2'']]</f>
        <v>0.36945812807881773</v>
      </c>
      <c r="M34" s="13">
        <f>Table1[[#This Row],[Dsw]]/(1-Table1[[#This Row],[Dsw]])</f>
        <v>0.13793103448275862</v>
      </c>
      <c r="N34" s="15">
        <f>Table1[[#This Row],[N1/N2]]/Table1[[#This Row],[D/(1-D)]]</f>
        <v>2.6785714285714284</v>
      </c>
    </row>
    <row r="35" spans="1:14" hidden="1" x14ac:dyDescent="0.25">
      <c r="A35" s="2">
        <v>217</v>
      </c>
      <c r="B35" s="1">
        <f>$S$3/A35</f>
        <v>0.5161290322580645</v>
      </c>
      <c r="C35" s="2">
        <f>$S$2/$S$1</f>
        <v>4</v>
      </c>
      <c r="D35" s="1">
        <f t="shared" si="0"/>
        <v>0.11428571428571428</v>
      </c>
      <c r="E35" s="1">
        <f t="shared" si="1"/>
        <v>0.22857142857142856</v>
      </c>
      <c r="F35" s="1">
        <f t="shared" si="2"/>
        <v>1.1428571428571428</v>
      </c>
      <c r="G35" s="11">
        <f>GCD($S$1,A35)</f>
        <v>1</v>
      </c>
      <c r="H35" s="11">
        <f>$S$1/G35</f>
        <v>75</v>
      </c>
      <c r="I35" s="11">
        <f t="shared" si="3"/>
        <v>217</v>
      </c>
      <c r="J35" s="11">
        <f t="shared" si="4"/>
        <v>31</v>
      </c>
      <c r="K35" s="11">
        <f>SUM(Table1[[#This Row],[N1'']:[N3'']])</f>
        <v>323</v>
      </c>
      <c r="L35" s="13">
        <f>Table1[[#This Row],[N1'']]/Table1[[#This Row],[N2'']]</f>
        <v>0.34562211981566821</v>
      </c>
      <c r="M35" s="13">
        <f>Table1[[#This Row],[Dsw]]/(1-Table1[[#This Row],[Dsw]])</f>
        <v>0.12903225806451613</v>
      </c>
      <c r="N35" s="15">
        <f>Table1[[#This Row],[N1/N2]]/Table1[[#This Row],[D/(1-D)]]</f>
        <v>2.6785714285714288</v>
      </c>
    </row>
    <row r="36" spans="1:14" hidden="1" x14ac:dyDescent="0.25">
      <c r="A36" s="2">
        <v>224</v>
      </c>
      <c r="B36" s="1">
        <f>$S$3/A36</f>
        <v>0.5</v>
      </c>
      <c r="C36" s="2">
        <f>$S$2/$S$1</f>
        <v>4</v>
      </c>
      <c r="D36" s="1">
        <f t="shared" si="0"/>
        <v>0.1111111111111111</v>
      </c>
      <c r="E36" s="1">
        <f t="shared" si="1"/>
        <v>0.22222222222222221</v>
      </c>
      <c r="F36" s="1">
        <f t="shared" si="2"/>
        <v>1.1111111111111112</v>
      </c>
      <c r="G36" s="11">
        <f>GCD($S$1,A36)</f>
        <v>1</v>
      </c>
      <c r="H36" s="11">
        <f>$S$1/G36</f>
        <v>75</v>
      </c>
      <c r="I36" s="11">
        <f t="shared" si="3"/>
        <v>224</v>
      </c>
      <c r="J36" s="11">
        <f t="shared" si="4"/>
        <v>32</v>
      </c>
      <c r="K36" s="11">
        <f>SUM(Table1[[#This Row],[N1'']:[N3'']])</f>
        <v>331</v>
      </c>
      <c r="L36" s="13">
        <f>Table1[[#This Row],[N1'']]/Table1[[#This Row],[N2'']]</f>
        <v>0.33482142857142855</v>
      </c>
      <c r="M36" s="13">
        <f>Table1[[#This Row],[Dsw]]/(1-Table1[[#This Row],[Dsw]])</f>
        <v>0.125</v>
      </c>
      <c r="N36" s="15">
        <f>Table1[[#This Row],[N1/N2]]/Table1[[#This Row],[D/(1-D)]]</f>
        <v>2.6785714285714284</v>
      </c>
    </row>
    <row r="37" spans="1:14" hidden="1" x14ac:dyDescent="0.25">
      <c r="A37" s="2">
        <v>238</v>
      </c>
      <c r="B37" s="1">
        <f>$S$3/A37</f>
        <v>0.47058823529411764</v>
      </c>
      <c r="C37" s="2">
        <f>$S$2/$S$1</f>
        <v>4</v>
      </c>
      <c r="D37" s="1">
        <f t="shared" si="0"/>
        <v>0.10526315789473684</v>
      </c>
      <c r="E37" s="1">
        <f t="shared" si="1"/>
        <v>0.21052631578947367</v>
      </c>
      <c r="F37" s="1">
        <f t="shared" si="2"/>
        <v>1.0526315789473684</v>
      </c>
      <c r="G37" s="11">
        <f>GCD($S$1,A37)</f>
        <v>1</v>
      </c>
      <c r="H37" s="11">
        <f>$S$1/G37</f>
        <v>75</v>
      </c>
      <c r="I37" s="11">
        <f t="shared" si="3"/>
        <v>238</v>
      </c>
      <c r="J37" s="11">
        <f t="shared" si="4"/>
        <v>34</v>
      </c>
      <c r="K37" s="11">
        <f>SUM(Table1[[#This Row],[N1'']:[N3'']])</f>
        <v>347</v>
      </c>
      <c r="L37" s="13">
        <f>Table1[[#This Row],[N1'']]/Table1[[#This Row],[N2'']]</f>
        <v>0.31512605042016806</v>
      </c>
      <c r="M37" s="13">
        <f>Table1[[#This Row],[Dsw]]/(1-Table1[[#This Row],[Dsw]])</f>
        <v>0.11764705882352941</v>
      </c>
      <c r="N37" s="15">
        <f>Table1[[#This Row],[N1/N2]]/Table1[[#This Row],[D/(1-D)]]</f>
        <v>2.6785714285714284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Oh</dc:creator>
  <cp:lastModifiedBy>Víctor Oh</cp:lastModifiedBy>
  <dcterms:created xsi:type="dcterms:W3CDTF">2023-07-17T16:02:45Z</dcterms:created>
  <dcterms:modified xsi:type="dcterms:W3CDTF">2023-07-19T15:43:02Z</dcterms:modified>
</cp:coreProperties>
</file>