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4" activeTab="13"/>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Ц2Н3" sheetId="11" r:id="rId11"/>
    <sheet name="Ц2Н4" sheetId="12" r:id="rId12"/>
    <sheet name="Ц3Н1" sheetId="15" r:id="rId13"/>
    <sheet name="Ц3Н2" sheetId="16" r:id="rId14"/>
    <sheet name="СИ комплексы" sheetId="13" r:id="rId15"/>
    <sheet name="Лист2" sheetId="14" r:id="rId16"/>
  </sheets>
  <externalReferences>
    <externalReference r:id="rId17"/>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 i="16" l="1"/>
  <c r="E4" i="16"/>
  <c r="G4" i="15" l="1"/>
  <c r="E4" i="15"/>
  <c r="V458" i="13"/>
  <c r="G458" i="13"/>
  <c r="V457" i="13"/>
  <c r="G457" i="13"/>
  <c r="G412" i="13"/>
  <c r="G411" i="13"/>
  <c r="G368" i="13"/>
  <c r="G367" i="13"/>
  <c r="G328" i="13"/>
  <c r="D327" i="13"/>
  <c r="G327" i="13" s="1"/>
  <c r="D326" i="13"/>
  <c r="G326" i="13" s="1"/>
  <c r="D286" i="13"/>
  <c r="G285" i="13"/>
  <c r="G284" i="13"/>
  <c r="G246" i="13"/>
  <c r="G245" i="13"/>
  <c r="D245" i="13"/>
  <c r="G244" i="13"/>
  <c r="D244" i="13"/>
  <c r="D246" i="13" s="1"/>
  <c r="G206" i="13"/>
  <c r="G205" i="13"/>
  <c r="D205" i="13"/>
  <c r="G204" i="13"/>
  <c r="D204" i="13"/>
  <c r="D206" i="13" s="1"/>
  <c r="D169" i="13"/>
  <c r="G167" i="13"/>
  <c r="D167" i="13"/>
  <c r="G166" i="13"/>
  <c r="D166" i="13"/>
  <c r="D168" i="13" s="1"/>
  <c r="G168" i="13" s="1"/>
  <c r="D170" i="13" s="1"/>
  <c r="D126" i="13"/>
  <c r="G124" i="13"/>
  <c r="D124" i="13"/>
  <c r="G123" i="13"/>
  <c r="D123" i="13"/>
  <c r="D125" i="13" s="1"/>
  <c r="G125" i="13" s="1"/>
  <c r="D127" i="13" s="1"/>
  <c r="D85" i="13"/>
  <c r="G83" i="13"/>
  <c r="D83" i="13"/>
  <c r="G82" i="13"/>
  <c r="D82" i="13"/>
  <c r="D84" i="13" s="1"/>
  <c r="G84" i="13" s="1"/>
  <c r="D86" i="13" s="1"/>
  <c r="D45" i="13"/>
  <c r="G43" i="13"/>
  <c r="D43" i="13"/>
  <c r="G42" i="13"/>
  <c r="D42" i="13"/>
  <c r="D44" i="13" s="1"/>
  <c r="G44" i="13" s="1"/>
  <c r="D46" i="13" s="1"/>
  <c r="D6" i="13"/>
  <c r="G4" i="13"/>
  <c r="D4" i="13"/>
  <c r="G3" i="13"/>
  <c r="D3" i="13"/>
  <c r="D5" i="13" s="1"/>
  <c r="G5" i="13" s="1"/>
  <c r="D7" i="13" s="1"/>
  <c r="G4" i="12"/>
  <c r="E4" i="12"/>
  <c r="G4" i="11"/>
  <c r="E4" i="1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7" i="2"/>
  <c r="F8" i="2" s="1"/>
  <c r="F5" i="2"/>
  <c r="E18" i="2" l="1"/>
  <c r="E20" i="2"/>
  <c r="E21" i="2"/>
  <c r="E22" i="2"/>
  <c r="E23" i="2"/>
  <c r="E24" i="2"/>
  <c r="E17" i="2"/>
  <c r="E19" i="2"/>
  <c r="D328" i="13"/>
  <c r="F8" i="3" l="1"/>
  <c r="L8" i="4"/>
  <c r="W19" i="2"/>
  <c r="L37" i="4" s="1"/>
  <c r="L38" i="4" s="1"/>
  <c r="S19" i="2"/>
  <c r="L31" i="4" s="1"/>
  <c r="L32" i="4" s="1"/>
  <c r="O19" i="2"/>
  <c r="L25" i="4" s="1"/>
  <c r="L26" i="4" s="1"/>
  <c r="K19" i="2"/>
  <c r="L19" i="4" s="1"/>
  <c r="L20" i="4" s="1"/>
  <c r="G19" i="2"/>
  <c r="U19" i="2"/>
  <c r="L34" i="4" s="1"/>
  <c r="L35" i="4" s="1"/>
  <c r="M19" i="2"/>
  <c r="L22" i="4" s="1"/>
  <c r="L23" i="4" s="1"/>
  <c r="Q19" i="2"/>
  <c r="L28" i="4" s="1"/>
  <c r="L29" i="4" s="1"/>
  <c r="I19" i="2"/>
  <c r="L16" i="4" s="1"/>
  <c r="L17" i="4" s="1"/>
  <c r="AF8" i="4"/>
  <c r="F13" i="3"/>
  <c r="W24" i="2"/>
  <c r="AF37" i="4" s="1"/>
  <c r="AF38" i="4" s="1"/>
  <c r="S24" i="2"/>
  <c r="AF31" i="4" s="1"/>
  <c r="AF32" i="4" s="1"/>
  <c r="O24" i="2"/>
  <c r="AF25" i="4" s="1"/>
  <c r="AF26" i="4" s="1"/>
  <c r="K24" i="2"/>
  <c r="AF19" i="4" s="1"/>
  <c r="AF20" i="4" s="1"/>
  <c r="G24" i="2"/>
  <c r="U24" i="2"/>
  <c r="AF34" i="4" s="1"/>
  <c r="AF35" i="4" s="1"/>
  <c r="Q24" i="2"/>
  <c r="AF28" i="4" s="1"/>
  <c r="AF29" i="4" s="1"/>
  <c r="M24" i="2"/>
  <c r="AF22" i="4" s="1"/>
  <c r="AF23" i="4" s="1"/>
  <c r="I24" i="2"/>
  <c r="AF16" i="4" s="1"/>
  <c r="AF17" i="4" s="1"/>
  <c r="X8" i="4"/>
  <c r="F11" i="3"/>
  <c r="W22" i="2"/>
  <c r="X37" i="4" s="1"/>
  <c r="X38" i="4" s="1"/>
  <c r="S22" i="2"/>
  <c r="X31" i="4" s="1"/>
  <c r="X32" i="4" s="1"/>
  <c r="O22" i="2"/>
  <c r="X25" i="4" s="1"/>
  <c r="X26" i="4" s="1"/>
  <c r="K22" i="2"/>
  <c r="X19" i="4" s="1"/>
  <c r="X20" i="4" s="1"/>
  <c r="G22" i="2"/>
  <c r="U22" i="2"/>
  <c r="X34" i="4" s="1"/>
  <c r="X35" i="4" s="1"/>
  <c r="Q22" i="2"/>
  <c r="X28" i="4" s="1"/>
  <c r="X29" i="4" s="1"/>
  <c r="M22" i="2"/>
  <c r="X22" i="4" s="1"/>
  <c r="X23" i="4" s="1"/>
  <c r="I22" i="2"/>
  <c r="X16" i="4" s="1"/>
  <c r="X17" i="4" s="1"/>
  <c r="P8" i="4"/>
  <c r="F9" i="3"/>
  <c r="W20" i="2"/>
  <c r="P37" i="4" s="1"/>
  <c r="P38" i="4" s="1"/>
  <c r="S20" i="2"/>
  <c r="P31" i="4" s="1"/>
  <c r="P32" i="4" s="1"/>
  <c r="O20" i="2"/>
  <c r="P25" i="4" s="1"/>
  <c r="P26" i="4" s="1"/>
  <c r="K20" i="2"/>
  <c r="P19" i="4" s="1"/>
  <c r="P20" i="4" s="1"/>
  <c r="G20" i="2"/>
  <c r="U20" i="2"/>
  <c r="P34" i="4" s="1"/>
  <c r="P35" i="4" s="1"/>
  <c r="Q20" i="2"/>
  <c r="P28" i="4" s="1"/>
  <c r="P29" i="4" s="1"/>
  <c r="M20" i="2"/>
  <c r="P22" i="4" s="1"/>
  <c r="P23" i="4" s="1"/>
  <c r="I20" i="2"/>
  <c r="P16" i="4" s="1"/>
  <c r="P17" i="4" s="1"/>
  <c r="F6" i="3"/>
  <c r="D8" i="4"/>
  <c r="E25" i="2"/>
  <c r="W17" i="2"/>
  <c r="S17" i="2"/>
  <c r="O17" i="2"/>
  <c r="K17" i="2"/>
  <c r="G17" i="2"/>
  <c r="U17" i="2"/>
  <c r="Q17" i="2"/>
  <c r="M17" i="2"/>
  <c r="I17" i="2"/>
  <c r="F12" i="3"/>
  <c r="AB8" i="4"/>
  <c r="W23" i="2"/>
  <c r="AB37" i="4" s="1"/>
  <c r="AB38" i="4" s="1"/>
  <c r="S23" i="2"/>
  <c r="AB31" i="4" s="1"/>
  <c r="AB32" i="4" s="1"/>
  <c r="O23" i="2"/>
  <c r="AB25" i="4" s="1"/>
  <c r="AB26" i="4" s="1"/>
  <c r="K23" i="2"/>
  <c r="AB19" i="4" s="1"/>
  <c r="AB20" i="4" s="1"/>
  <c r="G23" i="2"/>
  <c r="U23" i="2"/>
  <c r="AB34" i="4" s="1"/>
  <c r="AB35" i="4" s="1"/>
  <c r="Q23" i="2"/>
  <c r="AB28" i="4" s="1"/>
  <c r="AB29" i="4" s="1"/>
  <c r="M23" i="2"/>
  <c r="AB22" i="4" s="1"/>
  <c r="AB23" i="4" s="1"/>
  <c r="I23" i="2"/>
  <c r="AB16" i="4" s="1"/>
  <c r="AB17" i="4" s="1"/>
  <c r="F10" i="3"/>
  <c r="T8" i="4"/>
  <c r="W21" i="2"/>
  <c r="T37" i="4" s="1"/>
  <c r="T38" i="4" s="1"/>
  <c r="S21" i="2"/>
  <c r="T31" i="4" s="1"/>
  <c r="T32" i="4" s="1"/>
  <c r="O21" i="2"/>
  <c r="T25" i="4" s="1"/>
  <c r="T26" i="4" s="1"/>
  <c r="K21" i="2"/>
  <c r="T19" i="4" s="1"/>
  <c r="T20" i="4" s="1"/>
  <c r="G21" i="2"/>
  <c r="U21" i="2"/>
  <c r="T34" i="4" s="1"/>
  <c r="T35" i="4" s="1"/>
  <c r="Q21" i="2"/>
  <c r="T28" i="4" s="1"/>
  <c r="T29" i="4" s="1"/>
  <c r="M21" i="2"/>
  <c r="T22" i="4" s="1"/>
  <c r="T23" i="4" s="1"/>
  <c r="I21" i="2"/>
  <c r="T16" i="4" s="1"/>
  <c r="T17" i="4" s="1"/>
  <c r="H8" i="4"/>
  <c r="F7" i="3"/>
  <c r="W18" i="2"/>
  <c r="H37" i="4" s="1"/>
  <c r="H38" i="4" s="1"/>
  <c r="S18" i="2"/>
  <c r="H31" i="4" s="1"/>
  <c r="H32" i="4" s="1"/>
  <c r="O18" i="2"/>
  <c r="H25" i="4" s="1"/>
  <c r="H26" i="4" s="1"/>
  <c r="K18" i="2"/>
  <c r="H19" i="4" s="1"/>
  <c r="H20" i="4" s="1"/>
  <c r="G18" i="2"/>
  <c r="U18" i="2"/>
  <c r="H34" i="4" s="1"/>
  <c r="H35" i="4" s="1"/>
  <c r="Q18" i="2"/>
  <c r="H28" i="4" s="1"/>
  <c r="H29" i="4" s="1"/>
  <c r="M18" i="2"/>
  <c r="H22" i="4" s="1"/>
  <c r="H23" i="4" s="1"/>
  <c r="I18" i="2"/>
  <c r="H16" i="4" s="1"/>
  <c r="H17" i="4" s="1"/>
  <c r="K24" i="4" l="1"/>
  <c r="I24" i="4"/>
  <c r="J24" i="4"/>
  <c r="H24" i="4"/>
  <c r="J36" i="4"/>
  <c r="H36" i="4"/>
  <c r="K36" i="4"/>
  <c r="I36" i="4"/>
  <c r="K21" i="4"/>
  <c r="I21" i="4"/>
  <c r="J21" i="4"/>
  <c r="H21" i="4"/>
  <c r="J33" i="4"/>
  <c r="H33" i="4"/>
  <c r="K33" i="4"/>
  <c r="I33" i="4"/>
  <c r="N7" i="3"/>
  <c r="J7" i="3"/>
  <c r="L7" i="3"/>
  <c r="H7" i="3"/>
  <c r="P7" i="3" s="1"/>
  <c r="W18" i="4"/>
  <c r="U18" i="4"/>
  <c r="V18" i="4"/>
  <c r="T18" i="4"/>
  <c r="W30" i="4"/>
  <c r="U30" i="4"/>
  <c r="V30" i="4"/>
  <c r="T30" i="4"/>
  <c r="T13" i="4"/>
  <c r="T14" i="4" s="1"/>
  <c r="Y21" i="2"/>
  <c r="W27" i="4"/>
  <c r="U27" i="4"/>
  <c r="V27" i="4"/>
  <c r="T27" i="4"/>
  <c r="V39" i="4"/>
  <c r="T39" i="4"/>
  <c r="W39" i="4"/>
  <c r="U39" i="4"/>
  <c r="N10" i="3"/>
  <c r="J10" i="3"/>
  <c r="L10" i="3"/>
  <c r="H10" i="3"/>
  <c r="P10" i="3" s="1"/>
  <c r="AE24" i="4"/>
  <c r="AC24" i="4"/>
  <c r="AD24" i="4"/>
  <c r="AB24" i="4"/>
  <c r="AD36" i="4"/>
  <c r="AB36" i="4"/>
  <c r="AE36" i="4"/>
  <c r="AC36" i="4"/>
  <c r="AE21" i="4"/>
  <c r="AC21" i="4"/>
  <c r="AD21" i="4"/>
  <c r="AB21" i="4"/>
  <c r="AD33" i="4"/>
  <c r="AB33" i="4"/>
  <c r="AE33" i="4"/>
  <c r="AC33" i="4"/>
  <c r="AB11" i="4"/>
  <c r="AC11" i="4"/>
  <c r="AD11" i="4"/>
  <c r="AE11" i="4"/>
  <c r="D16" i="4"/>
  <c r="D17" i="4" s="1"/>
  <c r="I25" i="2"/>
  <c r="O29" i="2" s="1"/>
  <c r="P29" i="2" s="1"/>
  <c r="D28" i="4"/>
  <c r="D29" i="4" s="1"/>
  <c r="Q25" i="2"/>
  <c r="O33" i="2" s="1"/>
  <c r="P33" i="2" s="1"/>
  <c r="D13" i="4"/>
  <c r="D14" i="4" s="1"/>
  <c r="Y17" i="2"/>
  <c r="G25" i="2"/>
  <c r="D25" i="4"/>
  <c r="D26" i="4" s="1"/>
  <c r="O25" i="2"/>
  <c r="O32" i="2" s="1"/>
  <c r="P32" i="2" s="1"/>
  <c r="D37" i="4"/>
  <c r="D38" i="4" s="1"/>
  <c r="W25" i="2"/>
  <c r="D11" i="4"/>
  <c r="E11" i="4"/>
  <c r="F11" i="4"/>
  <c r="G11" i="4"/>
  <c r="S18" i="4"/>
  <c r="Q18" i="4"/>
  <c r="R18" i="4"/>
  <c r="P18" i="4"/>
  <c r="S30" i="4"/>
  <c r="Q30" i="4"/>
  <c r="R30" i="4"/>
  <c r="P30" i="4"/>
  <c r="P13" i="4"/>
  <c r="P14" i="4" s="1"/>
  <c r="Y20" i="2"/>
  <c r="S27" i="4"/>
  <c r="Q27" i="4"/>
  <c r="R27" i="4"/>
  <c r="P27" i="4"/>
  <c r="R39" i="4"/>
  <c r="P39" i="4"/>
  <c r="S39" i="4"/>
  <c r="Q39" i="4"/>
  <c r="P11" i="4"/>
  <c r="Q11" i="4"/>
  <c r="R11" i="4"/>
  <c r="S11" i="4"/>
  <c r="AA24" i="4"/>
  <c r="Y24" i="4"/>
  <c r="Z24" i="4"/>
  <c r="X24" i="4"/>
  <c r="Z36" i="4"/>
  <c r="X36" i="4"/>
  <c r="AA36" i="4"/>
  <c r="Y36" i="4"/>
  <c r="AA21" i="4"/>
  <c r="Y21" i="4"/>
  <c r="Z21" i="4"/>
  <c r="X21" i="4"/>
  <c r="Z33" i="4"/>
  <c r="X33" i="4"/>
  <c r="AA33" i="4"/>
  <c r="Y33" i="4"/>
  <c r="N11" i="3"/>
  <c r="J11" i="3"/>
  <c r="L11" i="3"/>
  <c r="H11" i="3"/>
  <c r="AI18" i="4"/>
  <c r="AG18" i="4"/>
  <c r="AH18" i="4"/>
  <c r="AF18" i="4"/>
  <c r="AI30" i="4"/>
  <c r="AG30" i="4"/>
  <c r="AH30" i="4"/>
  <c r="AF30" i="4"/>
  <c r="AF13" i="4"/>
  <c r="AF14" i="4" s="1"/>
  <c r="Y24" i="2"/>
  <c r="AI27" i="4"/>
  <c r="AG27" i="4"/>
  <c r="AH27" i="4"/>
  <c r="AF27" i="4"/>
  <c r="AH39" i="4"/>
  <c r="AF39" i="4"/>
  <c r="AI39" i="4"/>
  <c r="AG39" i="4"/>
  <c r="AF11" i="4"/>
  <c r="AG11" i="4"/>
  <c r="AH11" i="4"/>
  <c r="AI11" i="4"/>
  <c r="O30" i="4"/>
  <c r="M30" i="4"/>
  <c r="N30" i="4"/>
  <c r="L30" i="4"/>
  <c r="N36" i="4"/>
  <c r="L36" i="4"/>
  <c r="O36" i="4"/>
  <c r="M36" i="4"/>
  <c r="O21" i="4"/>
  <c r="M21" i="4"/>
  <c r="N21" i="4"/>
  <c r="L21" i="4"/>
  <c r="N33" i="4"/>
  <c r="L33" i="4"/>
  <c r="O33" i="4"/>
  <c r="M33" i="4"/>
  <c r="L11" i="4"/>
  <c r="M11" i="4"/>
  <c r="N11" i="4"/>
  <c r="O11" i="4"/>
  <c r="K18" i="4"/>
  <c r="I18" i="4"/>
  <c r="J18" i="4"/>
  <c r="H18" i="4"/>
  <c r="K30" i="4"/>
  <c r="I30" i="4"/>
  <c r="J30" i="4"/>
  <c r="H30" i="4"/>
  <c r="H13" i="4"/>
  <c r="H14" i="4" s="1"/>
  <c r="Y18" i="2"/>
  <c r="K27" i="4"/>
  <c r="I27" i="4"/>
  <c r="J27" i="4"/>
  <c r="H27" i="4"/>
  <c r="J39" i="4"/>
  <c r="H39" i="4"/>
  <c r="K39" i="4"/>
  <c r="I39" i="4"/>
  <c r="H11" i="4"/>
  <c r="I11" i="4"/>
  <c r="J11" i="4"/>
  <c r="K11" i="4"/>
  <c r="W24" i="4"/>
  <c r="U24" i="4"/>
  <c r="V24" i="4"/>
  <c r="T24" i="4"/>
  <c r="V36" i="4"/>
  <c r="T36" i="4"/>
  <c r="W36" i="4"/>
  <c r="U36" i="4"/>
  <c r="W21" i="4"/>
  <c r="U21" i="4"/>
  <c r="V21" i="4"/>
  <c r="T21" i="4"/>
  <c r="V33" i="4"/>
  <c r="T33" i="4"/>
  <c r="W33" i="4"/>
  <c r="U33" i="4"/>
  <c r="T11" i="4"/>
  <c r="U11" i="4"/>
  <c r="V11" i="4"/>
  <c r="W11" i="4"/>
  <c r="AE18" i="4"/>
  <c r="AC18" i="4"/>
  <c r="AD18" i="4"/>
  <c r="AB18" i="4"/>
  <c r="AE30" i="4"/>
  <c r="AC30" i="4"/>
  <c r="AD30" i="4"/>
  <c r="AB30" i="4"/>
  <c r="AB13" i="4"/>
  <c r="AB14" i="4" s="1"/>
  <c r="Y23" i="2"/>
  <c r="AE27" i="4"/>
  <c r="AC27" i="4"/>
  <c r="AD27" i="4"/>
  <c r="AB27" i="4"/>
  <c r="AD39" i="4"/>
  <c r="AB39" i="4"/>
  <c r="AE39" i="4"/>
  <c r="AC39" i="4"/>
  <c r="N12" i="3"/>
  <c r="J12" i="3"/>
  <c r="L12" i="3"/>
  <c r="H12" i="3"/>
  <c r="D22" i="4"/>
  <c r="D23" i="4" s="1"/>
  <c r="M25" i="2"/>
  <c r="O31" i="2" s="1"/>
  <c r="P31" i="2" s="1"/>
  <c r="D34" i="4"/>
  <c r="D35" i="4" s="1"/>
  <c r="U25" i="2"/>
  <c r="O35" i="2" s="1"/>
  <c r="P35" i="2" s="1"/>
  <c r="D19" i="4"/>
  <c r="D20" i="4" s="1"/>
  <c r="K25" i="2"/>
  <c r="D31" i="4"/>
  <c r="D32" i="4" s="1"/>
  <c r="S25" i="2"/>
  <c r="N6" i="3"/>
  <c r="J6" i="3"/>
  <c r="H6" i="3"/>
  <c r="P6" i="3" s="1"/>
  <c r="L6" i="3"/>
  <c r="S24" i="4"/>
  <c r="Q24" i="4"/>
  <c r="R24" i="4"/>
  <c r="P24" i="4"/>
  <c r="R36" i="4"/>
  <c r="P36" i="4"/>
  <c r="S36" i="4"/>
  <c r="Q36" i="4"/>
  <c r="S21" i="4"/>
  <c r="Q21" i="4"/>
  <c r="R21" i="4"/>
  <c r="P21" i="4"/>
  <c r="R33" i="4"/>
  <c r="P33" i="4"/>
  <c r="S33" i="4"/>
  <c r="Q33" i="4"/>
  <c r="N9" i="3"/>
  <c r="J9" i="3"/>
  <c r="L9" i="3"/>
  <c r="H9" i="3"/>
  <c r="AA18" i="4"/>
  <c r="Y18" i="4"/>
  <c r="Z18" i="4"/>
  <c r="X18" i="4"/>
  <c r="AA30" i="4"/>
  <c r="Y30" i="4"/>
  <c r="Z30" i="4"/>
  <c r="X30" i="4"/>
  <c r="X13" i="4"/>
  <c r="X14" i="4" s="1"/>
  <c r="Y22" i="2"/>
  <c r="AA27" i="4"/>
  <c r="Y27" i="4"/>
  <c r="Z27" i="4"/>
  <c r="X27" i="4"/>
  <c r="Z39" i="4"/>
  <c r="X39" i="4"/>
  <c r="AA39" i="4"/>
  <c r="Y39" i="4"/>
  <c r="X11" i="4"/>
  <c r="Y11" i="4"/>
  <c r="Z11" i="4"/>
  <c r="AA11" i="4"/>
  <c r="AI24" i="4"/>
  <c r="AG24" i="4"/>
  <c r="AH24" i="4"/>
  <c r="AF24" i="4"/>
  <c r="AH36" i="4"/>
  <c r="AF36" i="4"/>
  <c r="AI36" i="4"/>
  <c r="AG36" i="4"/>
  <c r="AI21" i="4"/>
  <c r="AG21" i="4"/>
  <c r="AH21" i="4"/>
  <c r="AF21" i="4"/>
  <c r="AH33" i="4"/>
  <c r="AF33" i="4"/>
  <c r="AI33" i="4"/>
  <c r="AG33" i="4"/>
  <c r="N13" i="3"/>
  <c r="J13" i="3"/>
  <c r="L13" i="3"/>
  <c r="H13" i="3"/>
  <c r="P13" i="3" s="1"/>
  <c r="O18" i="4"/>
  <c r="M18" i="4"/>
  <c r="N18" i="4"/>
  <c r="L18" i="4"/>
  <c r="O24" i="4"/>
  <c r="M24" i="4"/>
  <c r="N24" i="4"/>
  <c r="L24" i="4"/>
  <c r="L13" i="4"/>
  <c r="L14" i="4" s="1"/>
  <c r="Y19" i="2"/>
  <c r="O27" i="4"/>
  <c r="M27" i="4"/>
  <c r="N27" i="4"/>
  <c r="L27" i="4"/>
  <c r="N39" i="4"/>
  <c r="L39" i="4"/>
  <c r="O39" i="4"/>
  <c r="M39" i="4"/>
  <c r="N8" i="3"/>
  <c r="J8" i="3"/>
  <c r="L8" i="3"/>
  <c r="H8" i="3"/>
  <c r="P8" i="3" s="1"/>
  <c r="O15" i="4" l="1"/>
  <c r="M15" i="4"/>
  <c r="N15" i="4"/>
  <c r="L15" i="4"/>
  <c r="AA15" i="4"/>
  <c r="Y15" i="4"/>
  <c r="Z15" i="4"/>
  <c r="X15" i="4"/>
  <c r="G33" i="4"/>
  <c r="E33" i="4"/>
  <c r="I4" i="6" s="1"/>
  <c r="F33" i="4"/>
  <c r="D33" i="4"/>
  <c r="I4" i="5" s="1"/>
  <c r="G21" i="4"/>
  <c r="E21" i="4"/>
  <c r="E4" i="6" s="1"/>
  <c r="F21" i="4"/>
  <c r="D21" i="4"/>
  <c r="F36" i="4"/>
  <c r="D36" i="4"/>
  <c r="J4" i="5" s="1"/>
  <c r="G36" i="4"/>
  <c r="E36" i="4"/>
  <c r="J4" i="6" s="1"/>
  <c r="G24" i="4"/>
  <c r="E24" i="4"/>
  <c r="F4" i="6" s="1"/>
  <c r="F24" i="4"/>
  <c r="D24" i="4"/>
  <c r="AE15" i="4"/>
  <c r="AC15" i="4"/>
  <c r="AD15" i="4"/>
  <c r="AB15" i="4"/>
  <c r="K15" i="4"/>
  <c r="I15" i="4"/>
  <c r="J15" i="4"/>
  <c r="H15" i="4"/>
  <c r="AI15" i="4"/>
  <c r="AG15" i="4"/>
  <c r="AH15" i="4"/>
  <c r="AF15" i="4"/>
  <c r="S15" i="4"/>
  <c r="Q15" i="4"/>
  <c r="R15" i="4"/>
  <c r="P15" i="4"/>
  <c r="F39" i="4"/>
  <c r="D39" i="4"/>
  <c r="K4" i="5" s="1"/>
  <c r="G39" i="4"/>
  <c r="E39" i="4"/>
  <c r="K4" i="6" s="1"/>
  <c r="G27" i="4"/>
  <c r="E27" i="4"/>
  <c r="G4" i="6" s="1"/>
  <c r="F27" i="4"/>
  <c r="D27" i="4"/>
  <c r="Y25" i="2"/>
  <c r="P9" i="3"/>
  <c r="O34" i="2"/>
  <c r="P34" i="2" s="1"/>
  <c r="D30" i="2"/>
  <c r="F30" i="2" s="1"/>
  <c r="O30" i="2"/>
  <c r="P30" i="2" s="1"/>
  <c r="D29" i="2"/>
  <c r="F29" i="2" s="1"/>
  <c r="P12" i="3"/>
  <c r="P11" i="3"/>
  <c r="O36" i="2"/>
  <c r="P36" i="2" s="1"/>
  <c r="D31" i="2"/>
  <c r="F31" i="2" s="1"/>
  <c r="O28" i="2"/>
  <c r="D28" i="2"/>
  <c r="F28" i="2" s="1"/>
  <c r="G15" i="4"/>
  <c r="E15" i="4"/>
  <c r="C4" i="6" s="1"/>
  <c r="F15" i="4"/>
  <c r="D15" i="4"/>
  <c r="G30" i="4"/>
  <c r="E30" i="4"/>
  <c r="H4" i="6" s="1"/>
  <c r="F30" i="4"/>
  <c r="D30" i="4"/>
  <c r="G18" i="4"/>
  <c r="E18" i="4"/>
  <c r="D4" i="6" s="1"/>
  <c r="F18" i="4"/>
  <c r="D18" i="4"/>
  <c r="D4" i="5" s="1"/>
  <c r="W15" i="4"/>
  <c r="U15" i="4"/>
  <c r="V15" i="4"/>
  <c r="T15" i="4"/>
  <c r="F4" i="8" l="1"/>
  <c r="F4" i="7"/>
  <c r="G4" i="5"/>
  <c r="E4" i="8"/>
  <c r="E4" i="7"/>
  <c r="F4" i="5"/>
  <c r="D4" i="8"/>
  <c r="D4" i="7"/>
  <c r="E4" i="5"/>
  <c r="G4" i="8"/>
  <c r="G4" i="7"/>
  <c r="H4" i="5"/>
  <c r="D40" i="4"/>
  <c r="C4" i="5"/>
  <c r="O37" i="2"/>
  <c r="P28" i="2"/>
  <c r="P37" i="2" s="1"/>
</calcChain>
</file>

<file path=xl/sharedStrings.xml><?xml version="1.0" encoding="utf-8"?>
<sst xmlns="http://schemas.openxmlformats.org/spreadsheetml/2006/main" count="2196" uniqueCount="380">
  <si>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</si>
  <si>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</si>
  <si>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</si>
  <si>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</si>
  <si>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</si>
  <si>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</si>
  <si>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</si>
  <si>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</si>
  <si>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</si>
  <si>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</si>
  <si>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</si>
  <si>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</si>
  <si>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</si>
  <si>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</si>
  <si>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</si>
  <si>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</si>
  <si>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</si>
  <si>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</si>
  <si>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</si>
  <si>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</si>
  <si>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</si>
  <si>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</si>
  <si>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</si>
  <si>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</si>
  <si>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</si>
  <si>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</si>
  <si>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</si>
  <si>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</si>
  <si>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</si>
  <si>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</si>
  <si>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</si>
  <si>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</si>
  <si>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</si>
  <si>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</si>
  <si>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</si>
  <si>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</si>
  <si>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</si>
  <si>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</si>
  <si>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</si>
  <si>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</si>
  <si>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</si>
  <si>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</si>
  <si>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</si>
  <si>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</si>
  <si>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</si>
  <si>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</si>
  <si>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</si>
  <si>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</si>
  <si>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</si>
  <si>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</si>
  <si>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</si>
  <si>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</si>
  <si>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</si>
  <si>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</si>
  <si>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</si>
  <si>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</si>
  <si>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</si>
  <si>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</si>
  <si>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</si>
  <si>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</si>
  <si>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</si>
  <si>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</si>
  <si>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</si>
  <si>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</si>
  <si>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</si>
  <si>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</si>
  <si>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</si>
  <si>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</si>
  <si>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</si>
  <si>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</si>
  <si>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</si>
  <si>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</si>
  <si>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</si>
  <si>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</si>
  <si>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</si>
  <si>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</si>
  <si>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</si>
  <si>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</si>
  <si>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</si>
  <si>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</si>
  <si>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</si>
  <si>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</si>
  <si>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</si>
  <si>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</si>
  <si>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</si>
  <si>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</si>
  <si>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</si>
  <si>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</si>
  <si>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</si>
  <si>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</si>
  <si>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</si>
  <si>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</si>
  <si>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</si>
  <si>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</si>
  <si>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</si>
  <si>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</si>
  <si>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</si>
  <si>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</si>
  <si>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</si>
  <si>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</si>
  <si>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</si>
  <si>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</si>
  <si>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</si>
  <si>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</si>
  <si>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</si>
  <si>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</si>
  <si>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</si>
  <si>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</si>
  <si>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</si>
  <si>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</si>
  <si>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</si>
  <si>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</si>
  <si>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</si>
  <si>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</si>
  <si>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</si>
  <si>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</si>
  <si>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</si>
  <si>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</si>
  <si>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</si>
  <si>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</si>
  <si>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</si>
  <si>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</si>
  <si>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</si>
  <si>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</si>
  <si>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</si>
  <si>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</si>
  <si>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</si>
  <si>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</si>
  <si>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</si>
  <si>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</si>
  <si>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</si>
  <si>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</si>
  <si>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</si>
  <si>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</si>
  <si>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</si>
  <si>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</si>
  <si>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</si>
  <si>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</si>
  <si>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</si>
  <si>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</si>
  <si>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</si>
  <si>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</si>
  <si>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</si>
  <si>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</si>
  <si>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</si>
  <si>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</si>
  <si>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</si>
  <si>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</si>
  <si>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</si>
  <si>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</si>
  <si>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</si>
  <si>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</si>
  <si>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</si>
  <si>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</si>
  <si>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</si>
  <si>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</si>
  <si>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</si>
  <si>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</si>
  <si>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</si>
  <si>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</si>
  <si>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</si>
  <si>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</si>
  <si>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</si>
  <si>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</si>
  <si>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</si>
  <si>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</si>
  <si>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</si>
  <si>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</si>
  <si>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</si>
  <si>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</si>
  <si>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</si>
  <si>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</si>
  <si>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</si>
  <si>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</si>
  <si>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</si>
  <si>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</si>
  <si>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</si>
  <si>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</si>
  <si>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</si>
  <si>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</si>
  <si>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</si>
  <si>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</si>
  <si>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</si>
  <si>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</si>
  <si>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</si>
  <si>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</si>
  <si>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</si>
  <si>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</si>
  <si>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</si>
  <si>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</si>
  <si>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</si>
  <si>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</si>
  <si>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</si>
  <si>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</si>
  <si>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</si>
  <si>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</si>
  <si>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</si>
  <si>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</si>
  <si>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</si>
  <si>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</si>
  <si>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</si>
  <si>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</si>
  <si>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</si>
  <si>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</si>
  <si>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</si>
  <si>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</si>
  <si>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</si>
  <si>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</si>
  <si>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</si>
  <si>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</si>
  <si>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</si>
  <si>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</si>
  <si>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</si>
  <si>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</si>
  <si>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</si>
  <si>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</si>
  <si>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</si>
  <si>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</si>
  <si>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</si>
  <si>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</si>
  <si>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</si>
  <si>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</si>
  <si>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</si>
  <si>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</si>
  <si>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</si>
  <si>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</si>
  <si>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</si>
  <si>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</si>
  <si>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</si>
  <si>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</si>
  <si>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</si>
  <si>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</si>
  <si>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</si>
  <si>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</si>
  <si>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</si>
  <si>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</si>
  <si>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</si>
  <si>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</si>
  <si>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</si>
  <si>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ССИ/ОСИ (60)</t>
  </si>
  <si>
    <t>СВД(166)</t>
  </si>
  <si>
    <t>ССИ/ОСИ (35)+ГРИ(15)+СОР(14)</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</si>
  <si>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</si>
  <si>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</si>
  <si>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</si>
  <si>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Я от себя не в восторге. 4 круга дались тяжко, не хватало сил выложиться на все 100. Рада что была не одна на площадке)</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</si>
  <si>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</si>
  <si>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</si>
  <si>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ДИС(40)+ГРИ(27)</t>
  </si>
  <si>
    <t>ДИС(25)+СКИ(15)+ССИ/ОСИ(20)</t>
  </si>
  <si>
    <t>ДИС(52)+ССИ/ОСИ (25)</t>
  </si>
  <si>
    <t>СВД(177)</t>
  </si>
  <si>
    <t>ССИ/ОСИ (20)+СКИ(10)+ГРИ(9)</t>
  </si>
  <si>
    <t>СОР (15) на след. Неделю</t>
  </si>
  <si>
    <t>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</si>
  <si>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</si>
  <si>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</si>
  <si>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</si>
  <si>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</si>
  <si>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</si>
  <si>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ДИС(40)+ГРИ(23)</t>
  </si>
  <si>
    <t>ДИС(40)+СКИ(26)</t>
  </si>
  <si>
    <t>СВД(112)+СОР(25)</t>
  </si>
  <si>
    <t>+13</t>
  </si>
  <si>
    <t>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</si>
  <si>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+18</t>
  </si>
  <si>
    <t>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</si>
  <si>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</si>
  <si>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</si>
  <si>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</si>
  <si>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</si>
  <si>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</si>
  <si>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</si>
  <si>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</si>
  <si>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</si>
  <si>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</si>
  <si>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</si>
  <si>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</si>
  <si>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</si>
  <si>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</si>
  <si>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</si>
  <si>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</si>
  <si>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</si>
  <si>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</si>
  <si>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</si>
  <si>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</si>
  <si>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</si>
  <si>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</si>
  <si>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</si>
  <si>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</si>
  <si>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</si>
  <si>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</si>
  <si>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</si>
  <si>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</si>
  <si>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</si>
  <si>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</si>
  <si>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</si>
  <si>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</si>
  <si>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</si>
  <si>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</si>
  <si>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</si>
  <si>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</si>
  <si>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</si>
  <si>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</si>
  <si>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</si>
  <si>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</si>
  <si>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</si>
  <si>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</si>
  <si>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</si>
  <si>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</si>
  <si>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</si>
  <si>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</si>
  <si>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</si>
  <si>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</si>
  <si>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</si>
  <si>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</si>
  <si>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</si>
  <si>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</si>
  <si>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</si>
  <si>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</si>
  <si>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</si>
  <si>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</si>
  <si>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</si>
  <si>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</si>
  <si>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</si>
  <si>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</si>
  <si>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</si>
  <si>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</si>
  <si>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</si>
  <si>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</si>
  <si>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</si>
  <si>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</si>
  <si>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</si>
  <si>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</si>
  <si>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</si>
  <si>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</si>
  <si>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</si>
  <si>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</si>
  <si>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2+3+4</t>
  </si>
  <si>
    <t>прыжки коленки к локтю</t>
  </si>
  <si>
    <t>шаги альпиниста</t>
  </si>
  <si>
    <t>подъем руки обратный хват левая</t>
  </si>
  <si>
    <t>подъем руки обратный хва тправая</t>
  </si>
  <si>
    <t>шведская стенка подъем ног задний</t>
  </si>
  <si>
    <t>отжимания узкий хват</t>
  </si>
  <si>
    <t>пресс на брусьях</t>
  </si>
  <si>
    <t>13,06</t>
  </si>
  <si>
    <t>26,12</t>
  </si>
  <si>
    <t>28,1</t>
  </si>
  <si>
    <t>13, 14</t>
  </si>
  <si>
    <t>17, 18, 19</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</si>
  <si>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</si>
  <si>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</si>
  <si>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</si>
  <si>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</si>
  <si>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</si>
  <si>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</si>
  <si>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Силовая после поездки, больше похоже на разминку/заминку. Зато размялась.</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</si>
  <si>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</si>
  <si>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ОСИ/ССИ в 23 мкр. Тепло)) Всего два круга. Затем бассейн. Злая на Алексея. </t>
  </si>
  <si>
    <t>ССИ/ОСИ (40)</t>
  </si>
  <si>
    <t>ДИС(60)+ГРИ(10)+СКИ(20)</t>
  </si>
  <si>
    <t>поход</t>
  </si>
  <si>
    <t>ОСИ/ССИ</t>
  </si>
  <si>
    <t>56.1</t>
  </si>
  <si>
    <t>56.3</t>
  </si>
  <si>
    <t>8'35</t>
  </si>
  <si>
    <t>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</si>
  <si>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</si>
  <si>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СВД(156)+ГРИ (11)</t>
  </si>
  <si>
    <t>ГРИ(10) +ДИС(30)</t>
  </si>
  <si>
    <t>СКИ(12)+ДИС(34)+СОР(23)+ГРИ(12)</t>
  </si>
  <si>
    <t>Выполнила пробежка - вокруг московского района. Через Герцена. Тут и подъем в гору - крутой, и темп отличный вышел. Погода замечательная была.</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</si>
  <si>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</si>
  <si>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ПОХОД</t>
  </si>
  <si>
    <t>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</si>
  <si>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55.3</t>
  </si>
  <si>
    <t>6'25</t>
  </si>
  <si>
    <t>Бассейн</t>
  </si>
  <si>
    <t>Плавала в бассейне с тренером! Это офигенно! Супер. Колоссальный прорый за одно занятие. Особенно понравилось упражнение с кандалами на ногах.</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</si>
</sst>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9"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11"/>
      <name val="Calibri"/>
      <family val="2"/>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9" fontId="28" fillId="0" borderId="0" applyBorder="0" applyProtection="0"/>
    <xf numFmtId="0" fontId="7" fillId="0" borderId="0" applyBorder="0" applyProtection="0"/>
  </cellStyleXfs>
  <cellXfs count="490">
    <xf numFmtId="0" fontId="0" fillId="0" borderId="0" xfId="0"/>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4" fillId="7" borderId="19" xfId="0" applyFont="1" applyFill="1" applyBorder="1"/>
    <xf numFmtId="0" fontId="24" fillId="7" borderId="20" xfId="0" applyFont="1" applyFill="1" applyBorder="1"/>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24" fillId="7" borderId="24" xfId="0" applyFont="1" applyFill="1" applyBorder="1"/>
    <xf numFmtId="0" fontId="25" fillId="7" borderId="20" xfId="0" applyFont="1" applyFill="1" applyBorder="1"/>
    <xf numFmtId="0" fontId="0" fillId="7" borderId="20" xfId="0" applyFill="1" applyBorder="1"/>
    <xf numFmtId="0" fontId="10" fillId="11" borderId="8" xfId="0" applyFont="1" applyFill="1" applyBorder="1"/>
    <xf numFmtId="0" fontId="25" fillId="0" borderId="8" xfId="0" applyFont="1" applyBorder="1" applyAlignment="1"/>
    <xf numFmtId="0" fontId="25" fillId="0" borderId="8" xfId="0" applyFont="1" applyBorder="1"/>
    <xf numFmtId="0" fontId="24"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center"/>
    </xf>
    <xf numFmtId="0" fontId="25" fillId="0" borderId="52" xfId="0" applyFont="1" applyBorder="1" applyAlignment="1">
      <alignment horizontal="center" vertical="center"/>
    </xf>
    <xf numFmtId="0" fontId="25" fillId="0" borderId="54" xfId="0" applyFont="1" applyBorder="1" applyAlignment="1">
      <alignment horizontal="center" vertical="center"/>
    </xf>
    <xf numFmtId="0" fontId="0" fillId="0" borderId="52" xfId="0" applyFont="1" applyBorder="1" applyAlignment="1">
      <alignment horizontal="center" vertical="center"/>
    </xf>
    <xf numFmtId="0" fontId="0" fillId="0" borderId="54" xfId="0" applyFont="1" applyBorder="1" applyAlignment="1">
      <alignment horizontal="center" vertical="center"/>
    </xf>
    <xf numFmtId="0" fontId="26" fillId="0" borderId="8" xfId="0" applyFont="1" applyBorder="1"/>
    <xf numFmtId="0" fontId="27" fillId="0" borderId="0" xfId="0" applyFont="1" applyAlignment="1">
      <alignment horizontal="left" vertical="center" wrapText="1"/>
    </xf>
    <xf numFmtId="0" fontId="7" fillId="0" borderId="0" xfId="2" applyFont="1" applyBorder="1" applyAlignment="1" applyProtection="1"/>
    <xf numFmtId="17" fontId="0" fillId="23" borderId="1" xfId="0" applyNumberFormat="1" applyFill="1" applyBorder="1" applyAlignment="1">
      <alignment horizontal="center" vertical="center"/>
    </xf>
    <xf numFmtId="0" fontId="1" fillId="0" borderId="0" xfId="0" applyFont="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applyAlignment="1">
      <alignment horizontal="left"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xf>
    <xf numFmtId="0" fontId="0" fillId="0" borderId="1" xfId="0" applyFont="1" applyBorder="1" applyAlignment="1">
      <alignment horizontal="left" vertical="center"/>
    </xf>
    <xf numFmtId="0" fontId="5" fillId="0" borderId="1" xfId="0" applyFont="1" applyBorder="1" applyAlignment="1">
      <alignment horizontal="center"/>
    </xf>
    <xf numFmtId="0" fontId="4" fillId="0" borderId="0" xfId="0" applyFont="1" applyBorder="1" applyAlignment="1">
      <alignment horizontal="center"/>
    </xf>
    <xf numFmtId="0" fontId="0" fillId="0" borderId="1" xfId="0" applyFont="1" applyBorder="1" applyAlignment="1">
      <alignment horizontal="center"/>
    </xf>
    <xf numFmtId="0" fontId="7" fillId="0" borderId="1" xfId="2" applyFont="1" applyBorder="1" applyAlignment="1" applyProtection="1">
      <alignment horizontal="left" vertical="center"/>
    </xf>
    <xf numFmtId="0" fontId="0" fillId="5" borderId="1" xfId="0" applyFont="1" applyFill="1" applyBorder="1" applyAlignment="1">
      <alignment horizontal="center"/>
    </xf>
    <xf numFmtId="0" fontId="0" fillId="5" borderId="1" xfId="0" applyFont="1" applyFill="1" applyBorder="1" applyAlignment="1">
      <alignment horizontal="left" vertical="center"/>
    </xf>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0" fillId="0" borderId="1" xfId="0" applyFont="1" applyBorder="1" applyAlignment="1">
      <alignment horizontal="left" vertical="center" wrapText="1"/>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24" xfId="0" applyFont="1" applyFill="1" applyBorder="1" applyAlignment="1">
      <alignment horizont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5" fillId="0" borderId="28" xfId="0" applyFont="1" applyBorder="1" applyAlignment="1">
      <alignment horizontal="right"/>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1" fontId="0" fillId="2" borderId="22" xfId="0" applyNumberFormat="1" applyFill="1" applyBorder="1" applyAlignment="1">
      <alignment horizontal="center" vertical="center"/>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applyAlignment="1">
      <alignment horizontal="left"/>
    </xf>
    <xf numFmtId="0" fontId="2" fillId="4" borderId="0" xfId="0" applyFont="1" applyFill="1" applyBorder="1" applyAlignment="1">
      <alignment horizont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ill="1" applyBorder="1" applyAlignment="1">
      <alignment horizontal="left" vertical="top"/>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top"/>
    </xf>
    <xf numFmtId="0" fontId="0" fillId="23" borderId="1" xfId="0" applyFont="1" applyFill="1" applyBorder="1" applyAlignment="1">
      <alignment horizontal="left" vertical="center" wrapText="1"/>
    </xf>
    <xf numFmtId="0" fontId="0" fillId="0" borderId="1" xfId="0" applyFont="1" applyBorder="1" applyAlignment="1">
      <alignment horizontal="left" vertical="top"/>
    </xf>
    <xf numFmtId="0" fontId="0" fillId="2" borderId="1" xfId="0" applyFill="1" applyBorder="1" applyAlignment="1">
      <alignment horizontal="left" vertical="top"/>
    </xf>
    <xf numFmtId="0" fontId="0" fillId="23"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vertical="top" wrapText="1"/>
    </xf>
    <xf numFmtId="0" fontId="0" fillId="23" borderId="1" xfId="0" applyFont="1" applyFill="1" applyBorder="1" applyAlignment="1">
      <alignment horizontal="center" wrapText="1"/>
    </xf>
    <xf numFmtId="0" fontId="0" fillId="23" borderId="1" xfId="0" applyFont="1" applyFill="1" applyBorder="1" applyAlignment="1">
      <alignment horizontal="center" vertical="top" wrapText="1"/>
    </xf>
    <xf numFmtId="0" fontId="0" fillId="2" borderId="1" xfId="0" applyFill="1" applyBorder="1" applyAlignment="1">
      <alignment vertical="center"/>
    </xf>
    <xf numFmtId="0" fontId="0" fillId="0" borderId="1" xfId="0" applyBorder="1" applyAlignment="1">
      <alignment horizontal="left" vertical="top"/>
    </xf>
    <xf numFmtId="0" fontId="0" fillId="2" borderId="22" xfId="0" applyFill="1" applyBorder="1" applyAlignment="1">
      <alignment horizontal="left"/>
    </xf>
    <xf numFmtId="0" fontId="0" fillId="2" borderId="29" xfId="0" applyFill="1" applyBorder="1" applyAlignment="1">
      <alignment horizontal="left"/>
    </xf>
    <xf numFmtId="0" fontId="0" fillId="2" borderId="12" xfId="0" applyFill="1" applyBorder="1" applyAlignment="1">
      <alignment horizontal="left"/>
    </xf>
    <xf numFmtId="0" fontId="0" fillId="23" borderId="58" xfId="0" applyFill="1" applyBorder="1" applyAlignment="1">
      <alignment horizontal="left" vertical="top" wrapText="1"/>
    </xf>
    <xf numFmtId="0" fontId="0" fillId="23" borderId="59" xfId="0" applyFill="1" applyBorder="1" applyAlignment="1">
      <alignment horizontal="left" vertical="top" wrapText="1"/>
    </xf>
    <xf numFmtId="0" fontId="0" fillId="23" borderId="60" xfId="0" applyFill="1" applyBorder="1" applyAlignment="1">
      <alignment horizontal="left" vertical="top" wrapText="1"/>
    </xf>
    <xf numFmtId="0" fontId="0" fillId="23" borderId="23" xfId="0" applyFill="1" applyBorder="1" applyAlignment="1">
      <alignment horizontal="left" vertical="top" wrapText="1"/>
    </xf>
    <xf numFmtId="0" fontId="0" fillId="23" borderId="47" xfId="0" applyFill="1" applyBorder="1" applyAlignment="1">
      <alignment horizontal="left" vertical="top" wrapText="1"/>
    </xf>
    <xf numFmtId="0" fontId="0" fillId="23" borderId="5" xfId="0" applyFill="1" applyBorder="1" applyAlignment="1">
      <alignment horizontal="left" vertical="top" wrapText="1"/>
    </xf>
    <xf numFmtId="0" fontId="2" fillId="4" borderId="0" xfId="0" applyFont="1" applyFill="1" applyBorder="1" applyAlignment="1">
      <alignment horizontal="center" wrapText="1"/>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0" fontId="5" fillId="0" borderId="28" xfId="0" applyFont="1" applyBorder="1" applyAlignment="1">
      <alignment horizontal="left"/>
    </xf>
    <xf numFmtId="166" fontId="0" fillId="0" borderId="28" xfId="0" applyNumberFormat="1" applyBorder="1" applyAlignment="1">
      <alignment horizontal="center"/>
    </xf>
    <xf numFmtId="166" fontId="11" fillId="0" borderId="37" xfId="0" applyNumberFormat="1" applyFont="1" applyBorder="1" applyAlignment="1">
      <alignment horizontal="left"/>
    </xf>
    <xf numFmtId="166" fontId="5" fillId="0" borderId="31" xfId="0" applyNumberFormat="1" applyFont="1" applyBorder="1" applyAlignment="1">
      <alignment horizontal="center"/>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4" fontId="5" fillId="0" borderId="46" xfId="0" applyNumberFormat="1" applyFont="1" applyBorder="1" applyAlignment="1">
      <alignment horizontal="center"/>
    </xf>
    <xf numFmtId="166" fontId="11" fillId="0" borderId="37" xfId="0" applyNumberFormat="1" applyFont="1" applyBorder="1" applyAlignment="1">
      <alignment horizont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41" xfId="0" applyNumberFormat="1" applyFont="1" applyBorder="1" applyAlignment="1">
      <alignment horizont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24" fillId="0" borderId="50" xfId="0" applyFont="1" applyBorder="1" applyAlignment="1">
      <alignment horizontal="center" vertical="center"/>
    </xf>
    <xf numFmtId="0" fontId="0" fillId="0" borderId="50" xfId="0" applyBorder="1" applyAlignment="1">
      <alignment horizontal="center" vertical="center"/>
    </xf>
    <xf numFmtId="0" fontId="0" fillId="0" borderId="4" xfId="0" applyBorder="1" applyAlignment="1">
      <alignment horizontal="center" vertical="center"/>
    </xf>
    <xf numFmtId="0" fontId="5" fillId="0" borderId="51"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5" fillId="0" borderId="3" xfId="0" applyFont="1" applyBorder="1" applyAlignment="1">
      <alignment horizontal="center" vertical="center"/>
    </xf>
    <xf numFmtId="0" fontId="25" fillId="0" borderId="50" xfId="0" applyFont="1" applyBorder="1" applyAlignment="1">
      <alignment horizontal="center" vertical="center"/>
    </xf>
    <xf numFmtId="0" fontId="0" fillId="0" borderId="50" xfId="0" applyBorder="1" applyAlignment="1">
      <alignment horizontal="center"/>
    </xf>
    <xf numFmtId="0" fontId="0" fillId="0" borderId="4" xfId="0" applyBorder="1" applyAlignment="1">
      <alignment horizontal="center"/>
    </xf>
    <xf numFmtId="0" fontId="0" fillId="0" borderId="50" xfId="0" applyFont="1" applyBorder="1" applyAlignment="1">
      <alignment horizontal="center" vertical="center"/>
    </xf>
    <xf numFmtId="0" fontId="0" fillId="0" borderId="52" xfId="0" applyFont="1" applyBorder="1" applyAlignment="1">
      <alignment horizontal="center" vertical="center"/>
    </xf>
    <xf numFmtId="0" fontId="0" fillId="0" borderId="55" xfId="0" applyFont="1" applyBorder="1" applyAlignment="1">
      <alignment horizontal="center" vertical="center"/>
    </xf>
    <xf numFmtId="0" fontId="0" fillId="0" borderId="56" xfId="0" applyFont="1" applyBorder="1" applyAlignment="1">
      <alignment horizontal="center" vertical="center"/>
    </xf>
    <xf numFmtId="0" fontId="0" fillId="0" borderId="57" xfId="0" applyFont="1" applyBorder="1" applyAlignment="1">
      <alignment horizontal="center" vertical="center"/>
    </xf>
    <xf numFmtId="49" fontId="0" fillId="23" borderId="58" xfId="0" applyNumberFormat="1" applyFont="1" applyFill="1" applyBorder="1" applyAlignment="1">
      <alignment horizontal="center" vertical="top" wrapText="1"/>
    </xf>
    <xf numFmtId="49" fontId="0" fillId="23" borderId="59" xfId="0" applyNumberFormat="1" applyFont="1" applyFill="1" applyBorder="1" applyAlignment="1">
      <alignment horizontal="center" vertical="top" wrapText="1"/>
    </xf>
    <xf numFmtId="49" fontId="0" fillId="23" borderId="60" xfId="0" applyNumberFormat="1" applyFont="1" applyFill="1" applyBorder="1" applyAlignment="1">
      <alignment horizontal="center" vertical="top" wrapText="1"/>
    </xf>
    <xf numFmtId="49" fontId="0" fillId="23" borderId="23" xfId="0" applyNumberFormat="1" applyFont="1" applyFill="1" applyBorder="1" applyAlignment="1">
      <alignment horizontal="center" vertical="top" wrapText="1"/>
    </xf>
    <xf numFmtId="49" fontId="0" fillId="23" borderId="47" xfId="0" applyNumberFormat="1" applyFont="1" applyFill="1" applyBorder="1" applyAlignment="1">
      <alignment horizontal="center" vertical="top" wrapText="1"/>
    </xf>
    <xf numFmtId="49" fontId="0" fillId="23" borderId="5" xfId="0" applyNumberFormat="1" applyFont="1" applyFill="1" applyBorder="1" applyAlignment="1">
      <alignment horizontal="center" vertical="top" wrapText="1"/>
    </xf>
    <xf numFmtId="0" fontId="0" fillId="0" borderId="58" xfId="0" applyFont="1" applyBorder="1" applyAlignment="1">
      <alignment horizontal="center" vertical="top" wrapText="1"/>
    </xf>
    <xf numFmtId="0" fontId="0" fillId="0" borderId="59" xfId="0" applyFont="1" applyBorder="1" applyAlignment="1">
      <alignment horizontal="center" vertical="top" wrapText="1"/>
    </xf>
    <xf numFmtId="0" fontId="0" fillId="0" borderId="60" xfId="0" applyFont="1" applyBorder="1" applyAlignment="1">
      <alignment horizontal="center" vertical="top" wrapText="1"/>
    </xf>
    <xf numFmtId="0" fontId="0" fillId="0" borderId="23" xfId="0" applyFont="1" applyBorder="1" applyAlignment="1">
      <alignment horizontal="center" vertical="top" wrapText="1"/>
    </xf>
    <xf numFmtId="0" fontId="0" fillId="0" borderId="47" xfId="0" applyFont="1" applyBorder="1" applyAlignment="1">
      <alignment horizontal="center" vertical="top" wrapText="1"/>
    </xf>
    <xf numFmtId="0" fontId="0" fillId="0" borderId="5" xfId="0" applyFont="1" applyBorder="1" applyAlignment="1">
      <alignment horizontal="center" vertical="top" wrapText="1"/>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59.929999999999978</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16.129999999999995</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13.509999999999996</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10.429999999999998</c:v>
                </c:pt>
              </c:numCache>
            </c:numRef>
          </c:val>
        </c:ser>
        <c:dLbls>
          <c:showLegendKey val="0"/>
          <c:showVal val="0"/>
          <c:showCatName val="0"/>
          <c:showSerName val="0"/>
          <c:showPercent val="0"/>
          <c:showBubbleSize val="0"/>
        </c:dLbls>
        <c:gapWidth val="150"/>
        <c:shape val="cylinder"/>
        <c:axId val="73723904"/>
        <c:axId val="73725440"/>
        <c:axId val="0"/>
      </c:bar3DChart>
      <c:catAx>
        <c:axId val="73723904"/>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73725440"/>
        <c:crosses val="autoZero"/>
        <c:auto val="1"/>
        <c:lblAlgn val="ctr"/>
        <c:lblOffset val="100"/>
        <c:noMultiLvlLbl val="1"/>
      </c:catAx>
      <c:valAx>
        <c:axId val="73725440"/>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lang="ru-RU" sz="900" b="1" strike="noStrike" spc="-1">
                    <a:solidFill>
                      <a:srgbClr val="D9D9D9"/>
                    </a:solidFill>
                    <a:uFill>
                      <a:solidFill>
                        <a:srgbClr val="FFFFFF"/>
                      </a:solidFill>
                    </a:uFill>
                    <a:latin typeface="Calibri"/>
                  </a:rPr>
                  <a:t>% в сезоне</a:t>
                </a:r>
              </a:p>
            </c:rich>
          </c:tx>
          <c:layout/>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73723904"/>
        <c:crosses val="autoZero"/>
        <c:crossBetween val="between"/>
      </c:valAx>
      <c:spPr>
        <a:noFill/>
        <a:ln w="6480">
          <a:noFill/>
        </a:ln>
      </c:spPr>
    </c:plotArea>
    <c:legend>
      <c:legendPos val="b"/>
      <c:layout/>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6</xdr:col>
      <xdr:colOff>603000</xdr:colOff>
      <xdr:row>45</xdr:row>
      <xdr:rowOff>65880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refreshError="1"/>
      <sheetData sheetId="1" refreshError="1"/>
      <sheetData sheetId="2" refreshError="1"/>
      <sheetData sheetId="3" refreshError="1">
        <row r="21">
          <cell r="H21">
            <v>0</v>
          </cell>
        </row>
        <row r="24">
          <cell r="H24">
            <v>0</v>
          </cell>
        </row>
        <row r="27">
          <cell r="H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5" x14ac:dyDescent="0.25"/>
  <cols>
    <col min="1" max="16" width="8.5703125" customWidth="1"/>
    <col min="17" max="17" width="11.7109375" customWidth="1"/>
    <col min="18" max="18" width="8.5703125" customWidth="1"/>
    <col min="19" max="19" width="12" customWidth="1"/>
    <col min="20" max="1025" width="8.5703125" customWidth="1"/>
  </cols>
  <sheetData>
    <row r="1" spans="1:21" ht="21" x14ac:dyDescent="0.35">
      <c r="A1" s="281" t="s">
        <v>0</v>
      </c>
      <c r="B1" s="281"/>
      <c r="C1" s="281"/>
      <c r="D1" s="281"/>
      <c r="E1" s="281"/>
      <c r="F1" s="281"/>
      <c r="G1" s="281"/>
      <c r="H1" s="281"/>
      <c r="I1" s="281"/>
      <c r="J1" s="281"/>
      <c r="K1" s="281"/>
      <c r="L1" s="281"/>
      <c r="M1" s="281"/>
    </row>
    <row r="2" spans="1:21" x14ac:dyDescent="0.25">
      <c r="A2" s="282" t="s">
        <v>1</v>
      </c>
      <c r="B2" s="283" t="s">
        <v>2</v>
      </c>
      <c r="C2" s="283"/>
      <c r="D2" s="283"/>
      <c r="E2" s="283"/>
      <c r="F2" s="283"/>
      <c r="G2" s="283"/>
      <c r="H2" s="283"/>
      <c r="I2" s="283"/>
      <c r="J2" s="283"/>
      <c r="K2" s="283"/>
      <c r="L2" s="283"/>
      <c r="M2" s="283"/>
      <c r="O2" s="1"/>
      <c r="Q2" s="2"/>
      <c r="R2" s="3"/>
    </row>
    <row r="3" spans="1:21" x14ac:dyDescent="0.25">
      <c r="A3" s="282"/>
      <c r="B3" s="283"/>
      <c r="C3" s="283"/>
      <c r="D3" s="283"/>
      <c r="E3" s="283"/>
      <c r="F3" s="283"/>
      <c r="G3" s="283"/>
      <c r="H3" s="283"/>
      <c r="I3" s="283"/>
      <c r="J3" s="283"/>
      <c r="K3" s="283"/>
      <c r="L3" s="283"/>
      <c r="M3" s="283"/>
      <c r="P3" s="2"/>
      <c r="Q3" s="2" t="s">
        <v>3</v>
      </c>
      <c r="R3" s="4">
        <v>21</v>
      </c>
      <c r="S3" t="s">
        <v>4</v>
      </c>
      <c r="T3" t="s">
        <v>5</v>
      </c>
    </row>
    <row r="4" spans="1:21" ht="13.7" customHeight="1" x14ac:dyDescent="0.25">
      <c r="A4" s="284" t="s">
        <v>6</v>
      </c>
      <c r="B4" s="285" t="s">
        <v>7</v>
      </c>
      <c r="C4" s="285"/>
      <c r="D4" s="285"/>
      <c r="E4" s="285"/>
      <c r="F4" s="285"/>
      <c r="G4" s="285"/>
      <c r="H4" s="285"/>
      <c r="I4" s="285"/>
      <c r="J4" s="285"/>
      <c r="K4" s="285"/>
      <c r="L4" s="285"/>
      <c r="M4" s="285"/>
      <c r="Q4" s="2" t="s">
        <v>8</v>
      </c>
      <c r="R4" s="4">
        <v>15</v>
      </c>
      <c r="S4" t="s">
        <v>9</v>
      </c>
      <c r="T4" s="5">
        <v>5.5555555555555601E-2</v>
      </c>
    </row>
    <row r="5" spans="1:21" x14ac:dyDescent="0.25">
      <c r="A5" s="284"/>
      <c r="B5" s="285"/>
      <c r="C5" s="285"/>
      <c r="D5" s="285"/>
      <c r="E5" s="285"/>
      <c r="F5" s="285"/>
      <c r="G5" s="285"/>
      <c r="H5" s="285"/>
      <c r="I5" s="285"/>
      <c r="J5" s="285"/>
      <c r="K5" s="285"/>
      <c r="L5" s="285"/>
      <c r="M5" s="285"/>
      <c r="Q5" s="2" t="s">
        <v>10</v>
      </c>
      <c r="R5" s="4">
        <v>21</v>
      </c>
      <c r="S5" s="6" t="s">
        <v>4</v>
      </c>
      <c r="T5" s="5">
        <v>7.6388888888888895E-2</v>
      </c>
    </row>
    <row r="6" spans="1:21" ht="13.7" customHeight="1" x14ac:dyDescent="0.25">
      <c r="A6" s="282" t="s">
        <v>11</v>
      </c>
      <c r="B6" s="286" t="s">
        <v>12</v>
      </c>
      <c r="C6" s="286"/>
      <c r="D6" s="286"/>
      <c r="E6" s="286"/>
      <c r="F6" s="286"/>
      <c r="G6" s="286"/>
      <c r="H6" s="286"/>
      <c r="I6" s="286"/>
      <c r="J6" s="286"/>
      <c r="K6" s="286"/>
      <c r="L6" s="286"/>
      <c r="M6" s="286"/>
      <c r="Q6" s="2" t="s">
        <v>13</v>
      </c>
      <c r="R6" s="4">
        <v>21</v>
      </c>
      <c r="S6" t="s">
        <v>9</v>
      </c>
      <c r="T6" s="5">
        <v>7.6388888888888895E-2</v>
      </c>
    </row>
    <row r="7" spans="1:21" x14ac:dyDescent="0.25">
      <c r="A7" s="282"/>
      <c r="B7" s="286"/>
      <c r="C7" s="286"/>
      <c r="D7" s="286"/>
      <c r="E7" s="286"/>
      <c r="F7" s="286"/>
      <c r="G7" s="286"/>
      <c r="H7" s="286"/>
      <c r="I7" s="286"/>
      <c r="J7" s="286"/>
      <c r="K7" s="286"/>
      <c r="L7" s="286"/>
      <c r="M7" s="286"/>
      <c r="P7" t="s">
        <v>14</v>
      </c>
      <c r="Q7" s="2" t="s">
        <v>15</v>
      </c>
      <c r="S7" t="s">
        <v>16</v>
      </c>
      <c r="U7" t="s">
        <v>17</v>
      </c>
    </row>
    <row r="8" spans="1:21" ht="13.7" customHeight="1" x14ac:dyDescent="0.25">
      <c r="A8" s="284" t="s">
        <v>18</v>
      </c>
      <c r="B8" s="285" t="s">
        <v>19</v>
      </c>
      <c r="C8" s="285"/>
      <c r="D8" s="285"/>
      <c r="E8" s="285"/>
      <c r="F8" s="285"/>
      <c r="G8" s="285"/>
      <c r="H8" s="285"/>
      <c r="I8" s="285"/>
      <c r="J8" s="285"/>
      <c r="K8" s="285"/>
      <c r="L8" s="285"/>
      <c r="M8" s="285"/>
      <c r="Q8" s="2" t="s">
        <v>20</v>
      </c>
      <c r="S8" t="s">
        <v>21</v>
      </c>
      <c r="U8" t="s">
        <v>17</v>
      </c>
    </row>
    <row r="9" spans="1:21" x14ac:dyDescent="0.25">
      <c r="A9" s="284"/>
      <c r="B9" s="285"/>
      <c r="C9" s="285"/>
      <c r="D9" s="285"/>
      <c r="E9" s="285"/>
      <c r="F9" s="285"/>
      <c r="G9" s="285"/>
      <c r="H9" s="285"/>
      <c r="I9" s="285"/>
      <c r="J9" s="285"/>
      <c r="K9" s="285"/>
      <c r="L9" s="285"/>
      <c r="M9" s="285"/>
      <c r="Q9" s="2" t="s">
        <v>22</v>
      </c>
      <c r="S9" t="s">
        <v>4</v>
      </c>
      <c r="U9" t="s">
        <v>17</v>
      </c>
    </row>
    <row r="10" spans="1:21" x14ac:dyDescent="0.25">
      <c r="A10" s="282" t="s">
        <v>23</v>
      </c>
      <c r="B10" s="283" t="s">
        <v>24</v>
      </c>
      <c r="C10" s="283"/>
      <c r="D10" s="283"/>
      <c r="E10" s="283"/>
      <c r="F10" s="283"/>
      <c r="G10" s="283"/>
      <c r="H10" s="283"/>
      <c r="I10" s="283"/>
      <c r="J10" s="283"/>
      <c r="K10" s="283"/>
      <c r="L10" s="283"/>
      <c r="M10" s="283"/>
    </row>
    <row r="11" spans="1:21" x14ac:dyDescent="0.25">
      <c r="A11" s="282"/>
      <c r="B11" s="283"/>
      <c r="C11" s="283"/>
      <c r="D11" s="283"/>
      <c r="E11" s="283"/>
      <c r="F11" s="283"/>
      <c r="G11" s="283"/>
      <c r="H11" s="283"/>
      <c r="I11" s="283"/>
      <c r="J11" s="283"/>
      <c r="K11" s="283"/>
      <c r="L11" s="283"/>
      <c r="M11" s="283"/>
    </row>
    <row r="12" spans="1:21" ht="13.7" customHeight="1" x14ac:dyDescent="0.25">
      <c r="A12" s="284" t="s">
        <v>25</v>
      </c>
      <c r="B12" s="285" t="s">
        <v>26</v>
      </c>
      <c r="C12" s="285"/>
      <c r="D12" s="285"/>
      <c r="E12" s="285"/>
      <c r="F12" s="285"/>
      <c r="G12" s="285"/>
      <c r="H12" s="285"/>
      <c r="I12" s="285"/>
      <c r="J12" s="285"/>
      <c r="K12" s="285"/>
      <c r="L12" s="285"/>
      <c r="M12" s="285"/>
    </row>
    <row r="13" spans="1:21" x14ac:dyDescent="0.25">
      <c r="A13" s="284"/>
      <c r="B13" s="285"/>
      <c r="C13" s="285"/>
      <c r="D13" s="285"/>
      <c r="E13" s="285"/>
      <c r="F13" s="285"/>
      <c r="G13" s="285"/>
      <c r="H13" s="285"/>
      <c r="I13" s="285"/>
      <c r="J13" s="285"/>
      <c r="K13" s="285"/>
      <c r="L13" s="285"/>
      <c r="M13" s="285"/>
    </row>
    <row r="14" spans="1:21" x14ac:dyDescent="0.25">
      <c r="A14" s="282" t="s">
        <v>27</v>
      </c>
      <c r="B14" s="283" t="s">
        <v>28</v>
      </c>
      <c r="C14" s="283"/>
      <c r="D14" s="283"/>
      <c r="E14" s="283"/>
      <c r="F14" s="283"/>
      <c r="G14" s="283"/>
      <c r="H14" s="283"/>
      <c r="I14" s="283"/>
      <c r="J14" s="283"/>
      <c r="K14" s="283"/>
      <c r="L14" s="283"/>
      <c r="M14" s="283"/>
    </row>
    <row r="15" spans="1:21" x14ac:dyDescent="0.25">
      <c r="A15" s="282"/>
      <c r="B15" s="283"/>
      <c r="C15" s="283"/>
      <c r="D15" s="283"/>
      <c r="E15" s="283"/>
      <c r="F15" s="283"/>
      <c r="G15" s="283"/>
      <c r="H15" s="283"/>
      <c r="I15" s="283"/>
      <c r="J15" s="283"/>
      <c r="K15" s="283"/>
      <c r="L15" s="283"/>
      <c r="M15" s="283"/>
    </row>
  </sheetData>
  <mergeCells count="15">
    <mergeCell ref="A12:A13"/>
    <mergeCell ref="B12:M13"/>
    <mergeCell ref="A14:A15"/>
    <mergeCell ref="B14:M15"/>
    <mergeCell ref="A6:A7"/>
    <mergeCell ref="B6:M7"/>
    <mergeCell ref="A8:A9"/>
    <mergeCell ref="B8:M9"/>
    <mergeCell ref="A10:A11"/>
    <mergeCell ref="B10:M11"/>
    <mergeCell ref="A1:M1"/>
    <mergeCell ref="A2:A3"/>
    <mergeCell ref="B2:M3"/>
    <mergeCell ref="A4:A5"/>
    <mergeCell ref="B4:M5"/>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5" zoomScaleNormal="100" workbookViewId="0">
      <selection activeCell="C34" sqref="C34:K35"/>
    </sheetView>
  </sheetViews>
  <sheetFormatPr defaultRowHeight="15" x14ac:dyDescent="0.25"/>
  <cols>
    <col min="1" max="1" width="14" customWidth="1"/>
    <col min="2" max="2" width="15.5703125" customWidth="1"/>
    <col min="3" max="3" width="8.5703125" customWidth="1"/>
    <col min="4" max="4" width="25.42578125" customWidth="1"/>
    <col min="5" max="5" width="14" customWidth="1"/>
    <col min="6" max="6" width="21.5703125" customWidth="1"/>
    <col min="7" max="7" width="8.5703125" customWidth="1"/>
    <col min="8" max="8" width="13.5703125" customWidth="1"/>
    <col min="9" max="1025" width="8.5703125" customWidth="1"/>
  </cols>
  <sheetData>
    <row r="1" spans="1:11" ht="46.5"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30" x14ac:dyDescent="0.25">
      <c r="A4" s="406"/>
      <c r="B4" s="227" t="s">
        <v>148</v>
      </c>
      <c r="C4" s="228">
        <v>166</v>
      </c>
      <c r="D4" s="229">
        <v>118</v>
      </c>
      <c r="E4" s="230">
        <f>'[1]понедельный план тр-к '!H21</f>
        <v>0</v>
      </c>
      <c r="F4" s="230">
        <v>24</v>
      </c>
      <c r="G4" s="230">
        <f>'[1]понедельный план тр-к '!H27</f>
        <v>0</v>
      </c>
      <c r="H4" s="230">
        <v>14</v>
      </c>
      <c r="I4" s="231">
        <v>71</v>
      </c>
      <c r="J4" s="231">
        <v>47</v>
      </c>
      <c r="K4" s="232">
        <v>33</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43556</v>
      </c>
      <c r="C8" s="409"/>
      <c r="D8" s="409"/>
      <c r="E8" s="409"/>
      <c r="F8" s="409"/>
      <c r="G8" s="409"/>
      <c r="H8" s="409"/>
      <c r="I8" s="409"/>
      <c r="J8" s="409"/>
      <c r="K8" s="409"/>
    </row>
    <row r="9" spans="1:11" x14ac:dyDescent="0.25">
      <c r="A9" s="237" t="s">
        <v>154</v>
      </c>
      <c r="B9" s="238">
        <v>43557</v>
      </c>
      <c r="C9" s="411" t="s">
        <v>236</v>
      </c>
      <c r="D9" s="411"/>
      <c r="E9" s="413" t="s">
        <v>218</v>
      </c>
      <c r="F9" s="413"/>
      <c r="G9" s="413"/>
      <c r="H9" s="413"/>
      <c r="I9" s="413"/>
      <c r="J9" s="413"/>
      <c r="K9" s="413"/>
    </row>
    <row r="10" spans="1:11" x14ac:dyDescent="0.25">
      <c r="A10" s="237" t="s">
        <v>156</v>
      </c>
      <c r="B10" s="238">
        <v>43558</v>
      </c>
      <c r="C10" s="411" t="s">
        <v>237</v>
      </c>
      <c r="D10" s="411"/>
      <c r="E10" s="413"/>
      <c r="F10" s="413"/>
      <c r="G10" s="413"/>
      <c r="H10" s="413"/>
      <c r="I10" s="413"/>
      <c r="J10" s="413"/>
      <c r="K10" s="413"/>
    </row>
    <row r="11" spans="1:11" x14ac:dyDescent="0.25">
      <c r="A11" s="237" t="s">
        <v>157</v>
      </c>
      <c r="B11" s="238">
        <v>43559</v>
      </c>
      <c r="C11" s="411" t="s">
        <v>238</v>
      </c>
      <c r="D11" s="411"/>
      <c r="E11" s="412"/>
      <c r="F11" s="412"/>
      <c r="G11" s="412"/>
      <c r="H11" s="412"/>
      <c r="I11" s="412"/>
      <c r="J11" s="412"/>
      <c r="K11" s="412"/>
    </row>
    <row r="12" spans="1:11" x14ac:dyDescent="0.25">
      <c r="A12" s="237" t="s">
        <v>159</v>
      </c>
      <c r="B12" s="238">
        <v>43560</v>
      </c>
      <c r="C12" s="411" t="s">
        <v>239</v>
      </c>
      <c r="D12" s="411"/>
      <c r="E12" s="413"/>
      <c r="F12" s="413"/>
      <c r="G12" s="413"/>
      <c r="H12" s="413"/>
      <c r="I12" s="413"/>
      <c r="J12" s="413"/>
      <c r="K12" s="413"/>
    </row>
    <row r="13" spans="1:11" x14ac:dyDescent="0.25">
      <c r="A13" s="237" t="s">
        <v>161</v>
      </c>
      <c r="B13" s="238">
        <v>43561</v>
      </c>
      <c r="C13" s="431" t="s">
        <v>240</v>
      </c>
      <c r="D13" s="431"/>
      <c r="E13" s="413"/>
      <c r="F13" s="413"/>
      <c r="G13" s="413"/>
      <c r="H13" s="413"/>
      <c r="I13" s="413"/>
      <c r="J13" s="413"/>
      <c r="K13" s="413"/>
    </row>
    <row r="14" spans="1:11" x14ac:dyDescent="0.25">
      <c r="A14" s="237" t="s">
        <v>163</v>
      </c>
      <c r="B14" s="238">
        <v>43562</v>
      </c>
      <c r="C14" s="411" t="s">
        <v>241</v>
      </c>
      <c r="D14" s="411"/>
      <c r="E14" s="413"/>
      <c r="F14" s="413"/>
      <c r="G14" s="413"/>
      <c r="H14" s="413"/>
      <c r="I14" s="413"/>
      <c r="J14" s="413"/>
      <c r="K14" s="413"/>
    </row>
    <row r="16" spans="1:11" x14ac:dyDescent="0.25">
      <c r="A16" s="414" t="s">
        <v>165</v>
      </c>
      <c r="B16" s="414"/>
      <c r="C16" s="414"/>
      <c r="D16" s="414"/>
      <c r="E16" s="414"/>
      <c r="F16" s="414"/>
      <c r="G16" s="414"/>
      <c r="H16" s="414"/>
      <c r="I16" s="414"/>
      <c r="J16" s="414"/>
      <c r="K16" s="414"/>
    </row>
    <row r="17" spans="1:11" ht="9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43563</v>
      </c>
      <c r="C18" s="243"/>
      <c r="D18" s="243"/>
      <c r="E18" s="243"/>
      <c r="F18" s="243"/>
      <c r="G18" s="243">
        <v>57.3</v>
      </c>
      <c r="H18" s="243">
        <v>6.35</v>
      </c>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6">
        <v>43564</v>
      </c>
      <c r="C21" s="12"/>
      <c r="D21" s="12"/>
      <c r="E21" s="12"/>
      <c r="F21" s="245"/>
      <c r="G21" s="12">
        <v>58.7</v>
      </c>
      <c r="H21" s="12">
        <v>7.09</v>
      </c>
      <c r="I21" s="249"/>
      <c r="J21" s="249"/>
      <c r="K21" s="249"/>
    </row>
    <row r="22" spans="1:11" ht="13.7" customHeight="1" x14ac:dyDescent="0.25">
      <c r="A22" s="418"/>
      <c r="B22" s="416"/>
      <c r="C22" s="420" t="s">
        <v>242</v>
      </c>
      <c r="D22" s="420"/>
      <c r="E22" s="420"/>
      <c r="F22" s="420"/>
      <c r="G22" s="420"/>
      <c r="H22" s="420"/>
      <c r="I22" s="420"/>
      <c r="J22" s="420"/>
      <c r="K22" s="420"/>
    </row>
    <row r="23" spans="1:11" ht="35.25" customHeight="1" x14ac:dyDescent="0.25">
      <c r="A23" s="418"/>
      <c r="B23" s="416"/>
      <c r="C23" s="420"/>
      <c r="D23" s="420"/>
      <c r="E23" s="420"/>
      <c r="F23" s="420"/>
      <c r="G23" s="420"/>
      <c r="H23" s="420"/>
      <c r="I23" s="420"/>
      <c r="J23" s="420"/>
      <c r="K23" s="420"/>
    </row>
    <row r="24" spans="1:11" x14ac:dyDescent="0.25">
      <c r="A24" s="415" t="s">
        <v>180</v>
      </c>
      <c r="B24" s="416">
        <v>43565</v>
      </c>
      <c r="C24" s="243"/>
      <c r="D24" s="243"/>
      <c r="E24" s="243"/>
      <c r="F24" s="250"/>
      <c r="G24" s="243">
        <v>57.3</v>
      </c>
      <c r="H24" s="243">
        <v>6.29</v>
      </c>
      <c r="I24" s="243"/>
      <c r="J24" s="243"/>
      <c r="K24" s="243"/>
    </row>
    <row r="25" spans="1:11" ht="13.7" customHeight="1" x14ac:dyDescent="0.25">
      <c r="A25" s="415"/>
      <c r="B25" s="415"/>
      <c r="C25" s="421" t="s">
        <v>243</v>
      </c>
      <c r="D25" s="421"/>
      <c r="E25" s="421"/>
      <c r="F25" s="421"/>
      <c r="G25" s="421"/>
      <c r="H25" s="421"/>
      <c r="I25" s="421"/>
      <c r="J25" s="421"/>
      <c r="K25" s="421"/>
    </row>
    <row r="26" spans="1:11" ht="25.5" customHeight="1" x14ac:dyDescent="0.25">
      <c r="A26" s="415"/>
      <c r="B26" s="415"/>
      <c r="C26" s="421"/>
      <c r="D26" s="421"/>
      <c r="E26" s="421"/>
      <c r="F26" s="421"/>
      <c r="G26" s="421"/>
      <c r="H26" s="421"/>
      <c r="I26" s="421"/>
      <c r="J26" s="421"/>
      <c r="K26" s="421"/>
    </row>
    <row r="27" spans="1:11" x14ac:dyDescent="0.25">
      <c r="A27" s="418" t="s">
        <v>182</v>
      </c>
      <c r="B27" s="416">
        <v>43566</v>
      </c>
      <c r="C27" s="12"/>
      <c r="D27" s="12"/>
      <c r="E27" s="12"/>
      <c r="F27" s="12"/>
      <c r="G27" s="12">
        <v>57.8</v>
      </c>
      <c r="H27" s="12">
        <v>8.2200000000000006</v>
      </c>
      <c r="I27" s="12"/>
      <c r="J27" s="12"/>
      <c r="K27" s="12"/>
    </row>
    <row r="28" spans="1:11" ht="13.7" customHeight="1" x14ac:dyDescent="0.25">
      <c r="A28" s="418"/>
      <c r="B28" s="416"/>
      <c r="C28" s="428" t="s">
        <v>244</v>
      </c>
      <c r="D28" s="428"/>
      <c r="E28" s="428"/>
      <c r="F28" s="428"/>
      <c r="G28" s="428"/>
      <c r="H28" s="428"/>
      <c r="I28" s="428"/>
      <c r="J28" s="428"/>
      <c r="K28" s="428"/>
    </row>
    <row r="29" spans="1:11" ht="45" customHeight="1" x14ac:dyDescent="0.25">
      <c r="A29" s="418"/>
      <c r="B29" s="416"/>
      <c r="C29" s="428"/>
      <c r="D29" s="428"/>
      <c r="E29" s="428"/>
      <c r="F29" s="428"/>
      <c r="G29" s="428"/>
      <c r="H29" s="428"/>
      <c r="I29" s="428"/>
      <c r="J29" s="428"/>
      <c r="K29" s="428"/>
    </row>
    <row r="30" spans="1:11" x14ac:dyDescent="0.25">
      <c r="A30" s="415" t="s">
        <v>185</v>
      </c>
      <c r="B30" s="416">
        <v>43567</v>
      </c>
      <c r="C30" s="243"/>
      <c r="D30" s="243"/>
      <c r="E30" s="243"/>
      <c r="F30" s="250"/>
      <c r="G30" s="243">
        <v>58.2</v>
      </c>
      <c r="H30" s="243">
        <v>6.54</v>
      </c>
      <c r="I30" s="247"/>
      <c r="J30" s="247"/>
      <c r="K30" s="247"/>
    </row>
    <row r="31" spans="1:11" ht="14.45" customHeight="1" x14ac:dyDescent="0.25">
      <c r="A31" s="415"/>
      <c r="B31" s="415"/>
      <c r="C31" s="421" t="s">
        <v>245</v>
      </c>
      <c r="D31" s="421"/>
      <c r="E31" s="421"/>
      <c r="F31" s="421"/>
      <c r="G31" s="421"/>
      <c r="H31" s="421"/>
      <c r="I31" s="421"/>
      <c r="J31" s="421"/>
      <c r="K31" s="421"/>
    </row>
    <row r="32" spans="1:11" x14ac:dyDescent="0.25">
      <c r="A32" s="415"/>
      <c r="B32" s="415"/>
      <c r="C32" s="421"/>
      <c r="D32" s="421"/>
      <c r="E32" s="421"/>
      <c r="F32" s="421"/>
      <c r="G32" s="421"/>
      <c r="H32" s="421"/>
      <c r="I32" s="421"/>
      <c r="J32" s="421"/>
      <c r="K32" s="421"/>
    </row>
    <row r="33" spans="1:11" x14ac:dyDescent="0.25">
      <c r="A33" s="418" t="s">
        <v>189</v>
      </c>
      <c r="B33" s="416">
        <v>43568</v>
      </c>
      <c r="C33" s="12"/>
      <c r="D33" s="12"/>
      <c r="E33" s="12"/>
      <c r="F33" s="245"/>
      <c r="G33" s="12">
        <v>57.8</v>
      </c>
      <c r="H33" s="12">
        <v>8.1</v>
      </c>
      <c r="I33" s="12"/>
      <c r="J33" s="12"/>
      <c r="K33" s="12"/>
    </row>
    <row r="34" spans="1:11" ht="14.45" customHeight="1" x14ac:dyDescent="0.25">
      <c r="A34" s="418"/>
      <c r="B34" s="416"/>
      <c r="C34" s="420" t="s">
        <v>246</v>
      </c>
      <c r="D34" s="420"/>
      <c r="E34" s="420"/>
      <c r="F34" s="420"/>
      <c r="G34" s="420"/>
      <c r="H34" s="420"/>
      <c r="I34" s="420"/>
      <c r="J34" s="420"/>
      <c r="K34" s="420"/>
    </row>
    <row r="35" spans="1:11" ht="27" customHeight="1" x14ac:dyDescent="0.25">
      <c r="A35" s="418"/>
      <c r="B35" s="416"/>
      <c r="C35" s="420"/>
      <c r="D35" s="420"/>
      <c r="E35" s="420"/>
      <c r="F35" s="420"/>
      <c r="G35" s="420"/>
      <c r="H35" s="420"/>
      <c r="I35" s="420"/>
      <c r="J35" s="420"/>
      <c r="K35" s="420"/>
    </row>
    <row r="36" spans="1:11" x14ac:dyDescent="0.25">
      <c r="A36" s="415" t="s">
        <v>191</v>
      </c>
      <c r="B36" s="416">
        <v>43569</v>
      </c>
      <c r="C36" s="243"/>
      <c r="D36" s="243"/>
      <c r="E36" s="243"/>
      <c r="F36" s="250"/>
      <c r="G36" s="243">
        <v>57.6</v>
      </c>
      <c r="H36" s="243">
        <v>5.16</v>
      </c>
      <c r="I36" s="243"/>
      <c r="J36" s="243"/>
      <c r="K36" s="243"/>
    </row>
    <row r="37" spans="1:11" ht="13.9" customHeight="1" x14ac:dyDescent="0.25">
      <c r="A37" s="415"/>
      <c r="B37" s="415"/>
      <c r="C37" s="423" t="s">
        <v>247</v>
      </c>
      <c r="D37" s="423"/>
      <c r="E37" s="423"/>
      <c r="F37" s="423"/>
      <c r="G37" s="423"/>
      <c r="H37" s="423"/>
      <c r="I37" s="423"/>
      <c r="J37" s="423"/>
      <c r="K37" s="423"/>
    </row>
    <row r="38" spans="1:11" ht="29.25" customHeight="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4" sqref="C34:K35"/>
    </sheetView>
  </sheetViews>
  <sheetFormatPr defaultRowHeight="15" x14ac:dyDescent="0.25"/>
  <cols>
    <col min="1" max="1" width="15.85546875" customWidth="1"/>
    <col min="2" max="2" width="15.140625" customWidth="1"/>
    <col min="3" max="3" width="8.7109375" customWidth="1"/>
    <col min="4" max="4" width="30.85546875" customWidth="1"/>
    <col min="5" max="5" width="8.7109375" customWidth="1"/>
    <col min="6" max="6" width="18.28515625" customWidth="1"/>
    <col min="7" max="1025" width="8.7109375" customWidth="1"/>
  </cols>
  <sheetData>
    <row r="1" spans="1:11" ht="46.5"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30" x14ac:dyDescent="0.25">
      <c r="A4" s="406"/>
      <c r="B4" s="227" t="s">
        <v>148</v>
      </c>
      <c r="C4" s="228">
        <v>177</v>
      </c>
      <c r="D4" s="229">
        <v>127</v>
      </c>
      <c r="E4" s="230">
        <f>'[1]понедельный план тр-к '!H21</f>
        <v>0</v>
      </c>
      <c r="F4" s="230">
        <v>25</v>
      </c>
      <c r="G4" s="230">
        <f>'[1]понедельный план тр-к '!H27</f>
        <v>0</v>
      </c>
      <c r="H4" s="230">
        <v>15</v>
      </c>
      <c r="I4" s="231">
        <v>76</v>
      </c>
      <c r="J4" s="231">
        <v>51</v>
      </c>
      <c r="K4" s="232">
        <v>35.5</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43570</v>
      </c>
      <c r="C8" s="409"/>
      <c r="D8" s="409"/>
      <c r="E8" s="409"/>
      <c r="F8" s="409"/>
      <c r="G8" s="409"/>
      <c r="H8" s="409"/>
      <c r="I8" s="409"/>
      <c r="J8" s="409"/>
      <c r="K8" s="409"/>
    </row>
    <row r="9" spans="1:11" x14ac:dyDescent="0.25">
      <c r="A9" s="237" t="s">
        <v>154</v>
      </c>
      <c r="B9" s="238">
        <v>43571</v>
      </c>
      <c r="C9" s="411" t="s">
        <v>248</v>
      </c>
      <c r="D9" s="411"/>
      <c r="E9" s="413"/>
      <c r="F9" s="413"/>
      <c r="G9" s="413"/>
      <c r="H9" s="413"/>
      <c r="I9" s="413"/>
      <c r="J9" s="413"/>
      <c r="K9" s="413"/>
    </row>
    <row r="10" spans="1:11" x14ac:dyDescent="0.25">
      <c r="A10" s="237" t="s">
        <v>156</v>
      </c>
      <c r="B10" s="238">
        <v>43572</v>
      </c>
      <c r="C10" s="411" t="s">
        <v>249</v>
      </c>
      <c r="D10" s="411"/>
      <c r="E10" s="413"/>
      <c r="F10" s="413"/>
      <c r="G10" s="413"/>
      <c r="H10" s="413"/>
      <c r="I10" s="413"/>
      <c r="J10" s="413"/>
      <c r="K10" s="413"/>
    </row>
    <row r="11" spans="1:11" x14ac:dyDescent="0.25">
      <c r="A11" s="237" t="s">
        <v>157</v>
      </c>
      <c r="B11" s="238">
        <v>43573</v>
      </c>
      <c r="C11" s="411" t="s">
        <v>250</v>
      </c>
      <c r="D11" s="411"/>
      <c r="E11" s="412"/>
      <c r="F11" s="412"/>
      <c r="G11" s="412"/>
      <c r="H11" s="412"/>
      <c r="I11" s="412"/>
      <c r="J11" s="412"/>
      <c r="K11" s="412"/>
    </row>
    <row r="12" spans="1:11" x14ac:dyDescent="0.25">
      <c r="A12" s="237" t="s">
        <v>159</v>
      </c>
      <c r="B12" s="238">
        <v>43574</v>
      </c>
      <c r="C12" s="411" t="s">
        <v>239</v>
      </c>
      <c r="D12" s="411"/>
      <c r="E12" s="413"/>
      <c r="F12" s="413"/>
      <c r="G12" s="413"/>
      <c r="H12" s="413"/>
      <c r="I12" s="413"/>
      <c r="J12" s="413"/>
      <c r="K12" s="413"/>
    </row>
    <row r="13" spans="1:11" x14ac:dyDescent="0.25">
      <c r="A13" s="237" t="s">
        <v>161</v>
      </c>
      <c r="B13" s="238">
        <v>43575</v>
      </c>
      <c r="C13" s="431" t="s">
        <v>251</v>
      </c>
      <c r="D13" s="431"/>
      <c r="E13" s="413"/>
      <c r="F13" s="413"/>
      <c r="G13" s="413"/>
      <c r="H13" s="413"/>
      <c r="I13" s="413"/>
      <c r="J13" s="413"/>
      <c r="K13" s="413"/>
    </row>
    <row r="14" spans="1:11" x14ac:dyDescent="0.25">
      <c r="A14" s="237" t="s">
        <v>163</v>
      </c>
      <c r="B14" s="238">
        <v>43576</v>
      </c>
      <c r="C14" s="411" t="s">
        <v>252</v>
      </c>
      <c r="D14" s="411"/>
      <c r="E14" s="413" t="s">
        <v>253</v>
      </c>
      <c r="F14" s="413"/>
      <c r="G14" s="413"/>
      <c r="H14" s="413"/>
      <c r="I14" s="413"/>
      <c r="J14" s="413"/>
      <c r="K14" s="413"/>
    </row>
    <row r="16" spans="1:11" x14ac:dyDescent="0.25">
      <c r="A16" s="414" t="s">
        <v>165</v>
      </c>
      <c r="B16" s="414"/>
      <c r="C16" s="414"/>
      <c r="D16" s="414"/>
      <c r="E16" s="414"/>
      <c r="F16" s="414"/>
      <c r="G16" s="414"/>
      <c r="H16" s="414"/>
      <c r="I16" s="414"/>
      <c r="J16" s="414"/>
      <c r="K16" s="414"/>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43570</v>
      </c>
      <c r="C18" s="243"/>
      <c r="D18" s="243"/>
      <c r="E18" s="243"/>
      <c r="F18" s="243"/>
      <c r="G18" s="243">
        <v>57.5</v>
      </c>
      <c r="H18" s="243">
        <v>7.21</v>
      </c>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6">
        <v>43571</v>
      </c>
      <c r="C21" s="12"/>
      <c r="D21" s="12"/>
      <c r="E21" s="12"/>
      <c r="F21" s="245"/>
      <c r="G21" s="12">
        <v>57.8</v>
      </c>
      <c r="H21" s="12">
        <v>7.57</v>
      </c>
      <c r="I21" s="249"/>
      <c r="J21" s="249"/>
      <c r="K21" s="249"/>
    </row>
    <row r="22" spans="1:11" ht="13.9" customHeight="1" x14ac:dyDescent="0.25">
      <c r="A22" s="418"/>
      <c r="B22" s="416"/>
      <c r="C22" s="420" t="s">
        <v>254</v>
      </c>
      <c r="D22" s="420"/>
      <c r="E22" s="420"/>
      <c r="F22" s="420"/>
      <c r="G22" s="420"/>
      <c r="H22" s="420"/>
      <c r="I22" s="420"/>
      <c r="J22" s="420"/>
      <c r="K22" s="420"/>
    </row>
    <row r="23" spans="1:11" ht="27" customHeight="1" x14ac:dyDescent="0.25">
      <c r="A23" s="418"/>
      <c r="B23" s="416"/>
      <c r="C23" s="420"/>
      <c r="D23" s="420"/>
      <c r="E23" s="420"/>
      <c r="F23" s="420"/>
      <c r="G23" s="420"/>
      <c r="H23" s="420"/>
      <c r="I23" s="420"/>
      <c r="J23" s="420"/>
      <c r="K23" s="420"/>
    </row>
    <row r="24" spans="1:11" x14ac:dyDescent="0.25">
      <c r="A24" s="415" t="s">
        <v>180</v>
      </c>
      <c r="B24" s="416">
        <v>43572</v>
      </c>
      <c r="C24" s="243"/>
      <c r="D24" s="243"/>
      <c r="E24" s="243"/>
      <c r="F24" s="250"/>
      <c r="G24" s="243">
        <v>56.2</v>
      </c>
      <c r="H24" s="243">
        <v>7.33</v>
      </c>
      <c r="I24" s="243"/>
      <c r="J24" s="243"/>
      <c r="K24" s="243"/>
    </row>
    <row r="25" spans="1:11" ht="13.9" customHeight="1" x14ac:dyDescent="0.25">
      <c r="A25" s="415"/>
      <c r="B25" s="415"/>
      <c r="C25" s="421" t="s">
        <v>255</v>
      </c>
      <c r="D25" s="421"/>
      <c r="E25" s="421"/>
      <c r="F25" s="421"/>
      <c r="G25" s="421"/>
      <c r="H25" s="421"/>
      <c r="I25" s="421"/>
      <c r="J25" s="421"/>
      <c r="K25" s="421"/>
    </row>
    <row r="26" spans="1:11" ht="23.25" customHeight="1" x14ac:dyDescent="0.25">
      <c r="A26" s="415"/>
      <c r="B26" s="415"/>
      <c r="C26" s="421"/>
      <c r="D26" s="421"/>
      <c r="E26" s="421"/>
      <c r="F26" s="421"/>
      <c r="G26" s="421"/>
      <c r="H26" s="421"/>
      <c r="I26" s="421"/>
      <c r="J26" s="421"/>
      <c r="K26" s="421"/>
    </row>
    <row r="27" spans="1:11" x14ac:dyDescent="0.25">
      <c r="A27" s="418" t="s">
        <v>182</v>
      </c>
      <c r="B27" s="416">
        <v>43573</v>
      </c>
      <c r="C27" s="12"/>
      <c r="D27" s="12"/>
      <c r="E27" s="12"/>
      <c r="F27" s="12">
        <v>4</v>
      </c>
      <c r="G27" s="12">
        <v>56.5</v>
      </c>
      <c r="H27" s="12">
        <v>7.26</v>
      </c>
      <c r="I27" s="12"/>
      <c r="J27" s="12"/>
      <c r="K27" s="12"/>
    </row>
    <row r="28" spans="1:11" ht="13.9" customHeight="1" x14ac:dyDescent="0.25">
      <c r="A28" s="418"/>
      <c r="B28" s="416"/>
      <c r="C28" s="428" t="s">
        <v>256</v>
      </c>
      <c r="D28" s="428"/>
      <c r="E28" s="428"/>
      <c r="F28" s="428"/>
      <c r="G28" s="428"/>
      <c r="H28" s="428"/>
      <c r="I28" s="428"/>
      <c r="J28" s="428"/>
      <c r="K28" s="428"/>
    </row>
    <row r="29" spans="1:11" ht="39" customHeight="1" x14ac:dyDescent="0.25">
      <c r="A29" s="418"/>
      <c r="B29" s="416"/>
      <c r="C29" s="428"/>
      <c r="D29" s="428"/>
      <c r="E29" s="428"/>
      <c r="F29" s="428"/>
      <c r="G29" s="428"/>
      <c r="H29" s="428"/>
      <c r="I29" s="428"/>
      <c r="J29" s="428"/>
      <c r="K29" s="428"/>
    </row>
    <row r="30" spans="1:11" x14ac:dyDescent="0.25">
      <c r="A30" s="415" t="s">
        <v>185</v>
      </c>
      <c r="B30" s="416">
        <v>43574</v>
      </c>
      <c r="C30" s="243"/>
      <c r="D30" s="243"/>
      <c r="E30" s="243"/>
      <c r="F30" s="250"/>
      <c r="G30" s="243">
        <v>56.4</v>
      </c>
      <c r="H30" s="243">
        <v>6.32</v>
      </c>
      <c r="I30" s="247"/>
      <c r="J30" s="247"/>
      <c r="K30" s="247"/>
    </row>
    <row r="31" spans="1:11" ht="13.9" customHeight="1" x14ac:dyDescent="0.25">
      <c r="A31" s="415"/>
      <c r="B31" s="415"/>
      <c r="C31" s="421" t="s">
        <v>257</v>
      </c>
      <c r="D31" s="421"/>
      <c r="E31" s="421"/>
      <c r="F31" s="421"/>
      <c r="G31" s="421"/>
      <c r="H31" s="421"/>
      <c r="I31" s="421"/>
      <c r="J31" s="421"/>
      <c r="K31" s="421"/>
    </row>
    <row r="32" spans="1:11" x14ac:dyDescent="0.25">
      <c r="A32" s="415"/>
      <c r="B32" s="415"/>
      <c r="C32" s="421"/>
      <c r="D32" s="421"/>
      <c r="E32" s="421"/>
      <c r="F32" s="421"/>
      <c r="G32" s="421"/>
      <c r="H32" s="421"/>
      <c r="I32" s="421"/>
      <c r="J32" s="421"/>
      <c r="K32" s="421"/>
    </row>
    <row r="33" spans="1:11" x14ac:dyDescent="0.25">
      <c r="A33" s="418" t="s">
        <v>189</v>
      </c>
      <c r="B33" s="416">
        <v>43575</v>
      </c>
      <c r="C33" s="12"/>
      <c r="D33" s="12"/>
      <c r="E33" s="12"/>
      <c r="F33" s="245"/>
      <c r="G33" s="12">
        <v>56.6</v>
      </c>
      <c r="H33" s="12">
        <v>9.24</v>
      </c>
      <c r="I33" s="12"/>
      <c r="J33" s="12"/>
      <c r="K33" s="12"/>
    </row>
    <row r="34" spans="1:11" ht="13.9" customHeight="1" x14ac:dyDescent="0.25">
      <c r="A34" s="418"/>
      <c r="B34" s="416"/>
      <c r="C34" s="420" t="s">
        <v>258</v>
      </c>
      <c r="D34" s="420"/>
      <c r="E34" s="420"/>
      <c r="F34" s="420"/>
      <c r="G34" s="420"/>
      <c r="H34" s="420"/>
      <c r="I34" s="420"/>
      <c r="J34" s="420"/>
      <c r="K34" s="420"/>
    </row>
    <row r="35" spans="1:11" ht="40.5" customHeight="1" x14ac:dyDescent="0.25">
      <c r="A35" s="418"/>
      <c r="B35" s="416"/>
      <c r="C35" s="420"/>
      <c r="D35" s="420"/>
      <c r="E35" s="420"/>
      <c r="F35" s="420"/>
      <c r="G35" s="420"/>
      <c r="H35" s="420"/>
      <c r="I35" s="420"/>
      <c r="J35" s="420"/>
      <c r="K35" s="420"/>
    </row>
    <row r="36" spans="1:11" x14ac:dyDescent="0.25">
      <c r="A36" s="415" t="s">
        <v>191</v>
      </c>
      <c r="B36" s="416">
        <v>43576</v>
      </c>
      <c r="C36" s="243"/>
      <c r="D36" s="243"/>
      <c r="E36" s="243"/>
      <c r="F36" s="250"/>
      <c r="G36" s="243">
        <v>57.2</v>
      </c>
      <c r="H36" s="243">
        <v>7.17</v>
      </c>
      <c r="I36" s="243"/>
      <c r="J36" s="243"/>
      <c r="K36" s="243"/>
    </row>
    <row r="37" spans="1:11" ht="13.9" customHeight="1" x14ac:dyDescent="0.25">
      <c r="A37" s="415"/>
      <c r="B37" s="415"/>
      <c r="C37" s="423" t="s">
        <v>259</v>
      </c>
      <c r="D37" s="423"/>
      <c r="E37" s="423"/>
      <c r="F37" s="423"/>
      <c r="G37" s="423"/>
      <c r="H37" s="423"/>
      <c r="I37" s="423"/>
      <c r="J37" s="423"/>
      <c r="K37" s="423"/>
    </row>
    <row r="38" spans="1:11" ht="28.5" customHeight="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1" sqref="C31:K32"/>
    </sheetView>
  </sheetViews>
  <sheetFormatPr defaultRowHeight="15" x14ac:dyDescent="0.25"/>
  <cols>
    <col min="1" max="1" width="13" customWidth="1"/>
    <col min="2" max="2" width="16.85546875" customWidth="1"/>
    <col min="3" max="3" width="8.7109375" customWidth="1"/>
    <col min="4" max="4" width="18.42578125" customWidth="1"/>
    <col min="5" max="5" width="12" customWidth="1"/>
    <col min="6" max="6" width="19.7109375" customWidth="1"/>
    <col min="7" max="1025" width="8.7109375" customWidth="1"/>
  </cols>
  <sheetData>
    <row r="1" spans="1:11" ht="46.5"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30" x14ac:dyDescent="0.25">
      <c r="A4" s="406"/>
      <c r="B4" s="227" t="s">
        <v>148</v>
      </c>
      <c r="C4" s="228">
        <v>112</v>
      </c>
      <c r="D4" s="229">
        <v>80</v>
      </c>
      <c r="E4" s="230">
        <f>'[1]понедельный план тр-к '!H21</f>
        <v>0</v>
      </c>
      <c r="F4" s="230">
        <v>16</v>
      </c>
      <c r="G4" s="230">
        <f>'[1]понедельный план тр-к '!H27</f>
        <v>0</v>
      </c>
      <c r="H4" s="230">
        <v>10</v>
      </c>
      <c r="I4" s="231">
        <v>48</v>
      </c>
      <c r="J4" s="231">
        <v>32</v>
      </c>
      <c r="K4" s="232">
        <v>22.5</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43577</v>
      </c>
      <c r="C8" s="409"/>
      <c r="D8" s="409"/>
      <c r="E8" s="409"/>
      <c r="F8" s="409"/>
      <c r="G8" s="409"/>
      <c r="H8" s="409"/>
      <c r="I8" s="409"/>
      <c r="J8" s="409"/>
      <c r="K8" s="409"/>
    </row>
    <row r="9" spans="1:11" x14ac:dyDescent="0.25">
      <c r="A9" s="237" t="s">
        <v>154</v>
      </c>
      <c r="B9" s="238">
        <v>43578</v>
      </c>
      <c r="C9" s="411" t="s">
        <v>260</v>
      </c>
      <c r="D9" s="411"/>
      <c r="E9" s="413"/>
      <c r="F9" s="413"/>
      <c r="G9" s="413"/>
      <c r="H9" s="413"/>
      <c r="I9" s="413"/>
      <c r="J9" s="413"/>
      <c r="K9" s="413"/>
    </row>
    <row r="10" spans="1:11" x14ac:dyDescent="0.25">
      <c r="A10" s="237" t="s">
        <v>156</v>
      </c>
      <c r="B10" s="238">
        <v>43579</v>
      </c>
      <c r="C10" s="411"/>
      <c r="D10" s="411"/>
      <c r="E10" s="413"/>
      <c r="F10" s="413"/>
      <c r="G10" s="413"/>
      <c r="H10" s="413"/>
      <c r="I10" s="413"/>
      <c r="J10" s="413"/>
      <c r="K10" s="413"/>
    </row>
    <row r="11" spans="1:11" x14ac:dyDescent="0.25">
      <c r="A11" s="237" t="s">
        <v>157</v>
      </c>
      <c r="B11" s="238">
        <v>43580</v>
      </c>
      <c r="C11" s="411" t="s">
        <v>261</v>
      </c>
      <c r="D11" s="411"/>
      <c r="E11" s="412"/>
      <c r="F11" s="412"/>
      <c r="G11" s="412"/>
      <c r="H11" s="412"/>
      <c r="I11" s="412"/>
      <c r="J11" s="412"/>
      <c r="K11" s="412"/>
    </row>
    <row r="12" spans="1:11" x14ac:dyDescent="0.25">
      <c r="A12" s="237" t="s">
        <v>159</v>
      </c>
      <c r="B12" s="238">
        <v>43581</v>
      </c>
      <c r="C12" s="411" t="s">
        <v>360</v>
      </c>
      <c r="D12" s="411"/>
      <c r="E12" s="413"/>
      <c r="F12" s="413"/>
      <c r="G12" s="413"/>
      <c r="H12" s="413"/>
      <c r="I12" s="413"/>
      <c r="J12" s="413"/>
      <c r="K12" s="413"/>
    </row>
    <row r="13" spans="1:11" x14ac:dyDescent="0.25">
      <c r="A13" s="237" t="s">
        <v>161</v>
      </c>
      <c r="B13" s="238">
        <v>43582</v>
      </c>
      <c r="C13" s="431" t="s">
        <v>262</v>
      </c>
      <c r="D13" s="431"/>
      <c r="E13" s="413"/>
      <c r="F13" s="413"/>
      <c r="G13" s="413"/>
      <c r="H13" s="413"/>
      <c r="I13" s="413"/>
      <c r="J13" s="413"/>
      <c r="K13" s="413"/>
    </row>
    <row r="14" spans="1:11" x14ac:dyDescent="0.25">
      <c r="A14" s="237" t="s">
        <v>163</v>
      </c>
      <c r="B14" s="238">
        <v>43583</v>
      </c>
      <c r="C14" s="411" t="s">
        <v>360</v>
      </c>
      <c r="D14" s="411"/>
      <c r="E14" s="413"/>
      <c r="F14" s="413"/>
      <c r="G14" s="413"/>
      <c r="H14" s="413"/>
      <c r="I14" s="413"/>
      <c r="J14" s="413"/>
      <c r="K14" s="413"/>
    </row>
    <row r="16" spans="1:11" x14ac:dyDescent="0.25">
      <c r="A16" s="414" t="s">
        <v>165</v>
      </c>
      <c r="B16" s="414"/>
      <c r="C16" s="414"/>
      <c r="D16" s="414"/>
      <c r="E16" s="414"/>
      <c r="F16" s="414"/>
      <c r="G16" s="414"/>
      <c r="H16" s="414"/>
      <c r="I16" s="414"/>
      <c r="J16" s="414"/>
      <c r="K16" s="414"/>
    </row>
    <row r="17" spans="1:11" ht="10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43577</v>
      </c>
      <c r="C18" s="243"/>
      <c r="D18" s="243"/>
      <c r="E18" s="243"/>
      <c r="F18" s="243"/>
      <c r="G18" s="243">
        <v>57.5</v>
      </c>
      <c r="H18" s="243">
        <v>5.51</v>
      </c>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6">
        <v>43578</v>
      </c>
      <c r="C21" s="12"/>
      <c r="D21" s="12"/>
      <c r="E21" s="12"/>
      <c r="F21" s="245" t="s">
        <v>263</v>
      </c>
      <c r="G21" s="12">
        <v>56.7</v>
      </c>
      <c r="H21" s="12">
        <v>8.19</v>
      </c>
      <c r="I21" s="249"/>
      <c r="J21" s="249"/>
      <c r="K21" s="249"/>
    </row>
    <row r="22" spans="1:11" ht="13.9" customHeight="1" x14ac:dyDescent="0.25">
      <c r="A22" s="418"/>
      <c r="B22" s="416"/>
      <c r="C22" s="420" t="s">
        <v>264</v>
      </c>
      <c r="D22" s="420"/>
      <c r="E22" s="420"/>
      <c r="F22" s="420"/>
      <c r="G22" s="420"/>
      <c r="H22" s="420"/>
      <c r="I22" s="420"/>
      <c r="J22" s="420"/>
      <c r="K22" s="420"/>
    </row>
    <row r="23" spans="1:11" ht="25.5" customHeight="1" x14ac:dyDescent="0.25">
      <c r="A23" s="418"/>
      <c r="B23" s="416"/>
      <c r="C23" s="420"/>
      <c r="D23" s="420"/>
      <c r="E23" s="420"/>
      <c r="F23" s="420"/>
      <c r="G23" s="420"/>
      <c r="H23" s="420"/>
      <c r="I23" s="420"/>
      <c r="J23" s="420"/>
      <c r="K23" s="420"/>
    </row>
    <row r="24" spans="1:11" x14ac:dyDescent="0.25">
      <c r="A24" s="415" t="s">
        <v>180</v>
      </c>
      <c r="B24" s="416">
        <v>43579</v>
      </c>
      <c r="C24" s="243"/>
      <c r="D24" s="243"/>
      <c r="E24" s="243"/>
      <c r="F24" s="250" t="s">
        <v>265</v>
      </c>
      <c r="G24" s="243">
        <v>56.2</v>
      </c>
      <c r="H24" s="243">
        <v>7.48</v>
      </c>
      <c r="I24" s="243"/>
      <c r="J24" s="243"/>
      <c r="K24" s="243"/>
    </row>
    <row r="25" spans="1:11" ht="13.9" customHeight="1" x14ac:dyDescent="0.25">
      <c r="A25" s="415"/>
      <c r="B25" s="415"/>
      <c r="C25" s="421" t="s">
        <v>266</v>
      </c>
      <c r="D25" s="421"/>
      <c r="E25" s="421"/>
      <c r="F25" s="421"/>
      <c r="G25" s="421"/>
      <c r="H25" s="421"/>
      <c r="I25" s="421"/>
      <c r="J25" s="421"/>
      <c r="K25" s="421"/>
    </row>
    <row r="26" spans="1:11" x14ac:dyDescent="0.25">
      <c r="A26" s="415"/>
      <c r="B26" s="415"/>
      <c r="C26" s="421"/>
      <c r="D26" s="421"/>
      <c r="E26" s="421"/>
      <c r="F26" s="421"/>
      <c r="G26" s="421"/>
      <c r="H26" s="421"/>
      <c r="I26" s="421"/>
      <c r="J26" s="421"/>
      <c r="K26" s="421"/>
    </row>
    <row r="27" spans="1:11" x14ac:dyDescent="0.25">
      <c r="A27" s="418" t="s">
        <v>182</v>
      </c>
      <c r="B27" s="416">
        <v>43580</v>
      </c>
      <c r="C27" s="12"/>
      <c r="D27" s="12"/>
      <c r="E27" s="12"/>
      <c r="F27" s="12">
        <v>18</v>
      </c>
      <c r="G27" s="12">
        <v>56.5</v>
      </c>
      <c r="H27" s="12">
        <v>6.5</v>
      </c>
      <c r="I27" s="12"/>
      <c r="J27" s="12"/>
      <c r="K27" s="12"/>
    </row>
    <row r="28" spans="1:11" ht="13.9" customHeight="1" x14ac:dyDescent="0.25">
      <c r="A28" s="418"/>
      <c r="B28" s="416"/>
      <c r="C28" s="428" t="s">
        <v>267</v>
      </c>
      <c r="D28" s="428"/>
      <c r="E28" s="428"/>
      <c r="F28" s="428"/>
      <c r="G28" s="428"/>
      <c r="H28" s="428"/>
      <c r="I28" s="428"/>
      <c r="J28" s="428"/>
      <c r="K28" s="428"/>
    </row>
    <row r="29" spans="1:11" ht="78.75" customHeight="1" x14ac:dyDescent="0.25">
      <c r="A29" s="418"/>
      <c r="B29" s="416"/>
      <c r="C29" s="428"/>
      <c r="D29" s="428"/>
      <c r="E29" s="428"/>
      <c r="F29" s="428"/>
      <c r="G29" s="428"/>
      <c r="H29" s="428"/>
      <c r="I29" s="428"/>
      <c r="J29" s="428"/>
      <c r="K29" s="428"/>
    </row>
    <row r="30" spans="1:11" x14ac:dyDescent="0.25">
      <c r="A30" s="415" t="s">
        <v>185</v>
      </c>
      <c r="B30" s="416">
        <v>43581</v>
      </c>
      <c r="C30" s="243"/>
      <c r="D30" s="243"/>
      <c r="E30" s="243"/>
      <c r="F30" s="250"/>
      <c r="G30" s="243">
        <v>55.6</v>
      </c>
      <c r="H30" s="243">
        <v>7.3</v>
      </c>
      <c r="I30" s="247"/>
      <c r="J30" s="247"/>
      <c r="K30" s="247"/>
    </row>
    <row r="31" spans="1:11" x14ac:dyDescent="0.25">
      <c r="A31" s="415"/>
      <c r="B31" s="415"/>
      <c r="C31" s="421" t="s">
        <v>359</v>
      </c>
      <c r="D31" s="421"/>
      <c r="E31" s="421"/>
      <c r="F31" s="421"/>
      <c r="G31" s="421"/>
      <c r="H31" s="421"/>
      <c r="I31" s="421"/>
      <c r="J31" s="421"/>
      <c r="K31" s="421"/>
    </row>
    <row r="32" spans="1:11" x14ac:dyDescent="0.25">
      <c r="A32" s="415"/>
      <c r="B32" s="415"/>
      <c r="C32" s="421"/>
      <c r="D32" s="421"/>
      <c r="E32" s="421"/>
      <c r="F32" s="421"/>
      <c r="G32" s="421"/>
      <c r="H32" s="421"/>
      <c r="I32" s="421"/>
      <c r="J32" s="421"/>
      <c r="K32" s="421"/>
    </row>
    <row r="33" spans="1:11" x14ac:dyDescent="0.25">
      <c r="A33" s="418" t="s">
        <v>189</v>
      </c>
      <c r="B33" s="416">
        <v>43582</v>
      </c>
      <c r="C33" s="12"/>
      <c r="D33" s="12"/>
      <c r="E33" s="12"/>
      <c r="F33" s="245"/>
      <c r="G33" s="12">
        <v>56.3</v>
      </c>
      <c r="H33" s="12">
        <v>6.23</v>
      </c>
      <c r="I33" s="12"/>
      <c r="J33" s="12"/>
      <c r="K33" s="12"/>
    </row>
    <row r="34" spans="1:11" x14ac:dyDescent="0.25">
      <c r="A34" s="418"/>
      <c r="B34" s="416"/>
      <c r="C34" s="420" t="s">
        <v>358</v>
      </c>
      <c r="D34" s="420"/>
      <c r="E34" s="420"/>
      <c r="F34" s="420"/>
      <c r="G34" s="420"/>
      <c r="H34" s="420"/>
      <c r="I34" s="420"/>
      <c r="J34" s="420"/>
      <c r="K34" s="420"/>
    </row>
    <row r="35" spans="1:11" x14ac:dyDescent="0.25">
      <c r="A35" s="418"/>
      <c r="B35" s="416"/>
      <c r="C35" s="420"/>
      <c r="D35" s="420"/>
      <c r="E35" s="420"/>
      <c r="F35" s="420"/>
      <c r="G35" s="420"/>
      <c r="H35" s="420"/>
      <c r="I35" s="420"/>
      <c r="J35" s="420"/>
      <c r="K35" s="420"/>
    </row>
    <row r="36" spans="1:11" x14ac:dyDescent="0.25">
      <c r="A36" s="415" t="s">
        <v>191</v>
      </c>
      <c r="B36" s="416">
        <v>43583</v>
      </c>
      <c r="C36" s="243"/>
      <c r="D36" s="243"/>
      <c r="E36" s="243"/>
      <c r="F36" s="250"/>
      <c r="G36" s="243">
        <v>55.9</v>
      </c>
      <c r="H36" s="243">
        <v>6.2</v>
      </c>
      <c r="I36" s="243"/>
      <c r="J36" s="243"/>
      <c r="K36" s="243"/>
    </row>
    <row r="37" spans="1:11" x14ac:dyDescent="0.25">
      <c r="A37" s="415"/>
      <c r="B37" s="415"/>
      <c r="C37" s="423" t="s">
        <v>357</v>
      </c>
      <c r="D37" s="423"/>
      <c r="E37" s="423"/>
      <c r="F37" s="423"/>
      <c r="G37" s="423"/>
      <c r="H37" s="423"/>
      <c r="I37" s="423"/>
      <c r="J37" s="423"/>
      <c r="K37" s="423"/>
    </row>
    <row r="38" spans="1:1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4" workbookViewId="0">
      <selection sqref="A1:K38"/>
    </sheetView>
  </sheetViews>
  <sheetFormatPr defaultRowHeight="15" x14ac:dyDescent="0.25"/>
  <cols>
    <col min="1" max="1" width="15.85546875" customWidth="1"/>
    <col min="2" max="2" width="13" customWidth="1"/>
    <col min="4" max="4" width="14.7109375" customWidth="1"/>
    <col min="5" max="5" width="9.140625" customWidth="1"/>
  </cols>
  <sheetData>
    <row r="1" spans="1:11" ht="96.75" thickBot="1" x14ac:dyDescent="0.3">
      <c r="A1" s="406" t="s">
        <v>129</v>
      </c>
      <c r="B1" s="209" t="s">
        <v>130</v>
      </c>
      <c r="C1" s="210" t="s">
        <v>131</v>
      </c>
      <c r="D1" s="211" t="s">
        <v>98</v>
      </c>
      <c r="E1" s="212" t="s">
        <v>132</v>
      </c>
      <c r="F1" s="212" t="s">
        <v>133</v>
      </c>
      <c r="G1" s="212" t="s">
        <v>62</v>
      </c>
      <c r="H1" s="212" t="s">
        <v>134</v>
      </c>
      <c r="I1" s="213" t="s">
        <v>135</v>
      </c>
      <c r="J1" s="213" t="s">
        <v>105</v>
      </c>
      <c r="K1" s="214" t="s">
        <v>136</v>
      </c>
    </row>
    <row r="2" spans="1:11" ht="30.75" thickBot="1" x14ac:dyDescent="0.3">
      <c r="A2" s="406"/>
      <c r="B2" s="215" t="s">
        <v>137</v>
      </c>
      <c r="C2" s="216" t="s">
        <v>67</v>
      </c>
      <c r="D2" s="217" t="s">
        <v>68</v>
      </c>
      <c r="E2" s="218" t="s">
        <v>69</v>
      </c>
      <c r="F2" s="218" t="s">
        <v>70</v>
      </c>
      <c r="G2" s="218" t="s">
        <v>71</v>
      </c>
      <c r="H2" s="218" t="s">
        <v>72</v>
      </c>
      <c r="I2" s="219" t="s">
        <v>73</v>
      </c>
      <c r="J2" s="219" t="s">
        <v>74</v>
      </c>
      <c r="K2" s="220" t="s">
        <v>71</v>
      </c>
    </row>
    <row r="3" spans="1:11" ht="15.75" thickBot="1" x14ac:dyDescent="0.3">
      <c r="A3" s="406"/>
      <c r="B3" s="221" t="s">
        <v>138</v>
      </c>
      <c r="C3" s="222" t="s">
        <v>139</v>
      </c>
      <c r="D3" s="223" t="s">
        <v>140</v>
      </c>
      <c r="E3" s="224" t="s">
        <v>141</v>
      </c>
      <c r="F3" s="224" t="s">
        <v>142</v>
      </c>
      <c r="G3" s="224" t="s">
        <v>143</v>
      </c>
      <c r="H3" s="224" t="s">
        <v>144</v>
      </c>
      <c r="I3" s="225" t="s">
        <v>145</v>
      </c>
      <c r="J3" s="225" t="s">
        <v>146</v>
      </c>
      <c r="K3" s="226" t="s">
        <v>147</v>
      </c>
    </row>
    <row r="4" spans="1:11" ht="30.75" thickBot="1" x14ac:dyDescent="0.3">
      <c r="A4" s="406"/>
      <c r="B4" s="227" t="s">
        <v>148</v>
      </c>
      <c r="C4" s="228">
        <v>156</v>
      </c>
      <c r="D4" s="229">
        <v>124</v>
      </c>
      <c r="E4" s="230">
        <f>'[1]понедельный план тр-к '!H21</f>
        <v>0</v>
      </c>
      <c r="F4" s="230">
        <v>32</v>
      </c>
      <c r="G4" s="230">
        <f>'[1]понедельный план тр-к '!H27</f>
        <v>0</v>
      </c>
      <c r="H4" s="230">
        <v>23</v>
      </c>
      <c r="I4" s="231">
        <v>46</v>
      </c>
      <c r="J4" s="231">
        <v>37</v>
      </c>
      <c r="K4" s="232">
        <v>41</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43583</v>
      </c>
      <c r="C8" s="411" t="s">
        <v>361</v>
      </c>
      <c r="D8" s="411"/>
      <c r="E8" s="409"/>
      <c r="F8" s="409"/>
      <c r="G8" s="409"/>
      <c r="H8" s="409"/>
      <c r="I8" s="409"/>
      <c r="J8" s="409"/>
      <c r="K8" s="409"/>
    </row>
    <row r="9" spans="1:11" x14ac:dyDescent="0.25">
      <c r="A9" s="237" t="s">
        <v>154</v>
      </c>
      <c r="B9" s="238">
        <v>43584</v>
      </c>
      <c r="C9" s="411" t="s">
        <v>370</v>
      </c>
      <c r="D9" s="411"/>
      <c r="E9" s="413" t="s">
        <v>218</v>
      </c>
      <c r="F9" s="413"/>
      <c r="G9" s="413"/>
      <c r="H9" s="413"/>
      <c r="I9" s="413"/>
      <c r="J9" s="413"/>
      <c r="K9" s="413"/>
    </row>
    <row r="10" spans="1:11" x14ac:dyDescent="0.25">
      <c r="A10" s="237" t="s">
        <v>156</v>
      </c>
      <c r="B10" s="238">
        <v>43586</v>
      </c>
      <c r="C10" s="411" t="s">
        <v>371</v>
      </c>
      <c r="D10" s="411"/>
      <c r="E10" s="413"/>
      <c r="F10" s="413"/>
      <c r="G10" s="413"/>
      <c r="H10" s="413"/>
      <c r="I10" s="413"/>
      <c r="J10" s="413"/>
      <c r="K10" s="413"/>
    </row>
    <row r="11" spans="1:11" x14ac:dyDescent="0.25">
      <c r="A11" s="237" t="s">
        <v>157</v>
      </c>
      <c r="B11" s="238">
        <v>43587</v>
      </c>
      <c r="C11" s="411" t="s">
        <v>362</v>
      </c>
      <c r="D11" s="411"/>
      <c r="E11" s="433" t="s">
        <v>363</v>
      </c>
      <c r="F11" s="434"/>
      <c r="G11" s="434"/>
      <c r="H11" s="434"/>
      <c r="I11" s="434"/>
      <c r="J11" s="434"/>
      <c r="K11" s="435"/>
    </row>
    <row r="12" spans="1:11" x14ac:dyDescent="0.25">
      <c r="A12" s="237" t="s">
        <v>159</v>
      </c>
      <c r="B12" s="238">
        <v>43588</v>
      </c>
      <c r="C12" s="411" t="s">
        <v>362</v>
      </c>
      <c r="D12" s="411"/>
      <c r="E12" s="413" t="s">
        <v>363</v>
      </c>
      <c r="F12" s="413"/>
      <c r="G12" s="413"/>
      <c r="H12" s="413"/>
      <c r="I12" s="413"/>
      <c r="J12" s="413"/>
      <c r="K12" s="413"/>
    </row>
    <row r="13" spans="1:11" x14ac:dyDescent="0.25">
      <c r="A13" s="237" t="s">
        <v>161</v>
      </c>
      <c r="B13" s="238">
        <v>43589</v>
      </c>
      <c r="C13" s="431" t="s">
        <v>362</v>
      </c>
      <c r="D13" s="431"/>
      <c r="E13" s="433" t="s">
        <v>363</v>
      </c>
      <c r="F13" s="434"/>
      <c r="G13" s="434"/>
      <c r="H13" s="434"/>
      <c r="I13" s="434"/>
      <c r="J13" s="434"/>
      <c r="K13" s="435"/>
    </row>
    <row r="14" spans="1:11" x14ac:dyDescent="0.25">
      <c r="A14" s="237" t="s">
        <v>163</v>
      </c>
      <c r="B14" s="238">
        <v>43591</v>
      </c>
      <c r="C14" s="431" t="s">
        <v>369</v>
      </c>
      <c r="D14" s="431"/>
      <c r="E14" s="413" t="s">
        <v>363</v>
      </c>
      <c r="F14" s="413"/>
      <c r="G14" s="413"/>
      <c r="H14" s="413"/>
      <c r="I14" s="413"/>
      <c r="J14" s="413"/>
      <c r="K14" s="413"/>
    </row>
    <row r="16" spans="1:11" x14ac:dyDescent="0.25">
      <c r="A16" s="414" t="s">
        <v>165</v>
      </c>
      <c r="B16" s="414"/>
      <c r="C16" s="414"/>
      <c r="D16" s="414"/>
      <c r="E16" s="414"/>
      <c r="F16" s="414"/>
      <c r="G16" s="414"/>
      <c r="H16" s="414"/>
      <c r="I16" s="414"/>
      <c r="J16" s="414"/>
      <c r="K16" s="414"/>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43584</v>
      </c>
      <c r="C18" s="243" t="s">
        <v>186</v>
      </c>
      <c r="D18" s="243" t="s">
        <v>186</v>
      </c>
      <c r="E18" s="243">
        <v>2</v>
      </c>
      <c r="F18" s="243">
        <v>5</v>
      </c>
      <c r="G18" s="243" t="s">
        <v>365</v>
      </c>
      <c r="H18" s="280" t="s">
        <v>367</v>
      </c>
      <c r="I18" s="243"/>
      <c r="J18" s="244"/>
      <c r="K18" s="244"/>
    </row>
    <row r="19" spans="1:11" x14ac:dyDescent="0.25">
      <c r="A19" s="415"/>
      <c r="B19" s="415"/>
      <c r="C19" s="436" t="s">
        <v>368</v>
      </c>
      <c r="D19" s="437"/>
      <c r="E19" s="437"/>
      <c r="F19" s="437"/>
      <c r="G19" s="437"/>
      <c r="H19" s="437"/>
      <c r="I19" s="437"/>
      <c r="J19" s="437"/>
      <c r="K19" s="438"/>
    </row>
    <row r="20" spans="1:11" ht="46.5" customHeight="1" x14ac:dyDescent="0.25">
      <c r="A20" s="415"/>
      <c r="B20" s="415"/>
      <c r="C20" s="439"/>
      <c r="D20" s="440"/>
      <c r="E20" s="440"/>
      <c r="F20" s="440"/>
      <c r="G20" s="440"/>
      <c r="H20" s="440"/>
      <c r="I20" s="440"/>
      <c r="J20" s="440"/>
      <c r="K20" s="441"/>
    </row>
    <row r="21" spans="1:11" x14ac:dyDescent="0.25">
      <c r="A21" s="418" t="s">
        <v>174</v>
      </c>
      <c r="B21" s="416">
        <v>43585</v>
      </c>
      <c r="C21" s="12"/>
      <c r="D21" s="12"/>
      <c r="E21" s="12">
        <v>3</v>
      </c>
      <c r="F21" s="245"/>
      <c r="G21" s="12" t="s">
        <v>364</v>
      </c>
      <c r="H21" s="12" t="s">
        <v>366</v>
      </c>
      <c r="I21" s="249"/>
      <c r="J21" s="249"/>
      <c r="K21" s="249"/>
    </row>
    <row r="22" spans="1:11" x14ac:dyDescent="0.25">
      <c r="A22" s="418"/>
      <c r="B22" s="416"/>
      <c r="C22" s="420" t="s">
        <v>373</v>
      </c>
      <c r="D22" s="420"/>
      <c r="E22" s="420"/>
      <c r="F22" s="420"/>
      <c r="G22" s="420"/>
      <c r="H22" s="420"/>
      <c r="I22" s="420"/>
      <c r="J22" s="420"/>
      <c r="K22" s="420"/>
    </row>
    <row r="23" spans="1:11" ht="34.5" customHeight="1" x14ac:dyDescent="0.25">
      <c r="A23" s="418"/>
      <c r="B23" s="416"/>
      <c r="C23" s="420"/>
      <c r="D23" s="420"/>
      <c r="E23" s="420"/>
      <c r="F23" s="420"/>
      <c r="G23" s="420"/>
      <c r="H23" s="420"/>
      <c r="I23" s="420"/>
      <c r="J23" s="420"/>
      <c r="K23" s="420"/>
    </row>
    <row r="24" spans="1:11" x14ac:dyDescent="0.25">
      <c r="A24" s="415" t="s">
        <v>180</v>
      </c>
      <c r="B24" s="416">
        <v>43586</v>
      </c>
      <c r="C24" s="243"/>
      <c r="D24" s="243"/>
      <c r="E24" s="243">
        <v>5</v>
      </c>
      <c r="F24" s="250"/>
      <c r="G24" s="243"/>
      <c r="H24" s="243"/>
      <c r="I24" s="243"/>
      <c r="J24" s="243"/>
      <c r="K24" s="243"/>
    </row>
    <row r="25" spans="1:11" x14ac:dyDescent="0.25">
      <c r="A25" s="415"/>
      <c r="B25" s="415"/>
      <c r="C25" s="421" t="s">
        <v>372</v>
      </c>
      <c r="D25" s="421"/>
      <c r="E25" s="421"/>
      <c r="F25" s="421"/>
      <c r="G25" s="421"/>
      <c r="H25" s="421"/>
      <c r="I25" s="421"/>
      <c r="J25" s="421"/>
      <c r="K25" s="421"/>
    </row>
    <row r="26" spans="1:11" x14ac:dyDescent="0.25">
      <c r="A26" s="415"/>
      <c r="B26" s="415"/>
      <c r="C26" s="421"/>
      <c r="D26" s="421"/>
      <c r="E26" s="421"/>
      <c r="F26" s="421"/>
      <c r="G26" s="421"/>
      <c r="H26" s="421"/>
      <c r="I26" s="421"/>
      <c r="J26" s="421"/>
      <c r="K26" s="421"/>
    </row>
    <row r="27" spans="1:11" x14ac:dyDescent="0.25">
      <c r="A27" s="418" t="s">
        <v>182</v>
      </c>
      <c r="B27" s="416">
        <v>43587</v>
      </c>
      <c r="C27" s="12"/>
      <c r="D27" s="12"/>
      <c r="E27" s="12"/>
      <c r="F27" s="12"/>
      <c r="G27" s="12"/>
      <c r="H27" s="12"/>
      <c r="I27" s="12"/>
      <c r="J27" s="12"/>
      <c r="K27" s="12"/>
    </row>
    <row r="28" spans="1:11" x14ac:dyDescent="0.25">
      <c r="A28" s="418"/>
      <c r="B28" s="416"/>
      <c r="C28" s="428" t="s">
        <v>374</v>
      </c>
      <c r="D28" s="428"/>
      <c r="E28" s="428"/>
      <c r="F28" s="428"/>
      <c r="G28" s="428"/>
      <c r="H28" s="428"/>
      <c r="I28" s="428"/>
      <c r="J28" s="428"/>
      <c r="K28" s="428"/>
    </row>
    <row r="29" spans="1:11" x14ac:dyDescent="0.25">
      <c r="A29" s="418"/>
      <c r="B29" s="416"/>
      <c r="C29" s="428"/>
      <c r="D29" s="428"/>
      <c r="E29" s="428"/>
      <c r="F29" s="428"/>
      <c r="G29" s="428"/>
      <c r="H29" s="428"/>
      <c r="I29" s="428"/>
      <c r="J29" s="428"/>
      <c r="K29" s="428"/>
    </row>
    <row r="30" spans="1:11" x14ac:dyDescent="0.25">
      <c r="A30" s="415" t="s">
        <v>185</v>
      </c>
      <c r="B30" s="416">
        <v>43588</v>
      </c>
      <c r="C30" s="243"/>
      <c r="D30" s="243"/>
      <c r="E30" s="243"/>
      <c r="F30" s="250"/>
      <c r="G30" s="243"/>
      <c r="H30" s="243"/>
      <c r="I30" s="247"/>
      <c r="J30" s="247"/>
      <c r="K30" s="247"/>
    </row>
    <row r="31" spans="1:11" x14ac:dyDescent="0.25">
      <c r="A31" s="415"/>
      <c r="B31" s="415"/>
      <c r="C31" s="478" t="s">
        <v>374</v>
      </c>
      <c r="D31" s="479"/>
      <c r="E31" s="479"/>
      <c r="F31" s="479"/>
      <c r="G31" s="479"/>
      <c r="H31" s="479"/>
      <c r="I31" s="479"/>
      <c r="J31" s="479"/>
      <c r="K31" s="480"/>
    </row>
    <row r="32" spans="1:11" x14ac:dyDescent="0.25">
      <c r="A32" s="415"/>
      <c r="B32" s="415"/>
      <c r="C32" s="481"/>
      <c r="D32" s="482"/>
      <c r="E32" s="482"/>
      <c r="F32" s="482"/>
      <c r="G32" s="482"/>
      <c r="H32" s="482"/>
      <c r="I32" s="482"/>
      <c r="J32" s="482"/>
      <c r="K32" s="483"/>
    </row>
    <row r="33" spans="1:11" x14ac:dyDescent="0.25">
      <c r="A33" s="418" t="s">
        <v>189</v>
      </c>
      <c r="B33" s="416">
        <v>43589</v>
      </c>
      <c r="C33" s="12"/>
      <c r="D33" s="12"/>
      <c r="E33" s="12"/>
      <c r="F33" s="245"/>
      <c r="G33" s="12"/>
      <c r="H33" s="12"/>
      <c r="I33" s="12"/>
      <c r="J33" s="12"/>
      <c r="K33" s="12"/>
    </row>
    <row r="34" spans="1:11" x14ac:dyDescent="0.25">
      <c r="A34" s="418"/>
      <c r="B34" s="416"/>
      <c r="C34" s="484" t="s">
        <v>374</v>
      </c>
      <c r="D34" s="485"/>
      <c r="E34" s="485"/>
      <c r="F34" s="485"/>
      <c r="G34" s="485"/>
      <c r="H34" s="485"/>
      <c r="I34" s="485"/>
      <c r="J34" s="485"/>
      <c r="K34" s="486"/>
    </row>
    <row r="35" spans="1:11" x14ac:dyDescent="0.25">
      <c r="A35" s="418"/>
      <c r="B35" s="416"/>
      <c r="C35" s="487"/>
      <c r="D35" s="488"/>
      <c r="E35" s="488"/>
      <c r="F35" s="488"/>
      <c r="G35" s="488"/>
      <c r="H35" s="488"/>
      <c r="I35" s="488"/>
      <c r="J35" s="488"/>
      <c r="K35" s="489"/>
    </row>
    <row r="36" spans="1:11" x14ac:dyDescent="0.25">
      <c r="A36" s="415" t="s">
        <v>191</v>
      </c>
      <c r="B36" s="416">
        <v>43590</v>
      </c>
      <c r="C36" s="243"/>
      <c r="D36" s="243"/>
      <c r="E36" s="243"/>
      <c r="F36" s="250"/>
      <c r="G36" s="243"/>
      <c r="H36" s="243"/>
      <c r="I36" s="243"/>
      <c r="J36" s="243"/>
      <c r="K36" s="243"/>
    </row>
    <row r="37" spans="1:11" x14ac:dyDescent="0.25">
      <c r="A37" s="415"/>
      <c r="B37" s="415"/>
      <c r="C37" s="423" t="s">
        <v>375</v>
      </c>
      <c r="D37" s="423"/>
      <c r="E37" s="423"/>
      <c r="F37" s="423"/>
      <c r="G37" s="423"/>
      <c r="H37" s="423"/>
      <c r="I37" s="423"/>
      <c r="J37" s="423"/>
      <c r="K37" s="423"/>
    </row>
    <row r="38" spans="1:11" ht="48" customHeight="1" x14ac:dyDescent="0.25">
      <c r="A38" s="415"/>
      <c r="B38" s="415"/>
      <c r="C38" s="423"/>
      <c r="D38" s="423"/>
      <c r="E38" s="423"/>
      <c r="F38" s="423"/>
      <c r="G38" s="423"/>
      <c r="H38" s="423"/>
      <c r="I38" s="423"/>
      <c r="J38" s="423"/>
      <c r="K38" s="423"/>
    </row>
  </sheetData>
  <mergeCells count="40">
    <mergeCell ref="C12:D12"/>
    <mergeCell ref="E12:K12"/>
    <mergeCell ref="A1:A4"/>
    <mergeCell ref="A6:K6"/>
    <mergeCell ref="C7:D7"/>
    <mergeCell ref="E7:K7"/>
    <mergeCell ref="C8:D8"/>
    <mergeCell ref="E8:K8"/>
    <mergeCell ref="C9:D9"/>
    <mergeCell ref="E9:K9"/>
    <mergeCell ref="C10:D10"/>
    <mergeCell ref="E10:K10"/>
    <mergeCell ref="C11:D11"/>
    <mergeCell ref="E11:K11"/>
    <mergeCell ref="A33:A35"/>
    <mergeCell ref="B33:B35"/>
    <mergeCell ref="C34:K35"/>
    <mergeCell ref="A36:A38"/>
    <mergeCell ref="B36:B38"/>
    <mergeCell ref="C37:K38"/>
    <mergeCell ref="A27:A29"/>
    <mergeCell ref="B27:B29"/>
    <mergeCell ref="C28:K29"/>
    <mergeCell ref="A30:A32"/>
    <mergeCell ref="B30:B32"/>
    <mergeCell ref="C31:K32"/>
    <mergeCell ref="A24:A26"/>
    <mergeCell ref="B24:B26"/>
    <mergeCell ref="C25:K26"/>
    <mergeCell ref="C13:D13"/>
    <mergeCell ref="E13:K13"/>
    <mergeCell ref="C14:D14"/>
    <mergeCell ref="E14:K14"/>
    <mergeCell ref="A16:K16"/>
    <mergeCell ref="A18:A20"/>
    <mergeCell ref="B18:B20"/>
    <mergeCell ref="C19:K20"/>
    <mergeCell ref="A21:A23"/>
    <mergeCell ref="B21:B23"/>
    <mergeCell ref="C22:K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F17" sqref="F17"/>
    </sheetView>
  </sheetViews>
  <sheetFormatPr defaultRowHeight="15" x14ac:dyDescent="0.25"/>
  <cols>
    <col min="1" max="1" width="14.42578125" customWidth="1"/>
    <col min="2" max="2" width="19.5703125" customWidth="1"/>
  </cols>
  <sheetData>
    <row r="1" spans="1:11" ht="96.75" thickBot="1" x14ac:dyDescent="0.3">
      <c r="A1" s="406" t="s">
        <v>129</v>
      </c>
      <c r="B1" s="209" t="s">
        <v>130</v>
      </c>
      <c r="C1" s="210" t="s">
        <v>131</v>
      </c>
      <c r="D1" s="211" t="s">
        <v>98</v>
      </c>
      <c r="E1" s="212" t="s">
        <v>132</v>
      </c>
      <c r="F1" s="212" t="s">
        <v>133</v>
      </c>
      <c r="G1" s="212" t="s">
        <v>62</v>
      </c>
      <c r="H1" s="212" t="s">
        <v>134</v>
      </c>
      <c r="I1" s="213" t="s">
        <v>135</v>
      </c>
      <c r="J1" s="213" t="s">
        <v>105</v>
      </c>
      <c r="K1" s="214" t="s">
        <v>136</v>
      </c>
    </row>
    <row r="2" spans="1:11" ht="30.75" thickBot="1" x14ac:dyDescent="0.3">
      <c r="A2" s="406"/>
      <c r="B2" s="215" t="s">
        <v>137</v>
      </c>
      <c r="C2" s="216" t="s">
        <v>67</v>
      </c>
      <c r="D2" s="217" t="s">
        <v>68</v>
      </c>
      <c r="E2" s="218" t="s">
        <v>69</v>
      </c>
      <c r="F2" s="218" t="s">
        <v>70</v>
      </c>
      <c r="G2" s="218" t="s">
        <v>71</v>
      </c>
      <c r="H2" s="218" t="s">
        <v>72</v>
      </c>
      <c r="I2" s="219" t="s">
        <v>73</v>
      </c>
      <c r="J2" s="219" t="s">
        <v>74</v>
      </c>
      <c r="K2" s="220" t="s">
        <v>71</v>
      </c>
    </row>
    <row r="3" spans="1:11" ht="15.75" thickBot="1" x14ac:dyDescent="0.3">
      <c r="A3" s="406"/>
      <c r="B3" s="221" t="s">
        <v>138</v>
      </c>
      <c r="C3" s="222" t="s">
        <v>139</v>
      </c>
      <c r="D3" s="223" t="s">
        <v>140</v>
      </c>
      <c r="E3" s="224" t="s">
        <v>141</v>
      </c>
      <c r="F3" s="224" t="s">
        <v>142</v>
      </c>
      <c r="G3" s="224" t="s">
        <v>143</v>
      </c>
      <c r="H3" s="224" t="s">
        <v>144</v>
      </c>
      <c r="I3" s="225" t="s">
        <v>145</v>
      </c>
      <c r="J3" s="225" t="s">
        <v>146</v>
      </c>
      <c r="K3" s="226" t="s">
        <v>147</v>
      </c>
    </row>
    <row r="4" spans="1:11" ht="60.75" thickBot="1" x14ac:dyDescent="0.3">
      <c r="A4" s="406"/>
      <c r="B4" s="227" t="s">
        <v>148</v>
      </c>
      <c r="C4" s="228">
        <v>190</v>
      </c>
      <c r="D4" s="229">
        <v>151</v>
      </c>
      <c r="E4" s="230">
        <f>'[1]понедельный план тр-к '!H21</f>
        <v>0</v>
      </c>
      <c r="F4" s="230">
        <v>39</v>
      </c>
      <c r="G4" s="230">
        <f>'[1]понедельный план тр-к '!H27</f>
        <v>0</v>
      </c>
      <c r="H4" s="230">
        <v>28</v>
      </c>
      <c r="I4" s="231">
        <v>56</v>
      </c>
      <c r="J4" s="231">
        <v>45</v>
      </c>
      <c r="K4" s="232">
        <v>50</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43591</v>
      </c>
      <c r="C8" s="411"/>
      <c r="D8" s="411"/>
      <c r="E8" s="409" t="s">
        <v>378</v>
      </c>
      <c r="F8" s="409"/>
      <c r="G8" s="409"/>
      <c r="H8" s="409"/>
      <c r="I8" s="409"/>
      <c r="J8" s="409"/>
      <c r="K8" s="409"/>
    </row>
    <row r="9" spans="1:11" x14ac:dyDescent="0.25">
      <c r="A9" s="237" t="s">
        <v>154</v>
      </c>
      <c r="B9" s="238">
        <v>43592</v>
      </c>
      <c r="C9" s="411"/>
      <c r="D9" s="411"/>
      <c r="E9" s="413"/>
      <c r="F9" s="413"/>
      <c r="G9" s="413"/>
      <c r="H9" s="413"/>
      <c r="I9" s="413"/>
      <c r="J9" s="413"/>
      <c r="K9" s="413"/>
    </row>
    <row r="10" spans="1:11" x14ac:dyDescent="0.25">
      <c r="A10" s="237" t="s">
        <v>156</v>
      </c>
      <c r="B10" s="238">
        <v>43593</v>
      </c>
      <c r="C10" s="411"/>
      <c r="D10" s="411"/>
      <c r="E10" s="413"/>
      <c r="F10" s="413"/>
      <c r="G10" s="413"/>
      <c r="H10" s="413"/>
      <c r="I10" s="413"/>
      <c r="J10" s="413"/>
      <c r="K10" s="413"/>
    </row>
    <row r="11" spans="1:11" x14ac:dyDescent="0.25">
      <c r="A11" s="237" t="s">
        <v>157</v>
      </c>
      <c r="B11" s="238">
        <v>43594</v>
      </c>
      <c r="C11" s="411"/>
      <c r="D11" s="411"/>
      <c r="E11" s="433" t="s">
        <v>378</v>
      </c>
      <c r="F11" s="434"/>
      <c r="G11" s="434"/>
      <c r="H11" s="434"/>
      <c r="I11" s="434"/>
      <c r="J11" s="434"/>
      <c r="K11" s="435"/>
    </row>
    <row r="12" spans="1:11" x14ac:dyDescent="0.25">
      <c r="A12" s="237" t="s">
        <v>159</v>
      </c>
      <c r="B12" s="238">
        <v>43595</v>
      </c>
      <c r="C12" s="411"/>
      <c r="D12" s="411"/>
      <c r="E12" s="413"/>
      <c r="F12" s="413"/>
      <c r="G12" s="413"/>
      <c r="H12" s="413"/>
      <c r="I12" s="413"/>
      <c r="J12" s="413"/>
      <c r="K12" s="413"/>
    </row>
    <row r="13" spans="1:11" x14ac:dyDescent="0.25">
      <c r="A13" s="237" t="s">
        <v>161</v>
      </c>
      <c r="B13" s="238">
        <v>43596</v>
      </c>
      <c r="C13" s="431"/>
      <c r="D13" s="431"/>
      <c r="E13" s="433"/>
      <c r="F13" s="434"/>
      <c r="G13" s="434"/>
      <c r="H13" s="434"/>
      <c r="I13" s="434"/>
      <c r="J13" s="434"/>
      <c r="K13" s="435"/>
    </row>
    <row r="14" spans="1:11" x14ac:dyDescent="0.25">
      <c r="A14" s="237" t="s">
        <v>163</v>
      </c>
      <c r="B14" s="238">
        <v>43597</v>
      </c>
      <c r="C14" s="431"/>
      <c r="D14" s="431"/>
      <c r="E14" s="413"/>
      <c r="F14" s="413"/>
      <c r="G14" s="413"/>
      <c r="H14" s="413"/>
      <c r="I14" s="413"/>
      <c r="J14" s="413"/>
      <c r="K14" s="413"/>
    </row>
    <row r="16" spans="1:11" x14ac:dyDescent="0.25">
      <c r="A16" s="414" t="s">
        <v>165</v>
      </c>
      <c r="B16" s="414"/>
      <c r="C16" s="414"/>
      <c r="D16" s="414"/>
      <c r="E16" s="414"/>
      <c r="F16" s="414"/>
      <c r="G16" s="414"/>
      <c r="H16" s="414"/>
      <c r="I16" s="414"/>
      <c r="J16" s="414"/>
      <c r="K16" s="414"/>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43591</v>
      </c>
      <c r="C18" s="243"/>
      <c r="D18" s="243"/>
      <c r="E18" s="243">
        <v>5</v>
      </c>
      <c r="F18" s="243"/>
      <c r="G18" s="243" t="s">
        <v>376</v>
      </c>
      <c r="H18" s="280" t="s">
        <v>377</v>
      </c>
      <c r="I18" s="243"/>
      <c r="J18" s="244"/>
      <c r="K18" s="244"/>
    </row>
    <row r="19" spans="1:11" x14ac:dyDescent="0.25">
      <c r="A19" s="415"/>
      <c r="B19" s="415"/>
      <c r="C19" s="436" t="s">
        <v>379</v>
      </c>
      <c r="D19" s="437"/>
      <c r="E19" s="437"/>
      <c r="F19" s="437"/>
      <c r="G19" s="437"/>
      <c r="H19" s="437"/>
      <c r="I19" s="437"/>
      <c r="J19" s="437"/>
      <c r="K19" s="438"/>
    </row>
    <row r="20" spans="1:11" x14ac:dyDescent="0.25">
      <c r="A20" s="415"/>
      <c r="B20" s="415"/>
      <c r="C20" s="439"/>
      <c r="D20" s="440"/>
      <c r="E20" s="440"/>
      <c r="F20" s="440"/>
      <c r="G20" s="440"/>
      <c r="H20" s="440"/>
      <c r="I20" s="440"/>
      <c r="J20" s="440"/>
      <c r="K20" s="441"/>
    </row>
    <row r="21" spans="1:11" x14ac:dyDescent="0.25">
      <c r="A21" s="418" t="s">
        <v>174</v>
      </c>
      <c r="B21" s="416">
        <v>43592</v>
      </c>
      <c r="C21" s="12"/>
      <c r="D21" s="12"/>
      <c r="E21" s="12"/>
      <c r="F21" s="245"/>
      <c r="G21" s="12"/>
      <c r="H21" s="12"/>
      <c r="I21" s="249"/>
      <c r="J21" s="249"/>
      <c r="K21" s="249"/>
    </row>
    <row r="22" spans="1:11" x14ac:dyDescent="0.25">
      <c r="A22" s="418"/>
      <c r="B22" s="416"/>
      <c r="C22" s="420"/>
      <c r="D22" s="420"/>
      <c r="E22" s="420"/>
      <c r="F22" s="420"/>
      <c r="G22" s="420"/>
      <c r="H22" s="420"/>
      <c r="I22" s="420"/>
      <c r="J22" s="420"/>
      <c r="K22" s="420"/>
    </row>
    <row r="23" spans="1:11" x14ac:dyDescent="0.25">
      <c r="A23" s="418"/>
      <c r="B23" s="416"/>
      <c r="C23" s="420"/>
      <c r="D23" s="420"/>
      <c r="E23" s="420"/>
      <c r="F23" s="420"/>
      <c r="G23" s="420"/>
      <c r="H23" s="420"/>
      <c r="I23" s="420"/>
      <c r="J23" s="420"/>
      <c r="K23" s="420"/>
    </row>
    <row r="24" spans="1:11" x14ac:dyDescent="0.25">
      <c r="A24" s="415" t="s">
        <v>180</v>
      </c>
      <c r="B24" s="416">
        <v>43593</v>
      </c>
      <c r="C24" s="243"/>
      <c r="D24" s="243"/>
      <c r="E24" s="243"/>
      <c r="F24" s="250"/>
      <c r="G24" s="243"/>
      <c r="H24" s="243"/>
      <c r="I24" s="243"/>
      <c r="J24" s="243"/>
      <c r="K24" s="243"/>
    </row>
    <row r="25" spans="1:11" x14ac:dyDescent="0.25">
      <c r="A25" s="415"/>
      <c r="B25" s="415"/>
      <c r="C25" s="421"/>
      <c r="D25" s="421"/>
      <c r="E25" s="421"/>
      <c r="F25" s="421"/>
      <c r="G25" s="421"/>
      <c r="H25" s="421"/>
      <c r="I25" s="421"/>
      <c r="J25" s="421"/>
      <c r="K25" s="421"/>
    </row>
    <row r="26" spans="1:11" x14ac:dyDescent="0.25">
      <c r="A26" s="415"/>
      <c r="B26" s="415"/>
      <c r="C26" s="421"/>
      <c r="D26" s="421"/>
      <c r="E26" s="421"/>
      <c r="F26" s="421"/>
      <c r="G26" s="421"/>
      <c r="H26" s="421"/>
      <c r="I26" s="421"/>
      <c r="J26" s="421"/>
      <c r="K26" s="421"/>
    </row>
    <row r="27" spans="1:11" x14ac:dyDescent="0.25">
      <c r="A27" s="418" t="s">
        <v>182</v>
      </c>
      <c r="B27" s="416">
        <v>43594</v>
      </c>
      <c r="C27" s="12"/>
      <c r="D27" s="12"/>
      <c r="E27" s="12"/>
      <c r="F27" s="12"/>
      <c r="G27" s="12"/>
      <c r="H27" s="12"/>
      <c r="I27" s="12"/>
      <c r="J27" s="12"/>
      <c r="K27" s="12"/>
    </row>
    <row r="28" spans="1:11" x14ac:dyDescent="0.25">
      <c r="A28" s="418"/>
      <c r="B28" s="416"/>
      <c r="C28" s="428"/>
      <c r="D28" s="428"/>
      <c r="E28" s="428"/>
      <c r="F28" s="428"/>
      <c r="G28" s="428"/>
      <c r="H28" s="428"/>
      <c r="I28" s="428"/>
      <c r="J28" s="428"/>
      <c r="K28" s="428"/>
    </row>
    <row r="29" spans="1:11" x14ac:dyDescent="0.25">
      <c r="A29" s="418"/>
      <c r="B29" s="416"/>
      <c r="C29" s="428"/>
      <c r="D29" s="428"/>
      <c r="E29" s="428"/>
      <c r="F29" s="428"/>
      <c r="G29" s="428"/>
      <c r="H29" s="428"/>
      <c r="I29" s="428"/>
      <c r="J29" s="428"/>
      <c r="K29" s="428"/>
    </row>
    <row r="30" spans="1:11" x14ac:dyDescent="0.25">
      <c r="A30" s="415" t="s">
        <v>185</v>
      </c>
      <c r="B30" s="416">
        <v>43595</v>
      </c>
      <c r="C30" s="243"/>
      <c r="D30" s="243"/>
      <c r="E30" s="243"/>
      <c r="F30" s="250"/>
      <c r="G30" s="243"/>
      <c r="H30" s="243"/>
      <c r="I30" s="247"/>
      <c r="J30" s="247"/>
      <c r="K30" s="247"/>
    </row>
    <row r="31" spans="1:11" x14ac:dyDescent="0.25">
      <c r="A31" s="415"/>
      <c r="B31" s="415"/>
      <c r="C31" s="478"/>
      <c r="D31" s="479"/>
      <c r="E31" s="479"/>
      <c r="F31" s="479"/>
      <c r="G31" s="479"/>
      <c r="H31" s="479"/>
      <c r="I31" s="479"/>
      <c r="J31" s="479"/>
      <c r="K31" s="480"/>
    </row>
    <row r="32" spans="1:11" x14ac:dyDescent="0.25">
      <c r="A32" s="415"/>
      <c r="B32" s="415"/>
      <c r="C32" s="481"/>
      <c r="D32" s="482"/>
      <c r="E32" s="482"/>
      <c r="F32" s="482"/>
      <c r="G32" s="482"/>
      <c r="H32" s="482"/>
      <c r="I32" s="482"/>
      <c r="J32" s="482"/>
      <c r="K32" s="483"/>
    </row>
    <row r="33" spans="1:11" x14ac:dyDescent="0.25">
      <c r="A33" s="418" t="s">
        <v>189</v>
      </c>
      <c r="B33" s="416">
        <v>43596</v>
      </c>
      <c r="C33" s="12"/>
      <c r="D33" s="12"/>
      <c r="E33" s="12"/>
      <c r="F33" s="245"/>
      <c r="G33" s="12"/>
      <c r="H33" s="12"/>
      <c r="I33" s="12"/>
      <c r="J33" s="12"/>
      <c r="K33" s="12"/>
    </row>
    <row r="34" spans="1:11" x14ac:dyDescent="0.25">
      <c r="A34" s="418"/>
      <c r="B34" s="416"/>
      <c r="C34" s="484"/>
      <c r="D34" s="485"/>
      <c r="E34" s="485"/>
      <c r="F34" s="485"/>
      <c r="G34" s="485"/>
      <c r="H34" s="485"/>
      <c r="I34" s="485"/>
      <c r="J34" s="485"/>
      <c r="K34" s="486"/>
    </row>
    <row r="35" spans="1:11" x14ac:dyDescent="0.25">
      <c r="A35" s="418"/>
      <c r="B35" s="416"/>
      <c r="C35" s="487"/>
      <c r="D35" s="488"/>
      <c r="E35" s="488"/>
      <c r="F35" s="488"/>
      <c r="G35" s="488"/>
      <c r="H35" s="488"/>
      <c r="I35" s="488"/>
      <c r="J35" s="488"/>
      <c r="K35" s="489"/>
    </row>
    <row r="36" spans="1:11" x14ac:dyDescent="0.25">
      <c r="A36" s="415" t="s">
        <v>191</v>
      </c>
      <c r="B36" s="416">
        <v>43597</v>
      </c>
      <c r="C36" s="243"/>
      <c r="D36" s="243"/>
      <c r="E36" s="243"/>
      <c r="F36" s="250"/>
      <c r="G36" s="243"/>
      <c r="H36" s="243"/>
      <c r="I36" s="243"/>
      <c r="J36" s="243"/>
      <c r="K36" s="243"/>
    </row>
    <row r="37" spans="1:11" x14ac:dyDescent="0.25">
      <c r="A37" s="415"/>
      <c r="B37" s="415"/>
      <c r="C37" s="423"/>
      <c r="D37" s="423"/>
      <c r="E37" s="423"/>
      <c r="F37" s="423"/>
      <c r="G37" s="423"/>
      <c r="H37" s="423"/>
      <c r="I37" s="423"/>
      <c r="J37" s="423"/>
      <c r="K37" s="423"/>
    </row>
    <row r="38" spans="1:1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97"/>
  <sheetViews>
    <sheetView topLeftCell="D462" zoomScale="70" zoomScaleNormal="70" workbookViewId="0">
      <selection activeCell="V466" sqref="V466:V467"/>
    </sheetView>
  </sheetViews>
  <sheetFormatPr defaultRowHeight="15" x14ac:dyDescent="0.25"/>
  <cols>
    <col min="1" max="1" width="2.5703125" customWidth="1"/>
    <col min="2" max="2" width="30.85546875" customWidth="1"/>
    <col min="3" max="3" width="32.42578125" customWidth="1"/>
    <col min="4" max="4" width="8" customWidth="1"/>
    <col min="5" max="5" width="6.140625" customWidth="1"/>
    <col min="6" max="11" width="5" customWidth="1"/>
    <col min="12" max="15" width="8.85546875" customWidth="1"/>
    <col min="16" max="16" width="34.42578125" customWidth="1"/>
    <col min="17" max="17" width="28.5703125" customWidth="1"/>
    <col min="18" max="18" width="31.28515625" customWidth="1"/>
    <col min="19" max="28" width="8.85546875" customWidth="1"/>
    <col min="29" max="29" width="33.7109375" customWidth="1"/>
    <col min="30" max="1025" width="8.85546875" customWidth="1"/>
  </cols>
  <sheetData>
    <row r="1" spans="2:12" ht="14.45" customHeight="1" x14ac:dyDescent="0.25">
      <c r="B1" s="414"/>
      <c r="C1" s="414" t="s">
        <v>268</v>
      </c>
      <c r="D1" s="414" t="s">
        <v>126</v>
      </c>
      <c r="E1" s="414" t="s">
        <v>269</v>
      </c>
      <c r="F1" s="414" t="s">
        <v>270</v>
      </c>
      <c r="G1" s="442" t="s">
        <v>271</v>
      </c>
      <c r="H1" s="442"/>
      <c r="I1" s="407" t="s">
        <v>272</v>
      </c>
      <c r="J1" s="407"/>
      <c r="K1" s="407"/>
      <c r="L1" s="407"/>
    </row>
    <row r="2" spans="2:12" x14ac:dyDescent="0.25">
      <c r="B2" s="414"/>
      <c r="C2" s="414"/>
      <c r="D2" s="414"/>
      <c r="E2" s="414"/>
      <c r="F2" s="414"/>
      <c r="G2" s="414"/>
      <c r="H2" s="442"/>
      <c r="I2" s="407"/>
      <c r="J2" s="407"/>
      <c r="K2" s="407"/>
      <c r="L2" s="407"/>
    </row>
    <row r="3" spans="2:12" x14ac:dyDescent="0.25">
      <c r="B3" s="443" t="s">
        <v>273</v>
      </c>
      <c r="C3" s="443"/>
      <c r="D3" s="251">
        <f>(D12+D13+D14+D15+D20+D21+D30+D31+D24+D25+D28+D29+D34)/60</f>
        <v>6.2</v>
      </c>
      <c r="E3" s="444" t="s">
        <v>274</v>
      </c>
      <c r="F3" s="444">
        <v>4</v>
      </c>
      <c r="G3" s="445">
        <f>D3*F3</f>
        <v>24.8</v>
      </c>
      <c r="H3" s="445"/>
      <c r="I3" s="446" t="s">
        <v>275</v>
      </c>
      <c r="J3" s="446"/>
      <c r="K3" s="446"/>
      <c r="L3" s="446"/>
    </row>
    <row r="4" spans="2:12" x14ac:dyDescent="0.25">
      <c r="B4" s="447" t="s">
        <v>276</v>
      </c>
      <c r="C4" s="447"/>
      <c r="D4" s="252">
        <f>(D16+D33+D17+D18+D19+D22+D23+D26+D27+D32+D33)/60</f>
        <v>3.8666666666666667</v>
      </c>
      <c r="E4" s="444"/>
      <c r="F4" s="444"/>
      <c r="G4" s="448">
        <f>D4*F3</f>
        <v>15.466666666666667</v>
      </c>
      <c r="H4" s="448"/>
      <c r="I4" s="449" t="s">
        <v>277</v>
      </c>
      <c r="J4" s="449"/>
      <c r="K4" s="449"/>
      <c r="L4" s="449"/>
    </row>
    <row r="5" spans="2:12" x14ac:dyDescent="0.25">
      <c r="B5" s="447" t="s">
        <v>278</v>
      </c>
      <c r="C5" s="447"/>
      <c r="D5" s="253">
        <f>SUM(D3:D4)</f>
        <v>10.066666666666666</v>
      </c>
      <c r="E5" s="444"/>
      <c r="F5" s="444"/>
      <c r="G5" s="450">
        <f>D5*F3</f>
        <v>40.266666666666666</v>
      </c>
      <c r="H5" s="450"/>
      <c r="I5" s="449" t="s">
        <v>279</v>
      </c>
      <c r="J5" s="449"/>
      <c r="K5" s="449"/>
      <c r="L5" s="449"/>
    </row>
    <row r="6" spans="2:12" x14ac:dyDescent="0.25">
      <c r="B6" s="447" t="s">
        <v>280</v>
      </c>
      <c r="C6" s="447"/>
      <c r="D6" s="451">
        <f>2+3+4</f>
        <v>9</v>
      </c>
      <c r="E6" s="451"/>
      <c r="F6" s="451"/>
      <c r="G6" s="451"/>
      <c r="H6" s="451"/>
      <c r="I6" s="452" t="s">
        <v>281</v>
      </c>
      <c r="J6" s="452"/>
      <c r="K6" s="452"/>
      <c r="L6" s="452"/>
    </row>
    <row r="7" spans="2:12" x14ac:dyDescent="0.25">
      <c r="B7" s="254" t="s">
        <v>282</v>
      </c>
      <c r="C7" s="255"/>
      <c r="D7" s="453">
        <f>G5+D6</f>
        <v>49.266666666666666</v>
      </c>
      <c r="E7" s="453"/>
      <c r="F7" s="453"/>
      <c r="G7" s="453"/>
      <c r="H7" s="453"/>
      <c r="I7" s="449" t="s">
        <v>283</v>
      </c>
      <c r="J7" s="449"/>
      <c r="K7" s="449"/>
      <c r="L7" s="449"/>
    </row>
    <row r="8" spans="2:12" x14ac:dyDescent="0.25">
      <c r="B8" s="447" t="s">
        <v>31</v>
      </c>
      <c r="C8" s="447"/>
      <c r="D8" s="454">
        <v>43532</v>
      </c>
      <c r="E8" s="454"/>
      <c r="F8" s="454"/>
      <c r="G8" s="454"/>
      <c r="H8" s="454"/>
      <c r="I8" s="455"/>
      <c r="J8" s="455"/>
      <c r="K8" s="455"/>
      <c r="L8" s="455"/>
    </row>
    <row r="9" spans="2:12" x14ac:dyDescent="0.25">
      <c r="B9" s="456" t="s">
        <v>284</v>
      </c>
      <c r="C9" s="456"/>
      <c r="D9" s="457" t="s">
        <v>285</v>
      </c>
      <c r="E9" s="457"/>
      <c r="F9" s="457"/>
      <c r="G9" s="457"/>
      <c r="H9" s="457"/>
      <c r="I9" s="455"/>
      <c r="J9" s="455"/>
      <c r="K9" s="455"/>
      <c r="L9" s="455"/>
    </row>
    <row r="10" spans="2:12" x14ac:dyDescent="0.25">
      <c r="B10" s="456"/>
      <c r="C10" s="456"/>
      <c r="D10" s="457"/>
      <c r="E10" s="457"/>
      <c r="F10" s="457"/>
      <c r="G10" s="457"/>
      <c r="H10" s="457"/>
      <c r="I10" s="458"/>
      <c r="J10" s="458"/>
      <c r="K10" s="458"/>
      <c r="L10" s="458"/>
    </row>
    <row r="11" spans="2:12" x14ac:dyDescent="0.25">
      <c r="B11" s="256"/>
      <c r="C11" s="459" t="s">
        <v>286</v>
      </c>
      <c r="D11" s="459"/>
      <c r="E11" s="459"/>
      <c r="F11" s="459"/>
      <c r="G11" s="337" t="s">
        <v>287</v>
      </c>
      <c r="H11" s="337"/>
      <c r="I11" s="337"/>
      <c r="J11" s="337"/>
      <c r="K11" s="337"/>
      <c r="L11" s="337"/>
    </row>
    <row r="12" spans="2:12" x14ac:dyDescent="0.25">
      <c r="B12" s="460">
        <v>1</v>
      </c>
      <c r="C12" s="257" t="s">
        <v>288</v>
      </c>
      <c r="D12" s="258">
        <v>20</v>
      </c>
      <c r="E12" s="258" t="s">
        <v>289</v>
      </c>
      <c r="F12" s="461" t="s">
        <v>145</v>
      </c>
      <c r="G12" s="462">
        <v>14</v>
      </c>
      <c r="H12" s="462">
        <v>16</v>
      </c>
      <c r="I12" s="462">
        <v>17</v>
      </c>
      <c r="J12" s="462">
        <v>18</v>
      </c>
      <c r="K12" s="462"/>
      <c r="L12" s="463"/>
    </row>
    <row r="13" spans="2:12" x14ac:dyDescent="0.25">
      <c r="B13" s="460"/>
      <c r="C13" s="259" t="s">
        <v>290</v>
      </c>
      <c r="D13" s="260">
        <v>22</v>
      </c>
      <c r="E13" s="260" t="s">
        <v>289</v>
      </c>
      <c r="F13" s="461"/>
      <c r="G13" s="462"/>
      <c r="H13" s="462"/>
      <c r="I13" s="462"/>
      <c r="J13" s="462"/>
      <c r="K13" s="462"/>
      <c r="L13" s="463"/>
    </row>
    <row r="14" spans="2:12" x14ac:dyDescent="0.25">
      <c r="B14" s="464">
        <v>2</v>
      </c>
      <c r="C14" s="258" t="s">
        <v>291</v>
      </c>
      <c r="D14" s="258">
        <v>20</v>
      </c>
      <c r="E14" s="258" t="s">
        <v>289</v>
      </c>
      <c r="F14" s="465" t="s">
        <v>145</v>
      </c>
      <c r="G14" s="466">
        <v>36</v>
      </c>
      <c r="H14" s="466">
        <v>40</v>
      </c>
      <c r="I14" s="466">
        <v>40</v>
      </c>
      <c r="J14" s="466">
        <v>45</v>
      </c>
      <c r="K14" s="467"/>
      <c r="L14" s="468"/>
    </row>
    <row r="15" spans="2:12" x14ac:dyDescent="0.25">
      <c r="B15" s="464"/>
      <c r="C15" s="264" t="s">
        <v>290</v>
      </c>
      <c r="D15" s="264">
        <v>22</v>
      </c>
      <c r="E15" s="264" t="s">
        <v>289</v>
      </c>
      <c r="F15" s="465"/>
      <c r="G15" s="466"/>
      <c r="H15" s="466"/>
      <c r="I15" s="466"/>
      <c r="J15" s="466"/>
      <c r="K15" s="467"/>
      <c r="L15" s="468"/>
    </row>
    <row r="16" spans="2:12" x14ac:dyDescent="0.25">
      <c r="B16" s="469">
        <v>3</v>
      </c>
      <c r="C16" s="258" t="s">
        <v>292</v>
      </c>
      <c r="D16" s="258">
        <v>20</v>
      </c>
      <c r="E16" s="258" t="s">
        <v>289</v>
      </c>
      <c r="F16" s="470" t="s">
        <v>146</v>
      </c>
      <c r="G16" s="462">
        <v>10</v>
      </c>
      <c r="H16" s="462">
        <v>11</v>
      </c>
      <c r="I16" s="462">
        <v>11</v>
      </c>
      <c r="J16" s="462">
        <v>13</v>
      </c>
      <c r="K16" s="471"/>
      <c r="L16" s="472"/>
    </row>
    <row r="17" spans="2:12" x14ac:dyDescent="0.25">
      <c r="B17" s="469"/>
      <c r="C17" s="265" t="s">
        <v>290</v>
      </c>
      <c r="D17" s="265">
        <v>22</v>
      </c>
      <c r="E17" s="265" t="s">
        <v>289</v>
      </c>
      <c r="F17" s="470"/>
      <c r="G17" s="462"/>
      <c r="H17" s="462"/>
      <c r="I17" s="462"/>
      <c r="J17" s="462"/>
      <c r="K17" s="471"/>
      <c r="L17" s="472"/>
    </row>
    <row r="18" spans="2:12" x14ac:dyDescent="0.25">
      <c r="B18" s="469">
        <v>4</v>
      </c>
      <c r="C18" s="258" t="s">
        <v>293</v>
      </c>
      <c r="D18" s="258">
        <v>20</v>
      </c>
      <c r="E18" s="258" t="s">
        <v>289</v>
      </c>
      <c r="F18" s="470" t="s">
        <v>146</v>
      </c>
      <c r="G18" s="462">
        <v>8</v>
      </c>
      <c r="H18" s="462">
        <v>11</v>
      </c>
      <c r="I18" s="462">
        <v>11</v>
      </c>
      <c r="J18" s="462">
        <v>12</v>
      </c>
      <c r="K18" s="471"/>
      <c r="L18" s="472"/>
    </row>
    <row r="19" spans="2:12" x14ac:dyDescent="0.25">
      <c r="B19" s="469"/>
      <c r="C19" s="265" t="s">
        <v>290</v>
      </c>
      <c r="D19" s="265">
        <v>22</v>
      </c>
      <c r="E19" s="265" t="s">
        <v>289</v>
      </c>
      <c r="F19" s="470"/>
      <c r="G19" s="462"/>
      <c r="H19" s="462"/>
      <c r="I19" s="462"/>
      <c r="J19" s="462"/>
      <c r="K19" s="471"/>
      <c r="L19" s="472"/>
    </row>
    <row r="20" spans="2:12" x14ac:dyDescent="0.25">
      <c r="B20" s="469">
        <v>5</v>
      </c>
      <c r="C20" s="258" t="s">
        <v>294</v>
      </c>
      <c r="D20" s="258">
        <v>20</v>
      </c>
      <c r="E20" s="258" t="s">
        <v>289</v>
      </c>
      <c r="F20" s="461" t="s">
        <v>145</v>
      </c>
      <c r="G20" s="462">
        <v>50</v>
      </c>
      <c r="H20" s="462">
        <v>55</v>
      </c>
      <c r="I20" s="462">
        <v>65</v>
      </c>
      <c r="J20" s="462">
        <v>67</v>
      </c>
      <c r="K20" s="471"/>
      <c r="L20" s="472"/>
    </row>
    <row r="21" spans="2:12" x14ac:dyDescent="0.25">
      <c r="B21" s="469"/>
      <c r="C21" s="260" t="s">
        <v>290</v>
      </c>
      <c r="D21" s="260">
        <v>22</v>
      </c>
      <c r="E21" s="260" t="s">
        <v>289</v>
      </c>
      <c r="F21" s="461"/>
      <c r="G21" s="462"/>
      <c r="H21" s="462"/>
      <c r="I21" s="462"/>
      <c r="J21" s="462"/>
      <c r="K21" s="471"/>
      <c r="L21" s="472"/>
    </row>
    <row r="22" spans="2:12" x14ac:dyDescent="0.25">
      <c r="B22" s="469">
        <v>6</v>
      </c>
      <c r="C22" s="258" t="s">
        <v>295</v>
      </c>
      <c r="D22" s="258">
        <v>20</v>
      </c>
      <c r="E22" s="258" t="s">
        <v>289</v>
      </c>
      <c r="F22" s="470" t="s">
        <v>146</v>
      </c>
      <c r="G22" s="462">
        <v>12</v>
      </c>
      <c r="H22" s="462">
        <v>13</v>
      </c>
      <c r="I22" s="462">
        <v>12</v>
      </c>
      <c r="J22" s="462">
        <v>13</v>
      </c>
      <c r="K22" s="471"/>
      <c r="L22" s="472"/>
    </row>
    <row r="23" spans="2:12" x14ac:dyDescent="0.25">
      <c r="B23" s="469"/>
      <c r="C23" s="265" t="s">
        <v>290</v>
      </c>
      <c r="D23" s="265">
        <v>22</v>
      </c>
      <c r="E23" s="265" t="s">
        <v>289</v>
      </c>
      <c r="F23" s="470"/>
      <c r="G23" s="462"/>
      <c r="H23" s="462"/>
      <c r="I23" s="462"/>
      <c r="J23" s="462"/>
      <c r="K23" s="471"/>
      <c r="L23" s="472"/>
    </row>
    <row r="24" spans="2:12" x14ac:dyDescent="0.25">
      <c r="B24" s="469">
        <v>7</v>
      </c>
      <c r="C24" s="258" t="s">
        <v>281</v>
      </c>
      <c r="D24" s="258">
        <v>20</v>
      </c>
      <c r="E24" s="258" t="s">
        <v>289</v>
      </c>
      <c r="F24" s="461" t="s">
        <v>145</v>
      </c>
      <c r="G24" s="462">
        <v>20</v>
      </c>
      <c r="H24" s="462">
        <v>24</v>
      </c>
      <c r="I24" s="462">
        <v>17</v>
      </c>
      <c r="J24" s="462">
        <v>25</v>
      </c>
      <c r="K24" s="471"/>
      <c r="L24" s="472"/>
    </row>
    <row r="25" spans="2:12" x14ac:dyDescent="0.25">
      <c r="B25" s="469"/>
      <c r="C25" s="260" t="s">
        <v>290</v>
      </c>
      <c r="D25" s="260">
        <v>22</v>
      </c>
      <c r="E25" s="260" t="s">
        <v>289</v>
      </c>
      <c r="F25" s="461"/>
      <c r="G25" s="462"/>
      <c r="H25" s="462"/>
      <c r="I25" s="462"/>
      <c r="J25" s="462"/>
      <c r="K25" s="471"/>
      <c r="L25" s="472"/>
    </row>
    <row r="26" spans="2:12" x14ac:dyDescent="0.25">
      <c r="B26" s="469">
        <v>8</v>
      </c>
      <c r="C26" s="258" t="s">
        <v>296</v>
      </c>
      <c r="D26" s="258">
        <v>20</v>
      </c>
      <c r="E26" s="258" t="s">
        <v>289</v>
      </c>
      <c r="F26" s="470" t="s">
        <v>146</v>
      </c>
      <c r="G26" s="462">
        <v>7</v>
      </c>
      <c r="H26" s="462">
        <v>8</v>
      </c>
      <c r="I26" s="462">
        <v>8</v>
      </c>
      <c r="J26" s="462">
        <v>7</v>
      </c>
      <c r="K26" s="471"/>
      <c r="L26" s="472"/>
    </row>
    <row r="27" spans="2:12" x14ac:dyDescent="0.25">
      <c r="B27" s="469"/>
      <c r="C27" s="265" t="s">
        <v>290</v>
      </c>
      <c r="D27" s="265">
        <v>22</v>
      </c>
      <c r="E27" s="265" t="s">
        <v>289</v>
      </c>
      <c r="F27" s="470"/>
      <c r="G27" s="462"/>
      <c r="H27" s="462"/>
      <c r="I27" s="462"/>
      <c r="J27" s="462"/>
      <c r="K27" s="471"/>
      <c r="L27" s="472"/>
    </row>
    <row r="28" spans="2:12" x14ac:dyDescent="0.25">
      <c r="B28" s="469">
        <v>9</v>
      </c>
      <c r="C28" s="258" t="s">
        <v>297</v>
      </c>
      <c r="D28" s="258">
        <v>20</v>
      </c>
      <c r="E28" s="258" t="s">
        <v>289</v>
      </c>
      <c r="F28" s="461" t="s">
        <v>145</v>
      </c>
      <c r="G28" s="462">
        <v>10</v>
      </c>
      <c r="H28" s="462">
        <v>11</v>
      </c>
      <c r="I28" s="462">
        <v>11</v>
      </c>
      <c r="J28" s="462">
        <v>13</v>
      </c>
      <c r="K28" s="471"/>
      <c r="L28" s="472"/>
    </row>
    <row r="29" spans="2:12" x14ac:dyDescent="0.25">
      <c r="B29" s="469"/>
      <c r="C29" s="260" t="s">
        <v>290</v>
      </c>
      <c r="D29" s="260">
        <v>22</v>
      </c>
      <c r="E29" s="260" t="s">
        <v>289</v>
      </c>
      <c r="F29" s="461"/>
      <c r="G29" s="462"/>
      <c r="H29" s="462"/>
      <c r="I29" s="462"/>
      <c r="J29" s="462"/>
      <c r="K29" s="471"/>
      <c r="L29" s="472"/>
    </row>
    <row r="30" spans="2:12" x14ac:dyDescent="0.25">
      <c r="B30" s="469">
        <v>10</v>
      </c>
      <c r="C30" s="258" t="s">
        <v>298</v>
      </c>
      <c r="D30" s="258">
        <v>20</v>
      </c>
      <c r="E30" s="258" t="s">
        <v>289</v>
      </c>
      <c r="F30" s="461" t="s">
        <v>145</v>
      </c>
      <c r="G30" s="462">
        <v>15</v>
      </c>
      <c r="H30" s="462">
        <v>15</v>
      </c>
      <c r="I30" s="462">
        <v>13</v>
      </c>
      <c r="J30" s="462">
        <v>14</v>
      </c>
      <c r="K30" s="471"/>
      <c r="L30" s="472"/>
    </row>
    <row r="31" spans="2:12" x14ac:dyDescent="0.25">
      <c r="B31" s="469"/>
      <c r="C31" s="260" t="s">
        <v>290</v>
      </c>
      <c r="D31" s="260">
        <v>22</v>
      </c>
      <c r="E31" s="260" t="s">
        <v>289</v>
      </c>
      <c r="F31" s="461"/>
      <c r="G31" s="462"/>
      <c r="H31" s="462"/>
      <c r="I31" s="462"/>
      <c r="J31" s="462"/>
      <c r="K31" s="471"/>
      <c r="L31" s="472"/>
    </row>
    <row r="32" spans="2:12" x14ac:dyDescent="0.25">
      <c r="B32" s="469">
        <v>11</v>
      </c>
      <c r="C32" s="258" t="s">
        <v>299</v>
      </c>
      <c r="D32" s="258">
        <v>20</v>
      </c>
      <c r="E32" s="258" t="s">
        <v>289</v>
      </c>
      <c r="F32" s="470" t="s">
        <v>146</v>
      </c>
      <c r="G32" s="462">
        <v>17</v>
      </c>
      <c r="H32" s="462">
        <v>20</v>
      </c>
      <c r="I32" s="462">
        <v>18</v>
      </c>
      <c r="J32" s="462">
        <v>19</v>
      </c>
      <c r="K32" s="471"/>
      <c r="L32" s="472"/>
    </row>
    <row r="33" spans="2:12" x14ac:dyDescent="0.25">
      <c r="B33" s="469"/>
      <c r="C33" s="265" t="s">
        <v>290</v>
      </c>
      <c r="D33" s="265">
        <v>22</v>
      </c>
      <c r="E33" s="265" t="s">
        <v>289</v>
      </c>
      <c r="F33" s="470"/>
      <c r="G33" s="462"/>
      <c r="H33" s="462"/>
      <c r="I33" s="462"/>
      <c r="J33" s="462"/>
      <c r="K33" s="471"/>
      <c r="L33" s="472"/>
    </row>
    <row r="34" spans="2:12" x14ac:dyDescent="0.25">
      <c r="B34" s="469">
        <v>12</v>
      </c>
      <c r="C34" s="258" t="s">
        <v>300</v>
      </c>
      <c r="D34" s="258">
        <v>120</v>
      </c>
      <c r="E34" s="258" t="s">
        <v>289</v>
      </c>
      <c r="F34" s="461" t="s">
        <v>145</v>
      </c>
      <c r="G34" s="462" t="s">
        <v>301</v>
      </c>
      <c r="H34" s="462" t="s">
        <v>301</v>
      </c>
      <c r="I34" s="462" t="s">
        <v>301</v>
      </c>
      <c r="J34" s="462" t="s">
        <v>301</v>
      </c>
      <c r="K34" s="471"/>
      <c r="L34" s="472"/>
    </row>
    <row r="35" spans="2:12" x14ac:dyDescent="0.25">
      <c r="B35" s="469"/>
      <c r="C35" s="266"/>
      <c r="D35" s="266"/>
      <c r="E35" s="266"/>
      <c r="F35" s="461"/>
      <c r="G35" s="462"/>
      <c r="H35" s="462"/>
      <c r="I35" s="462"/>
      <c r="J35" s="462"/>
      <c r="K35" s="471"/>
      <c r="L35" s="472"/>
    </row>
    <row r="40" spans="2:12" ht="13.7" customHeight="1" x14ac:dyDescent="0.25">
      <c r="B40" s="414"/>
      <c r="C40" s="414" t="s">
        <v>302</v>
      </c>
      <c r="D40" s="414" t="s">
        <v>126</v>
      </c>
      <c r="E40" s="414" t="s">
        <v>269</v>
      </c>
      <c r="F40" s="414" t="s">
        <v>270</v>
      </c>
      <c r="G40" s="442" t="s">
        <v>271</v>
      </c>
      <c r="H40" s="442"/>
      <c r="I40" s="407" t="s">
        <v>272</v>
      </c>
      <c r="J40" s="407"/>
      <c r="K40" s="407"/>
      <c r="L40" s="407"/>
    </row>
    <row r="41" spans="2:12" x14ac:dyDescent="0.25">
      <c r="B41" s="414"/>
      <c r="C41" s="414"/>
      <c r="D41" s="414"/>
      <c r="E41" s="414"/>
      <c r="F41" s="414"/>
      <c r="G41" s="414"/>
      <c r="H41" s="442"/>
      <c r="I41" s="407"/>
      <c r="J41" s="407"/>
      <c r="K41" s="407"/>
      <c r="L41" s="407"/>
    </row>
    <row r="42" spans="2:12" x14ac:dyDescent="0.25">
      <c r="B42" s="443" t="s">
        <v>273</v>
      </c>
      <c r="C42" s="443"/>
      <c r="D42" s="251">
        <f>(D51+D52+D53+D54+D59+D60+D67+D68+D63+D64+D71+D72+D75)/60</f>
        <v>6.2</v>
      </c>
      <c r="E42" s="444" t="s">
        <v>274</v>
      </c>
      <c r="F42" s="444">
        <v>4</v>
      </c>
      <c r="G42" s="445">
        <f>D42*F42</f>
        <v>24.8</v>
      </c>
      <c r="H42" s="445"/>
      <c r="I42" s="446" t="s">
        <v>303</v>
      </c>
      <c r="J42" s="446"/>
      <c r="K42" s="446"/>
      <c r="L42" s="446"/>
    </row>
    <row r="43" spans="2:12" x14ac:dyDescent="0.25">
      <c r="B43" s="447" t="s">
        <v>276</v>
      </c>
      <c r="C43" s="447"/>
      <c r="D43" s="252">
        <f>(D55+D70+D56+D57+D58+D61+D62+D65+D66+D69+D70+D73+D74)/60</f>
        <v>4.5666666666666664</v>
      </c>
      <c r="E43" s="444"/>
      <c r="F43" s="444"/>
      <c r="G43" s="448">
        <f>D43*F42</f>
        <v>18.266666666666666</v>
      </c>
      <c r="H43" s="448"/>
      <c r="I43" s="449" t="s">
        <v>277</v>
      </c>
      <c r="J43" s="449"/>
      <c r="K43" s="449"/>
      <c r="L43" s="449"/>
    </row>
    <row r="44" spans="2:12" x14ac:dyDescent="0.25">
      <c r="B44" s="447" t="s">
        <v>278</v>
      </c>
      <c r="C44" s="447"/>
      <c r="D44" s="253">
        <f>SUM(D42:D43)</f>
        <v>10.766666666666666</v>
      </c>
      <c r="E44" s="444"/>
      <c r="F44" s="444"/>
      <c r="G44" s="450">
        <f>D44*F42</f>
        <v>43.066666666666663</v>
      </c>
      <c r="H44" s="450"/>
      <c r="I44" s="449" t="s">
        <v>279</v>
      </c>
      <c r="J44" s="449"/>
      <c r="K44" s="449"/>
      <c r="L44" s="449"/>
    </row>
    <row r="45" spans="2:12" x14ac:dyDescent="0.25">
      <c r="B45" s="447" t="s">
        <v>280</v>
      </c>
      <c r="C45" s="447"/>
      <c r="D45" s="451">
        <f>2+3+4</f>
        <v>9</v>
      </c>
      <c r="E45" s="451"/>
      <c r="F45" s="451"/>
      <c r="G45" s="451"/>
      <c r="H45" s="451"/>
      <c r="I45" s="452" t="s">
        <v>281</v>
      </c>
      <c r="J45" s="452"/>
      <c r="K45" s="452"/>
      <c r="L45" s="452"/>
    </row>
    <row r="46" spans="2:12" x14ac:dyDescent="0.25">
      <c r="B46" s="254" t="s">
        <v>282</v>
      </c>
      <c r="C46" s="255"/>
      <c r="D46" s="453">
        <f>G44+D45</f>
        <v>52.066666666666663</v>
      </c>
      <c r="E46" s="453"/>
      <c r="F46" s="453"/>
      <c r="G46" s="453"/>
      <c r="H46" s="453"/>
      <c r="I46" s="449" t="s">
        <v>283</v>
      </c>
      <c r="J46" s="449"/>
      <c r="K46" s="449"/>
      <c r="L46" s="449"/>
    </row>
    <row r="47" spans="2:12" x14ac:dyDescent="0.25">
      <c r="B47" s="447" t="s">
        <v>31</v>
      </c>
      <c r="C47" s="447"/>
      <c r="D47" s="454">
        <v>43539</v>
      </c>
      <c r="E47" s="454"/>
      <c r="F47" s="454"/>
      <c r="G47" s="454"/>
      <c r="H47" s="454"/>
      <c r="I47" s="449" t="s">
        <v>275</v>
      </c>
      <c r="J47" s="449"/>
      <c r="K47" s="449"/>
      <c r="L47" s="449"/>
    </row>
    <row r="48" spans="2:12" x14ac:dyDescent="0.25">
      <c r="B48" s="456" t="s">
        <v>284</v>
      </c>
      <c r="C48" s="456"/>
      <c r="D48" s="457" t="s">
        <v>285</v>
      </c>
      <c r="E48" s="457"/>
      <c r="F48" s="457"/>
      <c r="G48" s="457"/>
      <c r="H48" s="457"/>
      <c r="I48" s="449" t="s">
        <v>304</v>
      </c>
      <c r="J48" s="449"/>
      <c r="K48" s="449"/>
      <c r="L48" s="449"/>
    </row>
    <row r="49" spans="2:12" x14ac:dyDescent="0.25">
      <c r="B49" s="456"/>
      <c r="C49" s="456"/>
      <c r="D49" s="457"/>
      <c r="E49" s="457"/>
      <c r="F49" s="457"/>
      <c r="G49" s="457"/>
      <c r="H49" s="457"/>
      <c r="I49" s="458"/>
      <c r="J49" s="458"/>
      <c r="K49" s="458"/>
      <c r="L49" s="458"/>
    </row>
    <row r="50" spans="2:12" x14ac:dyDescent="0.25">
      <c r="B50" s="256"/>
      <c r="C50" s="459" t="s">
        <v>286</v>
      </c>
      <c r="D50" s="459"/>
      <c r="E50" s="459"/>
      <c r="F50" s="459"/>
      <c r="G50" s="337" t="s">
        <v>287</v>
      </c>
      <c r="H50" s="337"/>
      <c r="I50" s="337"/>
      <c r="J50" s="337"/>
      <c r="K50" s="337"/>
      <c r="L50" s="337"/>
    </row>
    <row r="51" spans="2:12" ht="13.7" customHeight="1" x14ac:dyDescent="0.25">
      <c r="B51" s="460">
        <v>1</v>
      </c>
      <c r="C51" s="257" t="s">
        <v>288</v>
      </c>
      <c r="D51" s="258">
        <v>20</v>
      </c>
      <c r="E51" s="258" t="s">
        <v>289</v>
      </c>
      <c r="F51" s="461" t="s">
        <v>145</v>
      </c>
      <c r="G51" s="462">
        <v>7</v>
      </c>
      <c r="H51" s="462">
        <v>6</v>
      </c>
      <c r="I51" s="462">
        <v>7</v>
      </c>
      <c r="J51" s="462">
        <v>6</v>
      </c>
      <c r="K51" s="462"/>
      <c r="L51" s="463"/>
    </row>
    <row r="52" spans="2:12" x14ac:dyDescent="0.25">
      <c r="B52" s="460"/>
      <c r="C52" s="259" t="s">
        <v>290</v>
      </c>
      <c r="D52" s="260">
        <v>22</v>
      </c>
      <c r="E52" s="260" t="s">
        <v>289</v>
      </c>
      <c r="F52" s="461"/>
      <c r="G52" s="462"/>
      <c r="H52" s="462"/>
      <c r="I52" s="462"/>
      <c r="J52" s="462"/>
      <c r="K52" s="462"/>
      <c r="L52" s="463"/>
    </row>
    <row r="53" spans="2:12" x14ac:dyDescent="0.25">
      <c r="B53" s="464">
        <v>2</v>
      </c>
      <c r="C53" s="258" t="s">
        <v>291</v>
      </c>
      <c r="D53" s="258">
        <v>20</v>
      </c>
      <c r="E53" s="258" t="s">
        <v>289</v>
      </c>
      <c r="F53" s="465" t="s">
        <v>145</v>
      </c>
      <c r="G53" s="466">
        <v>18</v>
      </c>
      <c r="H53" s="466">
        <v>18</v>
      </c>
      <c r="I53" s="466">
        <v>17</v>
      </c>
      <c r="J53" s="466">
        <v>16</v>
      </c>
      <c r="K53" s="467"/>
      <c r="L53" s="468"/>
    </row>
    <row r="54" spans="2:12" x14ac:dyDescent="0.25">
      <c r="B54" s="464"/>
      <c r="C54" s="264" t="s">
        <v>290</v>
      </c>
      <c r="D54" s="264">
        <v>22</v>
      </c>
      <c r="E54" s="264" t="s">
        <v>289</v>
      </c>
      <c r="F54" s="465"/>
      <c r="G54" s="466"/>
      <c r="H54" s="466"/>
      <c r="I54" s="466"/>
      <c r="J54" s="466"/>
      <c r="K54" s="467"/>
      <c r="L54" s="468"/>
    </row>
    <row r="55" spans="2:12" x14ac:dyDescent="0.25">
      <c r="B55" s="460">
        <v>3</v>
      </c>
      <c r="C55" s="258" t="s">
        <v>292</v>
      </c>
      <c r="D55" s="258">
        <v>20</v>
      </c>
      <c r="E55" s="258" t="s">
        <v>289</v>
      </c>
      <c r="F55" s="470" t="s">
        <v>146</v>
      </c>
      <c r="G55" s="462">
        <v>11</v>
      </c>
      <c r="H55" s="462">
        <v>12</v>
      </c>
      <c r="I55" s="462">
        <v>12</v>
      </c>
      <c r="J55" s="462">
        <v>12</v>
      </c>
      <c r="K55" s="471"/>
      <c r="L55" s="472"/>
    </row>
    <row r="56" spans="2:12" x14ac:dyDescent="0.25">
      <c r="B56" s="460"/>
      <c r="C56" s="265" t="s">
        <v>290</v>
      </c>
      <c r="D56" s="265">
        <v>22</v>
      </c>
      <c r="E56" s="265" t="s">
        <v>289</v>
      </c>
      <c r="F56" s="470"/>
      <c r="G56" s="462"/>
      <c r="H56" s="462"/>
      <c r="I56" s="462"/>
      <c r="J56" s="462"/>
      <c r="K56" s="471"/>
      <c r="L56" s="472"/>
    </row>
    <row r="57" spans="2:12" x14ac:dyDescent="0.25">
      <c r="B57" s="464">
        <v>4</v>
      </c>
      <c r="C57" s="258" t="s">
        <v>293</v>
      </c>
      <c r="D57" s="258">
        <v>20</v>
      </c>
      <c r="E57" s="258" t="s">
        <v>289</v>
      </c>
      <c r="F57" s="470" t="s">
        <v>146</v>
      </c>
      <c r="G57" s="462">
        <v>13</v>
      </c>
      <c r="H57" s="462">
        <v>11</v>
      </c>
      <c r="I57" s="462">
        <v>12</v>
      </c>
      <c r="J57" s="462">
        <v>13</v>
      </c>
      <c r="K57" s="471"/>
      <c r="L57" s="472"/>
    </row>
    <row r="58" spans="2:12" x14ac:dyDescent="0.25">
      <c r="B58" s="464"/>
      <c r="C58" s="265" t="s">
        <v>290</v>
      </c>
      <c r="D58" s="265">
        <v>22</v>
      </c>
      <c r="E58" s="265" t="s">
        <v>289</v>
      </c>
      <c r="F58" s="470"/>
      <c r="G58" s="462"/>
      <c r="H58" s="462"/>
      <c r="I58" s="462"/>
      <c r="J58" s="462"/>
      <c r="K58" s="471"/>
      <c r="L58" s="472"/>
    </row>
    <row r="59" spans="2:12" ht="13.7" customHeight="1" x14ac:dyDescent="0.25">
      <c r="B59" s="460">
        <v>5</v>
      </c>
      <c r="C59" s="267" t="s">
        <v>303</v>
      </c>
      <c r="D59" s="267">
        <v>20</v>
      </c>
      <c r="E59" s="267" t="s">
        <v>289</v>
      </c>
      <c r="F59" s="461" t="s">
        <v>145</v>
      </c>
      <c r="G59" s="462" t="s">
        <v>305</v>
      </c>
      <c r="H59" s="462" t="s">
        <v>305</v>
      </c>
      <c r="I59" s="462" t="s">
        <v>305</v>
      </c>
      <c r="J59" s="462" t="s">
        <v>305</v>
      </c>
      <c r="K59" s="471"/>
      <c r="L59" s="472"/>
    </row>
    <row r="60" spans="2:12" x14ac:dyDescent="0.25">
      <c r="B60" s="460"/>
      <c r="C60" s="260" t="s">
        <v>290</v>
      </c>
      <c r="D60" s="260">
        <v>22</v>
      </c>
      <c r="E60" s="260" t="s">
        <v>289</v>
      </c>
      <c r="F60" s="461"/>
      <c r="G60" s="462"/>
      <c r="H60" s="462"/>
      <c r="I60" s="462"/>
      <c r="J60" s="462"/>
      <c r="K60" s="471"/>
      <c r="L60" s="472"/>
    </row>
    <row r="61" spans="2:12" x14ac:dyDescent="0.25">
      <c r="B61" s="464">
        <v>6</v>
      </c>
      <c r="C61" s="258" t="s">
        <v>295</v>
      </c>
      <c r="D61" s="258">
        <v>20</v>
      </c>
      <c r="E61" s="258" t="s">
        <v>289</v>
      </c>
      <c r="F61" s="470" t="s">
        <v>146</v>
      </c>
      <c r="G61" s="462">
        <v>14</v>
      </c>
      <c r="H61" s="462">
        <v>14</v>
      </c>
      <c r="I61" s="462">
        <v>14</v>
      </c>
      <c r="J61" s="462">
        <v>14</v>
      </c>
      <c r="K61" s="471"/>
      <c r="L61" s="472"/>
    </row>
    <row r="62" spans="2:12" x14ac:dyDescent="0.25">
      <c r="B62" s="464"/>
      <c r="C62" s="265" t="s">
        <v>290</v>
      </c>
      <c r="D62" s="265">
        <v>22</v>
      </c>
      <c r="E62" s="265" t="s">
        <v>289</v>
      </c>
      <c r="F62" s="470"/>
      <c r="G62" s="462"/>
      <c r="H62" s="462"/>
      <c r="I62" s="462"/>
      <c r="J62" s="462"/>
      <c r="K62" s="471"/>
      <c r="L62" s="472"/>
    </row>
    <row r="63" spans="2:12" x14ac:dyDescent="0.25">
      <c r="B63" s="460">
        <v>7</v>
      </c>
      <c r="C63" s="258" t="s">
        <v>281</v>
      </c>
      <c r="D63" s="258">
        <v>20</v>
      </c>
      <c r="E63" s="258" t="s">
        <v>289</v>
      </c>
      <c r="F63" s="461" t="s">
        <v>145</v>
      </c>
      <c r="G63" s="462">
        <v>21</v>
      </c>
      <c r="H63" s="462">
        <v>25</v>
      </c>
      <c r="I63" s="462">
        <v>24</v>
      </c>
      <c r="J63" s="462">
        <v>26</v>
      </c>
      <c r="K63" s="471"/>
      <c r="L63" s="472"/>
    </row>
    <row r="64" spans="2:12" x14ac:dyDescent="0.25">
      <c r="B64" s="460"/>
      <c r="C64" s="260" t="s">
        <v>290</v>
      </c>
      <c r="D64" s="260">
        <v>22</v>
      </c>
      <c r="E64" s="260" t="s">
        <v>289</v>
      </c>
      <c r="F64" s="461"/>
      <c r="G64" s="462"/>
      <c r="H64" s="462"/>
      <c r="I64" s="462"/>
      <c r="J64" s="462"/>
      <c r="K64" s="471"/>
      <c r="L64" s="472"/>
    </row>
    <row r="65" spans="2:12" x14ac:dyDescent="0.25">
      <c r="B65" s="464">
        <v>8</v>
      </c>
      <c r="C65" s="258" t="s">
        <v>296</v>
      </c>
      <c r="D65" s="258">
        <v>20</v>
      </c>
      <c r="E65" s="258" t="s">
        <v>289</v>
      </c>
      <c r="F65" s="470" t="s">
        <v>146</v>
      </c>
      <c r="G65" s="462">
        <v>8</v>
      </c>
      <c r="H65" s="462">
        <v>7</v>
      </c>
      <c r="I65" s="462">
        <v>7</v>
      </c>
      <c r="J65" s="462">
        <v>8</v>
      </c>
      <c r="K65" s="471"/>
      <c r="L65" s="472"/>
    </row>
    <row r="66" spans="2:12" x14ac:dyDescent="0.25">
      <c r="B66" s="464"/>
      <c r="C66" s="265" t="s">
        <v>290</v>
      </c>
      <c r="D66" s="265">
        <v>22</v>
      </c>
      <c r="E66" s="265" t="s">
        <v>289</v>
      </c>
      <c r="F66" s="470"/>
      <c r="G66" s="462"/>
      <c r="H66" s="462"/>
      <c r="I66" s="462"/>
      <c r="J66" s="462"/>
      <c r="K66" s="471"/>
      <c r="L66" s="472"/>
    </row>
    <row r="67" spans="2:12" x14ac:dyDescent="0.25">
      <c r="B67" s="460">
        <v>9</v>
      </c>
      <c r="C67" s="258" t="s">
        <v>298</v>
      </c>
      <c r="D67" s="258">
        <v>20</v>
      </c>
      <c r="E67" s="258" t="s">
        <v>289</v>
      </c>
      <c r="F67" s="461" t="s">
        <v>145</v>
      </c>
      <c r="G67" s="462">
        <v>18</v>
      </c>
      <c r="H67" s="462">
        <v>18</v>
      </c>
      <c r="I67" s="462">
        <v>17</v>
      </c>
      <c r="J67" s="462">
        <v>19</v>
      </c>
      <c r="K67" s="471"/>
      <c r="L67" s="472"/>
    </row>
    <row r="68" spans="2:12" x14ac:dyDescent="0.25">
      <c r="B68" s="460"/>
      <c r="C68" s="260" t="s">
        <v>290</v>
      </c>
      <c r="D68" s="260">
        <v>22</v>
      </c>
      <c r="E68" s="260" t="s">
        <v>289</v>
      </c>
      <c r="F68" s="461"/>
      <c r="G68" s="462"/>
      <c r="H68" s="462"/>
      <c r="I68" s="462"/>
      <c r="J68" s="462"/>
      <c r="K68" s="471"/>
      <c r="L68" s="472"/>
    </row>
    <row r="69" spans="2:12" x14ac:dyDescent="0.25">
      <c r="B69" s="464">
        <v>10</v>
      </c>
      <c r="C69" s="258" t="s">
        <v>299</v>
      </c>
      <c r="D69" s="258">
        <v>20</v>
      </c>
      <c r="E69" s="258" t="s">
        <v>289</v>
      </c>
      <c r="F69" s="470" t="s">
        <v>146</v>
      </c>
      <c r="G69" s="462">
        <v>19</v>
      </c>
      <c r="H69" s="462">
        <v>20</v>
      </c>
      <c r="I69" s="462">
        <v>19</v>
      </c>
      <c r="J69" s="462">
        <v>22</v>
      </c>
      <c r="K69" s="471"/>
      <c r="L69" s="472"/>
    </row>
    <row r="70" spans="2:12" x14ac:dyDescent="0.25">
      <c r="B70" s="464"/>
      <c r="C70" s="265" t="s">
        <v>290</v>
      </c>
      <c r="D70" s="265">
        <v>22</v>
      </c>
      <c r="E70" s="265" t="s">
        <v>289</v>
      </c>
      <c r="F70" s="470"/>
      <c r="G70" s="462"/>
      <c r="H70" s="462"/>
      <c r="I70" s="462"/>
      <c r="J70" s="462"/>
      <c r="K70" s="471"/>
      <c r="L70" s="472"/>
    </row>
    <row r="71" spans="2:12" x14ac:dyDescent="0.25">
      <c r="B71" s="460">
        <v>11</v>
      </c>
      <c r="C71" s="258" t="s">
        <v>306</v>
      </c>
      <c r="D71" s="258">
        <v>20</v>
      </c>
      <c r="E71" s="258" t="s">
        <v>289</v>
      </c>
      <c r="F71" s="461" t="s">
        <v>145</v>
      </c>
      <c r="G71" s="462">
        <v>42</v>
      </c>
      <c r="H71" s="462">
        <v>51</v>
      </c>
      <c r="I71" s="462">
        <v>50</v>
      </c>
      <c r="J71" s="462">
        <v>58</v>
      </c>
      <c r="K71" s="471"/>
      <c r="L71" s="472"/>
    </row>
    <row r="72" spans="2:12" x14ac:dyDescent="0.25">
      <c r="B72" s="460"/>
      <c r="C72" s="266"/>
      <c r="D72" s="266">
        <v>22</v>
      </c>
      <c r="E72" s="266" t="s">
        <v>289</v>
      </c>
      <c r="F72" s="461"/>
      <c r="G72" s="462"/>
      <c r="H72" s="462"/>
      <c r="I72" s="462"/>
      <c r="J72" s="462"/>
      <c r="K72" s="471"/>
      <c r="L72" s="472"/>
    </row>
    <row r="73" spans="2:12" x14ac:dyDescent="0.25">
      <c r="B73" s="464">
        <v>12</v>
      </c>
      <c r="C73" s="268" t="s">
        <v>307</v>
      </c>
      <c r="D73" s="269">
        <v>22</v>
      </c>
      <c r="E73" s="269" t="s">
        <v>289</v>
      </c>
      <c r="F73" s="470" t="s">
        <v>146</v>
      </c>
      <c r="G73" s="462">
        <v>25</v>
      </c>
      <c r="H73" s="462">
        <v>35</v>
      </c>
      <c r="I73" s="462">
        <v>30</v>
      </c>
      <c r="J73" s="462">
        <v>38</v>
      </c>
      <c r="K73" s="471"/>
      <c r="L73" s="472"/>
    </row>
    <row r="74" spans="2:12" x14ac:dyDescent="0.25">
      <c r="B74" s="464"/>
      <c r="C74" s="266"/>
      <c r="D74" s="266">
        <v>20</v>
      </c>
      <c r="E74" s="266" t="s">
        <v>289</v>
      </c>
      <c r="F74" s="470"/>
      <c r="G74" s="462"/>
      <c r="H74" s="462"/>
      <c r="I74" s="462"/>
      <c r="J74" s="462"/>
      <c r="K74" s="471"/>
      <c r="L74" s="472"/>
    </row>
    <row r="75" spans="2:12" x14ac:dyDescent="0.25">
      <c r="B75" s="460">
        <v>13</v>
      </c>
      <c r="C75" s="258" t="s">
        <v>300</v>
      </c>
      <c r="D75" s="258">
        <v>120</v>
      </c>
      <c r="E75" s="258" t="s">
        <v>289</v>
      </c>
      <c r="F75" s="461" t="s">
        <v>145</v>
      </c>
      <c r="G75" s="462" t="s">
        <v>305</v>
      </c>
      <c r="H75" s="462" t="s">
        <v>305</v>
      </c>
      <c r="I75" s="462" t="s">
        <v>305</v>
      </c>
      <c r="J75" s="462" t="s">
        <v>305</v>
      </c>
      <c r="K75" s="471"/>
      <c r="L75" s="472"/>
    </row>
    <row r="76" spans="2:12" x14ac:dyDescent="0.25">
      <c r="B76" s="460"/>
      <c r="C76" s="266"/>
      <c r="D76" s="266"/>
      <c r="E76" s="266"/>
      <c r="F76" s="461"/>
      <c r="G76" s="462"/>
      <c r="H76" s="462"/>
      <c r="I76" s="462"/>
      <c r="J76" s="462"/>
      <c r="K76" s="471"/>
      <c r="L76" s="472"/>
    </row>
    <row r="80" spans="2:12" ht="13.7" customHeight="1" x14ac:dyDescent="0.25">
      <c r="B80" s="414"/>
      <c r="C80" s="414" t="s">
        <v>302</v>
      </c>
      <c r="D80" s="414" t="s">
        <v>126</v>
      </c>
      <c r="E80" s="414" t="s">
        <v>269</v>
      </c>
      <c r="F80" s="414" t="s">
        <v>270</v>
      </c>
      <c r="G80" s="442" t="s">
        <v>271</v>
      </c>
      <c r="H80" s="442"/>
      <c r="I80" s="407" t="s">
        <v>272</v>
      </c>
      <c r="J80" s="407"/>
      <c r="K80" s="407"/>
      <c r="L80" s="407"/>
    </row>
    <row r="81" spans="2:12" x14ac:dyDescent="0.25">
      <c r="B81" s="414"/>
      <c r="C81" s="414"/>
      <c r="D81" s="414"/>
      <c r="E81" s="414"/>
      <c r="F81" s="414"/>
      <c r="G81" s="414"/>
      <c r="H81" s="442"/>
      <c r="I81" s="407"/>
      <c r="J81" s="407"/>
      <c r="K81" s="407"/>
      <c r="L81" s="407"/>
    </row>
    <row r="82" spans="2:12" x14ac:dyDescent="0.25">
      <c r="B82" s="443" t="s">
        <v>273</v>
      </c>
      <c r="C82" s="443"/>
      <c r="D82" s="251">
        <f>(D91+D92+D93+D94+D99+D100+D107+D108+D103+D104+D111+D112+D115)/60</f>
        <v>6.2</v>
      </c>
      <c r="E82" s="444" t="s">
        <v>274</v>
      </c>
      <c r="F82" s="444">
        <v>4</v>
      </c>
      <c r="G82" s="445">
        <f>D82*F82</f>
        <v>24.8</v>
      </c>
      <c r="H82" s="445"/>
      <c r="I82" s="446" t="s">
        <v>303</v>
      </c>
      <c r="J82" s="446"/>
      <c r="K82" s="446"/>
      <c r="L82" s="446"/>
    </row>
    <row r="83" spans="2:12" x14ac:dyDescent="0.25">
      <c r="B83" s="447" t="s">
        <v>276</v>
      </c>
      <c r="C83" s="447"/>
      <c r="D83" s="252">
        <f>(D95+D110+D96+D97+D98+D101+D102+D105+D106+D109+D110+D113+D114)/60</f>
        <v>4.5666666666666664</v>
      </c>
      <c r="E83" s="444"/>
      <c r="F83" s="444"/>
      <c r="G83" s="448">
        <f>D83*F82</f>
        <v>18.266666666666666</v>
      </c>
      <c r="H83" s="448"/>
      <c r="I83" s="449" t="s">
        <v>277</v>
      </c>
      <c r="J83" s="449"/>
      <c r="K83" s="449"/>
      <c r="L83" s="449"/>
    </row>
    <row r="84" spans="2:12" x14ac:dyDescent="0.25">
      <c r="B84" s="447" t="s">
        <v>278</v>
      </c>
      <c r="C84" s="447"/>
      <c r="D84" s="253">
        <f>SUM(D82:D83)</f>
        <v>10.766666666666666</v>
      </c>
      <c r="E84" s="444"/>
      <c r="F84" s="444"/>
      <c r="G84" s="450">
        <f>D84*F82</f>
        <v>43.066666666666663</v>
      </c>
      <c r="H84" s="450"/>
      <c r="I84" s="449" t="s">
        <v>279</v>
      </c>
      <c r="J84" s="449"/>
      <c r="K84" s="449"/>
      <c r="L84" s="449"/>
    </row>
    <row r="85" spans="2:12" x14ac:dyDescent="0.25">
      <c r="B85" s="447" t="s">
        <v>280</v>
      </c>
      <c r="C85" s="447"/>
      <c r="D85" s="451">
        <f>2+3+4</f>
        <v>9</v>
      </c>
      <c r="E85" s="451"/>
      <c r="F85" s="451"/>
      <c r="G85" s="451"/>
      <c r="H85" s="451"/>
      <c r="I85" s="452" t="s">
        <v>281</v>
      </c>
      <c r="J85" s="452"/>
      <c r="K85" s="452"/>
      <c r="L85" s="452"/>
    </row>
    <row r="86" spans="2:12" x14ac:dyDescent="0.25">
      <c r="B86" s="254" t="s">
        <v>282</v>
      </c>
      <c r="C86" s="255"/>
      <c r="D86" s="453">
        <f>G84+D85</f>
        <v>52.066666666666663</v>
      </c>
      <c r="E86" s="453"/>
      <c r="F86" s="453"/>
      <c r="G86" s="453"/>
      <c r="H86" s="453"/>
      <c r="I86" s="449" t="s">
        <v>283</v>
      </c>
      <c r="J86" s="449"/>
      <c r="K86" s="449"/>
      <c r="L86" s="449"/>
    </row>
    <row r="87" spans="2:12" x14ac:dyDescent="0.25">
      <c r="B87" s="447" t="s">
        <v>31</v>
      </c>
      <c r="C87" s="447"/>
      <c r="D87" s="454">
        <v>43544</v>
      </c>
      <c r="E87" s="454"/>
      <c r="F87" s="454"/>
      <c r="G87" s="454"/>
      <c r="H87" s="454"/>
      <c r="I87" s="449" t="s">
        <v>275</v>
      </c>
      <c r="J87" s="449"/>
      <c r="K87" s="449"/>
      <c r="L87" s="449"/>
    </row>
    <row r="88" spans="2:12" x14ac:dyDescent="0.25">
      <c r="B88" s="456" t="s">
        <v>284</v>
      </c>
      <c r="C88" s="456"/>
      <c r="D88" s="457" t="s">
        <v>285</v>
      </c>
      <c r="E88" s="457"/>
      <c r="F88" s="457"/>
      <c r="G88" s="457"/>
      <c r="H88" s="457"/>
      <c r="I88" s="449" t="s">
        <v>304</v>
      </c>
      <c r="J88" s="449"/>
      <c r="K88" s="449"/>
      <c r="L88" s="449"/>
    </row>
    <row r="89" spans="2:12" x14ac:dyDescent="0.25">
      <c r="B89" s="456"/>
      <c r="C89" s="456"/>
      <c r="D89" s="457"/>
      <c r="E89" s="457"/>
      <c r="F89" s="457"/>
      <c r="G89" s="457"/>
      <c r="H89" s="457"/>
      <c r="I89" s="458"/>
      <c r="J89" s="458"/>
      <c r="K89" s="458"/>
      <c r="L89" s="458"/>
    </row>
    <row r="90" spans="2:12" x14ac:dyDescent="0.25">
      <c r="B90" s="256"/>
      <c r="C90" s="459" t="s">
        <v>286</v>
      </c>
      <c r="D90" s="459"/>
      <c r="E90" s="459"/>
      <c r="F90" s="459"/>
      <c r="G90" s="337" t="s">
        <v>287</v>
      </c>
      <c r="H90" s="337"/>
      <c r="I90" s="337"/>
      <c r="J90" s="337"/>
      <c r="K90" s="337"/>
      <c r="L90" s="337"/>
    </row>
    <row r="91" spans="2:12" x14ac:dyDescent="0.25">
      <c r="B91" s="460">
        <v>1</v>
      </c>
      <c r="C91" s="257" t="s">
        <v>288</v>
      </c>
      <c r="D91" s="258">
        <v>20</v>
      </c>
      <c r="E91" s="258" t="s">
        <v>289</v>
      </c>
      <c r="F91" s="461" t="s">
        <v>145</v>
      </c>
      <c r="G91" s="462">
        <v>7</v>
      </c>
      <c r="H91" s="462">
        <v>6</v>
      </c>
      <c r="I91" s="462">
        <v>7</v>
      </c>
      <c r="J91" s="462">
        <v>6</v>
      </c>
      <c r="K91" s="462"/>
      <c r="L91" s="463"/>
    </row>
    <row r="92" spans="2:12" x14ac:dyDescent="0.25">
      <c r="B92" s="460"/>
      <c r="C92" s="259" t="s">
        <v>290</v>
      </c>
      <c r="D92" s="260">
        <v>22</v>
      </c>
      <c r="E92" s="260" t="s">
        <v>289</v>
      </c>
      <c r="F92" s="461"/>
      <c r="G92" s="462"/>
      <c r="H92" s="462"/>
      <c r="I92" s="462"/>
      <c r="J92" s="462"/>
      <c r="K92" s="462"/>
      <c r="L92" s="463"/>
    </row>
    <row r="93" spans="2:12" x14ac:dyDescent="0.25">
      <c r="B93" s="464">
        <v>2</v>
      </c>
      <c r="C93" s="258" t="s">
        <v>291</v>
      </c>
      <c r="D93" s="258">
        <v>20</v>
      </c>
      <c r="E93" s="258" t="s">
        <v>289</v>
      </c>
      <c r="F93" s="465" t="s">
        <v>145</v>
      </c>
      <c r="G93" s="466">
        <v>20</v>
      </c>
      <c r="H93" s="466">
        <v>18</v>
      </c>
      <c r="I93" s="466">
        <v>17</v>
      </c>
      <c r="J93" s="466">
        <v>18</v>
      </c>
      <c r="K93" s="467"/>
      <c r="L93" s="468"/>
    </row>
    <row r="94" spans="2:12" x14ac:dyDescent="0.25">
      <c r="B94" s="464"/>
      <c r="C94" s="264" t="s">
        <v>290</v>
      </c>
      <c r="D94" s="264">
        <v>22</v>
      </c>
      <c r="E94" s="264" t="s">
        <v>289</v>
      </c>
      <c r="F94" s="465"/>
      <c r="G94" s="466"/>
      <c r="H94" s="466"/>
      <c r="I94" s="466"/>
      <c r="J94" s="466"/>
      <c r="K94" s="467"/>
      <c r="L94" s="468"/>
    </row>
    <row r="95" spans="2:12" x14ac:dyDescent="0.25">
      <c r="B95" s="460">
        <v>3</v>
      </c>
      <c r="C95" s="258" t="s">
        <v>292</v>
      </c>
      <c r="D95" s="258">
        <v>20</v>
      </c>
      <c r="E95" s="258" t="s">
        <v>289</v>
      </c>
      <c r="F95" s="470" t="s">
        <v>146</v>
      </c>
      <c r="G95" s="462">
        <v>12</v>
      </c>
      <c r="H95" s="462">
        <v>12</v>
      </c>
      <c r="I95" s="462">
        <v>10</v>
      </c>
      <c r="J95" s="462">
        <v>11</v>
      </c>
      <c r="K95" s="471"/>
      <c r="L95" s="472"/>
    </row>
    <row r="96" spans="2:12" x14ac:dyDescent="0.25">
      <c r="B96" s="460"/>
      <c r="C96" s="265" t="s">
        <v>290</v>
      </c>
      <c r="D96" s="265">
        <v>22</v>
      </c>
      <c r="E96" s="265" t="s">
        <v>289</v>
      </c>
      <c r="F96" s="470"/>
      <c r="G96" s="462"/>
      <c r="H96" s="462"/>
      <c r="I96" s="462"/>
      <c r="J96" s="462"/>
      <c r="K96" s="471"/>
      <c r="L96" s="472"/>
    </row>
    <row r="97" spans="2:12" x14ac:dyDescent="0.25">
      <c r="B97" s="464">
        <v>4</v>
      </c>
      <c r="C97" s="258" t="s">
        <v>293</v>
      </c>
      <c r="D97" s="258">
        <v>20</v>
      </c>
      <c r="E97" s="258" t="s">
        <v>289</v>
      </c>
      <c r="F97" s="470" t="s">
        <v>146</v>
      </c>
      <c r="G97" s="462">
        <v>12</v>
      </c>
      <c r="H97" s="462">
        <v>11</v>
      </c>
      <c r="I97" s="462">
        <v>12</v>
      </c>
      <c r="J97" s="462">
        <v>12</v>
      </c>
      <c r="K97" s="471"/>
      <c r="L97" s="472"/>
    </row>
    <row r="98" spans="2:12" x14ac:dyDescent="0.25">
      <c r="B98" s="464"/>
      <c r="C98" s="265" t="s">
        <v>290</v>
      </c>
      <c r="D98" s="265">
        <v>22</v>
      </c>
      <c r="E98" s="265" t="s">
        <v>289</v>
      </c>
      <c r="F98" s="470"/>
      <c r="G98" s="462"/>
      <c r="H98" s="462"/>
      <c r="I98" s="462"/>
      <c r="J98" s="462"/>
      <c r="K98" s="471"/>
      <c r="L98" s="472"/>
    </row>
    <row r="99" spans="2:12" x14ac:dyDescent="0.25">
      <c r="B99" s="460">
        <v>5</v>
      </c>
      <c r="C99" s="267" t="s">
        <v>303</v>
      </c>
      <c r="D99" s="267">
        <v>20</v>
      </c>
      <c r="E99" s="267" t="s">
        <v>289</v>
      </c>
      <c r="F99" s="461" t="s">
        <v>145</v>
      </c>
      <c r="G99" s="462" t="s">
        <v>305</v>
      </c>
      <c r="H99" s="462" t="s">
        <v>305</v>
      </c>
      <c r="I99" s="462" t="s">
        <v>305</v>
      </c>
      <c r="J99" s="462" t="s">
        <v>305</v>
      </c>
      <c r="K99" s="471"/>
      <c r="L99" s="472"/>
    </row>
    <row r="100" spans="2:12" x14ac:dyDescent="0.25">
      <c r="B100" s="460"/>
      <c r="C100" s="260" t="s">
        <v>290</v>
      </c>
      <c r="D100" s="260">
        <v>22</v>
      </c>
      <c r="E100" s="260" t="s">
        <v>289</v>
      </c>
      <c r="F100" s="461"/>
      <c r="G100" s="462"/>
      <c r="H100" s="462"/>
      <c r="I100" s="462"/>
      <c r="J100" s="462"/>
      <c r="K100" s="471"/>
      <c r="L100" s="472"/>
    </row>
    <row r="101" spans="2:12" x14ac:dyDescent="0.25">
      <c r="B101" s="464">
        <v>6</v>
      </c>
      <c r="C101" s="258" t="s">
        <v>295</v>
      </c>
      <c r="D101" s="258">
        <v>20</v>
      </c>
      <c r="E101" s="258" t="s">
        <v>289</v>
      </c>
      <c r="F101" s="470" t="s">
        <v>146</v>
      </c>
      <c r="G101" s="462">
        <v>14</v>
      </c>
      <c r="H101" s="462">
        <v>14</v>
      </c>
      <c r="I101" s="462">
        <v>14</v>
      </c>
      <c r="J101" s="462">
        <v>15</v>
      </c>
      <c r="K101" s="471"/>
      <c r="L101" s="472"/>
    </row>
    <row r="102" spans="2:12" x14ac:dyDescent="0.25">
      <c r="B102" s="464"/>
      <c r="C102" s="265" t="s">
        <v>290</v>
      </c>
      <c r="D102" s="265">
        <v>22</v>
      </c>
      <c r="E102" s="265" t="s">
        <v>289</v>
      </c>
      <c r="F102" s="470"/>
      <c r="G102" s="462"/>
      <c r="H102" s="462"/>
      <c r="I102" s="462"/>
      <c r="J102" s="462"/>
      <c r="K102" s="471"/>
      <c r="L102" s="472"/>
    </row>
    <row r="103" spans="2:12" x14ac:dyDescent="0.25">
      <c r="B103" s="460">
        <v>7</v>
      </c>
      <c r="C103" s="258" t="s">
        <v>281</v>
      </c>
      <c r="D103" s="258">
        <v>20</v>
      </c>
      <c r="E103" s="258" t="s">
        <v>289</v>
      </c>
      <c r="F103" s="461" t="s">
        <v>145</v>
      </c>
      <c r="G103" s="462">
        <v>22</v>
      </c>
      <c r="H103" s="462">
        <v>25</v>
      </c>
      <c r="I103" s="462">
        <v>28</v>
      </c>
      <c r="J103" s="462">
        <v>22</v>
      </c>
      <c r="K103" s="471"/>
      <c r="L103" s="472"/>
    </row>
    <row r="104" spans="2:12" x14ac:dyDescent="0.25">
      <c r="B104" s="460"/>
      <c r="C104" s="260" t="s">
        <v>290</v>
      </c>
      <c r="D104" s="260">
        <v>22</v>
      </c>
      <c r="E104" s="260" t="s">
        <v>289</v>
      </c>
      <c r="F104" s="461"/>
      <c r="G104" s="462"/>
      <c r="H104" s="462"/>
      <c r="I104" s="462"/>
      <c r="J104" s="462"/>
      <c r="K104" s="471"/>
      <c r="L104" s="472"/>
    </row>
    <row r="105" spans="2:12" x14ac:dyDescent="0.25">
      <c r="B105" s="464">
        <v>8</v>
      </c>
      <c r="C105" s="258" t="s">
        <v>296</v>
      </c>
      <c r="D105" s="258">
        <v>20</v>
      </c>
      <c r="E105" s="258" t="s">
        <v>289</v>
      </c>
      <c r="F105" s="470" t="s">
        <v>146</v>
      </c>
      <c r="G105" s="462">
        <v>8</v>
      </c>
      <c r="H105" s="462">
        <v>9</v>
      </c>
      <c r="I105" s="462">
        <v>8</v>
      </c>
      <c r="J105" s="462">
        <v>8</v>
      </c>
      <c r="K105" s="471"/>
      <c r="L105" s="472"/>
    </row>
    <row r="106" spans="2:12" x14ac:dyDescent="0.25">
      <c r="B106" s="464"/>
      <c r="C106" s="265" t="s">
        <v>290</v>
      </c>
      <c r="D106" s="265">
        <v>22</v>
      </c>
      <c r="E106" s="265" t="s">
        <v>289</v>
      </c>
      <c r="F106" s="470"/>
      <c r="G106" s="462"/>
      <c r="H106" s="462"/>
      <c r="I106" s="462"/>
      <c r="J106" s="462"/>
      <c r="K106" s="471"/>
      <c r="L106" s="472"/>
    </row>
    <row r="107" spans="2:12" x14ac:dyDescent="0.25">
      <c r="B107" s="460">
        <v>9</v>
      </c>
      <c r="C107" s="258" t="s">
        <v>298</v>
      </c>
      <c r="D107" s="258">
        <v>20</v>
      </c>
      <c r="E107" s="258" t="s">
        <v>289</v>
      </c>
      <c r="F107" s="461" t="s">
        <v>145</v>
      </c>
      <c r="G107" s="462">
        <v>18</v>
      </c>
      <c r="H107" s="462">
        <v>18</v>
      </c>
      <c r="I107" s="462">
        <v>20</v>
      </c>
      <c r="J107" s="462">
        <v>18</v>
      </c>
      <c r="K107" s="471"/>
      <c r="L107" s="472"/>
    </row>
    <row r="108" spans="2:12" x14ac:dyDescent="0.25">
      <c r="B108" s="460"/>
      <c r="C108" s="260" t="s">
        <v>290</v>
      </c>
      <c r="D108" s="260">
        <v>22</v>
      </c>
      <c r="E108" s="260" t="s">
        <v>289</v>
      </c>
      <c r="F108" s="461"/>
      <c r="G108" s="462"/>
      <c r="H108" s="462"/>
      <c r="I108" s="462"/>
      <c r="J108" s="462"/>
      <c r="K108" s="471"/>
      <c r="L108" s="472"/>
    </row>
    <row r="109" spans="2:12" x14ac:dyDescent="0.25">
      <c r="B109" s="464">
        <v>10</v>
      </c>
      <c r="C109" s="258" t="s">
        <v>299</v>
      </c>
      <c r="D109" s="258">
        <v>20</v>
      </c>
      <c r="E109" s="258" t="s">
        <v>289</v>
      </c>
      <c r="F109" s="470" t="s">
        <v>146</v>
      </c>
      <c r="G109" s="462">
        <v>21</v>
      </c>
      <c r="H109" s="462">
        <v>20</v>
      </c>
      <c r="I109" s="462">
        <v>22</v>
      </c>
      <c r="J109" s="462">
        <v>19</v>
      </c>
      <c r="K109" s="471"/>
      <c r="L109" s="472"/>
    </row>
    <row r="110" spans="2:12" x14ac:dyDescent="0.25">
      <c r="B110" s="464"/>
      <c r="C110" s="265" t="s">
        <v>290</v>
      </c>
      <c r="D110" s="265">
        <v>22</v>
      </c>
      <c r="E110" s="265" t="s">
        <v>289</v>
      </c>
      <c r="F110" s="470"/>
      <c r="G110" s="462"/>
      <c r="H110" s="462"/>
      <c r="I110" s="462"/>
      <c r="J110" s="462"/>
      <c r="K110" s="471"/>
      <c r="L110" s="472"/>
    </row>
    <row r="111" spans="2:12" x14ac:dyDescent="0.25">
      <c r="B111" s="460">
        <v>11</v>
      </c>
      <c r="C111" s="258" t="s">
        <v>308</v>
      </c>
      <c r="D111" s="258">
        <v>20</v>
      </c>
      <c r="E111" s="258" t="s">
        <v>289</v>
      </c>
      <c r="F111" s="461" t="s">
        <v>145</v>
      </c>
      <c r="G111" s="462">
        <v>8</v>
      </c>
      <c r="H111" s="462">
        <v>8</v>
      </c>
      <c r="I111" s="462">
        <v>7</v>
      </c>
      <c r="J111" s="462">
        <v>6</v>
      </c>
      <c r="K111" s="471"/>
      <c r="L111" s="472"/>
    </row>
    <row r="112" spans="2:12" x14ac:dyDescent="0.25">
      <c r="B112" s="460"/>
      <c r="C112" s="266"/>
      <c r="D112" s="266">
        <v>22</v>
      </c>
      <c r="E112" s="266" t="s">
        <v>289</v>
      </c>
      <c r="F112" s="461"/>
      <c r="G112" s="462"/>
      <c r="H112" s="462"/>
      <c r="I112" s="462"/>
      <c r="J112" s="462"/>
      <c r="K112" s="471"/>
      <c r="L112" s="472"/>
    </row>
    <row r="113" spans="2:12" x14ac:dyDescent="0.25">
      <c r="B113" s="464">
        <v>12</v>
      </c>
      <c r="C113" s="268" t="s">
        <v>307</v>
      </c>
      <c r="D113" s="269">
        <v>22</v>
      </c>
      <c r="E113" s="269" t="s">
        <v>289</v>
      </c>
      <c r="F113" s="470" t="s">
        <v>146</v>
      </c>
      <c r="G113" s="462">
        <v>32</v>
      </c>
      <c r="H113" s="462">
        <v>28</v>
      </c>
      <c r="I113" s="462">
        <v>30</v>
      </c>
      <c r="J113" s="462">
        <v>28</v>
      </c>
      <c r="K113" s="471"/>
      <c r="L113" s="472"/>
    </row>
    <row r="114" spans="2:12" x14ac:dyDescent="0.25">
      <c r="B114" s="464"/>
      <c r="C114" s="266"/>
      <c r="D114" s="266">
        <v>20</v>
      </c>
      <c r="E114" s="266" t="s">
        <v>289</v>
      </c>
      <c r="F114" s="470"/>
      <c r="G114" s="462"/>
      <c r="H114" s="462"/>
      <c r="I114" s="462"/>
      <c r="J114" s="462"/>
      <c r="K114" s="471"/>
      <c r="L114" s="472"/>
    </row>
    <row r="115" spans="2:12" x14ac:dyDescent="0.25">
      <c r="B115" s="460">
        <v>13</v>
      </c>
      <c r="C115" s="258" t="s">
        <v>300</v>
      </c>
      <c r="D115" s="258">
        <v>120</v>
      </c>
      <c r="E115" s="258" t="s">
        <v>289</v>
      </c>
      <c r="F115" s="461" t="s">
        <v>145</v>
      </c>
      <c r="G115" s="462" t="s">
        <v>305</v>
      </c>
      <c r="H115" s="462" t="s">
        <v>305</v>
      </c>
      <c r="I115" s="462" t="s">
        <v>305</v>
      </c>
      <c r="J115" s="462" t="s">
        <v>305</v>
      </c>
      <c r="K115" s="471"/>
      <c r="L115" s="472"/>
    </row>
    <row r="116" spans="2:12" x14ac:dyDescent="0.25">
      <c r="B116" s="460"/>
      <c r="C116" s="266"/>
      <c r="D116" s="266"/>
      <c r="E116" s="266"/>
      <c r="F116" s="461"/>
      <c r="G116" s="462"/>
      <c r="H116" s="462"/>
      <c r="I116" s="462"/>
      <c r="J116" s="462"/>
      <c r="K116" s="471"/>
      <c r="L116" s="472"/>
    </row>
    <row r="121" spans="2:12" ht="13.7" customHeight="1" x14ac:dyDescent="0.25">
      <c r="B121" s="414"/>
      <c r="C121" s="414" t="s">
        <v>309</v>
      </c>
      <c r="D121" s="414" t="s">
        <v>126</v>
      </c>
      <c r="E121" s="414" t="s">
        <v>269</v>
      </c>
      <c r="F121" s="414" t="s">
        <v>270</v>
      </c>
      <c r="G121" s="442" t="s">
        <v>271</v>
      </c>
      <c r="H121" s="442"/>
      <c r="I121" s="407" t="s">
        <v>272</v>
      </c>
      <c r="J121" s="407"/>
      <c r="K121" s="407"/>
      <c r="L121" s="407"/>
    </row>
    <row r="122" spans="2:12" x14ac:dyDescent="0.25">
      <c r="B122" s="414"/>
      <c r="C122" s="414"/>
      <c r="D122" s="414"/>
      <c r="E122" s="414"/>
      <c r="F122" s="414"/>
      <c r="G122" s="414"/>
      <c r="H122" s="442"/>
      <c r="I122" s="407"/>
      <c r="J122" s="407"/>
      <c r="K122" s="407"/>
      <c r="L122" s="407"/>
    </row>
    <row r="123" spans="2:12" x14ac:dyDescent="0.25">
      <c r="B123" s="443" t="s">
        <v>273</v>
      </c>
      <c r="C123" s="443"/>
      <c r="D123" s="251">
        <f>(D132+D133+D134+D135+D140+D141+D148+D149+D144+D145+D152+D153+D156+D157+D158)/60</f>
        <v>7.2333333333333334</v>
      </c>
      <c r="E123" s="444" t="s">
        <v>274</v>
      </c>
      <c r="F123" s="444">
        <v>4</v>
      </c>
      <c r="G123" s="445">
        <f>D123*F123</f>
        <v>28.933333333333334</v>
      </c>
      <c r="H123" s="445"/>
      <c r="I123" s="446"/>
      <c r="J123" s="446"/>
      <c r="K123" s="446"/>
      <c r="L123" s="446"/>
    </row>
    <row r="124" spans="2:12" x14ac:dyDescent="0.25">
      <c r="B124" s="447" t="s">
        <v>276</v>
      </c>
      <c r="C124" s="447"/>
      <c r="D124" s="252">
        <f>(D136+D151+D137+D138+D139+D142+D143+D146+D147+D150+D151+D154+D155)/60</f>
        <v>4.5666666666666664</v>
      </c>
      <c r="E124" s="444"/>
      <c r="F124" s="444"/>
      <c r="G124" s="448">
        <f>D124*F123</f>
        <v>18.266666666666666</v>
      </c>
      <c r="H124" s="448"/>
      <c r="I124" s="449" t="s">
        <v>310</v>
      </c>
      <c r="J124" s="449"/>
      <c r="K124" s="449"/>
      <c r="L124" s="449"/>
    </row>
    <row r="125" spans="2:12" x14ac:dyDescent="0.25">
      <c r="B125" s="447" t="s">
        <v>278</v>
      </c>
      <c r="C125" s="447"/>
      <c r="D125" s="253">
        <f>SUM(D123:D124)</f>
        <v>11.8</v>
      </c>
      <c r="E125" s="444"/>
      <c r="F125" s="444"/>
      <c r="G125" s="450">
        <f>D125*F123</f>
        <v>47.2</v>
      </c>
      <c r="H125" s="450"/>
      <c r="I125" s="449" t="s">
        <v>279</v>
      </c>
      <c r="J125" s="449"/>
      <c r="K125" s="449"/>
      <c r="L125" s="449"/>
    </row>
    <row r="126" spans="2:12" x14ac:dyDescent="0.25">
      <c r="B126" s="447" t="s">
        <v>280</v>
      </c>
      <c r="C126" s="447"/>
      <c r="D126" s="451">
        <f>2+3+4</f>
        <v>9</v>
      </c>
      <c r="E126" s="451"/>
      <c r="F126" s="451"/>
      <c r="G126" s="451"/>
      <c r="H126" s="451"/>
      <c r="I126" s="452" t="s">
        <v>281</v>
      </c>
      <c r="J126" s="452"/>
      <c r="K126" s="452"/>
      <c r="L126" s="452"/>
    </row>
    <row r="127" spans="2:12" x14ac:dyDescent="0.25">
      <c r="B127" s="254" t="s">
        <v>282</v>
      </c>
      <c r="C127" s="255"/>
      <c r="D127" s="453">
        <f>G125+D126</f>
        <v>56.2</v>
      </c>
      <c r="E127" s="453"/>
      <c r="F127" s="453"/>
      <c r="G127" s="453"/>
      <c r="H127" s="453"/>
      <c r="I127" s="449" t="s">
        <v>283</v>
      </c>
      <c r="J127" s="449"/>
      <c r="K127" s="449"/>
      <c r="L127" s="449"/>
    </row>
    <row r="128" spans="2:12" x14ac:dyDescent="0.25">
      <c r="B128" s="447" t="s">
        <v>31</v>
      </c>
      <c r="C128" s="447"/>
      <c r="D128" s="454">
        <v>43546</v>
      </c>
      <c r="E128" s="454"/>
      <c r="F128" s="454"/>
      <c r="G128" s="454"/>
      <c r="H128" s="454"/>
      <c r="I128" s="449" t="s">
        <v>275</v>
      </c>
      <c r="J128" s="449"/>
      <c r="K128" s="449"/>
      <c r="L128" s="449"/>
    </row>
    <row r="129" spans="2:12" x14ac:dyDescent="0.25">
      <c r="B129" s="456" t="s">
        <v>284</v>
      </c>
      <c r="C129" s="456"/>
      <c r="D129" s="457" t="s">
        <v>285</v>
      </c>
      <c r="E129" s="457"/>
      <c r="F129" s="457"/>
      <c r="G129" s="457"/>
      <c r="H129" s="457"/>
      <c r="I129" s="449" t="s">
        <v>304</v>
      </c>
      <c r="J129" s="449"/>
      <c r="K129" s="449"/>
      <c r="L129" s="449"/>
    </row>
    <row r="130" spans="2:12" x14ac:dyDescent="0.25">
      <c r="B130" s="456"/>
      <c r="C130" s="456"/>
      <c r="D130" s="457"/>
      <c r="E130" s="457"/>
      <c r="F130" s="457"/>
      <c r="G130" s="457"/>
      <c r="H130" s="457"/>
      <c r="I130" s="458"/>
      <c r="J130" s="458"/>
      <c r="K130" s="458"/>
      <c r="L130" s="458"/>
    </row>
    <row r="131" spans="2:12" x14ac:dyDescent="0.25">
      <c r="B131" s="256"/>
      <c r="C131" s="459" t="s">
        <v>286</v>
      </c>
      <c r="D131" s="459"/>
      <c r="E131" s="459"/>
      <c r="F131" s="459"/>
      <c r="G131" s="337" t="s">
        <v>287</v>
      </c>
      <c r="H131" s="337"/>
      <c r="I131" s="337"/>
      <c r="J131" s="337"/>
      <c r="K131" s="337"/>
      <c r="L131" s="337"/>
    </row>
    <row r="132" spans="2:12" x14ac:dyDescent="0.25">
      <c r="B132" s="460">
        <v>1</v>
      </c>
      <c r="C132" s="257" t="s">
        <v>288</v>
      </c>
      <c r="D132" s="258">
        <v>20</v>
      </c>
      <c r="E132" s="258" t="s">
        <v>289</v>
      </c>
      <c r="F132" s="461" t="s">
        <v>145</v>
      </c>
      <c r="G132" s="462">
        <v>7</v>
      </c>
      <c r="H132" s="462">
        <v>7</v>
      </c>
      <c r="I132" s="462">
        <v>6</v>
      </c>
      <c r="J132" s="462">
        <v>6</v>
      </c>
      <c r="K132" s="462"/>
      <c r="L132" s="463"/>
    </row>
    <row r="133" spans="2:12" x14ac:dyDescent="0.25">
      <c r="B133" s="460"/>
      <c r="C133" s="259" t="s">
        <v>290</v>
      </c>
      <c r="D133" s="260">
        <v>22</v>
      </c>
      <c r="E133" s="260" t="s">
        <v>289</v>
      </c>
      <c r="F133" s="461"/>
      <c r="G133" s="462"/>
      <c r="H133" s="462"/>
      <c r="I133" s="462"/>
      <c r="J133" s="462"/>
      <c r="K133" s="462"/>
      <c r="L133" s="463"/>
    </row>
    <row r="134" spans="2:12" x14ac:dyDescent="0.25">
      <c r="B134" s="464">
        <v>2</v>
      </c>
      <c r="C134" s="258" t="s">
        <v>291</v>
      </c>
      <c r="D134" s="258">
        <v>20</v>
      </c>
      <c r="E134" s="258" t="s">
        <v>289</v>
      </c>
      <c r="F134" s="465" t="s">
        <v>145</v>
      </c>
      <c r="G134" s="466">
        <v>19</v>
      </c>
      <c r="H134" s="466">
        <v>17</v>
      </c>
      <c r="I134" s="466">
        <v>19</v>
      </c>
      <c r="J134" s="466">
        <v>19</v>
      </c>
      <c r="K134" s="467"/>
      <c r="L134" s="468"/>
    </row>
    <row r="135" spans="2:12" x14ac:dyDescent="0.25">
      <c r="B135" s="464"/>
      <c r="C135" s="264" t="s">
        <v>290</v>
      </c>
      <c r="D135" s="264">
        <v>22</v>
      </c>
      <c r="E135" s="264" t="s">
        <v>289</v>
      </c>
      <c r="F135" s="465"/>
      <c r="G135" s="466"/>
      <c r="H135" s="466"/>
      <c r="I135" s="466"/>
      <c r="J135" s="466"/>
      <c r="K135" s="467"/>
      <c r="L135" s="468"/>
    </row>
    <row r="136" spans="2:12" x14ac:dyDescent="0.25">
      <c r="B136" s="460">
        <v>3</v>
      </c>
      <c r="C136" s="258" t="s">
        <v>292</v>
      </c>
      <c r="D136" s="258">
        <v>20</v>
      </c>
      <c r="E136" s="258" t="s">
        <v>289</v>
      </c>
      <c r="F136" s="470" t="s">
        <v>146</v>
      </c>
      <c r="G136" s="462">
        <v>12</v>
      </c>
      <c r="H136" s="462">
        <v>11</v>
      </c>
      <c r="I136" s="462">
        <v>11</v>
      </c>
      <c r="J136" s="462">
        <v>11</v>
      </c>
      <c r="K136" s="471"/>
      <c r="L136" s="472"/>
    </row>
    <row r="137" spans="2:12" x14ac:dyDescent="0.25">
      <c r="B137" s="460"/>
      <c r="C137" s="265" t="s">
        <v>290</v>
      </c>
      <c r="D137" s="265">
        <v>22</v>
      </c>
      <c r="E137" s="265" t="s">
        <v>289</v>
      </c>
      <c r="F137" s="470"/>
      <c r="G137" s="462"/>
      <c r="H137" s="462"/>
      <c r="I137" s="462"/>
      <c r="J137" s="462"/>
      <c r="K137" s="471"/>
      <c r="L137" s="472"/>
    </row>
    <row r="138" spans="2:12" x14ac:dyDescent="0.25">
      <c r="B138" s="464">
        <v>4</v>
      </c>
      <c r="C138" s="258" t="s">
        <v>293</v>
      </c>
      <c r="D138" s="258">
        <v>20</v>
      </c>
      <c r="E138" s="258" t="s">
        <v>289</v>
      </c>
      <c r="F138" s="470" t="s">
        <v>146</v>
      </c>
      <c r="G138" s="462">
        <v>12</v>
      </c>
      <c r="H138" s="462">
        <v>11</v>
      </c>
      <c r="I138" s="462">
        <v>12</v>
      </c>
      <c r="J138" s="462">
        <v>12</v>
      </c>
      <c r="K138" s="471"/>
      <c r="L138" s="472"/>
    </row>
    <row r="139" spans="2:12" x14ac:dyDescent="0.25">
      <c r="B139" s="464"/>
      <c r="C139" s="265" t="s">
        <v>290</v>
      </c>
      <c r="D139" s="265">
        <v>22</v>
      </c>
      <c r="E139" s="265" t="s">
        <v>289</v>
      </c>
      <c r="F139" s="470"/>
      <c r="G139" s="462"/>
      <c r="H139" s="462"/>
      <c r="I139" s="462"/>
      <c r="J139" s="462"/>
      <c r="K139" s="471"/>
      <c r="L139" s="472"/>
    </row>
    <row r="140" spans="2:12" x14ac:dyDescent="0.25">
      <c r="B140" s="460">
        <v>5</v>
      </c>
      <c r="C140" s="267" t="s">
        <v>297</v>
      </c>
      <c r="D140" s="267">
        <v>20</v>
      </c>
      <c r="E140" s="267" t="s">
        <v>289</v>
      </c>
      <c r="F140" s="461" t="s">
        <v>145</v>
      </c>
      <c r="G140" s="462">
        <v>7</v>
      </c>
      <c r="H140" s="462">
        <v>6</v>
      </c>
      <c r="I140" s="462">
        <v>6</v>
      </c>
      <c r="J140" s="462">
        <v>5</v>
      </c>
      <c r="K140" s="471"/>
      <c r="L140" s="472"/>
    </row>
    <row r="141" spans="2:12" x14ac:dyDescent="0.25">
      <c r="B141" s="460"/>
      <c r="C141" s="260" t="s">
        <v>290</v>
      </c>
      <c r="D141" s="260">
        <v>22</v>
      </c>
      <c r="E141" s="260" t="s">
        <v>289</v>
      </c>
      <c r="F141" s="461"/>
      <c r="G141" s="462"/>
      <c r="H141" s="462"/>
      <c r="I141" s="462"/>
      <c r="J141" s="462"/>
      <c r="K141" s="471"/>
      <c r="L141" s="472"/>
    </row>
    <row r="142" spans="2:12" x14ac:dyDescent="0.25">
      <c r="B142" s="464">
        <v>6</v>
      </c>
      <c r="C142" s="258" t="s">
        <v>295</v>
      </c>
      <c r="D142" s="258">
        <v>20</v>
      </c>
      <c r="E142" s="258" t="s">
        <v>289</v>
      </c>
      <c r="F142" s="470" t="s">
        <v>146</v>
      </c>
      <c r="G142" s="462">
        <v>14</v>
      </c>
      <c r="H142" s="462">
        <v>14</v>
      </c>
      <c r="I142" s="462">
        <v>13</v>
      </c>
      <c r="J142" s="462">
        <v>13</v>
      </c>
      <c r="K142" s="471"/>
      <c r="L142" s="472"/>
    </row>
    <row r="143" spans="2:12" x14ac:dyDescent="0.25">
      <c r="B143" s="464"/>
      <c r="C143" s="265" t="s">
        <v>290</v>
      </c>
      <c r="D143" s="265">
        <v>22</v>
      </c>
      <c r="E143" s="265" t="s">
        <v>289</v>
      </c>
      <c r="F143" s="470"/>
      <c r="G143" s="462"/>
      <c r="H143" s="462"/>
      <c r="I143" s="462"/>
      <c r="J143" s="462"/>
      <c r="K143" s="471"/>
      <c r="L143" s="472"/>
    </row>
    <row r="144" spans="2:12" x14ac:dyDescent="0.25">
      <c r="B144" s="460">
        <v>7</v>
      </c>
      <c r="C144" s="258" t="s">
        <v>281</v>
      </c>
      <c r="D144" s="258">
        <v>20</v>
      </c>
      <c r="E144" s="258" t="s">
        <v>289</v>
      </c>
      <c r="F144" s="461" t="s">
        <v>145</v>
      </c>
      <c r="G144" s="462">
        <v>25</v>
      </c>
      <c r="H144" s="462">
        <v>26</v>
      </c>
      <c r="I144" s="462">
        <v>25</v>
      </c>
      <c r="J144" s="462">
        <v>21</v>
      </c>
      <c r="K144" s="471"/>
      <c r="L144" s="472"/>
    </row>
    <row r="145" spans="2:12" x14ac:dyDescent="0.25">
      <c r="B145" s="460"/>
      <c r="C145" s="260" t="s">
        <v>290</v>
      </c>
      <c r="D145" s="260">
        <v>22</v>
      </c>
      <c r="E145" s="260" t="s">
        <v>289</v>
      </c>
      <c r="F145" s="461"/>
      <c r="G145" s="462"/>
      <c r="H145" s="462"/>
      <c r="I145" s="462"/>
      <c r="J145" s="462"/>
      <c r="K145" s="471"/>
      <c r="L145" s="472"/>
    </row>
    <row r="146" spans="2:12" x14ac:dyDescent="0.25">
      <c r="B146" s="464">
        <v>8</v>
      </c>
      <c r="C146" s="258" t="s">
        <v>296</v>
      </c>
      <c r="D146" s="258">
        <v>20</v>
      </c>
      <c r="E146" s="258" t="s">
        <v>289</v>
      </c>
      <c r="F146" s="470" t="s">
        <v>146</v>
      </c>
      <c r="G146" s="462">
        <v>8</v>
      </c>
      <c r="H146" s="462">
        <v>8</v>
      </c>
      <c r="I146" s="462">
        <v>8</v>
      </c>
      <c r="J146" s="462">
        <v>7</v>
      </c>
      <c r="K146" s="471"/>
      <c r="L146" s="472"/>
    </row>
    <row r="147" spans="2:12" x14ac:dyDescent="0.25">
      <c r="B147" s="464"/>
      <c r="C147" s="265" t="s">
        <v>290</v>
      </c>
      <c r="D147" s="265">
        <v>22</v>
      </c>
      <c r="E147" s="265" t="s">
        <v>289</v>
      </c>
      <c r="F147" s="470"/>
      <c r="G147" s="462"/>
      <c r="H147" s="462"/>
      <c r="I147" s="462"/>
      <c r="J147" s="462"/>
      <c r="K147" s="471"/>
      <c r="L147" s="472"/>
    </row>
    <row r="148" spans="2:12" x14ac:dyDescent="0.25">
      <c r="B148" s="460">
        <v>9</v>
      </c>
      <c r="C148" s="258" t="s">
        <v>298</v>
      </c>
      <c r="D148" s="258">
        <v>20</v>
      </c>
      <c r="E148" s="258" t="s">
        <v>289</v>
      </c>
      <c r="F148" s="461" t="s">
        <v>145</v>
      </c>
      <c r="G148" s="462">
        <v>12</v>
      </c>
      <c r="H148" s="462">
        <v>16</v>
      </c>
      <c r="I148" s="462">
        <v>17</v>
      </c>
      <c r="J148" s="462">
        <v>12</v>
      </c>
      <c r="K148" s="471"/>
      <c r="L148" s="472"/>
    </row>
    <row r="149" spans="2:12" x14ac:dyDescent="0.25">
      <c r="B149" s="460"/>
      <c r="C149" s="260" t="s">
        <v>290</v>
      </c>
      <c r="D149" s="260">
        <v>22</v>
      </c>
      <c r="E149" s="260" t="s">
        <v>289</v>
      </c>
      <c r="F149" s="461"/>
      <c r="G149" s="462"/>
      <c r="H149" s="462"/>
      <c r="I149" s="462"/>
      <c r="J149" s="462"/>
      <c r="K149" s="471"/>
      <c r="L149" s="472"/>
    </row>
    <row r="150" spans="2:12" x14ac:dyDescent="0.25">
      <c r="B150" s="464">
        <v>10</v>
      </c>
      <c r="C150" s="258" t="s">
        <v>299</v>
      </c>
      <c r="D150" s="258">
        <v>20</v>
      </c>
      <c r="E150" s="258" t="s">
        <v>289</v>
      </c>
      <c r="F150" s="470" t="s">
        <v>146</v>
      </c>
      <c r="G150" s="462">
        <v>20</v>
      </c>
      <c r="H150" s="462">
        <v>21</v>
      </c>
      <c r="I150" s="462">
        <v>20</v>
      </c>
      <c r="J150" s="462">
        <v>20</v>
      </c>
      <c r="K150" s="471"/>
      <c r="L150" s="472"/>
    </row>
    <row r="151" spans="2:12" x14ac:dyDescent="0.25">
      <c r="B151" s="464"/>
      <c r="C151" s="265" t="s">
        <v>290</v>
      </c>
      <c r="D151" s="265">
        <v>22</v>
      </c>
      <c r="E151" s="265" t="s">
        <v>289</v>
      </c>
      <c r="F151" s="470"/>
      <c r="G151" s="462"/>
      <c r="H151" s="462"/>
      <c r="I151" s="462"/>
      <c r="J151" s="462"/>
      <c r="K151" s="471"/>
      <c r="L151" s="472"/>
    </row>
    <row r="152" spans="2:12" x14ac:dyDescent="0.25">
      <c r="B152" s="460">
        <v>11</v>
      </c>
      <c r="C152" s="258" t="s">
        <v>311</v>
      </c>
      <c r="D152" s="258">
        <v>20</v>
      </c>
      <c r="E152" s="258" t="s">
        <v>289</v>
      </c>
      <c r="F152" s="461" t="s">
        <v>145</v>
      </c>
      <c r="G152" s="462">
        <v>57</v>
      </c>
      <c r="H152" s="462">
        <v>55</v>
      </c>
      <c r="I152" s="462">
        <v>42</v>
      </c>
      <c r="J152" s="462">
        <v>42</v>
      </c>
      <c r="K152" s="471"/>
      <c r="L152" s="472"/>
    </row>
    <row r="153" spans="2:12" x14ac:dyDescent="0.25">
      <c r="B153" s="460"/>
      <c r="C153" s="260" t="s">
        <v>290</v>
      </c>
      <c r="D153" s="260">
        <v>22</v>
      </c>
      <c r="E153" s="260" t="s">
        <v>289</v>
      </c>
      <c r="F153" s="461"/>
      <c r="G153" s="462"/>
      <c r="H153" s="462"/>
      <c r="I153" s="462"/>
      <c r="J153" s="462"/>
      <c r="K153" s="471"/>
      <c r="L153" s="472"/>
    </row>
    <row r="154" spans="2:12" x14ac:dyDescent="0.25">
      <c r="B154" s="464">
        <v>12</v>
      </c>
      <c r="C154" s="268" t="s">
        <v>307</v>
      </c>
      <c r="D154" s="269">
        <v>20</v>
      </c>
      <c r="E154" s="269" t="s">
        <v>289</v>
      </c>
      <c r="F154" s="470" t="s">
        <v>146</v>
      </c>
      <c r="G154" s="462">
        <v>38</v>
      </c>
      <c r="H154" s="462">
        <v>30</v>
      </c>
      <c r="I154" s="462">
        <v>40</v>
      </c>
      <c r="J154" s="462">
        <v>31</v>
      </c>
      <c r="K154" s="471"/>
      <c r="L154" s="472"/>
    </row>
    <row r="155" spans="2:12" x14ac:dyDescent="0.25">
      <c r="B155" s="464"/>
      <c r="C155" s="260" t="s">
        <v>290</v>
      </c>
      <c r="D155" s="260">
        <v>22</v>
      </c>
      <c r="E155" s="260" t="s">
        <v>289</v>
      </c>
      <c r="F155" s="470"/>
      <c r="G155" s="462"/>
      <c r="H155" s="462"/>
      <c r="I155" s="462"/>
      <c r="J155" s="462"/>
      <c r="K155" s="471"/>
      <c r="L155" s="472"/>
    </row>
    <row r="156" spans="2:12" x14ac:dyDescent="0.25">
      <c r="B156" s="460">
        <v>13</v>
      </c>
      <c r="C156" s="258" t="s">
        <v>312</v>
      </c>
      <c r="D156" s="258">
        <v>20</v>
      </c>
      <c r="E156" s="258" t="s">
        <v>289</v>
      </c>
      <c r="F156" s="461" t="s">
        <v>145</v>
      </c>
      <c r="G156" s="462">
        <v>9</v>
      </c>
      <c r="H156" s="462">
        <v>10</v>
      </c>
      <c r="I156" s="462">
        <v>9</v>
      </c>
      <c r="J156" s="462">
        <v>9</v>
      </c>
      <c r="K156" s="471"/>
      <c r="L156" s="472"/>
    </row>
    <row r="157" spans="2:12" x14ac:dyDescent="0.25">
      <c r="B157" s="460"/>
      <c r="C157" s="260" t="s">
        <v>290</v>
      </c>
      <c r="D157" s="260">
        <v>22</v>
      </c>
      <c r="E157" s="260" t="s">
        <v>289</v>
      </c>
      <c r="F157" s="461"/>
      <c r="G157" s="462"/>
      <c r="H157" s="462"/>
      <c r="I157" s="462"/>
      <c r="J157" s="462"/>
      <c r="K157" s="471"/>
      <c r="L157" s="472"/>
    </row>
    <row r="158" spans="2:12" x14ac:dyDescent="0.25">
      <c r="B158" s="460">
        <v>14</v>
      </c>
      <c r="C158" s="258" t="s">
        <v>300</v>
      </c>
      <c r="D158" s="258">
        <v>140</v>
      </c>
      <c r="E158" s="258" t="s">
        <v>289</v>
      </c>
      <c r="F158" s="461" t="s">
        <v>145</v>
      </c>
      <c r="G158" s="462" t="s">
        <v>305</v>
      </c>
      <c r="H158" s="462" t="s">
        <v>305</v>
      </c>
      <c r="I158" s="462" t="s">
        <v>305</v>
      </c>
      <c r="J158" s="462" t="s">
        <v>305</v>
      </c>
      <c r="K158" s="471"/>
      <c r="L158" s="472"/>
    </row>
    <row r="159" spans="2:12" x14ac:dyDescent="0.25">
      <c r="B159" s="460"/>
      <c r="C159" s="266"/>
      <c r="D159" s="266"/>
      <c r="E159" s="266"/>
      <c r="F159" s="461"/>
      <c r="G159" s="462"/>
      <c r="H159" s="462"/>
      <c r="I159" s="462"/>
      <c r="J159" s="462"/>
      <c r="K159" s="471"/>
      <c r="L159" s="472"/>
    </row>
    <row r="164" spans="2:12" ht="13.7" customHeight="1" x14ac:dyDescent="0.25">
      <c r="B164" s="414"/>
      <c r="C164" s="414" t="s">
        <v>313</v>
      </c>
      <c r="D164" s="414" t="s">
        <v>126</v>
      </c>
      <c r="E164" s="414" t="s">
        <v>269</v>
      </c>
      <c r="F164" s="414" t="s">
        <v>270</v>
      </c>
      <c r="G164" s="442" t="s">
        <v>271</v>
      </c>
      <c r="H164" s="442"/>
      <c r="I164" s="407" t="s">
        <v>272</v>
      </c>
      <c r="J164" s="407"/>
      <c r="K164" s="407"/>
      <c r="L164" s="407"/>
    </row>
    <row r="165" spans="2:12" x14ac:dyDescent="0.25">
      <c r="B165" s="414"/>
      <c r="C165" s="414"/>
      <c r="D165" s="414"/>
      <c r="E165" s="414"/>
      <c r="F165" s="414"/>
      <c r="G165" s="414"/>
      <c r="H165" s="442"/>
      <c r="I165" s="407"/>
      <c r="J165" s="407"/>
      <c r="K165" s="407"/>
      <c r="L165" s="407"/>
    </row>
    <row r="166" spans="2:12" x14ac:dyDescent="0.25">
      <c r="B166" s="443" t="s">
        <v>273</v>
      </c>
      <c r="C166" s="443"/>
      <c r="D166" s="251">
        <f>(D175+D176+D177+D178+D183+D184+D193+D194+D187+D188+D191+D192+D197)/60</f>
        <v>7.2</v>
      </c>
      <c r="E166" s="444" t="s">
        <v>274</v>
      </c>
      <c r="F166" s="444">
        <v>2</v>
      </c>
      <c r="G166" s="445">
        <f>D166*F166</f>
        <v>14.4</v>
      </c>
      <c r="H166" s="445"/>
      <c r="I166" s="446" t="s">
        <v>275</v>
      </c>
      <c r="J166" s="446"/>
      <c r="K166" s="446"/>
      <c r="L166" s="446"/>
    </row>
    <row r="167" spans="2:12" x14ac:dyDescent="0.25">
      <c r="B167" s="447" t="s">
        <v>276</v>
      </c>
      <c r="C167" s="447"/>
      <c r="D167" s="252">
        <f>(D179+D196+D180+D181+D182+D185+D186+D189+D190+D195+D196)/60</f>
        <v>3.8666666666666667</v>
      </c>
      <c r="E167" s="444"/>
      <c r="F167" s="444"/>
      <c r="G167" s="448">
        <f>D167*F166</f>
        <v>7.7333333333333334</v>
      </c>
      <c r="H167" s="448"/>
      <c r="I167" s="449" t="s">
        <v>277</v>
      </c>
      <c r="J167" s="449"/>
      <c r="K167" s="449"/>
      <c r="L167" s="449"/>
    </row>
    <row r="168" spans="2:12" x14ac:dyDescent="0.25">
      <c r="B168" s="447" t="s">
        <v>278</v>
      </c>
      <c r="C168" s="447"/>
      <c r="D168" s="253">
        <f>SUM(D166:D167)</f>
        <v>11.066666666666666</v>
      </c>
      <c r="E168" s="444"/>
      <c r="F168" s="444"/>
      <c r="G168" s="450">
        <f>D168*F166</f>
        <v>22.133333333333333</v>
      </c>
      <c r="H168" s="450"/>
      <c r="I168" s="449" t="s">
        <v>279</v>
      </c>
      <c r="J168" s="449"/>
      <c r="K168" s="449"/>
      <c r="L168" s="449"/>
    </row>
    <row r="169" spans="2:12" x14ac:dyDescent="0.25">
      <c r="B169" s="447" t="s">
        <v>314</v>
      </c>
      <c r="C169" s="447"/>
      <c r="D169" s="451">
        <f>2+3</f>
        <v>5</v>
      </c>
      <c r="E169" s="451"/>
      <c r="F169" s="451"/>
      <c r="G169" s="451"/>
      <c r="H169" s="451"/>
      <c r="I169" s="452" t="s">
        <v>281</v>
      </c>
      <c r="J169" s="452"/>
      <c r="K169" s="452"/>
      <c r="L169" s="452"/>
    </row>
    <row r="170" spans="2:12" x14ac:dyDescent="0.25">
      <c r="B170" s="254" t="s">
        <v>282</v>
      </c>
      <c r="C170" s="255"/>
      <c r="D170" s="453">
        <f>G168+D169</f>
        <v>27.133333333333333</v>
      </c>
      <c r="E170" s="453"/>
      <c r="F170" s="453"/>
      <c r="G170" s="453"/>
      <c r="H170" s="453"/>
      <c r="I170" s="449" t="s">
        <v>283</v>
      </c>
      <c r="J170" s="449"/>
      <c r="K170" s="449"/>
      <c r="L170" s="449"/>
    </row>
    <row r="171" spans="2:12" x14ac:dyDescent="0.25">
      <c r="B171" s="447" t="s">
        <v>31</v>
      </c>
      <c r="C171" s="447"/>
      <c r="D171" s="454">
        <v>43551</v>
      </c>
      <c r="E171" s="454"/>
      <c r="F171" s="454"/>
      <c r="G171" s="454"/>
      <c r="H171" s="454"/>
      <c r="I171" s="455"/>
      <c r="J171" s="455"/>
      <c r="K171" s="455"/>
      <c r="L171" s="455"/>
    </row>
    <row r="172" spans="2:12" x14ac:dyDescent="0.25">
      <c r="B172" s="456" t="s">
        <v>284</v>
      </c>
      <c r="C172" s="456"/>
      <c r="D172" s="457" t="s">
        <v>285</v>
      </c>
      <c r="E172" s="457"/>
      <c r="F172" s="457"/>
      <c r="G172" s="457"/>
      <c r="H172" s="457"/>
      <c r="I172" s="455"/>
      <c r="J172" s="455"/>
      <c r="K172" s="455"/>
      <c r="L172" s="455"/>
    </row>
    <row r="173" spans="2:12" x14ac:dyDescent="0.25">
      <c r="B173" s="456"/>
      <c r="C173" s="456"/>
      <c r="D173" s="457"/>
      <c r="E173" s="457"/>
      <c r="F173" s="457"/>
      <c r="G173" s="457"/>
      <c r="H173" s="457"/>
      <c r="I173" s="458"/>
      <c r="J173" s="458"/>
      <c r="K173" s="458"/>
      <c r="L173" s="458"/>
    </row>
    <row r="174" spans="2:12" x14ac:dyDescent="0.25">
      <c r="B174" s="256"/>
      <c r="C174" s="459" t="s">
        <v>286</v>
      </c>
      <c r="D174" s="459"/>
      <c r="E174" s="459"/>
      <c r="F174" s="459"/>
      <c r="G174" s="337" t="s">
        <v>287</v>
      </c>
      <c r="H174" s="337"/>
      <c r="I174" s="337"/>
      <c r="J174" s="337"/>
      <c r="K174" s="337"/>
      <c r="L174" s="337"/>
    </row>
    <row r="175" spans="2:12" x14ac:dyDescent="0.25">
      <c r="B175" s="460">
        <v>1</v>
      </c>
      <c r="C175" s="257" t="s">
        <v>288</v>
      </c>
      <c r="D175" s="258">
        <v>20</v>
      </c>
      <c r="E175" s="258" t="s">
        <v>289</v>
      </c>
      <c r="F175" s="461" t="s">
        <v>145</v>
      </c>
      <c r="G175" s="462">
        <v>8</v>
      </c>
      <c r="H175" s="462">
        <v>7</v>
      </c>
      <c r="I175" s="462"/>
      <c r="J175" s="462"/>
      <c r="K175" s="462"/>
      <c r="L175" s="463"/>
    </row>
    <row r="176" spans="2:12" x14ac:dyDescent="0.25">
      <c r="B176" s="460"/>
      <c r="C176" s="259" t="s">
        <v>290</v>
      </c>
      <c r="D176" s="260">
        <v>22</v>
      </c>
      <c r="E176" s="260" t="s">
        <v>289</v>
      </c>
      <c r="F176" s="461"/>
      <c r="G176" s="462"/>
      <c r="H176" s="462"/>
      <c r="I176" s="462"/>
      <c r="J176" s="462"/>
      <c r="K176" s="462"/>
      <c r="L176" s="463"/>
    </row>
    <row r="177" spans="2:12" x14ac:dyDescent="0.25">
      <c r="B177" s="464">
        <v>2</v>
      </c>
      <c r="C177" s="258" t="s">
        <v>291</v>
      </c>
      <c r="D177" s="258">
        <v>20</v>
      </c>
      <c r="E177" s="258" t="s">
        <v>289</v>
      </c>
      <c r="F177" s="465" t="s">
        <v>145</v>
      </c>
      <c r="G177" s="466">
        <v>16</v>
      </c>
      <c r="H177" s="466">
        <v>17</v>
      </c>
      <c r="I177" s="466"/>
      <c r="J177" s="466"/>
      <c r="K177" s="467"/>
      <c r="L177" s="468"/>
    </row>
    <row r="178" spans="2:12" x14ac:dyDescent="0.25">
      <c r="B178" s="464"/>
      <c r="C178" s="264" t="s">
        <v>290</v>
      </c>
      <c r="D178" s="264">
        <v>22</v>
      </c>
      <c r="E178" s="264" t="s">
        <v>289</v>
      </c>
      <c r="F178" s="465"/>
      <c r="G178" s="466"/>
      <c r="H178" s="466"/>
      <c r="I178" s="466"/>
      <c r="J178" s="466"/>
      <c r="K178" s="467"/>
      <c r="L178" s="468"/>
    </row>
    <row r="179" spans="2:12" x14ac:dyDescent="0.25">
      <c r="B179" s="469">
        <v>3</v>
      </c>
      <c r="C179" s="258" t="s">
        <v>292</v>
      </c>
      <c r="D179" s="258">
        <v>20</v>
      </c>
      <c r="E179" s="258" t="s">
        <v>289</v>
      </c>
      <c r="F179" s="470" t="s">
        <v>146</v>
      </c>
      <c r="G179" s="462">
        <v>11</v>
      </c>
      <c r="H179" s="462">
        <v>12</v>
      </c>
      <c r="I179" s="462"/>
      <c r="J179" s="462"/>
      <c r="K179" s="471"/>
      <c r="L179" s="472"/>
    </row>
    <row r="180" spans="2:12" x14ac:dyDescent="0.25">
      <c r="B180" s="469"/>
      <c r="C180" s="265" t="s">
        <v>290</v>
      </c>
      <c r="D180" s="265">
        <v>22</v>
      </c>
      <c r="E180" s="265" t="s">
        <v>289</v>
      </c>
      <c r="F180" s="470"/>
      <c r="G180" s="462"/>
      <c r="H180" s="462"/>
      <c r="I180" s="462"/>
      <c r="J180" s="462"/>
      <c r="K180" s="471"/>
      <c r="L180" s="472"/>
    </row>
    <row r="181" spans="2:12" x14ac:dyDescent="0.25">
      <c r="B181" s="469">
        <v>4</v>
      </c>
      <c r="C181" s="258" t="s">
        <v>293</v>
      </c>
      <c r="D181" s="258">
        <v>20</v>
      </c>
      <c r="E181" s="258" t="s">
        <v>289</v>
      </c>
      <c r="F181" s="470" t="s">
        <v>146</v>
      </c>
      <c r="G181" s="462">
        <v>19</v>
      </c>
      <c r="H181" s="462">
        <v>17</v>
      </c>
      <c r="I181" s="462"/>
      <c r="J181" s="462"/>
      <c r="K181" s="471"/>
      <c r="L181" s="472"/>
    </row>
    <row r="182" spans="2:12" x14ac:dyDescent="0.25">
      <c r="B182" s="469"/>
      <c r="C182" s="265" t="s">
        <v>290</v>
      </c>
      <c r="D182" s="265">
        <v>22</v>
      </c>
      <c r="E182" s="265" t="s">
        <v>289</v>
      </c>
      <c r="F182" s="470"/>
      <c r="G182" s="462"/>
      <c r="H182" s="462"/>
      <c r="I182" s="462"/>
      <c r="J182" s="462"/>
      <c r="K182" s="471"/>
      <c r="L182" s="472"/>
    </row>
    <row r="183" spans="2:12" x14ac:dyDescent="0.25">
      <c r="B183" s="469">
        <v>5</v>
      </c>
      <c r="C183" s="258" t="s">
        <v>294</v>
      </c>
      <c r="D183" s="258">
        <v>20</v>
      </c>
      <c r="E183" s="258" t="s">
        <v>289</v>
      </c>
      <c r="F183" s="461" t="s">
        <v>145</v>
      </c>
      <c r="G183" s="462">
        <v>63</v>
      </c>
      <c r="H183" s="462">
        <v>55</v>
      </c>
      <c r="I183" s="462"/>
      <c r="J183" s="462"/>
      <c r="K183" s="471"/>
      <c r="L183" s="472"/>
    </row>
    <row r="184" spans="2:12" x14ac:dyDescent="0.25">
      <c r="B184" s="469"/>
      <c r="C184" s="260" t="s">
        <v>290</v>
      </c>
      <c r="D184" s="260">
        <v>22</v>
      </c>
      <c r="E184" s="260" t="s">
        <v>289</v>
      </c>
      <c r="F184" s="461"/>
      <c r="G184" s="462"/>
      <c r="H184" s="462"/>
      <c r="I184" s="462"/>
      <c r="J184" s="462"/>
      <c r="K184" s="471"/>
      <c r="L184" s="472"/>
    </row>
    <row r="185" spans="2:12" x14ac:dyDescent="0.25">
      <c r="B185" s="469">
        <v>6</v>
      </c>
      <c r="C185" s="258" t="s">
        <v>295</v>
      </c>
      <c r="D185" s="258">
        <v>20</v>
      </c>
      <c r="E185" s="258" t="s">
        <v>289</v>
      </c>
      <c r="F185" s="470" t="s">
        <v>146</v>
      </c>
      <c r="G185" s="462">
        <v>14</v>
      </c>
      <c r="H185" s="462">
        <v>14</v>
      </c>
      <c r="I185" s="462"/>
      <c r="J185" s="462"/>
      <c r="K185" s="471"/>
      <c r="L185" s="472"/>
    </row>
    <row r="186" spans="2:12" x14ac:dyDescent="0.25">
      <c r="B186" s="469"/>
      <c r="C186" s="265" t="s">
        <v>290</v>
      </c>
      <c r="D186" s="265">
        <v>22</v>
      </c>
      <c r="E186" s="265" t="s">
        <v>289</v>
      </c>
      <c r="F186" s="470"/>
      <c r="G186" s="462"/>
      <c r="H186" s="462"/>
      <c r="I186" s="462"/>
      <c r="J186" s="462"/>
      <c r="K186" s="471"/>
      <c r="L186" s="472"/>
    </row>
    <row r="187" spans="2:12" x14ac:dyDescent="0.25">
      <c r="B187" s="469">
        <v>7</v>
      </c>
      <c r="C187" s="258" t="s">
        <v>281</v>
      </c>
      <c r="D187" s="258">
        <v>20</v>
      </c>
      <c r="E187" s="258" t="s">
        <v>289</v>
      </c>
      <c r="F187" s="461" t="s">
        <v>145</v>
      </c>
      <c r="G187" s="462">
        <v>23</v>
      </c>
      <c r="H187" s="462">
        <v>22</v>
      </c>
      <c r="I187" s="462"/>
      <c r="J187" s="462"/>
      <c r="K187" s="471"/>
      <c r="L187" s="472"/>
    </row>
    <row r="188" spans="2:12" x14ac:dyDescent="0.25">
      <c r="B188" s="469"/>
      <c r="C188" s="260" t="s">
        <v>290</v>
      </c>
      <c r="D188" s="260">
        <v>22</v>
      </c>
      <c r="E188" s="260" t="s">
        <v>289</v>
      </c>
      <c r="F188" s="461"/>
      <c r="G188" s="462"/>
      <c r="H188" s="462"/>
      <c r="I188" s="462"/>
      <c r="J188" s="462"/>
      <c r="K188" s="471"/>
      <c r="L188" s="472"/>
    </row>
    <row r="189" spans="2:12" x14ac:dyDescent="0.25">
      <c r="B189" s="469">
        <v>8</v>
      </c>
      <c r="C189" s="258" t="s">
        <v>296</v>
      </c>
      <c r="D189" s="258">
        <v>20</v>
      </c>
      <c r="E189" s="258" t="s">
        <v>289</v>
      </c>
      <c r="F189" s="470" t="s">
        <v>146</v>
      </c>
      <c r="G189" s="462">
        <v>8</v>
      </c>
      <c r="H189" s="462">
        <v>7</v>
      </c>
      <c r="I189" s="462"/>
      <c r="J189" s="462"/>
      <c r="K189" s="471"/>
      <c r="L189" s="472"/>
    </row>
    <row r="190" spans="2:12" x14ac:dyDescent="0.25">
      <c r="B190" s="469"/>
      <c r="C190" s="265" t="s">
        <v>290</v>
      </c>
      <c r="D190" s="265">
        <v>22</v>
      </c>
      <c r="E190" s="265" t="s">
        <v>289</v>
      </c>
      <c r="F190" s="470"/>
      <c r="G190" s="462"/>
      <c r="H190" s="462"/>
      <c r="I190" s="462"/>
      <c r="J190" s="462"/>
      <c r="K190" s="471"/>
      <c r="L190" s="472"/>
    </row>
    <row r="191" spans="2:12" x14ac:dyDescent="0.25">
      <c r="B191" s="469">
        <v>9</v>
      </c>
      <c r="C191" s="258" t="s">
        <v>297</v>
      </c>
      <c r="D191" s="258">
        <v>20</v>
      </c>
      <c r="E191" s="258" t="s">
        <v>289</v>
      </c>
      <c r="F191" s="461" t="s">
        <v>145</v>
      </c>
      <c r="G191" s="462">
        <v>5</v>
      </c>
      <c r="H191" s="462">
        <v>6</v>
      </c>
      <c r="I191" s="462"/>
      <c r="J191" s="462"/>
      <c r="K191" s="471"/>
      <c r="L191" s="472"/>
    </row>
    <row r="192" spans="2:12" x14ac:dyDescent="0.25">
      <c r="B192" s="469"/>
      <c r="C192" s="260" t="s">
        <v>290</v>
      </c>
      <c r="D192" s="260">
        <v>22</v>
      </c>
      <c r="E192" s="260" t="s">
        <v>289</v>
      </c>
      <c r="F192" s="461"/>
      <c r="G192" s="462"/>
      <c r="H192" s="462"/>
      <c r="I192" s="462"/>
      <c r="J192" s="462"/>
      <c r="K192" s="471"/>
      <c r="L192" s="472"/>
    </row>
    <row r="193" spans="2:12" x14ac:dyDescent="0.25">
      <c r="B193" s="469">
        <v>10</v>
      </c>
      <c r="C193" s="258" t="s">
        <v>298</v>
      </c>
      <c r="D193" s="258">
        <v>20</v>
      </c>
      <c r="E193" s="258" t="s">
        <v>289</v>
      </c>
      <c r="F193" s="461" t="s">
        <v>145</v>
      </c>
      <c r="G193" s="462">
        <v>63</v>
      </c>
      <c r="H193" s="462">
        <v>55</v>
      </c>
      <c r="I193" s="462"/>
      <c r="J193" s="462"/>
      <c r="K193" s="471"/>
      <c r="L193" s="472"/>
    </row>
    <row r="194" spans="2:12" x14ac:dyDescent="0.25">
      <c r="B194" s="469"/>
      <c r="C194" s="260" t="s">
        <v>290</v>
      </c>
      <c r="D194" s="260">
        <v>22</v>
      </c>
      <c r="E194" s="260" t="s">
        <v>289</v>
      </c>
      <c r="F194" s="461"/>
      <c r="G194" s="462"/>
      <c r="H194" s="462"/>
      <c r="I194" s="462"/>
      <c r="J194" s="462"/>
      <c r="K194" s="471"/>
      <c r="L194" s="472"/>
    </row>
    <row r="195" spans="2:12" x14ac:dyDescent="0.25">
      <c r="B195" s="469">
        <v>11</v>
      </c>
      <c r="C195" s="258" t="s">
        <v>299</v>
      </c>
      <c r="D195" s="258">
        <v>20</v>
      </c>
      <c r="E195" s="258" t="s">
        <v>289</v>
      </c>
      <c r="F195" s="470" t="s">
        <v>146</v>
      </c>
      <c r="G195" s="462">
        <v>21</v>
      </c>
      <c r="H195" s="462">
        <v>22</v>
      </c>
      <c r="I195" s="462"/>
      <c r="J195" s="462"/>
      <c r="K195" s="471"/>
      <c r="L195" s="472"/>
    </row>
    <row r="196" spans="2:12" x14ac:dyDescent="0.25">
      <c r="B196" s="469"/>
      <c r="C196" s="265" t="s">
        <v>290</v>
      </c>
      <c r="D196" s="265">
        <v>22</v>
      </c>
      <c r="E196" s="265" t="s">
        <v>289</v>
      </c>
      <c r="F196" s="470"/>
      <c r="G196" s="462"/>
      <c r="H196" s="462"/>
      <c r="I196" s="462"/>
      <c r="J196" s="462"/>
      <c r="K196" s="471"/>
      <c r="L196" s="472"/>
    </row>
    <row r="197" spans="2:12" x14ac:dyDescent="0.25">
      <c r="B197" s="469">
        <v>12</v>
      </c>
      <c r="C197" s="258" t="s">
        <v>300</v>
      </c>
      <c r="D197" s="258">
        <v>180</v>
      </c>
      <c r="E197" s="258" t="s">
        <v>289</v>
      </c>
      <c r="F197" s="461" t="s">
        <v>145</v>
      </c>
      <c r="G197" s="462" t="s">
        <v>305</v>
      </c>
      <c r="H197" s="462" t="s">
        <v>305</v>
      </c>
      <c r="I197" s="462"/>
      <c r="J197" s="462"/>
      <c r="K197" s="471"/>
      <c r="L197" s="472"/>
    </row>
    <row r="198" spans="2:12" x14ac:dyDescent="0.25">
      <c r="B198" s="469"/>
      <c r="C198" s="266"/>
      <c r="D198" s="266"/>
      <c r="E198" s="266"/>
      <c r="F198" s="461"/>
      <c r="G198" s="462"/>
      <c r="H198" s="462"/>
      <c r="I198" s="462"/>
      <c r="J198" s="462"/>
      <c r="K198" s="471"/>
      <c r="L198" s="472"/>
    </row>
    <row r="202" spans="2:12" ht="13.7" customHeight="1" x14ac:dyDescent="0.25">
      <c r="B202" s="414"/>
      <c r="C202" s="414" t="s">
        <v>309</v>
      </c>
      <c r="D202" s="414" t="s">
        <v>126</v>
      </c>
      <c r="E202" s="414" t="s">
        <v>269</v>
      </c>
      <c r="F202" s="414" t="s">
        <v>270</v>
      </c>
      <c r="G202" s="442" t="s">
        <v>271</v>
      </c>
      <c r="H202" s="442"/>
      <c r="I202" s="407" t="s">
        <v>272</v>
      </c>
      <c r="J202" s="407"/>
      <c r="K202" s="407"/>
      <c r="L202" s="407"/>
    </row>
    <row r="203" spans="2:12" x14ac:dyDescent="0.25">
      <c r="B203" s="414"/>
      <c r="C203" s="414"/>
      <c r="D203" s="414"/>
      <c r="E203" s="414"/>
      <c r="F203" s="414"/>
      <c r="G203" s="414"/>
      <c r="H203" s="442"/>
      <c r="I203" s="407"/>
      <c r="J203" s="407"/>
      <c r="K203" s="407"/>
      <c r="L203" s="407"/>
    </row>
    <row r="204" spans="2:12" x14ac:dyDescent="0.25">
      <c r="B204" s="443" t="s">
        <v>273</v>
      </c>
      <c r="C204" s="443"/>
      <c r="D204" s="251" t="e">
        <f>(d213j240+D214+D215+D216+D221+D222+D229+D230+D225+D226+D233+D234+#REF!+#REF!+D237)/60</f>
        <v>#NAME?</v>
      </c>
      <c r="E204" s="444" t="s">
        <v>274</v>
      </c>
      <c r="F204" s="444">
        <v>4</v>
      </c>
      <c r="G204" s="445" t="e">
        <f>D204*F204</f>
        <v>#NAME?</v>
      </c>
      <c r="H204" s="445"/>
      <c r="I204" s="446"/>
      <c r="J204" s="446"/>
      <c r="K204" s="446"/>
      <c r="L204" s="446"/>
    </row>
    <row r="205" spans="2:12" x14ac:dyDescent="0.25">
      <c r="B205" s="447" t="s">
        <v>276</v>
      </c>
      <c r="C205" s="447"/>
      <c r="D205" s="252">
        <f>(D217+D232+D218+D219+D220+D223+D224+D227+D228+D231+D232+D235+D236)/60</f>
        <v>4.5666666666666664</v>
      </c>
      <c r="E205" s="444"/>
      <c r="F205" s="444"/>
      <c r="G205" s="448">
        <f>D205*F204</f>
        <v>18.266666666666666</v>
      </c>
      <c r="H205" s="448"/>
      <c r="I205" s="449" t="s">
        <v>310</v>
      </c>
      <c r="J205" s="449"/>
      <c r="K205" s="449"/>
      <c r="L205" s="449"/>
    </row>
    <row r="206" spans="2:12" x14ac:dyDescent="0.25">
      <c r="B206" s="447" t="s">
        <v>278</v>
      </c>
      <c r="C206" s="447"/>
      <c r="D206" s="253" t="e">
        <f>SUM(D204:D205)</f>
        <v>#NAME?</v>
      </c>
      <c r="E206" s="444"/>
      <c r="F206" s="444"/>
      <c r="G206" s="450" t="e">
        <f>#NAME?</f>
        <v>#NAME?</v>
      </c>
      <c r="H206" s="450"/>
      <c r="I206" s="449" t="s">
        <v>279</v>
      </c>
      <c r="J206" s="449"/>
      <c r="K206" s="449"/>
      <c r="L206" s="449"/>
    </row>
    <row r="207" spans="2:12" x14ac:dyDescent="0.25">
      <c r="B207" s="447" t="s">
        <v>280</v>
      </c>
      <c r="C207" s="447"/>
      <c r="D207" s="451" t="s">
        <v>315</v>
      </c>
      <c r="E207" s="451"/>
      <c r="F207" s="451"/>
      <c r="G207" s="451"/>
      <c r="H207" s="451"/>
      <c r="I207" s="452" t="s">
        <v>281</v>
      </c>
      <c r="J207" s="452"/>
      <c r="K207" s="452"/>
      <c r="L207" s="452"/>
    </row>
    <row r="208" spans="2:12" x14ac:dyDescent="0.25">
      <c r="B208" s="254" t="s">
        <v>282</v>
      </c>
      <c r="C208" s="255"/>
      <c r="D208" s="453">
        <v>37.299999999999997</v>
      </c>
      <c r="E208" s="453"/>
      <c r="F208" s="453"/>
      <c r="G208" s="453"/>
      <c r="H208" s="453"/>
      <c r="I208" s="449" t="s">
        <v>283</v>
      </c>
      <c r="J208" s="449"/>
      <c r="K208" s="449"/>
      <c r="L208" s="449"/>
    </row>
    <row r="209" spans="2:12" x14ac:dyDescent="0.25">
      <c r="B209" s="447" t="s">
        <v>31</v>
      </c>
      <c r="C209" s="447"/>
      <c r="D209" s="454">
        <v>43553</v>
      </c>
      <c r="E209" s="454"/>
      <c r="F209" s="454"/>
      <c r="G209" s="454"/>
      <c r="H209" s="454"/>
      <c r="I209" s="449" t="s">
        <v>275</v>
      </c>
      <c r="J209" s="449"/>
      <c r="K209" s="449"/>
      <c r="L209" s="449"/>
    </row>
    <row r="210" spans="2:12" x14ac:dyDescent="0.25">
      <c r="B210" s="456" t="s">
        <v>284</v>
      </c>
      <c r="C210" s="456"/>
      <c r="D210" s="457" t="s">
        <v>285</v>
      </c>
      <c r="E210" s="457"/>
      <c r="F210" s="457"/>
      <c r="G210" s="457"/>
      <c r="H210" s="457"/>
      <c r="I210" s="449" t="s">
        <v>304</v>
      </c>
      <c r="J210" s="449"/>
      <c r="K210" s="449"/>
      <c r="L210" s="449"/>
    </row>
    <row r="211" spans="2:12" x14ac:dyDescent="0.25">
      <c r="B211" s="456"/>
      <c r="C211" s="456"/>
      <c r="D211" s="457"/>
      <c r="E211" s="457"/>
      <c r="F211" s="457"/>
      <c r="G211" s="457"/>
      <c r="H211" s="457"/>
      <c r="I211" s="458"/>
      <c r="J211" s="458"/>
      <c r="K211" s="458"/>
      <c r="L211" s="458"/>
    </row>
    <row r="212" spans="2:12" x14ac:dyDescent="0.25">
      <c r="B212" s="256"/>
      <c r="C212" s="459" t="s">
        <v>286</v>
      </c>
      <c r="D212" s="459"/>
      <c r="E212" s="459"/>
      <c r="F212" s="459"/>
      <c r="G212" s="337" t="s">
        <v>287</v>
      </c>
      <c r="H212" s="337"/>
      <c r="I212" s="337"/>
      <c r="J212" s="337"/>
      <c r="K212" s="337"/>
      <c r="L212" s="337"/>
    </row>
    <row r="213" spans="2:12" x14ac:dyDescent="0.25">
      <c r="B213" s="460">
        <v>1</v>
      </c>
      <c r="C213" s="257" t="s">
        <v>288</v>
      </c>
      <c r="D213" s="258">
        <v>20</v>
      </c>
      <c r="E213" s="258" t="s">
        <v>289</v>
      </c>
      <c r="F213" s="461" t="s">
        <v>145</v>
      </c>
      <c r="G213" s="462">
        <v>7</v>
      </c>
      <c r="H213" s="462">
        <v>7</v>
      </c>
      <c r="I213" s="462">
        <v>7</v>
      </c>
      <c r="J213" s="462"/>
      <c r="K213" s="462"/>
      <c r="L213" s="463"/>
    </row>
    <row r="214" spans="2:12" x14ac:dyDescent="0.25">
      <c r="B214" s="460"/>
      <c r="C214" s="259" t="s">
        <v>290</v>
      </c>
      <c r="D214" s="260">
        <v>22</v>
      </c>
      <c r="E214" s="260" t="s">
        <v>289</v>
      </c>
      <c r="F214" s="461"/>
      <c r="G214" s="462"/>
      <c r="H214" s="462"/>
      <c r="I214" s="462"/>
      <c r="J214" s="462"/>
      <c r="K214" s="462"/>
      <c r="L214" s="463"/>
    </row>
    <row r="215" spans="2:12" x14ac:dyDescent="0.25">
      <c r="B215" s="464">
        <v>2</v>
      </c>
      <c r="C215" s="258" t="s">
        <v>291</v>
      </c>
      <c r="D215" s="258">
        <v>20</v>
      </c>
      <c r="E215" s="258" t="s">
        <v>289</v>
      </c>
      <c r="F215" s="465" t="s">
        <v>145</v>
      </c>
      <c r="G215" s="466">
        <v>16</v>
      </c>
      <c r="H215" s="466">
        <v>18</v>
      </c>
      <c r="I215" s="466">
        <v>16</v>
      </c>
      <c r="J215" s="466"/>
      <c r="K215" s="467"/>
      <c r="L215" s="468"/>
    </row>
    <row r="216" spans="2:12" x14ac:dyDescent="0.25">
      <c r="B216" s="464"/>
      <c r="C216" s="264" t="s">
        <v>290</v>
      </c>
      <c r="D216" s="264">
        <v>22</v>
      </c>
      <c r="E216" s="264" t="s">
        <v>289</v>
      </c>
      <c r="F216" s="465"/>
      <c r="G216" s="466"/>
      <c r="H216" s="466"/>
      <c r="I216" s="466"/>
      <c r="J216" s="466"/>
      <c r="K216" s="467"/>
      <c r="L216" s="468"/>
    </row>
    <row r="217" spans="2:12" x14ac:dyDescent="0.25">
      <c r="B217" s="460">
        <v>3</v>
      </c>
      <c r="C217" s="258" t="s">
        <v>292</v>
      </c>
      <c r="D217" s="258">
        <v>20</v>
      </c>
      <c r="E217" s="258" t="s">
        <v>289</v>
      </c>
      <c r="F217" s="470" t="s">
        <v>146</v>
      </c>
      <c r="G217" s="462">
        <v>11</v>
      </c>
      <c r="H217" s="462">
        <v>12</v>
      </c>
      <c r="I217" s="462">
        <v>13</v>
      </c>
      <c r="J217" s="462"/>
      <c r="K217" s="471"/>
      <c r="L217" s="472"/>
    </row>
    <row r="218" spans="2:12" x14ac:dyDescent="0.25">
      <c r="B218" s="460"/>
      <c r="C218" s="265" t="s">
        <v>290</v>
      </c>
      <c r="D218" s="265">
        <v>22</v>
      </c>
      <c r="E218" s="265" t="s">
        <v>289</v>
      </c>
      <c r="F218" s="470"/>
      <c r="G218" s="462"/>
      <c r="H218" s="462"/>
      <c r="I218" s="462"/>
      <c r="J218" s="462"/>
      <c r="K218" s="471"/>
      <c r="L218" s="472"/>
    </row>
    <row r="219" spans="2:12" x14ac:dyDescent="0.25">
      <c r="B219" s="464">
        <v>4</v>
      </c>
      <c r="C219" s="258" t="s">
        <v>293</v>
      </c>
      <c r="D219" s="258">
        <v>20</v>
      </c>
      <c r="E219" s="258" t="s">
        <v>289</v>
      </c>
      <c r="F219" s="470" t="s">
        <v>146</v>
      </c>
      <c r="G219" s="462">
        <v>12</v>
      </c>
      <c r="H219" s="462">
        <v>14</v>
      </c>
      <c r="I219" s="462">
        <v>13</v>
      </c>
      <c r="J219" s="462"/>
      <c r="K219" s="471"/>
      <c r="L219" s="472"/>
    </row>
    <row r="220" spans="2:12" x14ac:dyDescent="0.25">
      <c r="B220" s="464"/>
      <c r="C220" s="265" t="s">
        <v>290</v>
      </c>
      <c r="D220" s="265">
        <v>22</v>
      </c>
      <c r="E220" s="265" t="s">
        <v>289</v>
      </c>
      <c r="F220" s="470"/>
      <c r="G220" s="462"/>
      <c r="H220" s="462"/>
      <c r="I220" s="462"/>
      <c r="J220" s="462"/>
      <c r="K220" s="471"/>
      <c r="L220" s="472"/>
    </row>
    <row r="221" spans="2:12" x14ac:dyDescent="0.25">
      <c r="B221" s="460">
        <v>5</v>
      </c>
      <c r="C221" s="267" t="s">
        <v>297</v>
      </c>
      <c r="D221" s="267">
        <v>20</v>
      </c>
      <c r="E221" s="267" t="s">
        <v>289</v>
      </c>
      <c r="F221" s="461" t="s">
        <v>145</v>
      </c>
      <c r="G221" s="462">
        <v>6</v>
      </c>
      <c r="H221" s="462">
        <v>6</v>
      </c>
      <c r="I221" s="462">
        <v>6</v>
      </c>
      <c r="J221" s="462"/>
      <c r="K221" s="471"/>
      <c r="L221" s="472"/>
    </row>
    <row r="222" spans="2:12" x14ac:dyDescent="0.25">
      <c r="B222" s="460"/>
      <c r="C222" s="260" t="s">
        <v>290</v>
      </c>
      <c r="D222" s="260">
        <v>22</v>
      </c>
      <c r="E222" s="260" t="s">
        <v>289</v>
      </c>
      <c r="F222" s="461"/>
      <c r="G222" s="462"/>
      <c r="H222" s="462"/>
      <c r="I222" s="462"/>
      <c r="J222" s="462"/>
      <c r="K222" s="471"/>
      <c r="L222" s="472"/>
    </row>
    <row r="223" spans="2:12" x14ac:dyDescent="0.25">
      <c r="B223" s="464">
        <v>6</v>
      </c>
      <c r="C223" s="258" t="s">
        <v>295</v>
      </c>
      <c r="D223" s="258">
        <v>20</v>
      </c>
      <c r="E223" s="258" t="s">
        <v>289</v>
      </c>
      <c r="F223" s="470" t="s">
        <v>146</v>
      </c>
      <c r="G223" s="462">
        <v>15</v>
      </c>
      <c r="H223" s="462">
        <v>16</v>
      </c>
      <c r="I223" s="462">
        <v>15</v>
      </c>
      <c r="J223" s="462"/>
      <c r="K223" s="471"/>
      <c r="L223" s="472"/>
    </row>
    <row r="224" spans="2:12" x14ac:dyDescent="0.25">
      <c r="B224" s="464"/>
      <c r="C224" s="265" t="s">
        <v>290</v>
      </c>
      <c r="D224" s="265">
        <v>22</v>
      </c>
      <c r="E224" s="265" t="s">
        <v>289</v>
      </c>
      <c r="F224" s="470"/>
      <c r="G224" s="462"/>
      <c r="H224" s="462"/>
      <c r="I224" s="462"/>
      <c r="J224" s="462"/>
      <c r="K224" s="471"/>
      <c r="L224" s="472"/>
    </row>
    <row r="225" spans="2:12" x14ac:dyDescent="0.25">
      <c r="B225" s="460">
        <v>7</v>
      </c>
      <c r="C225" s="258" t="s">
        <v>281</v>
      </c>
      <c r="D225" s="258">
        <v>20</v>
      </c>
      <c r="E225" s="258" t="s">
        <v>289</v>
      </c>
      <c r="F225" s="461" t="s">
        <v>145</v>
      </c>
      <c r="G225" s="462">
        <v>23</v>
      </c>
      <c r="H225" s="462">
        <v>27</v>
      </c>
      <c r="I225" s="462">
        <v>27</v>
      </c>
      <c r="J225" s="462"/>
      <c r="K225" s="471"/>
      <c r="L225" s="472"/>
    </row>
    <row r="226" spans="2:12" x14ac:dyDescent="0.25">
      <c r="B226" s="460"/>
      <c r="C226" s="260" t="s">
        <v>290</v>
      </c>
      <c r="D226" s="260">
        <v>22</v>
      </c>
      <c r="E226" s="260" t="s">
        <v>289</v>
      </c>
      <c r="F226" s="461"/>
      <c r="G226" s="462"/>
      <c r="H226" s="462"/>
      <c r="I226" s="462"/>
      <c r="J226" s="462"/>
      <c r="K226" s="471"/>
      <c r="L226" s="472"/>
    </row>
    <row r="227" spans="2:12" x14ac:dyDescent="0.25">
      <c r="B227" s="464">
        <v>8</v>
      </c>
      <c r="C227" s="258" t="s">
        <v>296</v>
      </c>
      <c r="D227" s="258">
        <v>20</v>
      </c>
      <c r="E227" s="258" t="s">
        <v>289</v>
      </c>
      <c r="F227" s="470" t="s">
        <v>146</v>
      </c>
      <c r="G227" s="462">
        <v>7</v>
      </c>
      <c r="H227" s="462">
        <v>8</v>
      </c>
      <c r="I227" s="462">
        <v>8</v>
      </c>
      <c r="J227" s="462"/>
      <c r="K227" s="471"/>
      <c r="L227" s="472"/>
    </row>
    <row r="228" spans="2:12" x14ac:dyDescent="0.25">
      <c r="B228" s="464"/>
      <c r="C228" s="265" t="s">
        <v>290</v>
      </c>
      <c r="D228" s="265">
        <v>22</v>
      </c>
      <c r="E228" s="265" t="s">
        <v>289</v>
      </c>
      <c r="F228" s="470"/>
      <c r="G228" s="462"/>
      <c r="H228" s="462"/>
      <c r="I228" s="462"/>
      <c r="J228" s="462"/>
      <c r="K228" s="471"/>
      <c r="L228" s="472"/>
    </row>
    <row r="229" spans="2:12" x14ac:dyDescent="0.25">
      <c r="B229" s="460">
        <v>9</v>
      </c>
      <c r="C229" s="258" t="s">
        <v>298</v>
      </c>
      <c r="D229" s="258">
        <v>20</v>
      </c>
      <c r="E229" s="258" t="s">
        <v>289</v>
      </c>
      <c r="F229" s="461" t="s">
        <v>145</v>
      </c>
      <c r="G229" s="462">
        <v>16</v>
      </c>
      <c r="H229" s="462">
        <v>17</v>
      </c>
      <c r="I229" s="462">
        <v>16</v>
      </c>
      <c r="J229" s="462"/>
      <c r="K229" s="471"/>
      <c r="L229" s="472"/>
    </row>
    <row r="230" spans="2:12" x14ac:dyDescent="0.25">
      <c r="B230" s="460"/>
      <c r="C230" s="260" t="s">
        <v>290</v>
      </c>
      <c r="D230" s="260">
        <v>22</v>
      </c>
      <c r="E230" s="260" t="s">
        <v>289</v>
      </c>
      <c r="F230" s="461"/>
      <c r="G230" s="462"/>
      <c r="H230" s="462"/>
      <c r="I230" s="462"/>
      <c r="J230" s="462"/>
      <c r="K230" s="471"/>
      <c r="L230" s="472"/>
    </row>
    <row r="231" spans="2:12" x14ac:dyDescent="0.25">
      <c r="B231" s="464">
        <v>10</v>
      </c>
      <c r="C231" s="258" t="s">
        <v>299</v>
      </c>
      <c r="D231" s="258">
        <v>20</v>
      </c>
      <c r="E231" s="258" t="s">
        <v>289</v>
      </c>
      <c r="F231" s="470" t="s">
        <v>146</v>
      </c>
      <c r="G231" s="462">
        <v>23</v>
      </c>
      <c r="H231" s="462">
        <v>28</v>
      </c>
      <c r="I231" s="462">
        <v>24</v>
      </c>
      <c r="J231" s="462"/>
      <c r="K231" s="471"/>
      <c r="L231" s="472"/>
    </row>
    <row r="232" spans="2:12" x14ac:dyDescent="0.25">
      <c r="B232" s="464"/>
      <c r="C232" s="265" t="s">
        <v>290</v>
      </c>
      <c r="D232" s="265">
        <v>22</v>
      </c>
      <c r="E232" s="265" t="s">
        <v>289</v>
      </c>
      <c r="F232" s="470"/>
      <c r="G232" s="462"/>
      <c r="H232" s="462"/>
      <c r="I232" s="462"/>
      <c r="J232" s="462"/>
      <c r="K232" s="471"/>
      <c r="L232" s="472"/>
    </row>
    <row r="233" spans="2:12" x14ac:dyDescent="0.25">
      <c r="B233" s="460">
        <v>11</v>
      </c>
      <c r="C233" s="258" t="s">
        <v>311</v>
      </c>
      <c r="D233" s="258">
        <v>20</v>
      </c>
      <c r="E233" s="258" t="s">
        <v>289</v>
      </c>
      <c r="F233" s="461" t="s">
        <v>145</v>
      </c>
      <c r="G233" s="462">
        <v>64</v>
      </c>
      <c r="H233" s="462">
        <v>64</v>
      </c>
      <c r="I233" s="462">
        <v>66</v>
      </c>
      <c r="J233" s="462"/>
      <c r="K233" s="471"/>
      <c r="L233" s="472"/>
    </row>
    <row r="234" spans="2:12" x14ac:dyDescent="0.25">
      <c r="B234" s="460"/>
      <c r="C234" s="260" t="s">
        <v>290</v>
      </c>
      <c r="D234" s="260">
        <v>22</v>
      </c>
      <c r="E234" s="260" t="s">
        <v>289</v>
      </c>
      <c r="F234" s="461"/>
      <c r="G234" s="462"/>
      <c r="H234" s="462"/>
      <c r="I234" s="462"/>
      <c r="J234" s="462"/>
      <c r="K234" s="471"/>
      <c r="L234" s="472"/>
    </row>
    <row r="235" spans="2:12" x14ac:dyDescent="0.25">
      <c r="B235" s="464">
        <v>12</v>
      </c>
      <c r="C235" s="268" t="s">
        <v>307</v>
      </c>
      <c r="D235" s="269">
        <v>20</v>
      </c>
      <c r="E235" s="269" t="s">
        <v>289</v>
      </c>
      <c r="F235" s="470" t="s">
        <v>146</v>
      </c>
      <c r="G235" s="462">
        <v>40</v>
      </c>
      <c r="H235" s="462">
        <v>36</v>
      </c>
      <c r="I235" s="462">
        <v>41</v>
      </c>
      <c r="J235" s="462"/>
      <c r="K235" s="471"/>
      <c r="L235" s="472"/>
    </row>
    <row r="236" spans="2:12" x14ac:dyDescent="0.25">
      <c r="B236" s="464"/>
      <c r="C236" s="260" t="s">
        <v>290</v>
      </c>
      <c r="D236" s="260">
        <v>22</v>
      </c>
      <c r="E236" s="260" t="s">
        <v>289</v>
      </c>
      <c r="F236" s="470"/>
      <c r="G236" s="462"/>
      <c r="H236" s="462"/>
      <c r="I236" s="462"/>
      <c r="J236" s="462"/>
      <c r="K236" s="471"/>
      <c r="L236" s="472"/>
    </row>
    <row r="237" spans="2:12" x14ac:dyDescent="0.25">
      <c r="B237" s="460">
        <v>13</v>
      </c>
      <c r="C237" s="258" t="s">
        <v>300</v>
      </c>
      <c r="D237" s="258">
        <v>120</v>
      </c>
      <c r="E237" s="258" t="s">
        <v>289</v>
      </c>
      <c r="F237" s="461" t="s">
        <v>145</v>
      </c>
      <c r="G237" s="473" t="s">
        <v>305</v>
      </c>
      <c r="H237" s="473" t="s">
        <v>305</v>
      </c>
      <c r="I237" s="473" t="s">
        <v>305</v>
      </c>
      <c r="J237" s="473"/>
      <c r="K237" s="471"/>
      <c r="L237" s="472"/>
    </row>
    <row r="238" spans="2:12" x14ac:dyDescent="0.25">
      <c r="B238" s="460"/>
      <c r="C238" s="266"/>
      <c r="D238" s="266"/>
      <c r="E238" s="266"/>
      <c r="F238" s="461"/>
      <c r="G238" s="473"/>
      <c r="H238" s="473"/>
      <c r="I238" s="473"/>
      <c r="J238" s="473"/>
      <c r="K238" s="471"/>
      <c r="L238" s="472"/>
    </row>
    <row r="242" spans="2:12" ht="14.45" customHeight="1" x14ac:dyDescent="0.25">
      <c r="B242" s="414"/>
      <c r="C242" s="414" t="s">
        <v>309</v>
      </c>
      <c r="D242" s="414" t="s">
        <v>126</v>
      </c>
      <c r="E242" s="414" t="s">
        <v>269</v>
      </c>
      <c r="F242" s="414" t="s">
        <v>270</v>
      </c>
      <c r="G242" s="442" t="s">
        <v>271</v>
      </c>
      <c r="H242" s="442"/>
      <c r="I242" s="407" t="s">
        <v>272</v>
      </c>
      <c r="J242" s="407"/>
      <c r="K242" s="407"/>
      <c r="L242" s="407"/>
    </row>
    <row r="243" spans="2:12" x14ac:dyDescent="0.25">
      <c r="B243" s="414"/>
      <c r="C243" s="414"/>
      <c r="D243" s="414"/>
      <c r="E243" s="414"/>
      <c r="F243" s="414"/>
      <c r="G243" s="414"/>
      <c r="H243" s="442"/>
      <c r="I243" s="407"/>
      <c r="J243" s="407"/>
      <c r="K243" s="407"/>
      <c r="L243" s="407"/>
    </row>
    <row r="244" spans="2:12" x14ac:dyDescent="0.25">
      <c r="B244" s="443" t="s">
        <v>273</v>
      </c>
      <c r="C244" s="443"/>
      <c r="D244" s="251" t="e">
        <f>(d213j240+D254+D255+D256+D261+D262+D269+D270+D265+D266+D273+D274+#REF!+#REF!+D277)/60</f>
        <v>#NAME?</v>
      </c>
      <c r="E244" s="444" t="s">
        <v>274</v>
      </c>
      <c r="F244" s="444">
        <v>4</v>
      </c>
      <c r="G244" s="445" t="e">
        <f>D244*F244</f>
        <v>#NAME?</v>
      </c>
      <c r="H244" s="445"/>
      <c r="I244" s="446"/>
      <c r="J244" s="446"/>
      <c r="K244" s="446"/>
      <c r="L244" s="446"/>
    </row>
    <row r="245" spans="2:12" x14ac:dyDescent="0.25">
      <c r="B245" s="447" t="s">
        <v>276</v>
      </c>
      <c r="C245" s="447"/>
      <c r="D245" s="252">
        <f>(D257+D272+D258+D259+D260+D263+D264+D267+D268+D271+D272+D275+D276)/60</f>
        <v>4.5666666666666664</v>
      </c>
      <c r="E245" s="444"/>
      <c r="F245" s="444"/>
      <c r="G245" s="448">
        <f>D245*F244</f>
        <v>18.266666666666666</v>
      </c>
      <c r="H245" s="448"/>
      <c r="I245" s="449" t="s">
        <v>310</v>
      </c>
      <c r="J245" s="449"/>
      <c r="K245" s="449"/>
      <c r="L245" s="449"/>
    </row>
    <row r="246" spans="2:12" x14ac:dyDescent="0.25">
      <c r="B246" s="447" t="s">
        <v>278</v>
      </c>
      <c r="C246" s="447"/>
      <c r="D246" s="253" t="e">
        <f>SUM(D244:D245)</f>
        <v>#NAME?</v>
      </c>
      <c r="E246" s="444"/>
      <c r="F246" s="444"/>
      <c r="G246" s="450" t="e">
        <f>#NAME?</f>
        <v>#NAME?</v>
      </c>
      <c r="H246" s="450"/>
      <c r="I246" s="449" t="s">
        <v>279</v>
      </c>
      <c r="J246" s="449"/>
      <c r="K246" s="449"/>
      <c r="L246" s="449"/>
    </row>
    <row r="247" spans="2:12" x14ac:dyDescent="0.25">
      <c r="B247" s="447" t="s">
        <v>280</v>
      </c>
      <c r="C247" s="447"/>
      <c r="D247" s="451" t="s">
        <v>315</v>
      </c>
      <c r="E247" s="451"/>
      <c r="F247" s="451"/>
      <c r="G247" s="451"/>
      <c r="H247" s="451"/>
      <c r="I247" s="452" t="s">
        <v>281</v>
      </c>
      <c r="J247" s="452"/>
      <c r="K247" s="452"/>
      <c r="L247" s="452"/>
    </row>
    <row r="248" spans="2:12" x14ac:dyDescent="0.25">
      <c r="B248" s="254" t="s">
        <v>282</v>
      </c>
      <c r="C248" s="255"/>
      <c r="D248" s="453">
        <v>37.299999999999997</v>
      </c>
      <c r="E248" s="453"/>
      <c r="F248" s="453"/>
      <c r="G248" s="453"/>
      <c r="H248" s="453"/>
      <c r="I248" s="449" t="s">
        <v>283</v>
      </c>
      <c r="J248" s="449"/>
      <c r="K248" s="449"/>
      <c r="L248" s="449"/>
    </row>
    <row r="249" spans="2:12" x14ac:dyDescent="0.25">
      <c r="B249" s="447" t="s">
        <v>31</v>
      </c>
      <c r="C249" s="447"/>
      <c r="D249" s="454">
        <v>43560</v>
      </c>
      <c r="E249" s="454"/>
      <c r="F249" s="454"/>
      <c r="G249" s="454"/>
      <c r="H249" s="454"/>
      <c r="I249" s="449" t="s">
        <v>275</v>
      </c>
      <c r="J249" s="449"/>
      <c r="K249" s="449"/>
      <c r="L249" s="449"/>
    </row>
    <row r="250" spans="2:12" x14ac:dyDescent="0.25">
      <c r="B250" s="456" t="s">
        <v>284</v>
      </c>
      <c r="C250" s="456"/>
      <c r="D250" s="457" t="s">
        <v>285</v>
      </c>
      <c r="E250" s="457"/>
      <c r="F250" s="457"/>
      <c r="G250" s="457"/>
      <c r="H250" s="457"/>
      <c r="I250" s="449" t="s">
        <v>304</v>
      </c>
      <c r="J250" s="449"/>
      <c r="K250" s="449"/>
      <c r="L250" s="449"/>
    </row>
    <row r="251" spans="2:12" x14ac:dyDescent="0.25">
      <c r="B251" s="456"/>
      <c r="C251" s="456"/>
      <c r="D251" s="457"/>
      <c r="E251" s="457"/>
      <c r="F251" s="457"/>
      <c r="G251" s="457"/>
      <c r="H251" s="457"/>
      <c r="I251" s="458"/>
      <c r="J251" s="458"/>
      <c r="K251" s="458"/>
      <c r="L251" s="458"/>
    </row>
    <row r="252" spans="2:12" x14ac:dyDescent="0.25">
      <c r="B252" s="256"/>
      <c r="C252" s="459" t="s">
        <v>286</v>
      </c>
      <c r="D252" s="459"/>
      <c r="E252" s="459"/>
      <c r="F252" s="459"/>
      <c r="G252" s="337" t="s">
        <v>287</v>
      </c>
      <c r="H252" s="337"/>
      <c r="I252" s="337"/>
      <c r="J252" s="337"/>
      <c r="K252" s="337"/>
      <c r="L252" s="337"/>
    </row>
    <row r="253" spans="2:12" x14ac:dyDescent="0.25">
      <c r="B253" s="460">
        <v>1</v>
      </c>
      <c r="C253" s="257" t="s">
        <v>316</v>
      </c>
      <c r="D253" s="258">
        <v>20</v>
      </c>
      <c r="E253" s="258" t="s">
        <v>289</v>
      </c>
      <c r="F253" s="461" t="s">
        <v>145</v>
      </c>
      <c r="G253" s="462">
        <v>12</v>
      </c>
      <c r="H253" s="462">
        <v>13</v>
      </c>
      <c r="I253" s="462">
        <v>14</v>
      </c>
      <c r="J253" s="462"/>
      <c r="K253" s="462"/>
      <c r="L253" s="463"/>
    </row>
    <row r="254" spans="2:12" x14ac:dyDescent="0.25">
      <c r="B254" s="460"/>
      <c r="C254" s="259" t="s">
        <v>290</v>
      </c>
      <c r="D254" s="260">
        <v>22</v>
      </c>
      <c r="E254" s="260" t="s">
        <v>289</v>
      </c>
      <c r="F254" s="461"/>
      <c r="G254" s="462"/>
      <c r="H254" s="462"/>
      <c r="I254" s="462"/>
      <c r="J254" s="462"/>
      <c r="K254" s="462"/>
      <c r="L254" s="463"/>
    </row>
    <row r="255" spans="2:12" x14ac:dyDescent="0.25">
      <c r="B255" s="464">
        <v>2</v>
      </c>
      <c r="C255" s="258" t="s">
        <v>317</v>
      </c>
      <c r="D255" s="258">
        <v>20</v>
      </c>
      <c r="E255" s="258" t="s">
        <v>289</v>
      </c>
      <c r="F255" s="465" t="s">
        <v>145</v>
      </c>
      <c r="G255" s="466">
        <v>5</v>
      </c>
      <c r="H255" s="466">
        <v>5</v>
      </c>
      <c r="I255" s="466">
        <v>5</v>
      </c>
      <c r="J255" s="466"/>
      <c r="K255" s="467"/>
      <c r="L255" s="468"/>
    </row>
    <row r="256" spans="2:12" x14ac:dyDescent="0.25">
      <c r="B256" s="464"/>
      <c r="C256" s="264" t="s">
        <v>290</v>
      </c>
      <c r="D256" s="264">
        <v>22</v>
      </c>
      <c r="E256" s="264" t="s">
        <v>289</v>
      </c>
      <c r="F256" s="465"/>
      <c r="G256" s="466"/>
      <c r="H256" s="466"/>
      <c r="I256" s="466"/>
      <c r="J256" s="466"/>
      <c r="K256" s="467"/>
      <c r="L256" s="468"/>
    </row>
    <row r="257" spans="2:12" x14ac:dyDescent="0.25">
      <c r="B257" s="460">
        <v>3</v>
      </c>
      <c r="C257" s="258" t="s">
        <v>318</v>
      </c>
      <c r="D257" s="258">
        <v>20</v>
      </c>
      <c r="E257" s="258" t="s">
        <v>289</v>
      </c>
      <c r="F257" s="470" t="s">
        <v>146</v>
      </c>
      <c r="G257" s="462">
        <v>29</v>
      </c>
      <c r="H257" s="462">
        <v>33</v>
      </c>
      <c r="I257" s="462">
        <v>40</v>
      </c>
      <c r="J257" s="462"/>
      <c r="K257" s="471"/>
      <c r="L257" s="472"/>
    </row>
    <row r="258" spans="2:12" x14ac:dyDescent="0.25">
      <c r="B258" s="460"/>
      <c r="C258" s="265" t="s">
        <v>290</v>
      </c>
      <c r="D258" s="265">
        <v>22</v>
      </c>
      <c r="E258" s="265" t="s">
        <v>289</v>
      </c>
      <c r="F258" s="470"/>
      <c r="G258" s="462"/>
      <c r="H258" s="462"/>
      <c r="I258" s="462"/>
      <c r="J258" s="462"/>
      <c r="K258" s="471"/>
      <c r="L258" s="472"/>
    </row>
    <row r="259" spans="2:12" x14ac:dyDescent="0.25">
      <c r="B259" s="464">
        <v>4</v>
      </c>
      <c r="C259" s="258" t="s">
        <v>319</v>
      </c>
      <c r="D259" s="258">
        <v>20</v>
      </c>
      <c r="E259" s="258" t="s">
        <v>289</v>
      </c>
      <c r="F259" s="470" t="s">
        <v>146</v>
      </c>
      <c r="G259" s="462">
        <v>35</v>
      </c>
      <c r="H259" s="462">
        <v>46</v>
      </c>
      <c r="I259" s="462">
        <v>40</v>
      </c>
      <c r="J259" s="462"/>
      <c r="K259" s="471"/>
      <c r="L259" s="472"/>
    </row>
    <row r="260" spans="2:12" x14ac:dyDescent="0.25">
      <c r="B260" s="464"/>
      <c r="C260" s="265" t="s">
        <v>290</v>
      </c>
      <c r="D260" s="265">
        <v>22</v>
      </c>
      <c r="E260" s="265" t="s">
        <v>289</v>
      </c>
      <c r="F260" s="470"/>
      <c r="G260" s="462"/>
      <c r="H260" s="462"/>
      <c r="I260" s="462"/>
      <c r="J260" s="462"/>
      <c r="K260" s="471"/>
      <c r="L260" s="472"/>
    </row>
    <row r="261" spans="2:12" x14ac:dyDescent="0.25">
      <c r="B261" s="460">
        <v>5</v>
      </c>
      <c r="C261" s="267" t="s">
        <v>320</v>
      </c>
      <c r="D261" s="267">
        <v>20</v>
      </c>
      <c r="E261" s="267" t="s">
        <v>289</v>
      </c>
      <c r="F261" s="461" t="s">
        <v>145</v>
      </c>
      <c r="G261" s="462">
        <v>7</v>
      </c>
      <c r="H261" s="462">
        <v>7</v>
      </c>
      <c r="I261" s="462">
        <v>7</v>
      </c>
      <c r="J261" s="462"/>
      <c r="K261" s="471"/>
      <c r="L261" s="472"/>
    </row>
    <row r="262" spans="2:12" x14ac:dyDescent="0.25">
      <c r="B262" s="460"/>
      <c r="C262" s="260" t="s">
        <v>290</v>
      </c>
      <c r="D262" s="260">
        <v>22</v>
      </c>
      <c r="E262" s="260" t="s">
        <v>289</v>
      </c>
      <c r="F262" s="461"/>
      <c r="G262" s="462"/>
      <c r="H262" s="462"/>
      <c r="I262" s="462"/>
      <c r="J262" s="462"/>
      <c r="K262" s="471"/>
      <c r="L262" s="472"/>
    </row>
    <row r="263" spans="2:12" x14ac:dyDescent="0.25">
      <c r="B263" s="464">
        <v>6</v>
      </c>
      <c r="C263" s="258" t="s">
        <v>321</v>
      </c>
      <c r="D263" s="258">
        <v>20</v>
      </c>
      <c r="E263" s="258" t="s">
        <v>289</v>
      </c>
      <c r="F263" s="470" t="s">
        <v>146</v>
      </c>
      <c r="G263" s="462">
        <v>6</v>
      </c>
      <c r="H263" s="462">
        <v>9</v>
      </c>
      <c r="I263" s="462">
        <v>8</v>
      </c>
      <c r="J263" s="462"/>
      <c r="K263" s="471"/>
      <c r="L263" s="472"/>
    </row>
    <row r="264" spans="2:12" x14ac:dyDescent="0.25">
      <c r="B264" s="464"/>
      <c r="C264" s="265" t="s">
        <v>290</v>
      </c>
      <c r="D264" s="265">
        <v>22</v>
      </c>
      <c r="E264" s="265" t="s">
        <v>289</v>
      </c>
      <c r="F264" s="470"/>
      <c r="G264" s="462"/>
      <c r="H264" s="462"/>
      <c r="I264" s="462"/>
      <c r="J264" s="462"/>
      <c r="K264" s="471"/>
      <c r="L264" s="472"/>
    </row>
    <row r="265" spans="2:12" x14ac:dyDescent="0.25">
      <c r="B265" s="460">
        <v>7</v>
      </c>
      <c r="C265" s="258" t="s">
        <v>298</v>
      </c>
      <c r="D265" s="258">
        <v>20</v>
      </c>
      <c r="E265" s="258" t="s">
        <v>289</v>
      </c>
      <c r="F265" s="461" t="s">
        <v>145</v>
      </c>
      <c r="G265" s="462">
        <v>16</v>
      </c>
      <c r="H265" s="462">
        <v>14</v>
      </c>
      <c r="I265" s="462">
        <v>16</v>
      </c>
      <c r="J265" s="462"/>
      <c r="K265" s="471"/>
      <c r="L265" s="472"/>
    </row>
    <row r="266" spans="2:12" x14ac:dyDescent="0.25">
      <c r="B266" s="460"/>
      <c r="C266" s="260" t="s">
        <v>290</v>
      </c>
      <c r="D266" s="260">
        <v>22</v>
      </c>
      <c r="E266" s="260" t="s">
        <v>289</v>
      </c>
      <c r="F266" s="461"/>
      <c r="G266" s="462"/>
      <c r="H266" s="462"/>
      <c r="I266" s="462"/>
      <c r="J266" s="462"/>
      <c r="K266" s="471"/>
      <c r="L266" s="472"/>
    </row>
    <row r="267" spans="2:12" x14ac:dyDescent="0.25">
      <c r="B267" s="464">
        <v>8</v>
      </c>
      <c r="C267" s="258" t="s">
        <v>299</v>
      </c>
      <c r="D267" s="258">
        <v>20</v>
      </c>
      <c r="E267" s="258" t="s">
        <v>289</v>
      </c>
      <c r="F267" s="470" t="s">
        <v>146</v>
      </c>
      <c r="G267" s="462">
        <v>21</v>
      </c>
      <c r="H267" s="462">
        <v>24</v>
      </c>
      <c r="I267" s="462">
        <v>23</v>
      </c>
      <c r="J267" s="462"/>
      <c r="K267" s="471"/>
      <c r="L267" s="472"/>
    </row>
    <row r="268" spans="2:12" x14ac:dyDescent="0.25">
      <c r="B268" s="464"/>
      <c r="C268" s="265" t="s">
        <v>290</v>
      </c>
      <c r="D268" s="265">
        <v>22</v>
      </c>
      <c r="E268" s="265" t="s">
        <v>289</v>
      </c>
      <c r="F268" s="470"/>
      <c r="G268" s="462"/>
      <c r="H268" s="462"/>
      <c r="I268" s="462"/>
      <c r="J268" s="462"/>
      <c r="K268" s="471"/>
      <c r="L268" s="472"/>
    </row>
    <row r="269" spans="2:12" x14ac:dyDescent="0.25">
      <c r="B269" s="460">
        <v>9</v>
      </c>
      <c r="C269" s="258" t="s">
        <v>322</v>
      </c>
      <c r="D269" s="258">
        <v>20</v>
      </c>
      <c r="E269" s="258" t="s">
        <v>289</v>
      </c>
      <c r="F269" s="461" t="s">
        <v>145</v>
      </c>
      <c r="G269" s="462">
        <v>2</v>
      </c>
      <c r="H269" s="462">
        <v>2</v>
      </c>
      <c r="I269" s="462">
        <v>3</v>
      </c>
      <c r="J269" s="462"/>
      <c r="K269" s="471"/>
      <c r="L269" s="472"/>
    </row>
    <row r="270" spans="2:12" x14ac:dyDescent="0.25">
      <c r="B270" s="460"/>
      <c r="C270" s="260" t="s">
        <v>290</v>
      </c>
      <c r="D270" s="260">
        <v>22</v>
      </c>
      <c r="E270" s="260" t="s">
        <v>289</v>
      </c>
      <c r="F270" s="461"/>
      <c r="G270" s="462"/>
      <c r="H270" s="462"/>
      <c r="I270" s="462"/>
      <c r="J270" s="462"/>
      <c r="K270" s="471"/>
      <c r="L270" s="472"/>
    </row>
    <row r="271" spans="2:12" x14ac:dyDescent="0.25">
      <c r="B271" s="464">
        <v>10</v>
      </c>
      <c r="C271" s="258" t="s">
        <v>323</v>
      </c>
      <c r="D271" s="258">
        <v>20</v>
      </c>
      <c r="E271" s="258" t="s">
        <v>289</v>
      </c>
      <c r="F271" s="470" t="s">
        <v>146</v>
      </c>
      <c r="G271" s="462">
        <v>32</v>
      </c>
      <c r="H271" s="462">
        <v>34</v>
      </c>
      <c r="I271" s="462">
        <v>35</v>
      </c>
      <c r="J271" s="462"/>
      <c r="K271" s="471"/>
      <c r="L271" s="472"/>
    </row>
    <row r="272" spans="2:12" x14ac:dyDescent="0.25">
      <c r="B272" s="464"/>
      <c r="C272" s="265" t="s">
        <v>290</v>
      </c>
      <c r="D272" s="265">
        <v>22</v>
      </c>
      <c r="E272" s="265" t="s">
        <v>289</v>
      </c>
      <c r="F272" s="470"/>
      <c r="G272" s="462"/>
      <c r="H272" s="462"/>
      <c r="I272" s="462"/>
      <c r="J272" s="462"/>
      <c r="K272" s="471"/>
      <c r="L272" s="472"/>
    </row>
    <row r="273" spans="2:12" x14ac:dyDescent="0.25">
      <c r="B273" s="460">
        <v>11</v>
      </c>
      <c r="C273" s="258" t="s">
        <v>324</v>
      </c>
      <c r="D273" s="258">
        <v>20</v>
      </c>
      <c r="E273" s="258" t="s">
        <v>289</v>
      </c>
      <c r="F273" s="461" t="s">
        <v>145</v>
      </c>
      <c r="G273" s="462">
        <v>9</v>
      </c>
      <c r="H273" s="462">
        <v>11</v>
      </c>
      <c r="I273" s="462">
        <v>12</v>
      </c>
      <c r="J273" s="462"/>
      <c r="K273" s="471"/>
      <c r="L273" s="472"/>
    </row>
    <row r="274" spans="2:12" x14ac:dyDescent="0.25">
      <c r="B274" s="460"/>
      <c r="C274" s="260" t="s">
        <v>290</v>
      </c>
      <c r="D274" s="260">
        <v>22</v>
      </c>
      <c r="E274" s="260" t="s">
        <v>289</v>
      </c>
      <c r="F274" s="461"/>
      <c r="G274" s="462"/>
      <c r="H274" s="462"/>
      <c r="I274" s="462"/>
      <c r="J274" s="462"/>
      <c r="K274" s="471"/>
      <c r="L274" s="472"/>
    </row>
    <row r="275" spans="2:12" x14ac:dyDescent="0.25">
      <c r="B275" s="464">
        <v>12</v>
      </c>
      <c r="C275" s="268" t="s">
        <v>307</v>
      </c>
      <c r="D275" s="269">
        <v>20</v>
      </c>
      <c r="E275" s="269" t="s">
        <v>289</v>
      </c>
      <c r="F275" s="470" t="s">
        <v>146</v>
      </c>
      <c r="G275" s="462">
        <v>6</v>
      </c>
      <c r="H275" s="462">
        <v>6</v>
      </c>
      <c r="I275" s="462">
        <v>6</v>
      </c>
      <c r="J275" s="462"/>
      <c r="K275" s="471"/>
      <c r="L275" s="472"/>
    </row>
    <row r="276" spans="2:12" x14ac:dyDescent="0.25">
      <c r="B276" s="464"/>
      <c r="C276" s="260" t="s">
        <v>290</v>
      </c>
      <c r="D276" s="260">
        <v>22</v>
      </c>
      <c r="E276" s="260" t="s">
        <v>289</v>
      </c>
      <c r="F276" s="470"/>
      <c r="G276" s="462"/>
      <c r="H276" s="462"/>
      <c r="I276" s="462"/>
      <c r="J276" s="462"/>
      <c r="K276" s="471"/>
      <c r="L276" s="472"/>
    </row>
    <row r="277" spans="2:12" x14ac:dyDescent="0.25">
      <c r="B277" s="460">
        <v>13</v>
      </c>
      <c r="C277" s="258" t="s">
        <v>300</v>
      </c>
      <c r="D277" s="258">
        <v>120</v>
      </c>
      <c r="E277" s="258" t="s">
        <v>289</v>
      </c>
      <c r="F277" s="461" t="s">
        <v>145</v>
      </c>
      <c r="G277" s="473" t="s">
        <v>305</v>
      </c>
      <c r="H277" s="473" t="s">
        <v>305</v>
      </c>
      <c r="I277" s="473" t="s">
        <v>305</v>
      </c>
      <c r="J277" s="473"/>
      <c r="K277" s="471"/>
      <c r="L277" s="472"/>
    </row>
    <row r="278" spans="2:12" x14ac:dyDescent="0.25">
      <c r="B278" s="460"/>
      <c r="C278" s="266"/>
      <c r="D278" s="266"/>
      <c r="E278" s="266"/>
      <c r="F278" s="461"/>
      <c r="G278" s="473"/>
      <c r="H278" s="473"/>
      <c r="I278" s="473"/>
      <c r="J278" s="473"/>
      <c r="K278" s="471"/>
      <c r="L278" s="472"/>
    </row>
    <row r="282" spans="2:12" ht="14.45" customHeight="1" x14ac:dyDescent="0.25">
      <c r="B282" s="414"/>
      <c r="C282" s="414" t="s">
        <v>309</v>
      </c>
      <c r="D282" s="414" t="s">
        <v>126</v>
      </c>
      <c r="E282" s="414" t="s">
        <v>269</v>
      </c>
      <c r="F282" s="414" t="s">
        <v>270</v>
      </c>
      <c r="G282" s="442" t="s">
        <v>271</v>
      </c>
      <c r="H282" s="442"/>
      <c r="I282" s="407" t="s">
        <v>272</v>
      </c>
      <c r="J282" s="407"/>
      <c r="K282" s="407"/>
      <c r="L282" s="407"/>
    </row>
    <row r="283" spans="2:12" x14ac:dyDescent="0.25">
      <c r="B283" s="414"/>
      <c r="C283" s="414"/>
      <c r="D283" s="414"/>
      <c r="E283" s="414"/>
      <c r="F283" s="414"/>
      <c r="G283" s="414"/>
      <c r="H283" s="442"/>
      <c r="I283" s="407"/>
      <c r="J283" s="407"/>
      <c r="K283" s="407"/>
      <c r="L283" s="407"/>
    </row>
    <row r="284" spans="2:12" x14ac:dyDescent="0.25">
      <c r="B284" s="443" t="s">
        <v>273</v>
      </c>
      <c r="C284" s="443"/>
      <c r="D284" s="251">
        <v>8.1199999999999992</v>
      </c>
      <c r="E284" s="444" t="s">
        <v>274</v>
      </c>
      <c r="F284" s="444">
        <v>3</v>
      </c>
      <c r="G284" s="445">
        <f>D284*F284</f>
        <v>24.36</v>
      </c>
      <c r="H284" s="445"/>
      <c r="I284" s="446"/>
      <c r="J284" s="446"/>
      <c r="K284" s="446"/>
      <c r="L284" s="446"/>
    </row>
    <row r="285" spans="2:12" x14ac:dyDescent="0.25">
      <c r="B285" s="447" t="s">
        <v>276</v>
      </c>
      <c r="C285" s="447"/>
      <c r="D285" s="252">
        <v>2</v>
      </c>
      <c r="E285" s="444"/>
      <c r="F285" s="444"/>
      <c r="G285" s="448">
        <f>D285*F284</f>
        <v>6</v>
      </c>
      <c r="H285" s="448"/>
      <c r="I285" s="449" t="s">
        <v>325</v>
      </c>
      <c r="J285" s="449"/>
      <c r="K285" s="449"/>
      <c r="L285" s="449"/>
    </row>
    <row r="286" spans="2:12" x14ac:dyDescent="0.25">
      <c r="B286" s="447" t="s">
        <v>278</v>
      </c>
      <c r="C286" s="447"/>
      <c r="D286" s="253">
        <f>SUM(D284:D285)</f>
        <v>10.119999999999999</v>
      </c>
      <c r="E286" s="444"/>
      <c r="F286" s="444"/>
      <c r="G286" s="450">
        <v>30.36</v>
      </c>
      <c r="H286" s="450"/>
      <c r="I286" s="449" t="s">
        <v>279</v>
      </c>
      <c r="J286" s="449"/>
      <c r="K286" s="449"/>
      <c r="L286" s="449"/>
    </row>
    <row r="287" spans="2:12" x14ac:dyDescent="0.25">
      <c r="B287" s="447" t="s">
        <v>280</v>
      </c>
      <c r="C287" s="447"/>
      <c r="D287" s="451" t="s">
        <v>315</v>
      </c>
      <c r="E287" s="451"/>
      <c r="F287" s="451"/>
      <c r="G287" s="451"/>
      <c r="H287" s="451"/>
      <c r="I287" s="452" t="s">
        <v>281</v>
      </c>
      <c r="J287" s="452"/>
      <c r="K287" s="452"/>
      <c r="L287" s="452"/>
    </row>
    <row r="288" spans="2:12" x14ac:dyDescent="0.25">
      <c r="B288" s="254" t="s">
        <v>282</v>
      </c>
      <c r="C288" s="255"/>
      <c r="D288" s="453">
        <v>35.4</v>
      </c>
      <c r="E288" s="453"/>
      <c r="F288" s="453"/>
      <c r="G288" s="453"/>
      <c r="H288" s="453"/>
      <c r="I288" s="449" t="s">
        <v>283</v>
      </c>
      <c r="J288" s="449"/>
      <c r="K288" s="449"/>
      <c r="L288" s="449"/>
    </row>
    <row r="289" spans="2:12" x14ac:dyDescent="0.25">
      <c r="B289" s="447" t="s">
        <v>31</v>
      </c>
      <c r="C289" s="447"/>
      <c r="D289" s="454">
        <v>43562</v>
      </c>
      <c r="E289" s="454"/>
      <c r="F289" s="454"/>
      <c r="G289" s="454"/>
      <c r="H289" s="454"/>
      <c r="I289" s="449"/>
      <c r="J289" s="449"/>
      <c r="K289" s="449"/>
      <c r="L289" s="449"/>
    </row>
    <row r="290" spans="2:12" x14ac:dyDescent="0.25">
      <c r="B290" s="456" t="s">
        <v>284</v>
      </c>
      <c r="C290" s="456"/>
      <c r="D290" s="457" t="s">
        <v>285</v>
      </c>
      <c r="E290" s="457"/>
      <c r="F290" s="457"/>
      <c r="G290" s="457"/>
      <c r="H290" s="457"/>
      <c r="I290" s="449"/>
      <c r="J290" s="449"/>
      <c r="K290" s="449"/>
      <c r="L290" s="449"/>
    </row>
    <row r="291" spans="2:12" x14ac:dyDescent="0.25">
      <c r="B291" s="456"/>
      <c r="C291" s="456"/>
      <c r="D291" s="457"/>
      <c r="E291" s="457"/>
      <c r="F291" s="457"/>
      <c r="G291" s="457"/>
      <c r="H291" s="457"/>
      <c r="I291" s="458"/>
      <c r="J291" s="458"/>
      <c r="K291" s="458"/>
      <c r="L291" s="458"/>
    </row>
    <row r="292" spans="2:12" x14ac:dyDescent="0.25">
      <c r="B292" s="256"/>
      <c r="C292" s="459" t="s">
        <v>286</v>
      </c>
      <c r="D292" s="459"/>
      <c r="E292" s="459"/>
      <c r="F292" s="459"/>
      <c r="G292" s="337" t="s">
        <v>287</v>
      </c>
      <c r="H292" s="337"/>
      <c r="I292" s="337"/>
      <c r="J292" s="337"/>
      <c r="K292" s="337"/>
      <c r="L292" s="337"/>
    </row>
    <row r="293" spans="2:12" x14ac:dyDescent="0.25">
      <c r="B293" s="460">
        <v>1</v>
      </c>
      <c r="C293" s="257" t="s">
        <v>326</v>
      </c>
      <c r="D293" s="258">
        <v>20</v>
      </c>
      <c r="E293" s="258" t="s">
        <v>289</v>
      </c>
      <c r="F293" s="461" t="s">
        <v>145</v>
      </c>
      <c r="G293" s="462">
        <v>11</v>
      </c>
      <c r="H293" s="462">
        <v>10</v>
      </c>
      <c r="I293" s="462">
        <v>10</v>
      </c>
      <c r="J293" s="462"/>
      <c r="K293" s="462"/>
      <c r="L293" s="463"/>
    </row>
    <row r="294" spans="2:12" x14ac:dyDescent="0.25">
      <c r="B294" s="460"/>
      <c r="C294" s="259" t="s">
        <v>290</v>
      </c>
      <c r="D294" s="260">
        <v>22</v>
      </c>
      <c r="E294" s="260" t="s">
        <v>289</v>
      </c>
      <c r="F294" s="461"/>
      <c r="G294" s="462"/>
      <c r="H294" s="462"/>
      <c r="I294" s="462"/>
      <c r="J294" s="462"/>
      <c r="K294" s="462"/>
      <c r="L294" s="463"/>
    </row>
    <row r="295" spans="2:12" x14ac:dyDescent="0.25">
      <c r="B295" s="464">
        <v>2</v>
      </c>
      <c r="C295" s="258" t="s">
        <v>327</v>
      </c>
      <c r="D295" s="258">
        <v>20</v>
      </c>
      <c r="E295" s="258" t="s">
        <v>289</v>
      </c>
      <c r="F295" s="465" t="s">
        <v>145</v>
      </c>
      <c r="G295" s="466">
        <v>7</v>
      </c>
      <c r="H295" s="466">
        <v>7</v>
      </c>
      <c r="I295" s="466">
        <v>7</v>
      </c>
      <c r="J295" s="466"/>
      <c r="K295" s="467"/>
      <c r="L295" s="468"/>
    </row>
    <row r="296" spans="2:12" x14ac:dyDescent="0.25">
      <c r="B296" s="464"/>
      <c r="C296" s="264" t="s">
        <v>290</v>
      </c>
      <c r="D296" s="264">
        <v>22</v>
      </c>
      <c r="E296" s="264" t="s">
        <v>289</v>
      </c>
      <c r="F296" s="465"/>
      <c r="G296" s="466"/>
      <c r="H296" s="466"/>
      <c r="I296" s="466"/>
      <c r="J296" s="466"/>
      <c r="K296" s="467"/>
      <c r="L296" s="468"/>
    </row>
    <row r="297" spans="2:12" x14ac:dyDescent="0.25">
      <c r="B297" s="460">
        <v>3</v>
      </c>
      <c r="C297" s="258" t="s">
        <v>328</v>
      </c>
      <c r="D297" s="258">
        <v>20</v>
      </c>
      <c r="E297" s="258" t="s">
        <v>289</v>
      </c>
      <c r="F297" s="470" t="s">
        <v>146</v>
      </c>
      <c r="G297" s="462">
        <v>9</v>
      </c>
      <c r="H297" s="462">
        <v>10</v>
      </c>
      <c r="I297" s="462">
        <v>11</v>
      </c>
      <c r="J297" s="462"/>
      <c r="K297" s="471"/>
      <c r="L297" s="472"/>
    </row>
    <row r="298" spans="2:12" x14ac:dyDescent="0.25">
      <c r="B298" s="460"/>
      <c r="C298" s="265" t="s">
        <v>290</v>
      </c>
      <c r="D298" s="265">
        <v>22</v>
      </c>
      <c r="E298" s="265" t="s">
        <v>289</v>
      </c>
      <c r="F298" s="470"/>
      <c r="G298" s="462"/>
      <c r="H298" s="462"/>
      <c r="I298" s="462"/>
      <c r="J298" s="462"/>
      <c r="K298" s="471"/>
      <c r="L298" s="472"/>
    </row>
    <row r="299" spans="2:12" x14ac:dyDescent="0.25">
      <c r="B299" s="464">
        <v>4</v>
      </c>
      <c r="C299" s="258" t="s">
        <v>329</v>
      </c>
      <c r="D299" s="258">
        <v>20</v>
      </c>
      <c r="E299" s="258" t="s">
        <v>289</v>
      </c>
      <c r="F299" s="470" t="s">
        <v>146</v>
      </c>
      <c r="G299" s="462">
        <v>11</v>
      </c>
      <c r="H299" s="462">
        <v>10</v>
      </c>
      <c r="I299" s="462">
        <v>11</v>
      </c>
      <c r="J299" s="462"/>
      <c r="K299" s="471"/>
      <c r="L299" s="472"/>
    </row>
    <row r="300" spans="2:12" x14ac:dyDescent="0.25">
      <c r="B300" s="464"/>
      <c r="C300" s="265" t="s">
        <v>290</v>
      </c>
      <c r="D300" s="265">
        <v>22</v>
      </c>
      <c r="E300" s="265" t="s">
        <v>289</v>
      </c>
      <c r="F300" s="470"/>
      <c r="G300" s="462"/>
      <c r="H300" s="462"/>
      <c r="I300" s="462"/>
      <c r="J300" s="462"/>
      <c r="K300" s="471"/>
      <c r="L300" s="472"/>
    </row>
    <row r="301" spans="2:12" x14ac:dyDescent="0.25">
      <c r="B301" s="460">
        <v>5</v>
      </c>
      <c r="C301" s="267" t="s">
        <v>330</v>
      </c>
      <c r="D301" s="267">
        <v>20</v>
      </c>
      <c r="E301" s="267" t="s">
        <v>289</v>
      </c>
      <c r="F301" s="461" t="s">
        <v>145</v>
      </c>
      <c r="G301" s="462">
        <v>14</v>
      </c>
      <c r="H301" s="462">
        <v>20</v>
      </c>
      <c r="I301" s="462">
        <v>20</v>
      </c>
      <c r="J301" s="462"/>
      <c r="K301" s="471"/>
      <c r="L301" s="472"/>
    </row>
    <row r="302" spans="2:12" x14ac:dyDescent="0.25">
      <c r="B302" s="460"/>
      <c r="C302" s="260" t="s">
        <v>290</v>
      </c>
      <c r="D302" s="260">
        <v>22</v>
      </c>
      <c r="E302" s="260" t="s">
        <v>289</v>
      </c>
      <c r="F302" s="461"/>
      <c r="G302" s="462"/>
      <c r="H302" s="462"/>
      <c r="I302" s="462"/>
      <c r="J302" s="462"/>
      <c r="K302" s="471"/>
      <c r="L302" s="472"/>
    </row>
    <row r="303" spans="2:12" x14ac:dyDescent="0.25">
      <c r="B303" s="464">
        <v>6</v>
      </c>
      <c r="C303" s="258" t="s">
        <v>331</v>
      </c>
      <c r="D303" s="258">
        <v>20</v>
      </c>
      <c r="E303" s="258" t="s">
        <v>289</v>
      </c>
      <c r="F303" s="470" t="s">
        <v>146</v>
      </c>
      <c r="G303" s="462">
        <v>8</v>
      </c>
      <c r="H303" s="462">
        <v>9</v>
      </c>
      <c r="I303" s="462">
        <v>9</v>
      </c>
      <c r="J303" s="462"/>
      <c r="K303" s="471"/>
      <c r="L303" s="472"/>
    </row>
    <row r="304" spans="2:12" x14ac:dyDescent="0.25">
      <c r="B304" s="464"/>
      <c r="C304" s="265" t="s">
        <v>290</v>
      </c>
      <c r="D304" s="265">
        <v>22</v>
      </c>
      <c r="E304" s="265" t="s">
        <v>289</v>
      </c>
      <c r="F304" s="470"/>
      <c r="G304" s="462"/>
      <c r="H304" s="462"/>
      <c r="I304" s="462"/>
      <c r="J304" s="462"/>
      <c r="K304" s="471"/>
      <c r="L304" s="472"/>
    </row>
    <row r="305" spans="2:12" x14ac:dyDescent="0.25">
      <c r="B305" s="460">
        <v>7</v>
      </c>
      <c r="C305" s="258" t="s">
        <v>332</v>
      </c>
      <c r="D305" s="258">
        <v>20</v>
      </c>
      <c r="E305" s="258" t="s">
        <v>289</v>
      </c>
      <c r="F305" s="461" t="s">
        <v>145</v>
      </c>
      <c r="G305" s="462">
        <v>10</v>
      </c>
      <c r="H305" s="462">
        <v>10</v>
      </c>
      <c r="I305" s="462">
        <v>10</v>
      </c>
      <c r="J305" s="462"/>
      <c r="K305" s="471"/>
      <c r="L305" s="472"/>
    </row>
    <row r="306" spans="2:12" x14ac:dyDescent="0.25">
      <c r="B306" s="460"/>
      <c r="C306" s="260" t="s">
        <v>290</v>
      </c>
      <c r="D306" s="260">
        <v>22</v>
      </c>
      <c r="E306" s="260" t="s">
        <v>289</v>
      </c>
      <c r="F306" s="461"/>
      <c r="G306" s="462"/>
      <c r="H306" s="462"/>
      <c r="I306" s="462"/>
      <c r="J306" s="462"/>
      <c r="K306" s="471"/>
      <c r="L306" s="472"/>
    </row>
    <row r="307" spans="2:12" x14ac:dyDescent="0.25">
      <c r="B307" s="464">
        <v>8</v>
      </c>
      <c r="C307" s="258" t="s">
        <v>333</v>
      </c>
      <c r="D307" s="258">
        <v>20</v>
      </c>
      <c r="E307" s="258" t="s">
        <v>289</v>
      </c>
      <c r="F307" s="470" t="s">
        <v>146</v>
      </c>
      <c r="G307" s="462">
        <v>7</v>
      </c>
      <c r="H307" s="462">
        <v>6</v>
      </c>
      <c r="I307" s="462">
        <v>7</v>
      </c>
      <c r="J307" s="462"/>
      <c r="K307" s="471"/>
      <c r="L307" s="472"/>
    </row>
    <row r="308" spans="2:12" x14ac:dyDescent="0.25">
      <c r="B308" s="464"/>
      <c r="C308" s="265" t="s">
        <v>290</v>
      </c>
      <c r="D308" s="265">
        <v>22</v>
      </c>
      <c r="E308" s="265" t="s">
        <v>289</v>
      </c>
      <c r="F308" s="470"/>
      <c r="G308" s="462"/>
      <c r="H308" s="462"/>
      <c r="I308" s="462"/>
      <c r="J308" s="462"/>
      <c r="K308" s="471"/>
      <c r="L308" s="472"/>
    </row>
    <row r="309" spans="2:12" x14ac:dyDescent="0.25">
      <c r="B309" s="460">
        <v>9</v>
      </c>
      <c r="C309" s="258" t="s">
        <v>298</v>
      </c>
      <c r="D309" s="258">
        <v>20</v>
      </c>
      <c r="E309" s="258" t="s">
        <v>289</v>
      </c>
      <c r="F309" s="461" t="s">
        <v>145</v>
      </c>
      <c r="G309" s="462">
        <v>16</v>
      </c>
      <c r="H309" s="462">
        <v>17</v>
      </c>
      <c r="I309" s="462">
        <v>16</v>
      </c>
      <c r="J309" s="462"/>
      <c r="K309" s="471"/>
      <c r="L309" s="472"/>
    </row>
    <row r="310" spans="2:12" x14ac:dyDescent="0.25">
      <c r="B310" s="460"/>
      <c r="C310" s="260" t="s">
        <v>290</v>
      </c>
      <c r="D310" s="260">
        <v>22</v>
      </c>
      <c r="E310" s="260" t="s">
        <v>289</v>
      </c>
      <c r="F310" s="461"/>
      <c r="G310" s="462"/>
      <c r="H310" s="462"/>
      <c r="I310" s="462"/>
      <c r="J310" s="462"/>
      <c r="K310" s="471"/>
      <c r="L310" s="472"/>
    </row>
    <row r="311" spans="2:12" x14ac:dyDescent="0.25">
      <c r="B311" s="464">
        <v>10</v>
      </c>
      <c r="C311" s="258" t="s">
        <v>334</v>
      </c>
      <c r="D311" s="258">
        <v>20</v>
      </c>
      <c r="E311" s="258" t="s">
        <v>289</v>
      </c>
      <c r="F311" s="470" t="s">
        <v>146</v>
      </c>
      <c r="G311" s="462">
        <v>8</v>
      </c>
      <c r="H311" s="462">
        <v>8</v>
      </c>
      <c r="I311" s="462">
        <v>9</v>
      </c>
      <c r="J311" s="462"/>
      <c r="K311" s="471"/>
      <c r="L311" s="472"/>
    </row>
    <row r="312" spans="2:12" x14ac:dyDescent="0.25">
      <c r="B312" s="464"/>
      <c r="C312" s="265" t="s">
        <v>290</v>
      </c>
      <c r="D312" s="265">
        <v>22</v>
      </c>
      <c r="E312" s="265" t="s">
        <v>289</v>
      </c>
      <c r="F312" s="470"/>
      <c r="G312" s="462"/>
      <c r="H312" s="462"/>
      <c r="I312" s="462"/>
      <c r="J312" s="462"/>
      <c r="K312" s="471"/>
      <c r="L312" s="472"/>
    </row>
    <row r="313" spans="2:12" x14ac:dyDescent="0.25">
      <c r="B313" s="460">
        <v>11</v>
      </c>
      <c r="C313" s="258" t="s">
        <v>335</v>
      </c>
      <c r="D313" s="258">
        <v>20</v>
      </c>
      <c r="E313" s="258" t="s">
        <v>289</v>
      </c>
      <c r="F313" s="461" t="s">
        <v>145</v>
      </c>
      <c r="G313" s="462">
        <v>12</v>
      </c>
      <c r="H313" s="462">
        <v>11</v>
      </c>
      <c r="I313" s="462">
        <v>11</v>
      </c>
      <c r="J313" s="462"/>
      <c r="K313" s="471"/>
      <c r="L313" s="472"/>
    </row>
    <row r="314" spans="2:12" x14ac:dyDescent="0.25">
      <c r="B314" s="460"/>
      <c r="C314" s="260" t="s">
        <v>290</v>
      </c>
      <c r="D314" s="260">
        <v>22</v>
      </c>
      <c r="E314" s="260" t="s">
        <v>289</v>
      </c>
      <c r="F314" s="461"/>
      <c r="G314" s="462"/>
      <c r="H314" s="462"/>
      <c r="I314" s="462"/>
      <c r="J314" s="462"/>
      <c r="K314" s="471"/>
      <c r="L314" s="472"/>
    </row>
    <row r="315" spans="2:12" x14ac:dyDescent="0.25">
      <c r="B315" s="464">
        <v>12</v>
      </c>
      <c r="C315" s="268" t="s">
        <v>336</v>
      </c>
      <c r="D315" s="269">
        <v>20</v>
      </c>
      <c r="E315" s="269" t="s">
        <v>289</v>
      </c>
      <c r="F315" s="470" t="s">
        <v>146</v>
      </c>
      <c r="G315" s="462" t="s">
        <v>301</v>
      </c>
      <c r="H315" s="462" t="s">
        <v>301</v>
      </c>
      <c r="I315" s="462" t="s">
        <v>301</v>
      </c>
      <c r="J315" s="462"/>
      <c r="K315" s="471"/>
      <c r="L315" s="472"/>
    </row>
    <row r="316" spans="2:12" x14ac:dyDescent="0.25">
      <c r="B316" s="464"/>
      <c r="C316" s="260" t="s">
        <v>290</v>
      </c>
      <c r="D316" s="260">
        <v>22</v>
      </c>
      <c r="E316" s="260" t="s">
        <v>289</v>
      </c>
      <c r="F316" s="470"/>
      <c r="G316" s="462"/>
      <c r="H316" s="462"/>
      <c r="I316" s="462"/>
      <c r="J316" s="462"/>
      <c r="K316" s="471"/>
      <c r="L316" s="472"/>
    </row>
    <row r="317" spans="2:12" x14ac:dyDescent="0.25">
      <c r="B317" s="460">
        <v>13</v>
      </c>
      <c r="C317" s="258" t="s">
        <v>337</v>
      </c>
      <c r="D317" s="258">
        <v>20</v>
      </c>
      <c r="E317" s="258" t="s">
        <v>289</v>
      </c>
      <c r="F317" s="461" t="s">
        <v>145</v>
      </c>
      <c r="G317" s="473" t="s">
        <v>301</v>
      </c>
      <c r="H317" s="473" t="s">
        <v>301</v>
      </c>
      <c r="I317" s="473" t="s">
        <v>301</v>
      </c>
      <c r="J317" s="473"/>
      <c r="K317" s="471"/>
      <c r="L317" s="472"/>
    </row>
    <row r="318" spans="2:12" x14ac:dyDescent="0.25">
      <c r="B318" s="460"/>
      <c r="C318" s="266" t="s">
        <v>290</v>
      </c>
      <c r="D318" s="266">
        <v>22</v>
      </c>
      <c r="E318" s="266" t="s">
        <v>289</v>
      </c>
      <c r="F318" s="461"/>
      <c r="G318" s="473"/>
      <c r="H318" s="473"/>
      <c r="I318" s="473"/>
      <c r="J318" s="473"/>
      <c r="K318" s="471"/>
      <c r="L318" s="472"/>
    </row>
    <row r="319" spans="2:12" x14ac:dyDescent="0.25">
      <c r="B319" s="460">
        <v>13</v>
      </c>
      <c r="C319" s="258" t="s">
        <v>300</v>
      </c>
      <c r="D319" s="258">
        <v>120</v>
      </c>
      <c r="E319" s="258" t="s">
        <v>289</v>
      </c>
      <c r="F319" s="461" t="s">
        <v>145</v>
      </c>
      <c r="G319" s="473" t="s">
        <v>301</v>
      </c>
      <c r="H319" s="473" t="s">
        <v>301</v>
      </c>
      <c r="I319" s="473" t="s">
        <v>301</v>
      </c>
      <c r="J319" s="473"/>
      <c r="K319" s="471"/>
      <c r="L319" s="472"/>
    </row>
    <row r="320" spans="2:12" x14ac:dyDescent="0.25">
      <c r="B320" s="460"/>
      <c r="C320" s="266"/>
      <c r="D320" s="266"/>
      <c r="E320" s="266"/>
      <c r="F320" s="461"/>
      <c r="G320" s="473"/>
      <c r="H320" s="473"/>
      <c r="I320" s="473"/>
      <c r="J320" s="473"/>
      <c r="K320" s="471"/>
      <c r="L320" s="472"/>
    </row>
    <row r="324" spans="2:12" ht="14.45" customHeight="1" x14ac:dyDescent="0.25">
      <c r="B324" s="414"/>
      <c r="C324" s="414" t="s">
        <v>309</v>
      </c>
      <c r="D324" s="414" t="s">
        <v>126</v>
      </c>
      <c r="E324" s="414" t="s">
        <v>269</v>
      </c>
      <c r="F324" s="414" t="s">
        <v>270</v>
      </c>
      <c r="G324" s="442" t="s">
        <v>271</v>
      </c>
      <c r="H324" s="442"/>
      <c r="I324" s="407" t="s">
        <v>272</v>
      </c>
      <c r="J324" s="407"/>
      <c r="K324" s="407"/>
      <c r="L324" s="407"/>
    </row>
    <row r="325" spans="2:12" x14ac:dyDescent="0.25">
      <c r="B325" s="414"/>
      <c r="C325" s="414"/>
      <c r="D325" s="414"/>
      <c r="E325" s="414"/>
      <c r="F325" s="414"/>
      <c r="G325" s="414"/>
      <c r="H325" s="442"/>
      <c r="I325" s="407"/>
      <c r="J325" s="407"/>
      <c r="K325" s="407"/>
      <c r="L325" s="407"/>
    </row>
    <row r="326" spans="2:12" x14ac:dyDescent="0.25">
      <c r="B326" s="443" t="s">
        <v>273</v>
      </c>
      <c r="C326" s="443"/>
      <c r="D326" s="251" t="e">
        <f>(d213j240+D336+D337+D338+D343+D344+D351+D352+D347+D348+D355+D356+#REF!+#REF!+D359)/60</f>
        <v>#NAME?</v>
      </c>
      <c r="E326" s="444" t="s">
        <v>274</v>
      </c>
      <c r="F326" s="444">
        <v>4</v>
      </c>
      <c r="G326" s="445" t="e">
        <f>D326*F326</f>
        <v>#NAME?</v>
      </c>
      <c r="H326" s="445"/>
      <c r="I326" s="446"/>
      <c r="J326" s="446"/>
      <c r="K326" s="446"/>
      <c r="L326" s="446"/>
    </row>
    <row r="327" spans="2:12" x14ac:dyDescent="0.25">
      <c r="B327" s="447" t="s">
        <v>276</v>
      </c>
      <c r="C327" s="447"/>
      <c r="D327" s="252">
        <f>(D339+D354+D340+D341+D342+D345+D346+D349+D350+D353+D354+D357+D358)/60</f>
        <v>4.5666666666666664</v>
      </c>
      <c r="E327" s="444"/>
      <c r="F327" s="444"/>
      <c r="G327" s="448">
        <f>D327*F326</f>
        <v>18.266666666666666</v>
      </c>
      <c r="H327" s="448"/>
      <c r="I327" s="449" t="s">
        <v>325</v>
      </c>
      <c r="J327" s="449"/>
      <c r="K327" s="449"/>
      <c r="L327" s="449"/>
    </row>
    <row r="328" spans="2:12" x14ac:dyDescent="0.25">
      <c r="B328" s="447" t="s">
        <v>278</v>
      </c>
      <c r="C328" s="447"/>
      <c r="D328" s="253" t="e">
        <f>SUM(D326:D327)</f>
        <v>#NAME?</v>
      </c>
      <c r="E328" s="444"/>
      <c r="F328" s="444"/>
      <c r="G328" s="450" t="e">
        <f>#NAME?</f>
        <v>#NAME?</v>
      </c>
      <c r="H328" s="450"/>
      <c r="I328" s="449" t="s">
        <v>279</v>
      </c>
      <c r="J328" s="449"/>
      <c r="K328" s="449"/>
      <c r="L328" s="449"/>
    </row>
    <row r="329" spans="2:12" x14ac:dyDescent="0.25">
      <c r="B329" s="447" t="s">
        <v>280</v>
      </c>
      <c r="C329" s="447"/>
      <c r="D329" s="451" t="s">
        <v>338</v>
      </c>
      <c r="E329" s="451"/>
      <c r="F329" s="451"/>
      <c r="G329" s="451"/>
      <c r="H329" s="451"/>
      <c r="I329" s="452" t="s">
        <v>281</v>
      </c>
      <c r="J329" s="452"/>
      <c r="K329" s="452"/>
      <c r="L329" s="452"/>
    </row>
    <row r="330" spans="2:12" x14ac:dyDescent="0.25">
      <c r="B330" s="254" t="s">
        <v>282</v>
      </c>
      <c r="C330" s="255"/>
      <c r="D330" s="453">
        <v>50.36</v>
      </c>
      <c r="E330" s="453"/>
      <c r="F330" s="453"/>
      <c r="G330" s="453"/>
      <c r="H330" s="453"/>
      <c r="I330" s="449" t="s">
        <v>283</v>
      </c>
      <c r="J330" s="449"/>
      <c r="K330" s="449"/>
      <c r="L330" s="449"/>
    </row>
    <row r="331" spans="2:12" x14ac:dyDescent="0.25">
      <c r="B331" s="447" t="s">
        <v>31</v>
      </c>
      <c r="C331" s="447"/>
      <c r="D331" s="454">
        <v>43567</v>
      </c>
      <c r="E331" s="454"/>
      <c r="F331" s="454"/>
      <c r="G331" s="454"/>
      <c r="H331" s="454"/>
      <c r="I331" s="449" t="s">
        <v>275</v>
      </c>
      <c r="J331" s="449"/>
      <c r="K331" s="449"/>
      <c r="L331" s="449"/>
    </row>
    <row r="332" spans="2:12" x14ac:dyDescent="0.25">
      <c r="B332" s="456" t="s">
        <v>284</v>
      </c>
      <c r="C332" s="456"/>
      <c r="D332" s="457" t="s">
        <v>285</v>
      </c>
      <c r="E332" s="457"/>
      <c r="F332" s="457"/>
      <c r="G332" s="457"/>
      <c r="H332" s="457"/>
      <c r="I332" s="449" t="s">
        <v>304</v>
      </c>
      <c r="J332" s="449"/>
      <c r="K332" s="449"/>
      <c r="L332" s="449"/>
    </row>
    <row r="333" spans="2:12" x14ac:dyDescent="0.25">
      <c r="B333" s="456"/>
      <c r="C333" s="456"/>
      <c r="D333" s="457"/>
      <c r="E333" s="457"/>
      <c r="F333" s="457"/>
      <c r="G333" s="457"/>
      <c r="H333" s="457"/>
      <c r="I333" s="458"/>
      <c r="J333" s="458"/>
      <c r="K333" s="458"/>
      <c r="L333" s="458"/>
    </row>
    <row r="334" spans="2:12" x14ac:dyDescent="0.25">
      <c r="B334" s="256"/>
      <c r="C334" s="459" t="s">
        <v>286</v>
      </c>
      <c r="D334" s="459"/>
      <c r="E334" s="459"/>
      <c r="F334" s="459"/>
      <c r="G334" s="337" t="s">
        <v>287</v>
      </c>
      <c r="H334" s="337"/>
      <c r="I334" s="337"/>
      <c r="J334" s="337"/>
      <c r="K334" s="337"/>
      <c r="L334" s="337"/>
    </row>
    <row r="335" spans="2:12" x14ac:dyDescent="0.25">
      <c r="B335" s="460">
        <v>1</v>
      </c>
      <c r="C335" s="257" t="s">
        <v>316</v>
      </c>
      <c r="D335" s="258">
        <v>20</v>
      </c>
      <c r="E335" s="258" t="s">
        <v>289</v>
      </c>
      <c r="F335" s="461" t="s">
        <v>145</v>
      </c>
      <c r="G335" s="462">
        <v>16</v>
      </c>
      <c r="H335" s="462">
        <v>15</v>
      </c>
      <c r="I335" s="462">
        <v>15</v>
      </c>
      <c r="J335" s="462">
        <v>16</v>
      </c>
      <c r="K335" s="462"/>
      <c r="L335" s="463"/>
    </row>
    <row r="336" spans="2:12" x14ac:dyDescent="0.25">
      <c r="B336" s="460"/>
      <c r="C336" s="259" t="s">
        <v>290</v>
      </c>
      <c r="D336" s="260">
        <v>22</v>
      </c>
      <c r="E336" s="260" t="s">
        <v>289</v>
      </c>
      <c r="F336" s="461"/>
      <c r="G336" s="462"/>
      <c r="H336" s="462"/>
      <c r="I336" s="462"/>
      <c r="J336" s="462"/>
      <c r="K336" s="462"/>
      <c r="L336" s="463"/>
    </row>
    <row r="337" spans="2:12" x14ac:dyDescent="0.25">
      <c r="B337" s="464">
        <v>2</v>
      </c>
      <c r="C337" s="258" t="s">
        <v>317</v>
      </c>
      <c r="D337" s="258">
        <v>20</v>
      </c>
      <c r="E337" s="258" t="s">
        <v>289</v>
      </c>
      <c r="F337" s="465" t="s">
        <v>145</v>
      </c>
      <c r="G337" s="466">
        <v>5</v>
      </c>
      <c r="H337" s="466">
        <v>5</v>
      </c>
      <c r="I337" s="466">
        <v>5</v>
      </c>
      <c r="J337" s="466">
        <v>5</v>
      </c>
      <c r="K337" s="467"/>
      <c r="L337" s="468"/>
    </row>
    <row r="338" spans="2:12" x14ac:dyDescent="0.25">
      <c r="B338" s="464"/>
      <c r="C338" s="264" t="s">
        <v>290</v>
      </c>
      <c r="D338" s="264">
        <v>22</v>
      </c>
      <c r="E338" s="264" t="s">
        <v>289</v>
      </c>
      <c r="F338" s="465"/>
      <c r="G338" s="466"/>
      <c r="H338" s="466"/>
      <c r="I338" s="466"/>
      <c r="J338" s="466"/>
      <c r="K338" s="467"/>
      <c r="L338" s="468"/>
    </row>
    <row r="339" spans="2:12" x14ac:dyDescent="0.25">
      <c r="B339" s="460">
        <v>3</v>
      </c>
      <c r="C339" s="258" t="s">
        <v>318</v>
      </c>
      <c r="D339" s="258">
        <v>20</v>
      </c>
      <c r="E339" s="258" t="s">
        <v>289</v>
      </c>
      <c r="F339" s="470" t="s">
        <v>146</v>
      </c>
      <c r="G339" s="462">
        <v>32</v>
      </c>
      <c r="H339" s="462">
        <v>38</v>
      </c>
      <c r="I339" s="462">
        <v>35</v>
      </c>
      <c r="J339" s="462">
        <v>39</v>
      </c>
      <c r="K339" s="471"/>
      <c r="L339" s="472"/>
    </row>
    <row r="340" spans="2:12" x14ac:dyDescent="0.25">
      <c r="B340" s="460"/>
      <c r="C340" s="265" t="s">
        <v>290</v>
      </c>
      <c r="D340" s="265">
        <v>22</v>
      </c>
      <c r="E340" s="265" t="s">
        <v>289</v>
      </c>
      <c r="F340" s="470"/>
      <c r="G340" s="462"/>
      <c r="H340" s="462"/>
      <c r="I340" s="462"/>
      <c r="J340" s="462"/>
      <c r="K340" s="471"/>
      <c r="L340" s="472"/>
    </row>
    <row r="341" spans="2:12" x14ac:dyDescent="0.25">
      <c r="B341" s="464">
        <v>4</v>
      </c>
      <c r="C341" s="258" t="s">
        <v>319</v>
      </c>
      <c r="D341" s="258">
        <v>20</v>
      </c>
      <c r="E341" s="258" t="s">
        <v>289</v>
      </c>
      <c r="F341" s="470" t="s">
        <v>146</v>
      </c>
      <c r="G341" s="462">
        <v>39</v>
      </c>
      <c r="H341" s="462">
        <v>37</v>
      </c>
      <c r="I341" s="462">
        <v>38</v>
      </c>
      <c r="J341" s="462">
        <v>40</v>
      </c>
      <c r="K341" s="471"/>
      <c r="L341" s="472"/>
    </row>
    <row r="342" spans="2:12" x14ac:dyDescent="0.25">
      <c r="B342" s="464"/>
      <c r="C342" s="265" t="s">
        <v>290</v>
      </c>
      <c r="D342" s="265">
        <v>22</v>
      </c>
      <c r="E342" s="265" t="s">
        <v>289</v>
      </c>
      <c r="F342" s="470"/>
      <c r="G342" s="462"/>
      <c r="H342" s="462"/>
      <c r="I342" s="462"/>
      <c r="J342" s="462"/>
      <c r="K342" s="471"/>
      <c r="L342" s="472"/>
    </row>
    <row r="343" spans="2:12" x14ac:dyDescent="0.25">
      <c r="B343" s="460">
        <v>5</v>
      </c>
      <c r="C343" s="267" t="s">
        <v>320</v>
      </c>
      <c r="D343" s="267">
        <v>20</v>
      </c>
      <c r="E343" s="267" t="s">
        <v>289</v>
      </c>
      <c r="F343" s="461" t="s">
        <v>145</v>
      </c>
      <c r="G343" s="462">
        <v>7</v>
      </c>
      <c r="H343" s="462">
        <v>7</v>
      </c>
      <c r="I343" s="462">
        <v>7</v>
      </c>
      <c r="J343" s="462">
        <v>7</v>
      </c>
      <c r="K343" s="471"/>
      <c r="L343" s="472"/>
    </row>
    <row r="344" spans="2:12" x14ac:dyDescent="0.25">
      <c r="B344" s="460"/>
      <c r="C344" s="260" t="s">
        <v>290</v>
      </c>
      <c r="D344" s="260">
        <v>22</v>
      </c>
      <c r="E344" s="260" t="s">
        <v>289</v>
      </c>
      <c r="F344" s="461"/>
      <c r="G344" s="462"/>
      <c r="H344" s="462"/>
      <c r="I344" s="462"/>
      <c r="J344" s="462"/>
      <c r="K344" s="471"/>
      <c r="L344" s="472"/>
    </row>
    <row r="345" spans="2:12" x14ac:dyDescent="0.25">
      <c r="B345" s="464">
        <v>6</v>
      </c>
      <c r="C345" s="258" t="s">
        <v>321</v>
      </c>
      <c r="D345" s="258">
        <v>20</v>
      </c>
      <c r="E345" s="258" t="s">
        <v>289</v>
      </c>
      <c r="F345" s="470" t="s">
        <v>146</v>
      </c>
      <c r="G345" s="462">
        <v>10</v>
      </c>
      <c r="H345" s="462">
        <v>11</v>
      </c>
      <c r="I345" s="462">
        <v>9</v>
      </c>
      <c r="J345" s="462">
        <v>10</v>
      </c>
      <c r="K345" s="471"/>
      <c r="L345" s="472"/>
    </row>
    <row r="346" spans="2:12" x14ac:dyDescent="0.25">
      <c r="B346" s="464"/>
      <c r="C346" s="265" t="s">
        <v>290</v>
      </c>
      <c r="D346" s="265">
        <v>22</v>
      </c>
      <c r="E346" s="265" t="s">
        <v>289</v>
      </c>
      <c r="F346" s="470"/>
      <c r="G346" s="462"/>
      <c r="H346" s="462"/>
      <c r="I346" s="462"/>
      <c r="J346" s="462"/>
      <c r="K346" s="471"/>
      <c r="L346" s="472"/>
    </row>
    <row r="347" spans="2:12" x14ac:dyDescent="0.25">
      <c r="B347" s="460">
        <v>7</v>
      </c>
      <c r="C347" s="258" t="s">
        <v>298</v>
      </c>
      <c r="D347" s="258">
        <v>20</v>
      </c>
      <c r="E347" s="258" t="s">
        <v>289</v>
      </c>
      <c r="F347" s="461" t="s">
        <v>145</v>
      </c>
      <c r="G347" s="462">
        <v>15</v>
      </c>
      <c r="H347" s="462">
        <v>15</v>
      </c>
      <c r="I347" s="462">
        <v>16</v>
      </c>
      <c r="J347" s="462">
        <v>17</v>
      </c>
      <c r="K347" s="471"/>
      <c r="L347" s="472"/>
    </row>
    <row r="348" spans="2:12" x14ac:dyDescent="0.25">
      <c r="B348" s="460"/>
      <c r="C348" s="260" t="s">
        <v>290</v>
      </c>
      <c r="D348" s="260">
        <v>22</v>
      </c>
      <c r="E348" s="260" t="s">
        <v>289</v>
      </c>
      <c r="F348" s="461"/>
      <c r="G348" s="462"/>
      <c r="H348" s="462"/>
      <c r="I348" s="462"/>
      <c r="J348" s="462"/>
      <c r="K348" s="471"/>
      <c r="L348" s="472"/>
    </row>
    <row r="349" spans="2:12" x14ac:dyDescent="0.25">
      <c r="B349" s="464">
        <v>8</v>
      </c>
      <c r="C349" s="258" t="s">
        <v>299</v>
      </c>
      <c r="D349" s="258">
        <v>20</v>
      </c>
      <c r="E349" s="258" t="s">
        <v>289</v>
      </c>
      <c r="F349" s="470" t="s">
        <v>146</v>
      </c>
      <c r="G349" s="462">
        <v>25</v>
      </c>
      <c r="H349" s="462">
        <v>24</v>
      </c>
      <c r="I349" s="462">
        <v>24</v>
      </c>
      <c r="J349" s="462">
        <v>25</v>
      </c>
      <c r="K349" s="471"/>
      <c r="L349" s="472"/>
    </row>
    <row r="350" spans="2:12" x14ac:dyDescent="0.25">
      <c r="B350" s="464"/>
      <c r="C350" s="265" t="s">
        <v>290</v>
      </c>
      <c r="D350" s="265">
        <v>22</v>
      </c>
      <c r="E350" s="265" t="s">
        <v>289</v>
      </c>
      <c r="F350" s="470"/>
      <c r="G350" s="462"/>
      <c r="H350" s="462"/>
      <c r="I350" s="462"/>
      <c r="J350" s="462"/>
      <c r="K350" s="471"/>
      <c r="L350" s="472"/>
    </row>
    <row r="351" spans="2:12" x14ac:dyDescent="0.25">
      <c r="B351" s="460">
        <v>9</v>
      </c>
      <c r="C351" s="258" t="s">
        <v>322</v>
      </c>
      <c r="D351" s="258">
        <v>20</v>
      </c>
      <c r="E351" s="258" t="s">
        <v>289</v>
      </c>
      <c r="F351" s="461" t="s">
        <v>145</v>
      </c>
      <c r="G351" s="462">
        <v>3</v>
      </c>
      <c r="H351" s="462">
        <v>2</v>
      </c>
      <c r="I351" s="462">
        <v>2</v>
      </c>
      <c r="J351" s="462">
        <v>2</v>
      </c>
      <c r="K351" s="471"/>
      <c r="L351" s="472"/>
    </row>
    <row r="352" spans="2:12" x14ac:dyDescent="0.25">
      <c r="B352" s="460"/>
      <c r="C352" s="260" t="s">
        <v>290</v>
      </c>
      <c r="D352" s="260">
        <v>22</v>
      </c>
      <c r="E352" s="260" t="s">
        <v>289</v>
      </c>
      <c r="F352" s="461"/>
      <c r="G352" s="462"/>
      <c r="H352" s="462"/>
      <c r="I352" s="462"/>
      <c r="J352" s="462"/>
      <c r="K352" s="471"/>
      <c r="L352" s="472"/>
    </row>
    <row r="353" spans="2:12" x14ac:dyDescent="0.25">
      <c r="B353" s="464">
        <v>10</v>
      </c>
      <c r="C353" s="258" t="s">
        <v>323</v>
      </c>
      <c r="D353" s="258">
        <v>20</v>
      </c>
      <c r="E353" s="258" t="s">
        <v>289</v>
      </c>
      <c r="F353" s="470" t="s">
        <v>146</v>
      </c>
      <c r="G353" s="462">
        <v>6</v>
      </c>
      <c r="H353" s="462">
        <v>6</v>
      </c>
      <c r="I353" s="462">
        <v>5</v>
      </c>
      <c r="J353" s="462">
        <v>6</v>
      </c>
      <c r="K353" s="471"/>
      <c r="L353" s="472"/>
    </row>
    <row r="354" spans="2:12" x14ac:dyDescent="0.25">
      <c r="B354" s="464"/>
      <c r="C354" s="265" t="s">
        <v>290</v>
      </c>
      <c r="D354" s="265">
        <v>22</v>
      </c>
      <c r="E354" s="265" t="s">
        <v>289</v>
      </c>
      <c r="F354" s="470"/>
      <c r="G354" s="462"/>
      <c r="H354" s="462"/>
      <c r="I354" s="462"/>
      <c r="J354" s="462"/>
      <c r="K354" s="471"/>
      <c r="L354" s="472"/>
    </row>
    <row r="355" spans="2:12" x14ac:dyDescent="0.25">
      <c r="B355" s="460">
        <v>11</v>
      </c>
      <c r="C355" s="258" t="s">
        <v>324</v>
      </c>
      <c r="D355" s="258">
        <v>20</v>
      </c>
      <c r="E355" s="258" t="s">
        <v>289</v>
      </c>
      <c r="F355" s="461" t="s">
        <v>145</v>
      </c>
      <c r="G355" s="462">
        <v>7</v>
      </c>
      <c r="H355" s="462">
        <v>7</v>
      </c>
      <c r="I355" s="462">
        <v>6</v>
      </c>
      <c r="J355" s="462">
        <v>7</v>
      </c>
      <c r="K355" s="471"/>
      <c r="L355" s="472"/>
    </row>
    <row r="356" spans="2:12" x14ac:dyDescent="0.25">
      <c r="B356" s="460"/>
      <c r="C356" s="260" t="s">
        <v>290</v>
      </c>
      <c r="D356" s="260">
        <v>22</v>
      </c>
      <c r="E356" s="260" t="s">
        <v>289</v>
      </c>
      <c r="F356" s="461"/>
      <c r="G356" s="462"/>
      <c r="H356" s="462"/>
      <c r="I356" s="462"/>
      <c r="J356" s="462"/>
      <c r="K356" s="471"/>
      <c r="L356" s="472"/>
    </row>
    <row r="357" spans="2:12" x14ac:dyDescent="0.25">
      <c r="B357" s="464">
        <v>12</v>
      </c>
      <c r="C357" s="268" t="s">
        <v>307</v>
      </c>
      <c r="D357" s="269">
        <v>20</v>
      </c>
      <c r="E357" s="269" t="s">
        <v>289</v>
      </c>
      <c r="F357" s="470" t="s">
        <v>146</v>
      </c>
      <c r="G357" s="462">
        <v>28</v>
      </c>
      <c r="H357" s="462">
        <v>28</v>
      </c>
      <c r="I357" s="462">
        <v>32</v>
      </c>
      <c r="J357" s="462">
        <v>29</v>
      </c>
      <c r="K357" s="471"/>
      <c r="L357" s="472"/>
    </row>
    <row r="358" spans="2:12" x14ac:dyDescent="0.25">
      <c r="B358" s="464"/>
      <c r="C358" s="260" t="s">
        <v>290</v>
      </c>
      <c r="D358" s="260">
        <v>22</v>
      </c>
      <c r="E358" s="260" t="s">
        <v>289</v>
      </c>
      <c r="F358" s="470"/>
      <c r="G358" s="462"/>
      <c r="H358" s="462"/>
      <c r="I358" s="462"/>
      <c r="J358" s="462"/>
      <c r="K358" s="471"/>
      <c r="L358" s="472"/>
    </row>
    <row r="359" spans="2:12" x14ac:dyDescent="0.25">
      <c r="B359" s="460">
        <v>13</v>
      </c>
      <c r="C359" s="258" t="s">
        <v>300</v>
      </c>
      <c r="D359" s="258">
        <v>120</v>
      </c>
      <c r="E359" s="258" t="s">
        <v>289</v>
      </c>
      <c r="F359" s="461" t="s">
        <v>145</v>
      </c>
      <c r="G359" s="473" t="s">
        <v>305</v>
      </c>
      <c r="H359" s="473" t="s">
        <v>305</v>
      </c>
      <c r="I359" s="473" t="s">
        <v>305</v>
      </c>
      <c r="J359" s="473" t="s">
        <v>305</v>
      </c>
      <c r="K359" s="471"/>
      <c r="L359" s="472"/>
    </row>
    <row r="360" spans="2:12" x14ac:dyDescent="0.25">
      <c r="B360" s="460"/>
      <c r="C360" s="266"/>
      <c r="D360" s="266"/>
      <c r="E360" s="266"/>
      <c r="F360" s="461"/>
      <c r="G360" s="473"/>
      <c r="H360" s="473"/>
      <c r="I360" s="473"/>
      <c r="J360" s="473"/>
      <c r="K360" s="471"/>
      <c r="L360" s="472"/>
    </row>
    <row r="365" spans="2:12" ht="14.45" customHeight="1" x14ac:dyDescent="0.25">
      <c r="B365" s="414"/>
      <c r="C365" s="414" t="s">
        <v>309</v>
      </c>
      <c r="D365" s="414" t="s">
        <v>126</v>
      </c>
      <c r="E365" s="414" t="s">
        <v>269</v>
      </c>
      <c r="F365" s="414" t="s">
        <v>270</v>
      </c>
      <c r="G365" s="442" t="s">
        <v>271</v>
      </c>
      <c r="H365" s="442"/>
      <c r="I365" s="407" t="s">
        <v>272</v>
      </c>
      <c r="J365" s="407"/>
      <c r="K365" s="407"/>
      <c r="L365" s="407"/>
    </row>
    <row r="366" spans="2:12" x14ac:dyDescent="0.25">
      <c r="B366" s="414"/>
      <c r="C366" s="414"/>
      <c r="D366" s="414"/>
      <c r="E366" s="414"/>
      <c r="F366" s="414"/>
      <c r="G366" s="414"/>
      <c r="H366" s="442"/>
      <c r="I366" s="407"/>
      <c r="J366" s="407"/>
      <c r="K366" s="407"/>
      <c r="L366" s="407"/>
    </row>
    <row r="367" spans="2:12" x14ac:dyDescent="0.25">
      <c r="B367" s="443" t="s">
        <v>273</v>
      </c>
      <c r="C367" s="443"/>
      <c r="D367" s="251">
        <v>8.1199999999999992</v>
      </c>
      <c r="E367" s="444" t="s">
        <v>274</v>
      </c>
      <c r="F367" s="444">
        <v>3</v>
      </c>
      <c r="G367" s="445">
        <f>D367*F367</f>
        <v>24.36</v>
      </c>
      <c r="H367" s="445"/>
      <c r="I367" s="446"/>
      <c r="J367" s="446"/>
      <c r="K367" s="446"/>
      <c r="L367" s="446"/>
    </row>
    <row r="368" spans="2:12" x14ac:dyDescent="0.25">
      <c r="B368" s="447" t="s">
        <v>276</v>
      </c>
      <c r="C368" s="447"/>
      <c r="D368" s="252">
        <v>3.5</v>
      </c>
      <c r="E368" s="444"/>
      <c r="F368" s="444"/>
      <c r="G368" s="448">
        <f>D368*F367</f>
        <v>10.5</v>
      </c>
      <c r="H368" s="448"/>
      <c r="I368" s="449" t="s">
        <v>325</v>
      </c>
      <c r="J368" s="449"/>
      <c r="K368" s="449"/>
      <c r="L368" s="449"/>
    </row>
    <row r="369" spans="2:12" x14ac:dyDescent="0.25">
      <c r="B369" s="447" t="s">
        <v>278</v>
      </c>
      <c r="C369" s="447"/>
      <c r="D369" s="253">
        <v>11.58</v>
      </c>
      <c r="E369" s="444"/>
      <c r="F369" s="444"/>
      <c r="G369" s="450">
        <v>34.799999999999997</v>
      </c>
      <c r="H369" s="450"/>
      <c r="I369" s="449" t="s">
        <v>279</v>
      </c>
      <c r="J369" s="449"/>
      <c r="K369" s="449"/>
      <c r="L369" s="449"/>
    </row>
    <row r="370" spans="2:12" x14ac:dyDescent="0.25">
      <c r="B370" s="447" t="s">
        <v>280</v>
      </c>
      <c r="C370" s="447"/>
      <c r="D370" s="451" t="s">
        <v>315</v>
      </c>
      <c r="E370" s="451"/>
      <c r="F370" s="451"/>
      <c r="G370" s="451"/>
      <c r="H370" s="451"/>
      <c r="I370" s="452" t="s">
        <v>281</v>
      </c>
      <c r="J370" s="452"/>
      <c r="K370" s="452"/>
      <c r="L370" s="452"/>
    </row>
    <row r="371" spans="2:12" x14ac:dyDescent="0.25">
      <c r="B371" s="254" t="s">
        <v>282</v>
      </c>
      <c r="C371" s="255"/>
      <c r="D371" s="453">
        <v>39.74</v>
      </c>
      <c r="E371" s="453"/>
      <c r="F371" s="453"/>
      <c r="G371" s="453"/>
      <c r="H371" s="453"/>
      <c r="I371" s="449" t="s">
        <v>283</v>
      </c>
      <c r="J371" s="449"/>
      <c r="K371" s="449"/>
      <c r="L371" s="449"/>
    </row>
    <row r="372" spans="2:12" x14ac:dyDescent="0.25">
      <c r="B372" s="447" t="s">
        <v>31</v>
      </c>
      <c r="C372" s="447"/>
      <c r="D372" s="454">
        <v>43569</v>
      </c>
      <c r="E372" s="454"/>
      <c r="F372" s="454"/>
      <c r="G372" s="454"/>
      <c r="H372" s="454"/>
      <c r="I372" s="449"/>
      <c r="J372" s="449"/>
      <c r="K372" s="449"/>
      <c r="L372" s="449"/>
    </row>
    <row r="373" spans="2:12" x14ac:dyDescent="0.25">
      <c r="B373" s="456" t="s">
        <v>284</v>
      </c>
      <c r="C373" s="456"/>
      <c r="D373" s="457" t="s">
        <v>285</v>
      </c>
      <c r="E373" s="457"/>
      <c r="F373" s="457"/>
      <c r="G373" s="457"/>
      <c r="H373" s="457"/>
      <c r="I373" s="449"/>
      <c r="J373" s="449"/>
      <c r="K373" s="449"/>
      <c r="L373" s="449"/>
    </row>
    <row r="374" spans="2:12" x14ac:dyDescent="0.25">
      <c r="B374" s="456"/>
      <c r="C374" s="456"/>
      <c r="D374" s="457"/>
      <c r="E374" s="457"/>
      <c r="F374" s="457"/>
      <c r="G374" s="457"/>
      <c r="H374" s="457"/>
      <c r="I374" s="458"/>
      <c r="J374" s="458"/>
      <c r="K374" s="458"/>
      <c r="L374" s="458"/>
    </row>
    <row r="375" spans="2:12" x14ac:dyDescent="0.25">
      <c r="B375" s="256"/>
      <c r="C375" s="459" t="s">
        <v>286</v>
      </c>
      <c r="D375" s="459"/>
      <c r="E375" s="459"/>
      <c r="F375" s="459"/>
      <c r="G375" s="337" t="s">
        <v>287</v>
      </c>
      <c r="H375" s="337"/>
      <c r="I375" s="337"/>
      <c r="J375" s="337"/>
      <c r="K375" s="337"/>
      <c r="L375" s="337"/>
    </row>
    <row r="376" spans="2:12" x14ac:dyDescent="0.25">
      <c r="B376" s="460">
        <v>1</v>
      </c>
      <c r="C376" s="257" t="s">
        <v>339</v>
      </c>
      <c r="D376" s="258">
        <v>20</v>
      </c>
      <c r="E376" s="258" t="s">
        <v>289</v>
      </c>
      <c r="F376" s="461" t="s">
        <v>145</v>
      </c>
      <c r="G376" s="462"/>
      <c r="H376" s="462"/>
      <c r="I376" s="462"/>
      <c r="J376" s="462"/>
      <c r="K376" s="462"/>
      <c r="L376" s="463"/>
    </row>
    <row r="377" spans="2:12" x14ac:dyDescent="0.25">
      <c r="B377" s="460"/>
      <c r="C377" s="259" t="s">
        <v>290</v>
      </c>
      <c r="D377" s="260">
        <v>22</v>
      </c>
      <c r="E377" s="260" t="s">
        <v>289</v>
      </c>
      <c r="F377" s="461"/>
      <c r="G377" s="462"/>
      <c r="H377" s="462"/>
      <c r="I377" s="462"/>
      <c r="J377" s="462"/>
      <c r="K377" s="462"/>
      <c r="L377" s="463"/>
    </row>
    <row r="378" spans="2:12" x14ac:dyDescent="0.25">
      <c r="B378" s="469">
        <v>2</v>
      </c>
      <c r="C378" s="257" t="s">
        <v>340</v>
      </c>
      <c r="D378" s="258">
        <v>20</v>
      </c>
      <c r="E378" s="258" t="s">
        <v>289</v>
      </c>
      <c r="F378" s="461" t="s">
        <v>145</v>
      </c>
      <c r="G378" s="462"/>
      <c r="H378" s="462"/>
      <c r="I378" s="462"/>
      <c r="J378" s="462"/>
      <c r="K378" s="462"/>
      <c r="L378" s="472"/>
    </row>
    <row r="379" spans="2:12" x14ac:dyDescent="0.25">
      <c r="B379" s="469"/>
      <c r="C379" s="259" t="s">
        <v>290</v>
      </c>
      <c r="D379" s="260">
        <v>22</v>
      </c>
      <c r="E379" s="260" t="s">
        <v>289</v>
      </c>
      <c r="F379" s="461"/>
      <c r="G379" s="462"/>
      <c r="H379" s="462"/>
      <c r="I379" s="462"/>
      <c r="J379" s="462"/>
      <c r="K379" s="462"/>
      <c r="L379" s="472"/>
    </row>
    <row r="380" spans="2:12" x14ac:dyDescent="0.25">
      <c r="B380" s="469">
        <v>3</v>
      </c>
      <c r="C380" s="258" t="s">
        <v>327</v>
      </c>
      <c r="D380" s="258">
        <v>20</v>
      </c>
      <c r="E380" s="258" t="s">
        <v>289</v>
      </c>
      <c r="F380" s="261" t="s">
        <v>145</v>
      </c>
      <c r="G380" s="262"/>
      <c r="H380" s="262"/>
      <c r="I380" s="262"/>
      <c r="J380" s="262"/>
      <c r="K380" s="263"/>
      <c r="L380" s="472"/>
    </row>
    <row r="381" spans="2:12" x14ac:dyDescent="0.25">
      <c r="B381" s="469"/>
      <c r="C381" s="264" t="s">
        <v>290</v>
      </c>
      <c r="D381" s="264">
        <v>22</v>
      </c>
      <c r="E381" s="264" t="s">
        <v>289</v>
      </c>
      <c r="F381" s="270"/>
      <c r="G381" s="271"/>
      <c r="H381" s="271"/>
      <c r="I381" s="271"/>
      <c r="J381" s="271"/>
      <c r="K381" s="272"/>
      <c r="L381" s="472"/>
    </row>
    <row r="382" spans="2:12" x14ac:dyDescent="0.25">
      <c r="B382" s="469">
        <v>4</v>
      </c>
      <c r="C382" s="258" t="s">
        <v>328</v>
      </c>
      <c r="D382" s="258">
        <v>20</v>
      </c>
      <c r="E382" s="258" t="s">
        <v>289</v>
      </c>
      <c r="F382" s="273" t="s">
        <v>146</v>
      </c>
      <c r="G382" s="262"/>
      <c r="H382" s="262"/>
      <c r="I382" s="262"/>
      <c r="J382" s="262"/>
      <c r="K382" s="263"/>
      <c r="L382" s="472"/>
    </row>
    <row r="383" spans="2:12" x14ac:dyDescent="0.25">
      <c r="B383" s="469"/>
      <c r="C383" s="265" t="s">
        <v>290</v>
      </c>
      <c r="D383" s="265">
        <v>22</v>
      </c>
      <c r="E383" s="265" t="s">
        <v>289</v>
      </c>
      <c r="F383" s="274"/>
      <c r="G383" s="271"/>
      <c r="H383" s="271"/>
      <c r="I383" s="271"/>
      <c r="J383" s="271"/>
      <c r="K383" s="272"/>
      <c r="L383" s="472"/>
    </row>
    <row r="384" spans="2:12" x14ac:dyDescent="0.25">
      <c r="B384" s="469">
        <v>5</v>
      </c>
      <c r="C384" s="258" t="s">
        <v>329</v>
      </c>
      <c r="D384" s="258">
        <v>20</v>
      </c>
      <c r="E384" s="258" t="s">
        <v>289</v>
      </c>
      <c r="F384" s="273" t="s">
        <v>146</v>
      </c>
      <c r="G384" s="262"/>
      <c r="H384" s="262"/>
      <c r="I384" s="262"/>
      <c r="J384" s="262"/>
      <c r="K384" s="263"/>
      <c r="L384" s="472"/>
    </row>
    <row r="385" spans="2:12" x14ac:dyDescent="0.25">
      <c r="B385" s="469"/>
      <c r="C385" s="265" t="s">
        <v>290</v>
      </c>
      <c r="D385" s="265">
        <v>22</v>
      </c>
      <c r="E385" s="265" t="s">
        <v>289</v>
      </c>
      <c r="F385" s="274"/>
      <c r="G385" s="271"/>
      <c r="H385" s="271"/>
      <c r="I385" s="271"/>
      <c r="J385" s="271"/>
      <c r="K385" s="272"/>
      <c r="L385" s="472"/>
    </row>
    <row r="386" spans="2:12" x14ac:dyDescent="0.25">
      <c r="B386" s="469">
        <v>6</v>
      </c>
      <c r="C386" s="267" t="s">
        <v>341</v>
      </c>
      <c r="D386" s="267">
        <v>20</v>
      </c>
      <c r="E386" s="267" t="s">
        <v>289</v>
      </c>
      <c r="F386" s="261" t="s">
        <v>145</v>
      </c>
      <c r="G386" s="262"/>
      <c r="H386" s="262"/>
      <c r="I386" s="262"/>
      <c r="J386" s="262"/>
      <c r="K386" s="263"/>
      <c r="L386" s="472"/>
    </row>
    <row r="387" spans="2:12" x14ac:dyDescent="0.25">
      <c r="B387" s="469"/>
      <c r="C387" s="260" t="s">
        <v>290</v>
      </c>
      <c r="D387" s="260">
        <v>22</v>
      </c>
      <c r="E387" s="260" t="s">
        <v>289</v>
      </c>
      <c r="F387" s="270"/>
      <c r="G387" s="271"/>
      <c r="H387" s="271"/>
      <c r="I387" s="271"/>
      <c r="J387" s="271"/>
      <c r="K387" s="272"/>
      <c r="L387" s="472"/>
    </row>
    <row r="388" spans="2:12" x14ac:dyDescent="0.25">
      <c r="B388" s="469">
        <v>7</v>
      </c>
      <c r="C388" s="258" t="s">
        <v>299</v>
      </c>
      <c r="D388" s="258">
        <v>20</v>
      </c>
      <c r="E388" s="258" t="s">
        <v>289</v>
      </c>
      <c r="F388" s="273" t="s">
        <v>146</v>
      </c>
      <c r="G388" s="262"/>
      <c r="H388" s="262"/>
      <c r="I388" s="262"/>
      <c r="J388" s="262"/>
      <c r="K388" s="263"/>
      <c r="L388" s="472"/>
    </row>
    <row r="389" spans="2:12" x14ac:dyDescent="0.25">
      <c r="B389" s="469"/>
      <c r="C389" s="265" t="s">
        <v>290</v>
      </c>
      <c r="D389" s="265">
        <v>22</v>
      </c>
      <c r="E389" s="265" t="s">
        <v>289</v>
      </c>
      <c r="F389" s="274"/>
      <c r="G389" s="271"/>
      <c r="H389" s="271"/>
      <c r="I389" s="271"/>
      <c r="J389" s="271"/>
      <c r="K389" s="272"/>
      <c r="L389" s="472"/>
    </row>
    <row r="390" spans="2:12" x14ac:dyDescent="0.25">
      <c r="B390" s="469">
        <v>8</v>
      </c>
      <c r="C390" s="258" t="s">
        <v>342</v>
      </c>
      <c r="D390" s="258">
        <v>20</v>
      </c>
      <c r="E390" s="258" t="s">
        <v>289</v>
      </c>
      <c r="F390" s="261" t="s">
        <v>145</v>
      </c>
      <c r="G390" s="262"/>
      <c r="H390" s="262"/>
      <c r="I390" s="262"/>
      <c r="J390" s="262"/>
      <c r="K390" s="263"/>
      <c r="L390" s="472"/>
    </row>
    <row r="391" spans="2:12" x14ac:dyDescent="0.25">
      <c r="B391" s="469"/>
      <c r="C391" s="260" t="s">
        <v>290</v>
      </c>
      <c r="D391" s="260">
        <v>22</v>
      </c>
      <c r="E391" s="260" t="s">
        <v>289</v>
      </c>
      <c r="F391" s="270"/>
      <c r="G391" s="271"/>
      <c r="H391" s="271"/>
      <c r="I391" s="271"/>
      <c r="J391" s="271"/>
      <c r="K391" s="272"/>
      <c r="L391" s="472"/>
    </row>
    <row r="392" spans="2:12" x14ac:dyDescent="0.25">
      <c r="B392" s="469">
        <v>9</v>
      </c>
      <c r="C392" s="258" t="s">
        <v>333</v>
      </c>
      <c r="D392" s="258">
        <v>20</v>
      </c>
      <c r="E392" s="258" t="s">
        <v>289</v>
      </c>
      <c r="F392" s="273" t="s">
        <v>146</v>
      </c>
      <c r="G392" s="262"/>
      <c r="H392" s="262"/>
      <c r="I392" s="262"/>
      <c r="J392" s="262"/>
      <c r="K392" s="263"/>
      <c r="L392" s="472"/>
    </row>
    <row r="393" spans="2:12" x14ac:dyDescent="0.25">
      <c r="B393" s="469"/>
      <c r="C393" s="265" t="s">
        <v>290</v>
      </c>
      <c r="D393" s="265">
        <v>22</v>
      </c>
      <c r="E393" s="265" t="s">
        <v>289</v>
      </c>
      <c r="F393" s="274"/>
      <c r="G393" s="271"/>
      <c r="H393" s="271"/>
      <c r="I393" s="271"/>
      <c r="J393" s="271"/>
      <c r="K393" s="272"/>
      <c r="L393" s="472"/>
    </row>
    <row r="394" spans="2:12" x14ac:dyDescent="0.25">
      <c r="B394" s="469">
        <v>10</v>
      </c>
      <c r="C394" s="258" t="s">
        <v>298</v>
      </c>
      <c r="D394" s="258">
        <v>20</v>
      </c>
      <c r="E394" s="258" t="s">
        <v>289</v>
      </c>
      <c r="F394" s="261" t="s">
        <v>145</v>
      </c>
      <c r="G394" s="262"/>
      <c r="H394" s="262"/>
      <c r="I394" s="262"/>
      <c r="J394" s="262"/>
      <c r="K394" s="263"/>
      <c r="L394" s="472"/>
    </row>
    <row r="395" spans="2:12" x14ac:dyDescent="0.25">
      <c r="B395" s="469"/>
      <c r="C395" s="260" t="s">
        <v>290</v>
      </c>
      <c r="D395" s="260">
        <v>22</v>
      </c>
      <c r="E395" s="260" t="s">
        <v>289</v>
      </c>
      <c r="F395" s="270"/>
      <c r="G395" s="271"/>
      <c r="H395" s="271"/>
      <c r="I395" s="271"/>
      <c r="J395" s="271"/>
      <c r="K395" s="272"/>
      <c r="L395" s="472"/>
    </row>
    <row r="396" spans="2:12" x14ac:dyDescent="0.25">
      <c r="B396" s="469">
        <v>11</v>
      </c>
      <c r="C396" s="258" t="s">
        <v>343</v>
      </c>
      <c r="D396" s="258">
        <v>20</v>
      </c>
      <c r="E396" s="258" t="s">
        <v>289</v>
      </c>
      <c r="F396" s="273" t="s">
        <v>146</v>
      </c>
      <c r="G396" s="262"/>
      <c r="H396" s="262"/>
      <c r="I396" s="262"/>
      <c r="J396" s="262"/>
      <c r="K396" s="263"/>
      <c r="L396" s="472"/>
    </row>
    <row r="397" spans="2:12" x14ac:dyDescent="0.25">
      <c r="B397" s="469"/>
      <c r="C397" s="265" t="s">
        <v>290</v>
      </c>
      <c r="D397" s="265">
        <v>22</v>
      </c>
      <c r="E397" s="265" t="s">
        <v>289</v>
      </c>
      <c r="F397" s="274"/>
      <c r="G397" s="271"/>
      <c r="H397" s="271"/>
      <c r="I397" s="271"/>
      <c r="J397" s="271"/>
      <c r="K397" s="272"/>
      <c r="L397" s="472"/>
    </row>
    <row r="398" spans="2:12" x14ac:dyDescent="0.25">
      <c r="B398" s="469">
        <v>12</v>
      </c>
      <c r="C398" s="258" t="s">
        <v>321</v>
      </c>
      <c r="D398" s="258">
        <v>20</v>
      </c>
      <c r="E398" s="258" t="s">
        <v>289</v>
      </c>
      <c r="F398" s="261" t="s">
        <v>145</v>
      </c>
      <c r="G398" s="262"/>
      <c r="H398" s="262"/>
      <c r="I398" s="262"/>
      <c r="J398" s="262"/>
      <c r="K398" s="263"/>
      <c r="L398" s="472"/>
    </row>
    <row r="399" spans="2:12" x14ac:dyDescent="0.25">
      <c r="B399" s="469"/>
      <c r="C399" s="260" t="s">
        <v>290</v>
      </c>
      <c r="D399" s="260">
        <v>22</v>
      </c>
      <c r="E399" s="260" t="s">
        <v>289</v>
      </c>
      <c r="F399" s="270"/>
      <c r="G399" s="271"/>
      <c r="H399" s="271"/>
      <c r="I399" s="271"/>
      <c r="J399" s="271"/>
      <c r="K399" s="272"/>
      <c r="L399" s="472"/>
    </row>
    <row r="400" spans="2:12" x14ac:dyDescent="0.25">
      <c r="B400" s="469">
        <v>13</v>
      </c>
      <c r="C400" s="268" t="s">
        <v>336</v>
      </c>
      <c r="D400" s="269">
        <v>20</v>
      </c>
      <c r="E400" s="269" t="s">
        <v>289</v>
      </c>
      <c r="F400" s="273" t="s">
        <v>146</v>
      </c>
      <c r="G400" s="262"/>
      <c r="H400" s="262"/>
      <c r="I400" s="262"/>
      <c r="J400" s="262"/>
      <c r="K400" s="263"/>
      <c r="L400" s="472"/>
    </row>
    <row r="401" spans="2:12" x14ac:dyDescent="0.25">
      <c r="B401" s="469"/>
      <c r="C401" s="260" t="s">
        <v>290</v>
      </c>
      <c r="D401" s="260">
        <v>22</v>
      </c>
      <c r="E401" s="260" t="s">
        <v>289</v>
      </c>
      <c r="F401" s="274"/>
      <c r="G401" s="271"/>
      <c r="H401" s="271"/>
      <c r="I401" s="271"/>
      <c r="J401" s="271"/>
      <c r="K401" s="272"/>
      <c r="L401" s="472"/>
    </row>
    <row r="402" spans="2:12" x14ac:dyDescent="0.25">
      <c r="B402" s="469">
        <v>14</v>
      </c>
      <c r="C402" s="258" t="s">
        <v>337</v>
      </c>
      <c r="D402" s="258">
        <v>20</v>
      </c>
      <c r="E402" s="258" t="s">
        <v>289</v>
      </c>
      <c r="F402" s="261" t="s">
        <v>145</v>
      </c>
      <c r="G402" s="275"/>
      <c r="H402" s="275"/>
      <c r="I402" s="275"/>
      <c r="J402" s="275"/>
      <c r="K402" s="263"/>
      <c r="L402" s="472"/>
    </row>
    <row r="403" spans="2:12" x14ac:dyDescent="0.25">
      <c r="B403" s="469"/>
      <c r="C403" s="266" t="s">
        <v>290</v>
      </c>
      <c r="D403" s="266">
        <v>22</v>
      </c>
      <c r="E403" s="266" t="s">
        <v>289</v>
      </c>
      <c r="F403" s="270"/>
      <c r="G403" s="276"/>
      <c r="H403" s="276"/>
      <c r="I403" s="276"/>
      <c r="J403" s="276"/>
      <c r="K403" s="272"/>
      <c r="L403" s="472"/>
    </row>
    <row r="404" spans="2:12" x14ac:dyDescent="0.25">
      <c r="B404" s="469">
        <v>15</v>
      </c>
      <c r="C404" s="258" t="s">
        <v>300</v>
      </c>
      <c r="D404" s="258">
        <v>120</v>
      </c>
      <c r="E404" s="258" t="s">
        <v>289</v>
      </c>
      <c r="F404" s="261" t="s">
        <v>145</v>
      </c>
      <c r="G404" s="275"/>
      <c r="H404" s="275"/>
      <c r="I404" s="275"/>
      <c r="J404" s="275"/>
      <c r="K404" s="263"/>
      <c r="L404" s="472"/>
    </row>
    <row r="405" spans="2:12" x14ac:dyDescent="0.25">
      <c r="B405" s="469"/>
      <c r="C405" s="266"/>
      <c r="D405" s="266"/>
      <c r="E405" s="266"/>
      <c r="F405" s="270"/>
      <c r="G405" s="276"/>
      <c r="H405" s="276"/>
      <c r="I405" s="276"/>
      <c r="J405" s="276"/>
      <c r="K405" s="272"/>
      <c r="L405" s="472"/>
    </row>
    <row r="409" spans="2:12" ht="13.9" customHeight="1" x14ac:dyDescent="0.25">
      <c r="B409" s="414"/>
      <c r="C409" s="414" t="s">
        <v>309</v>
      </c>
      <c r="D409" s="414" t="s">
        <v>126</v>
      </c>
      <c r="E409" s="414" t="s">
        <v>269</v>
      </c>
      <c r="F409" s="414" t="s">
        <v>270</v>
      </c>
      <c r="G409" s="442" t="s">
        <v>271</v>
      </c>
      <c r="H409" s="442"/>
      <c r="I409" s="407" t="s">
        <v>272</v>
      </c>
      <c r="J409" s="407"/>
      <c r="K409" s="407"/>
      <c r="L409" s="407"/>
    </row>
    <row r="410" spans="2:12" x14ac:dyDescent="0.25">
      <c r="B410" s="414"/>
      <c r="C410" s="414"/>
      <c r="D410" s="414"/>
      <c r="E410" s="414"/>
      <c r="F410" s="414"/>
      <c r="G410" s="414"/>
      <c r="H410" s="442"/>
      <c r="I410" s="407"/>
      <c r="J410" s="407"/>
      <c r="K410" s="407"/>
      <c r="L410" s="407"/>
    </row>
    <row r="411" spans="2:12" x14ac:dyDescent="0.25">
      <c r="B411" s="443" t="s">
        <v>273</v>
      </c>
      <c r="C411" s="443"/>
      <c r="D411" s="251">
        <v>8.1199999999999992</v>
      </c>
      <c r="E411" s="444" t="s">
        <v>274</v>
      </c>
      <c r="F411" s="444">
        <v>4</v>
      </c>
      <c r="G411" s="445">
        <f>D411*F411</f>
        <v>32.479999999999997</v>
      </c>
      <c r="H411" s="445"/>
      <c r="I411" s="446"/>
      <c r="J411" s="446"/>
      <c r="K411" s="446"/>
      <c r="L411" s="446"/>
    </row>
    <row r="412" spans="2:12" x14ac:dyDescent="0.25">
      <c r="B412" s="447" t="s">
        <v>276</v>
      </c>
      <c r="C412" s="447"/>
      <c r="D412" s="252">
        <v>4.3</v>
      </c>
      <c r="E412" s="444"/>
      <c r="F412" s="444"/>
      <c r="G412" s="448">
        <f>D412*F411</f>
        <v>17.2</v>
      </c>
      <c r="H412" s="448"/>
      <c r="I412" s="449" t="s">
        <v>325</v>
      </c>
      <c r="J412" s="449"/>
      <c r="K412" s="449"/>
      <c r="L412" s="449"/>
    </row>
    <row r="413" spans="2:12" x14ac:dyDescent="0.25">
      <c r="B413" s="447" t="s">
        <v>278</v>
      </c>
      <c r="C413" s="447"/>
      <c r="D413" s="253">
        <v>12.4</v>
      </c>
      <c r="E413" s="444"/>
      <c r="F413" s="444"/>
      <c r="G413" s="450">
        <v>49.6</v>
      </c>
      <c r="H413" s="450"/>
      <c r="I413" s="449" t="s">
        <v>279</v>
      </c>
      <c r="J413" s="449"/>
      <c r="K413" s="449"/>
      <c r="L413" s="449"/>
    </row>
    <row r="414" spans="2:12" x14ac:dyDescent="0.25">
      <c r="B414" s="447" t="s">
        <v>280</v>
      </c>
      <c r="C414" s="447"/>
      <c r="D414" s="451" t="s">
        <v>338</v>
      </c>
      <c r="E414" s="451"/>
      <c r="F414" s="451"/>
      <c r="G414" s="451"/>
      <c r="H414" s="451"/>
      <c r="I414" s="452" t="s">
        <v>281</v>
      </c>
      <c r="J414" s="452"/>
      <c r="K414" s="452"/>
      <c r="L414" s="452"/>
    </row>
    <row r="415" spans="2:12" x14ac:dyDescent="0.25">
      <c r="B415" s="254" t="s">
        <v>282</v>
      </c>
      <c r="C415" s="255"/>
      <c r="D415" s="453">
        <v>58.6</v>
      </c>
      <c r="E415" s="453"/>
      <c r="F415" s="453"/>
      <c r="G415" s="453"/>
      <c r="H415" s="453"/>
      <c r="I415" s="449" t="s">
        <v>283</v>
      </c>
      <c r="J415" s="449"/>
      <c r="K415" s="449"/>
      <c r="L415" s="449"/>
    </row>
    <row r="416" spans="2:12" x14ac:dyDescent="0.25">
      <c r="B416" s="447" t="s">
        <v>31</v>
      </c>
      <c r="C416" s="447"/>
      <c r="D416" s="454">
        <v>43574</v>
      </c>
      <c r="E416" s="454"/>
      <c r="F416" s="454"/>
      <c r="G416" s="454"/>
      <c r="H416" s="454"/>
      <c r="I416" s="449" t="s">
        <v>275</v>
      </c>
      <c r="J416" s="449"/>
      <c r="K416" s="449"/>
      <c r="L416" s="449"/>
    </row>
    <row r="417" spans="2:12" x14ac:dyDescent="0.25">
      <c r="B417" s="456" t="s">
        <v>284</v>
      </c>
      <c r="C417" s="456"/>
      <c r="D417" s="457" t="s">
        <v>285</v>
      </c>
      <c r="E417" s="457"/>
      <c r="F417" s="457"/>
      <c r="G417" s="457"/>
      <c r="H417" s="457"/>
      <c r="I417" s="449"/>
      <c r="J417" s="449"/>
      <c r="K417" s="449"/>
      <c r="L417" s="449"/>
    </row>
    <row r="418" spans="2:12" x14ac:dyDescent="0.25">
      <c r="B418" s="456"/>
      <c r="C418" s="456"/>
      <c r="D418" s="457"/>
      <c r="E418" s="457"/>
      <c r="F418" s="457"/>
      <c r="G418" s="457"/>
      <c r="H418" s="457"/>
      <c r="I418" s="458"/>
      <c r="J418" s="458"/>
      <c r="K418" s="458"/>
      <c r="L418" s="458"/>
    </row>
    <row r="419" spans="2:12" x14ac:dyDescent="0.25">
      <c r="B419" s="256"/>
      <c r="C419" s="459" t="s">
        <v>286</v>
      </c>
      <c r="D419" s="459"/>
      <c r="E419" s="459"/>
      <c r="F419" s="459"/>
      <c r="G419" s="337" t="s">
        <v>287</v>
      </c>
      <c r="H419" s="337"/>
      <c r="I419" s="337"/>
      <c r="J419" s="337"/>
      <c r="K419" s="337"/>
      <c r="L419" s="337"/>
    </row>
    <row r="420" spans="2:12" x14ac:dyDescent="0.25">
      <c r="B420" s="460">
        <v>1</v>
      </c>
      <c r="C420" s="257" t="s">
        <v>339</v>
      </c>
      <c r="D420" s="258">
        <v>20</v>
      </c>
      <c r="E420" s="258" t="s">
        <v>289</v>
      </c>
      <c r="F420" s="461" t="s">
        <v>145</v>
      </c>
      <c r="G420" s="462">
        <v>53</v>
      </c>
      <c r="H420" s="462">
        <v>54</v>
      </c>
      <c r="I420" s="462">
        <v>62</v>
      </c>
      <c r="J420" s="462">
        <v>60</v>
      </c>
      <c r="K420" s="462"/>
      <c r="L420" s="463"/>
    </row>
    <row r="421" spans="2:12" x14ac:dyDescent="0.25">
      <c r="B421" s="460"/>
      <c r="C421" s="259" t="s">
        <v>290</v>
      </c>
      <c r="D421" s="260">
        <v>22</v>
      </c>
      <c r="E421" s="260" t="s">
        <v>289</v>
      </c>
      <c r="F421" s="461"/>
      <c r="G421" s="462"/>
      <c r="H421" s="462"/>
      <c r="I421" s="462"/>
      <c r="J421" s="462"/>
      <c r="K421" s="462"/>
      <c r="L421" s="463"/>
    </row>
    <row r="422" spans="2:12" x14ac:dyDescent="0.25">
      <c r="B422" s="469">
        <v>2</v>
      </c>
      <c r="C422" s="258" t="s">
        <v>337</v>
      </c>
      <c r="D422" s="258">
        <v>20</v>
      </c>
      <c r="E422" s="258" t="s">
        <v>289</v>
      </c>
      <c r="F422" s="461" t="s">
        <v>145</v>
      </c>
      <c r="G422" s="462" t="s">
        <v>305</v>
      </c>
      <c r="H422" s="462" t="s">
        <v>305</v>
      </c>
      <c r="I422" s="462" t="s">
        <v>305</v>
      </c>
      <c r="J422" s="462" t="s">
        <v>305</v>
      </c>
      <c r="K422" s="462"/>
      <c r="L422" s="472"/>
    </row>
    <row r="423" spans="2:12" x14ac:dyDescent="0.25">
      <c r="B423" s="469"/>
      <c r="C423" s="259" t="s">
        <v>290</v>
      </c>
      <c r="D423" s="260">
        <v>22</v>
      </c>
      <c r="E423" s="260" t="s">
        <v>289</v>
      </c>
      <c r="F423" s="461"/>
      <c r="G423" s="462"/>
      <c r="H423" s="462"/>
      <c r="I423" s="462"/>
      <c r="J423" s="462"/>
      <c r="K423" s="462"/>
      <c r="L423" s="472"/>
    </row>
    <row r="424" spans="2:12" x14ac:dyDescent="0.25">
      <c r="B424" s="469">
        <v>3</v>
      </c>
      <c r="C424" s="267" t="s">
        <v>341</v>
      </c>
      <c r="D424" s="258">
        <v>20</v>
      </c>
      <c r="E424" s="258" t="s">
        <v>289</v>
      </c>
      <c r="F424" s="261" t="s">
        <v>145</v>
      </c>
      <c r="G424" s="466">
        <v>8</v>
      </c>
      <c r="H424" s="466">
        <v>10</v>
      </c>
      <c r="I424" s="466">
        <v>12</v>
      </c>
      <c r="J424" s="466">
        <v>14</v>
      </c>
      <c r="K424" s="263"/>
      <c r="L424" s="472"/>
    </row>
    <row r="425" spans="2:12" x14ac:dyDescent="0.25">
      <c r="B425" s="469"/>
      <c r="C425" s="264" t="s">
        <v>290</v>
      </c>
      <c r="D425" s="264">
        <v>22</v>
      </c>
      <c r="E425" s="264" t="s">
        <v>289</v>
      </c>
      <c r="F425" s="270"/>
      <c r="G425" s="466"/>
      <c r="H425" s="466"/>
      <c r="I425" s="466"/>
      <c r="J425" s="466"/>
      <c r="K425" s="272"/>
      <c r="L425" s="472"/>
    </row>
    <row r="426" spans="2:12" x14ac:dyDescent="0.25">
      <c r="B426" s="469">
        <v>4</v>
      </c>
      <c r="C426" s="257" t="s">
        <v>340</v>
      </c>
      <c r="D426" s="258">
        <v>20</v>
      </c>
      <c r="E426" s="258" t="s">
        <v>289</v>
      </c>
      <c r="F426" s="273" t="s">
        <v>146</v>
      </c>
      <c r="G426" s="466">
        <v>10</v>
      </c>
      <c r="H426" s="466">
        <v>10</v>
      </c>
      <c r="I426" s="466">
        <v>10</v>
      </c>
      <c r="J426" s="466">
        <v>10</v>
      </c>
      <c r="K426" s="263"/>
      <c r="L426" s="472"/>
    </row>
    <row r="427" spans="2:12" x14ac:dyDescent="0.25">
      <c r="B427" s="469"/>
      <c r="C427" s="265" t="s">
        <v>290</v>
      </c>
      <c r="D427" s="265">
        <v>22</v>
      </c>
      <c r="E427" s="265" t="s">
        <v>289</v>
      </c>
      <c r="F427" s="274"/>
      <c r="G427" s="466"/>
      <c r="H427" s="466"/>
      <c r="I427" s="466"/>
      <c r="J427" s="466"/>
      <c r="K427" s="272"/>
      <c r="L427" s="472"/>
    </row>
    <row r="428" spans="2:12" x14ac:dyDescent="0.25">
      <c r="B428" s="469">
        <v>5</v>
      </c>
      <c r="C428" s="258" t="s">
        <v>299</v>
      </c>
      <c r="D428" s="258">
        <v>20</v>
      </c>
      <c r="E428" s="258" t="s">
        <v>289</v>
      </c>
      <c r="F428" s="273" t="s">
        <v>146</v>
      </c>
      <c r="G428" s="466">
        <v>24</v>
      </c>
      <c r="H428" s="466">
        <v>22</v>
      </c>
      <c r="I428" s="466">
        <v>18</v>
      </c>
      <c r="J428" s="466">
        <v>21</v>
      </c>
      <c r="K428" s="263"/>
      <c r="L428" s="472"/>
    </row>
    <row r="429" spans="2:12" x14ac:dyDescent="0.25">
      <c r="B429" s="469"/>
      <c r="C429" s="265" t="s">
        <v>290</v>
      </c>
      <c r="D429" s="265">
        <v>22</v>
      </c>
      <c r="E429" s="265" t="s">
        <v>289</v>
      </c>
      <c r="F429" s="274"/>
      <c r="G429" s="466"/>
      <c r="H429" s="466"/>
      <c r="I429" s="466"/>
      <c r="J429" s="466"/>
      <c r="K429" s="272"/>
      <c r="L429" s="472"/>
    </row>
    <row r="430" spans="2:12" x14ac:dyDescent="0.25">
      <c r="B430" s="469">
        <v>6</v>
      </c>
      <c r="C430" s="258" t="s">
        <v>337</v>
      </c>
      <c r="D430" s="267">
        <v>20</v>
      </c>
      <c r="E430" s="267" t="s">
        <v>289</v>
      </c>
      <c r="F430" s="261" t="s">
        <v>145</v>
      </c>
      <c r="G430" s="466" t="s">
        <v>305</v>
      </c>
      <c r="H430" s="466" t="s">
        <v>305</v>
      </c>
      <c r="I430" s="466" t="s">
        <v>305</v>
      </c>
      <c r="J430" s="466" t="s">
        <v>305</v>
      </c>
      <c r="K430" s="263"/>
      <c r="L430" s="472"/>
    </row>
    <row r="431" spans="2:12" x14ac:dyDescent="0.25">
      <c r="B431" s="469"/>
      <c r="C431" s="260" t="s">
        <v>290</v>
      </c>
      <c r="D431" s="260">
        <v>22</v>
      </c>
      <c r="E431" s="260" t="s">
        <v>289</v>
      </c>
      <c r="F431" s="270"/>
      <c r="G431" s="466"/>
      <c r="H431" s="466"/>
      <c r="I431" s="466"/>
      <c r="J431" s="466"/>
      <c r="K431" s="272"/>
      <c r="L431" s="472"/>
    </row>
    <row r="432" spans="2:12" x14ac:dyDescent="0.25">
      <c r="B432" s="469">
        <v>7</v>
      </c>
      <c r="C432" s="267" t="s">
        <v>341</v>
      </c>
      <c r="D432" s="258">
        <v>20</v>
      </c>
      <c r="E432" s="258" t="s">
        <v>289</v>
      </c>
      <c r="F432" s="273" t="s">
        <v>146</v>
      </c>
      <c r="G432" s="466">
        <v>10</v>
      </c>
      <c r="H432" s="466">
        <v>10</v>
      </c>
      <c r="I432" s="466">
        <v>11</v>
      </c>
      <c r="J432" s="466">
        <v>12</v>
      </c>
      <c r="K432" s="263"/>
      <c r="L432" s="472"/>
    </row>
    <row r="433" spans="2:12" x14ac:dyDescent="0.25">
      <c r="B433" s="469"/>
      <c r="C433" s="265" t="s">
        <v>290</v>
      </c>
      <c r="D433" s="265">
        <v>22</v>
      </c>
      <c r="E433" s="265" t="s">
        <v>289</v>
      </c>
      <c r="F433" s="274"/>
      <c r="G433" s="466"/>
      <c r="H433" s="466"/>
      <c r="I433" s="466"/>
      <c r="J433" s="466"/>
      <c r="K433" s="272"/>
      <c r="L433" s="472"/>
    </row>
    <row r="434" spans="2:12" x14ac:dyDescent="0.25">
      <c r="B434" s="469">
        <v>8</v>
      </c>
      <c r="C434" s="258" t="s">
        <v>328</v>
      </c>
      <c r="D434" s="258">
        <v>20</v>
      </c>
      <c r="E434" s="258" t="s">
        <v>289</v>
      </c>
      <c r="F434" s="261" t="s">
        <v>145</v>
      </c>
      <c r="G434" s="466">
        <v>10</v>
      </c>
      <c r="H434" s="466">
        <v>12</v>
      </c>
      <c r="I434" s="466">
        <v>10</v>
      </c>
      <c r="J434" s="466">
        <v>12</v>
      </c>
      <c r="K434" s="263"/>
      <c r="L434" s="472"/>
    </row>
    <row r="435" spans="2:12" x14ac:dyDescent="0.25">
      <c r="B435" s="469"/>
      <c r="C435" s="260" t="s">
        <v>290</v>
      </c>
      <c r="D435" s="260">
        <v>22</v>
      </c>
      <c r="E435" s="260" t="s">
        <v>289</v>
      </c>
      <c r="F435" s="270"/>
      <c r="G435" s="466"/>
      <c r="H435" s="466"/>
      <c r="I435" s="466"/>
      <c r="J435" s="466"/>
      <c r="K435" s="272"/>
      <c r="L435" s="472"/>
    </row>
    <row r="436" spans="2:12" x14ac:dyDescent="0.25">
      <c r="B436" s="469">
        <v>9</v>
      </c>
      <c r="C436" s="258" t="s">
        <v>329</v>
      </c>
      <c r="D436" s="258">
        <v>20</v>
      </c>
      <c r="E436" s="258" t="s">
        <v>289</v>
      </c>
      <c r="F436" s="273" t="s">
        <v>146</v>
      </c>
      <c r="G436" s="466">
        <v>12</v>
      </c>
      <c r="H436" s="466">
        <v>11</v>
      </c>
      <c r="I436" s="466">
        <v>12</v>
      </c>
      <c r="J436" s="466">
        <v>12</v>
      </c>
      <c r="K436" s="263"/>
      <c r="L436" s="472"/>
    </row>
    <row r="437" spans="2:12" x14ac:dyDescent="0.25">
      <c r="B437" s="469"/>
      <c r="C437" s="265" t="s">
        <v>290</v>
      </c>
      <c r="D437" s="265">
        <v>22</v>
      </c>
      <c r="E437" s="265" t="s">
        <v>289</v>
      </c>
      <c r="F437" s="274"/>
      <c r="G437" s="466"/>
      <c r="H437" s="466"/>
      <c r="I437" s="466"/>
      <c r="J437" s="466"/>
      <c r="K437" s="272"/>
      <c r="L437" s="472"/>
    </row>
    <row r="438" spans="2:12" x14ac:dyDescent="0.25">
      <c r="B438" s="469">
        <v>10</v>
      </c>
      <c r="C438" s="258" t="s">
        <v>275</v>
      </c>
      <c r="D438" s="258">
        <v>20</v>
      </c>
      <c r="E438" s="258" t="s">
        <v>289</v>
      </c>
      <c r="F438" s="261" t="s">
        <v>145</v>
      </c>
      <c r="G438" s="466">
        <v>64</v>
      </c>
      <c r="H438" s="466">
        <v>65</v>
      </c>
      <c r="I438" s="466">
        <v>63</v>
      </c>
      <c r="J438" s="466">
        <v>65</v>
      </c>
      <c r="K438" s="263"/>
      <c r="L438" s="472"/>
    </row>
    <row r="439" spans="2:12" x14ac:dyDescent="0.25">
      <c r="B439" s="469"/>
      <c r="C439" s="260" t="s">
        <v>290</v>
      </c>
      <c r="D439" s="260">
        <v>22</v>
      </c>
      <c r="E439" s="260" t="s">
        <v>289</v>
      </c>
      <c r="F439" s="270"/>
      <c r="G439" s="466"/>
      <c r="H439" s="466"/>
      <c r="I439" s="466"/>
      <c r="J439" s="466"/>
      <c r="K439" s="272"/>
      <c r="L439" s="472"/>
    </row>
    <row r="440" spans="2:12" x14ac:dyDescent="0.25">
      <c r="B440" s="469">
        <v>11</v>
      </c>
      <c r="C440" s="258" t="s">
        <v>343</v>
      </c>
      <c r="D440" s="258">
        <v>20</v>
      </c>
      <c r="E440" s="258" t="s">
        <v>289</v>
      </c>
      <c r="F440" s="273" t="s">
        <v>146</v>
      </c>
      <c r="G440" s="466">
        <v>10</v>
      </c>
      <c r="H440" s="466">
        <v>10</v>
      </c>
      <c r="I440" s="466">
        <v>11</v>
      </c>
      <c r="J440" s="466">
        <v>10</v>
      </c>
      <c r="K440" s="263"/>
      <c r="L440" s="472"/>
    </row>
    <row r="441" spans="2:12" x14ac:dyDescent="0.25">
      <c r="B441" s="469"/>
      <c r="C441" s="265" t="s">
        <v>290</v>
      </c>
      <c r="D441" s="265">
        <v>22</v>
      </c>
      <c r="E441" s="265" t="s">
        <v>289</v>
      </c>
      <c r="F441" s="274"/>
      <c r="G441" s="466"/>
      <c r="H441" s="466"/>
      <c r="I441" s="466"/>
      <c r="J441" s="466"/>
      <c r="K441" s="272"/>
      <c r="L441" s="472"/>
    </row>
    <row r="442" spans="2:12" x14ac:dyDescent="0.25">
      <c r="B442" s="469">
        <v>12</v>
      </c>
      <c r="C442" s="258" t="s">
        <v>344</v>
      </c>
      <c r="D442" s="258">
        <v>20</v>
      </c>
      <c r="E442" s="258" t="s">
        <v>289</v>
      </c>
      <c r="F442" s="261" t="s">
        <v>145</v>
      </c>
      <c r="G442" s="466">
        <v>10</v>
      </c>
      <c r="H442" s="466">
        <v>9</v>
      </c>
      <c r="I442" s="466">
        <v>8</v>
      </c>
      <c r="J442" s="466">
        <v>8</v>
      </c>
      <c r="K442" s="263"/>
      <c r="L442" s="472"/>
    </row>
    <row r="443" spans="2:12" x14ac:dyDescent="0.25">
      <c r="B443" s="469"/>
      <c r="C443" s="260" t="s">
        <v>290</v>
      </c>
      <c r="D443" s="260">
        <v>22</v>
      </c>
      <c r="E443" s="260" t="s">
        <v>289</v>
      </c>
      <c r="F443" s="270"/>
      <c r="G443" s="466"/>
      <c r="H443" s="466"/>
      <c r="I443" s="466"/>
      <c r="J443" s="466"/>
      <c r="K443" s="272"/>
      <c r="L443" s="472"/>
    </row>
    <row r="444" spans="2:12" x14ac:dyDescent="0.25">
      <c r="B444" s="469">
        <v>13</v>
      </c>
      <c r="C444" s="258" t="s">
        <v>298</v>
      </c>
      <c r="D444" s="269">
        <v>20</v>
      </c>
      <c r="E444" s="269" t="s">
        <v>289</v>
      </c>
      <c r="F444" s="273" t="s">
        <v>146</v>
      </c>
      <c r="G444" s="466">
        <v>17</v>
      </c>
      <c r="H444" s="466">
        <v>19</v>
      </c>
      <c r="I444" s="466">
        <v>17</v>
      </c>
      <c r="J444" s="466">
        <v>17</v>
      </c>
      <c r="K444" s="263"/>
      <c r="L444" s="472"/>
    </row>
    <row r="445" spans="2:12" x14ac:dyDescent="0.25">
      <c r="B445" s="469"/>
      <c r="C445" s="260" t="s">
        <v>290</v>
      </c>
      <c r="D445" s="260">
        <v>22</v>
      </c>
      <c r="E445" s="260" t="s">
        <v>289</v>
      </c>
      <c r="F445" s="274"/>
      <c r="G445" s="466"/>
      <c r="H445" s="466"/>
      <c r="I445" s="466"/>
      <c r="J445" s="466"/>
      <c r="K445" s="272"/>
      <c r="L445" s="472"/>
    </row>
    <row r="446" spans="2:12" x14ac:dyDescent="0.25">
      <c r="B446" s="469">
        <v>14</v>
      </c>
      <c r="C446" s="258" t="s">
        <v>345</v>
      </c>
      <c r="D446" s="258">
        <v>20</v>
      </c>
      <c r="E446" s="258" t="s">
        <v>289</v>
      </c>
      <c r="F446" s="261" t="s">
        <v>145</v>
      </c>
      <c r="G446" s="474">
        <v>11</v>
      </c>
      <c r="H446" s="474">
        <v>12</v>
      </c>
      <c r="I446" s="474">
        <v>11</v>
      </c>
      <c r="J446" s="474">
        <v>10</v>
      </c>
      <c r="K446" s="263"/>
      <c r="L446" s="472"/>
    </row>
    <row r="447" spans="2:12" x14ac:dyDescent="0.25">
      <c r="B447" s="469"/>
      <c r="C447" s="266" t="s">
        <v>290</v>
      </c>
      <c r="D447" s="266">
        <v>22</v>
      </c>
      <c r="E447" s="266" t="s">
        <v>289</v>
      </c>
      <c r="F447" s="270"/>
      <c r="G447" s="474"/>
      <c r="H447" s="474"/>
      <c r="I447" s="474"/>
      <c r="J447" s="474"/>
      <c r="K447" s="272"/>
      <c r="L447" s="472"/>
    </row>
    <row r="448" spans="2:12" x14ac:dyDescent="0.25">
      <c r="B448" s="469">
        <v>15</v>
      </c>
      <c r="C448" s="258" t="s">
        <v>321</v>
      </c>
      <c r="D448" s="258">
        <v>20</v>
      </c>
      <c r="E448" s="258" t="s">
        <v>289</v>
      </c>
      <c r="F448" s="261" t="s">
        <v>145</v>
      </c>
      <c r="G448" s="474">
        <v>9</v>
      </c>
      <c r="H448" s="474">
        <v>9</v>
      </c>
      <c r="I448" s="474">
        <v>9</v>
      </c>
      <c r="J448" s="474">
        <v>10</v>
      </c>
      <c r="K448" s="263"/>
      <c r="L448" s="472"/>
    </row>
    <row r="449" spans="2:27" x14ac:dyDescent="0.25">
      <c r="B449" s="469"/>
      <c r="C449" s="266" t="s">
        <v>290</v>
      </c>
      <c r="D449" s="266">
        <v>22</v>
      </c>
      <c r="E449" s="266"/>
      <c r="F449" s="270"/>
      <c r="G449" s="474"/>
      <c r="H449" s="474"/>
      <c r="I449" s="474"/>
      <c r="J449" s="474"/>
      <c r="K449" s="272"/>
      <c r="L449" s="472"/>
    </row>
    <row r="450" spans="2:27" x14ac:dyDescent="0.25">
      <c r="B450" s="469">
        <v>16</v>
      </c>
      <c r="C450" s="258" t="s">
        <v>300</v>
      </c>
      <c r="D450" s="258">
        <v>120</v>
      </c>
      <c r="E450" s="258" t="s">
        <v>289</v>
      </c>
      <c r="F450" s="261" t="s">
        <v>145</v>
      </c>
      <c r="G450" s="475" t="s">
        <v>305</v>
      </c>
      <c r="H450" s="475" t="s">
        <v>305</v>
      </c>
      <c r="I450" s="476" t="s">
        <v>305</v>
      </c>
      <c r="J450" s="477" t="s">
        <v>305</v>
      </c>
      <c r="K450" s="263"/>
      <c r="L450" s="472"/>
    </row>
    <row r="451" spans="2:27" x14ac:dyDescent="0.25">
      <c r="B451" s="469"/>
      <c r="C451" s="266"/>
      <c r="D451" s="266"/>
      <c r="E451" s="266"/>
      <c r="F451" s="270"/>
      <c r="G451" s="475"/>
      <c r="H451" s="475"/>
      <c r="I451" s="476"/>
      <c r="J451" s="477"/>
      <c r="K451" s="272"/>
      <c r="L451" s="472"/>
    </row>
    <row r="455" spans="2:27" ht="13.9" customHeight="1" x14ac:dyDescent="0.25">
      <c r="B455" s="414"/>
      <c r="C455" s="414" t="s">
        <v>309</v>
      </c>
      <c r="D455" s="414" t="s">
        <v>126</v>
      </c>
      <c r="E455" s="414" t="s">
        <v>269</v>
      </c>
      <c r="F455" s="414" t="s">
        <v>270</v>
      </c>
      <c r="G455" s="442" t="s">
        <v>271</v>
      </c>
      <c r="H455" s="442"/>
      <c r="I455" s="407" t="s">
        <v>272</v>
      </c>
      <c r="J455" s="407"/>
      <c r="K455" s="407"/>
      <c r="L455" s="407"/>
      <c r="Q455" s="414"/>
      <c r="R455" s="414" t="s">
        <v>309</v>
      </c>
      <c r="S455" s="414" t="s">
        <v>126</v>
      </c>
      <c r="T455" s="414" t="s">
        <v>269</v>
      </c>
      <c r="U455" s="414" t="s">
        <v>270</v>
      </c>
      <c r="V455" s="442" t="s">
        <v>271</v>
      </c>
      <c r="W455" s="442"/>
      <c r="X455" s="407" t="s">
        <v>272</v>
      </c>
      <c r="Y455" s="407"/>
      <c r="Z455" s="407"/>
      <c r="AA455" s="407"/>
    </row>
    <row r="456" spans="2:27" x14ac:dyDescent="0.25">
      <c r="B456" s="414"/>
      <c r="C456" s="414"/>
      <c r="D456" s="414"/>
      <c r="E456" s="414"/>
      <c r="F456" s="414"/>
      <c r="G456" s="414"/>
      <c r="H456" s="442"/>
      <c r="I456" s="407"/>
      <c r="J456" s="407"/>
      <c r="K456" s="407"/>
      <c r="L456" s="407"/>
      <c r="Q456" s="414"/>
      <c r="R456" s="414"/>
      <c r="S456" s="414"/>
      <c r="T456" s="414"/>
      <c r="U456" s="414"/>
      <c r="V456" s="414"/>
      <c r="W456" s="442"/>
      <c r="X456" s="407"/>
      <c r="Y456" s="407"/>
      <c r="Z456" s="407"/>
      <c r="AA456" s="407"/>
    </row>
    <row r="457" spans="2:27" x14ac:dyDescent="0.25">
      <c r="B457" s="443" t="s">
        <v>273</v>
      </c>
      <c r="C457" s="443"/>
      <c r="D457" s="251"/>
      <c r="E457" s="444" t="s">
        <v>274</v>
      </c>
      <c r="F457" s="444">
        <v>2</v>
      </c>
      <c r="G457" s="445">
        <f>D457*F457</f>
        <v>0</v>
      </c>
      <c r="H457" s="445"/>
      <c r="I457" s="446"/>
      <c r="J457" s="446"/>
      <c r="K457" s="446"/>
      <c r="L457" s="446"/>
      <c r="Q457" s="443" t="s">
        <v>273</v>
      </c>
      <c r="R457" s="443"/>
      <c r="S457" s="251"/>
      <c r="T457" s="444" t="s">
        <v>274</v>
      </c>
      <c r="U457" s="444">
        <v>2</v>
      </c>
      <c r="V457" s="445">
        <f>S457*U457</f>
        <v>0</v>
      </c>
      <c r="W457" s="445"/>
      <c r="X457" s="446"/>
      <c r="Y457" s="446"/>
      <c r="Z457" s="446"/>
      <c r="AA457" s="446"/>
    </row>
    <row r="458" spans="2:27" x14ac:dyDescent="0.25">
      <c r="B458" s="447" t="s">
        <v>276</v>
      </c>
      <c r="C458" s="447"/>
      <c r="D458" s="252"/>
      <c r="E458" s="444"/>
      <c r="F458" s="444"/>
      <c r="G458" s="448">
        <f>D458*F457</f>
        <v>0</v>
      </c>
      <c r="H458" s="448"/>
      <c r="I458" s="449" t="s">
        <v>325</v>
      </c>
      <c r="J458" s="449"/>
      <c r="K458" s="449"/>
      <c r="L458" s="449"/>
      <c r="Q458" s="447" t="s">
        <v>276</v>
      </c>
      <c r="R458" s="447"/>
      <c r="S458" s="252"/>
      <c r="T458" s="444"/>
      <c r="U458" s="444"/>
      <c r="V458" s="448">
        <f>S458*U457</f>
        <v>0</v>
      </c>
      <c r="W458" s="448"/>
      <c r="X458" s="449" t="s">
        <v>325</v>
      </c>
      <c r="Y458" s="449"/>
      <c r="Z458" s="449"/>
      <c r="AA458" s="449"/>
    </row>
    <row r="459" spans="2:27" x14ac:dyDescent="0.25">
      <c r="B459" s="447" t="s">
        <v>278</v>
      </c>
      <c r="C459" s="447"/>
      <c r="D459" s="253" t="s">
        <v>346</v>
      </c>
      <c r="E459" s="444"/>
      <c r="F459" s="444"/>
      <c r="G459" s="450" t="s">
        <v>347</v>
      </c>
      <c r="H459" s="450"/>
      <c r="I459" s="449" t="s">
        <v>279</v>
      </c>
      <c r="J459" s="449"/>
      <c r="K459" s="449"/>
      <c r="L459" s="449"/>
      <c r="Q459" s="447" t="s">
        <v>278</v>
      </c>
      <c r="R459" s="447"/>
      <c r="S459" s="253" t="s">
        <v>346</v>
      </c>
      <c r="T459" s="444"/>
      <c r="U459" s="444"/>
      <c r="V459" s="450" t="s">
        <v>347</v>
      </c>
      <c r="W459" s="450"/>
      <c r="X459" s="449" t="s">
        <v>279</v>
      </c>
      <c r="Y459" s="449"/>
      <c r="Z459" s="449"/>
      <c r="AA459" s="449"/>
    </row>
    <row r="460" spans="2:27" x14ac:dyDescent="0.25">
      <c r="B460" s="447" t="s">
        <v>280</v>
      </c>
      <c r="C460" s="447"/>
      <c r="D460" s="451">
        <v>2</v>
      </c>
      <c r="E460" s="451"/>
      <c r="F460" s="451"/>
      <c r="G460" s="451"/>
      <c r="H460" s="451"/>
      <c r="I460" s="452" t="s">
        <v>281</v>
      </c>
      <c r="J460" s="452"/>
      <c r="K460" s="452"/>
      <c r="L460" s="452"/>
      <c r="Q460" s="447" t="s">
        <v>280</v>
      </c>
      <c r="R460" s="447"/>
      <c r="S460" s="451">
        <v>2</v>
      </c>
      <c r="T460" s="451"/>
      <c r="U460" s="451"/>
      <c r="V460" s="451"/>
      <c r="W460" s="451"/>
      <c r="X460" s="452" t="s">
        <v>281</v>
      </c>
      <c r="Y460" s="452"/>
      <c r="Z460" s="452"/>
      <c r="AA460" s="452"/>
    </row>
    <row r="461" spans="2:27" x14ac:dyDescent="0.25">
      <c r="B461" s="254" t="s">
        <v>282</v>
      </c>
      <c r="C461" s="255"/>
      <c r="D461" s="453">
        <v>28.12</v>
      </c>
      <c r="E461" s="453"/>
      <c r="F461" s="453"/>
      <c r="G461" s="453"/>
      <c r="H461" s="453"/>
      <c r="I461" s="449" t="s">
        <v>283</v>
      </c>
      <c r="J461" s="449"/>
      <c r="K461" s="449"/>
      <c r="L461" s="449"/>
      <c r="Q461" s="254" t="s">
        <v>282</v>
      </c>
      <c r="R461" s="255"/>
      <c r="S461" s="453" t="s">
        <v>348</v>
      </c>
      <c r="T461" s="453"/>
      <c r="U461" s="453"/>
      <c r="V461" s="453"/>
      <c r="W461" s="453"/>
      <c r="X461" s="449" t="s">
        <v>283</v>
      </c>
      <c r="Y461" s="449"/>
      <c r="Z461" s="449"/>
      <c r="AA461" s="449"/>
    </row>
    <row r="462" spans="2:27" x14ac:dyDescent="0.25">
      <c r="B462" s="447" t="s">
        <v>31</v>
      </c>
      <c r="C462" s="447"/>
      <c r="D462" s="454">
        <v>43581</v>
      </c>
      <c r="E462" s="454"/>
      <c r="F462" s="454"/>
      <c r="G462" s="454"/>
      <c r="H462" s="454"/>
      <c r="I462" s="449"/>
      <c r="J462" s="449"/>
      <c r="K462" s="449"/>
      <c r="L462" s="449"/>
      <c r="Q462" s="447" t="s">
        <v>31</v>
      </c>
      <c r="R462" s="447"/>
      <c r="S462" s="454">
        <v>43581</v>
      </c>
      <c r="T462" s="454"/>
      <c r="U462" s="454"/>
      <c r="V462" s="454"/>
      <c r="W462" s="454"/>
      <c r="X462" s="449"/>
      <c r="Y462" s="449"/>
      <c r="Z462" s="449"/>
      <c r="AA462" s="449"/>
    </row>
    <row r="463" spans="2:27" x14ac:dyDescent="0.25">
      <c r="B463" s="456" t="s">
        <v>284</v>
      </c>
      <c r="C463" s="456"/>
      <c r="D463" s="457" t="s">
        <v>285</v>
      </c>
      <c r="E463" s="457"/>
      <c r="F463" s="457"/>
      <c r="G463" s="457"/>
      <c r="H463" s="457"/>
      <c r="I463" s="449"/>
      <c r="J463" s="449"/>
      <c r="K463" s="449"/>
      <c r="L463" s="449"/>
      <c r="Q463" s="456" t="s">
        <v>284</v>
      </c>
      <c r="R463" s="456"/>
      <c r="S463" s="457" t="s">
        <v>285</v>
      </c>
      <c r="T463" s="457"/>
      <c r="U463" s="457"/>
      <c r="V463" s="457"/>
      <c r="W463" s="457"/>
      <c r="X463" s="449"/>
      <c r="Y463" s="449"/>
      <c r="Z463" s="449"/>
      <c r="AA463" s="449"/>
    </row>
    <row r="464" spans="2:27" x14ac:dyDescent="0.25">
      <c r="B464" s="456"/>
      <c r="C464" s="456"/>
      <c r="D464" s="457"/>
      <c r="E464" s="457"/>
      <c r="F464" s="457"/>
      <c r="G464" s="457"/>
      <c r="H464" s="457"/>
      <c r="I464" s="458"/>
      <c r="J464" s="458"/>
      <c r="K464" s="458"/>
      <c r="L464" s="458"/>
      <c r="Q464" s="456"/>
      <c r="R464" s="456"/>
      <c r="S464" s="457"/>
      <c r="T464" s="457"/>
      <c r="U464" s="457"/>
      <c r="V464" s="457"/>
      <c r="W464" s="457"/>
      <c r="X464" s="458"/>
      <c r="Y464" s="458"/>
      <c r="Z464" s="458"/>
      <c r="AA464" s="458"/>
    </row>
    <row r="465" spans="2:27" x14ac:dyDescent="0.25">
      <c r="B465" s="256"/>
      <c r="C465" s="459" t="s">
        <v>286</v>
      </c>
      <c r="D465" s="459"/>
      <c r="E465" s="459"/>
      <c r="F465" s="459"/>
      <c r="G465" s="337" t="s">
        <v>287</v>
      </c>
      <c r="H465" s="337"/>
      <c r="I465" s="337"/>
      <c r="J465" s="337"/>
      <c r="K465" s="337"/>
      <c r="L465" s="337"/>
      <c r="Q465" s="256"/>
      <c r="R465" s="459" t="s">
        <v>286</v>
      </c>
      <c r="S465" s="459"/>
      <c r="T465" s="459"/>
      <c r="U465" s="459"/>
      <c r="V465" s="337" t="s">
        <v>287</v>
      </c>
      <c r="W465" s="337"/>
      <c r="X465" s="337"/>
      <c r="Y465" s="337"/>
      <c r="Z465" s="337"/>
      <c r="AA465" s="337"/>
    </row>
    <row r="466" spans="2:27" x14ac:dyDescent="0.25">
      <c r="B466" s="460">
        <v>1</v>
      </c>
      <c r="C466" s="257" t="s">
        <v>339</v>
      </c>
      <c r="D466" s="258">
        <v>20</v>
      </c>
      <c r="E466" s="258" t="s">
        <v>289</v>
      </c>
      <c r="F466" s="461" t="s">
        <v>145</v>
      </c>
      <c r="G466" s="462"/>
      <c r="H466" s="462"/>
      <c r="I466" s="462"/>
      <c r="J466" s="462"/>
      <c r="K466" s="462"/>
      <c r="L466" s="463"/>
      <c r="Q466" s="460">
        <v>1</v>
      </c>
      <c r="R466" s="257" t="s">
        <v>339</v>
      </c>
      <c r="S466" s="258">
        <v>20</v>
      </c>
      <c r="T466" s="258" t="s">
        <v>289</v>
      </c>
      <c r="U466" s="461" t="s">
        <v>145</v>
      </c>
      <c r="V466" s="462"/>
      <c r="W466" s="462"/>
      <c r="X466" s="462"/>
      <c r="Y466" s="462"/>
      <c r="Z466" s="462"/>
      <c r="AA466" s="463"/>
    </row>
    <row r="467" spans="2:27" x14ac:dyDescent="0.25">
      <c r="B467" s="460"/>
      <c r="C467" s="259" t="s">
        <v>290</v>
      </c>
      <c r="D467" s="260">
        <v>22</v>
      </c>
      <c r="E467" s="260" t="s">
        <v>289</v>
      </c>
      <c r="F467" s="461"/>
      <c r="G467" s="462"/>
      <c r="H467" s="462"/>
      <c r="I467" s="462"/>
      <c r="J467" s="462"/>
      <c r="K467" s="462"/>
      <c r="L467" s="463"/>
      <c r="Q467" s="460"/>
      <c r="R467" s="259" t="s">
        <v>290</v>
      </c>
      <c r="S467" s="260">
        <v>22</v>
      </c>
      <c r="T467" s="260" t="s">
        <v>289</v>
      </c>
      <c r="U467" s="461"/>
      <c r="V467" s="462"/>
      <c r="W467" s="462"/>
      <c r="X467" s="462"/>
      <c r="Y467" s="462"/>
      <c r="Z467" s="462"/>
      <c r="AA467" s="463"/>
    </row>
    <row r="468" spans="2:27" x14ac:dyDescent="0.25">
      <c r="B468" s="469">
        <v>2</v>
      </c>
      <c r="C468" s="258" t="s">
        <v>337</v>
      </c>
      <c r="D468" s="258">
        <v>20</v>
      </c>
      <c r="E468" s="258" t="s">
        <v>289</v>
      </c>
      <c r="F468" s="461" t="s">
        <v>145</v>
      </c>
      <c r="G468" s="462"/>
      <c r="H468" s="462"/>
      <c r="I468" s="462"/>
      <c r="J468" s="462"/>
      <c r="K468" s="462"/>
      <c r="L468" s="472"/>
      <c r="Q468" s="469">
        <v>2</v>
      </c>
      <c r="R468" s="258" t="s">
        <v>337</v>
      </c>
      <c r="S468" s="258">
        <v>20</v>
      </c>
      <c r="T468" s="258" t="s">
        <v>289</v>
      </c>
      <c r="U468" s="461" t="s">
        <v>145</v>
      </c>
      <c r="V468" s="462"/>
      <c r="W468" s="462"/>
      <c r="X468" s="462"/>
      <c r="Y468" s="462"/>
      <c r="Z468" s="462"/>
      <c r="AA468" s="472"/>
    </row>
    <row r="469" spans="2:27" x14ac:dyDescent="0.25">
      <c r="B469" s="469"/>
      <c r="C469" s="259" t="s">
        <v>290</v>
      </c>
      <c r="D469" s="260">
        <v>22</v>
      </c>
      <c r="E469" s="260" t="s">
        <v>289</v>
      </c>
      <c r="F469" s="461"/>
      <c r="G469" s="462"/>
      <c r="H469" s="462"/>
      <c r="I469" s="462"/>
      <c r="J469" s="462"/>
      <c r="K469" s="462"/>
      <c r="L469" s="472"/>
      <c r="Q469" s="469"/>
      <c r="R469" s="259" t="s">
        <v>290</v>
      </c>
      <c r="S469" s="260">
        <v>22</v>
      </c>
      <c r="T469" s="260" t="s">
        <v>289</v>
      </c>
      <c r="U469" s="461"/>
      <c r="V469" s="462"/>
      <c r="W469" s="462"/>
      <c r="X469" s="462"/>
      <c r="Y469" s="462"/>
      <c r="Z469" s="462"/>
      <c r="AA469" s="472"/>
    </row>
    <row r="470" spans="2:27" x14ac:dyDescent="0.25">
      <c r="B470" s="469">
        <v>3</v>
      </c>
      <c r="C470" s="267" t="s">
        <v>341</v>
      </c>
      <c r="D470" s="258">
        <v>20</v>
      </c>
      <c r="E470" s="258" t="s">
        <v>289</v>
      </c>
      <c r="F470" s="261" t="s">
        <v>145</v>
      </c>
      <c r="G470" s="466"/>
      <c r="H470" s="466"/>
      <c r="I470" s="466"/>
      <c r="J470" s="466"/>
      <c r="K470" s="263"/>
      <c r="L470" s="472"/>
      <c r="Q470" s="469">
        <v>3</v>
      </c>
      <c r="R470" s="267" t="s">
        <v>341</v>
      </c>
      <c r="S470" s="258">
        <v>20</v>
      </c>
      <c r="T470" s="258" t="s">
        <v>289</v>
      </c>
      <c r="U470" s="261" t="s">
        <v>145</v>
      </c>
      <c r="V470" s="466"/>
      <c r="W470" s="466"/>
      <c r="X470" s="466"/>
      <c r="Y470" s="466"/>
      <c r="Z470" s="263"/>
      <c r="AA470" s="472"/>
    </row>
    <row r="471" spans="2:27" x14ac:dyDescent="0.25">
      <c r="B471" s="469"/>
      <c r="C471" s="264" t="s">
        <v>290</v>
      </c>
      <c r="D471" s="264">
        <v>22</v>
      </c>
      <c r="E471" s="264" t="s">
        <v>289</v>
      </c>
      <c r="F471" s="270"/>
      <c r="G471" s="466"/>
      <c r="H471" s="466"/>
      <c r="I471" s="466"/>
      <c r="J471" s="466"/>
      <c r="K471" s="272"/>
      <c r="L471" s="472"/>
      <c r="Q471" s="469"/>
      <c r="R471" s="264" t="s">
        <v>290</v>
      </c>
      <c r="S471" s="264">
        <v>22</v>
      </c>
      <c r="T471" s="264" t="s">
        <v>289</v>
      </c>
      <c r="U471" s="270"/>
      <c r="V471" s="466"/>
      <c r="W471" s="466"/>
      <c r="X471" s="466"/>
      <c r="Y471" s="466"/>
      <c r="Z471" s="272"/>
      <c r="AA471" s="472"/>
    </row>
    <row r="472" spans="2:27" x14ac:dyDescent="0.25">
      <c r="B472" s="469">
        <v>4</v>
      </c>
      <c r="C472" s="257" t="s">
        <v>340</v>
      </c>
      <c r="D472" s="258">
        <v>20</v>
      </c>
      <c r="E472" s="258" t="s">
        <v>289</v>
      </c>
      <c r="F472" s="273" t="s">
        <v>146</v>
      </c>
      <c r="G472" s="466"/>
      <c r="H472" s="466"/>
      <c r="I472" s="466"/>
      <c r="J472" s="466"/>
      <c r="K472" s="263"/>
      <c r="L472" s="472"/>
      <c r="Q472" s="469">
        <v>4</v>
      </c>
      <c r="R472" s="257" t="s">
        <v>340</v>
      </c>
      <c r="S472" s="258">
        <v>20</v>
      </c>
      <c r="T472" s="258" t="s">
        <v>289</v>
      </c>
      <c r="U472" s="273" t="s">
        <v>146</v>
      </c>
      <c r="V472" s="466"/>
      <c r="W472" s="466"/>
      <c r="X472" s="466"/>
      <c r="Y472" s="466"/>
      <c r="Z472" s="263"/>
      <c r="AA472" s="472"/>
    </row>
    <row r="473" spans="2:27" x14ac:dyDescent="0.25">
      <c r="B473" s="469"/>
      <c r="C473" s="265" t="s">
        <v>290</v>
      </c>
      <c r="D473" s="265">
        <v>22</v>
      </c>
      <c r="E473" s="265" t="s">
        <v>289</v>
      </c>
      <c r="F473" s="274"/>
      <c r="G473" s="466"/>
      <c r="H473" s="466"/>
      <c r="I473" s="466"/>
      <c r="J473" s="466"/>
      <c r="K473" s="272"/>
      <c r="L473" s="472"/>
      <c r="Q473" s="469"/>
      <c r="R473" s="265" t="s">
        <v>290</v>
      </c>
      <c r="S473" s="265">
        <v>22</v>
      </c>
      <c r="T473" s="265" t="s">
        <v>289</v>
      </c>
      <c r="U473" s="274"/>
      <c r="V473" s="466"/>
      <c r="W473" s="466"/>
      <c r="X473" s="466"/>
      <c r="Y473" s="466"/>
      <c r="Z473" s="272"/>
      <c r="AA473" s="472"/>
    </row>
    <row r="474" spans="2:27" x14ac:dyDescent="0.25">
      <c r="B474" s="469">
        <v>5</v>
      </c>
      <c r="C474" s="258" t="s">
        <v>299</v>
      </c>
      <c r="D474" s="258">
        <v>20</v>
      </c>
      <c r="E474" s="258" t="s">
        <v>289</v>
      </c>
      <c r="F474" s="273" t="s">
        <v>146</v>
      </c>
      <c r="G474" s="466"/>
      <c r="H474" s="466"/>
      <c r="I474" s="466"/>
      <c r="J474" s="466"/>
      <c r="K474" s="263"/>
      <c r="L474" s="472"/>
      <c r="Q474" s="469">
        <v>5</v>
      </c>
      <c r="R474" s="258" t="s">
        <v>299</v>
      </c>
      <c r="S474" s="258">
        <v>20</v>
      </c>
      <c r="T474" s="258" t="s">
        <v>289</v>
      </c>
      <c r="U474" s="273" t="s">
        <v>146</v>
      </c>
      <c r="V474" s="466"/>
      <c r="W474" s="466"/>
      <c r="X474" s="466"/>
      <c r="Y474" s="466"/>
      <c r="Z474" s="263"/>
      <c r="AA474" s="472"/>
    </row>
    <row r="475" spans="2:27" x14ac:dyDescent="0.25">
      <c r="B475" s="469"/>
      <c r="C475" s="265" t="s">
        <v>290</v>
      </c>
      <c r="D475" s="265">
        <v>22</v>
      </c>
      <c r="E475" s="265" t="s">
        <v>289</v>
      </c>
      <c r="F475" s="274"/>
      <c r="G475" s="466"/>
      <c r="H475" s="466"/>
      <c r="I475" s="466"/>
      <c r="J475" s="466"/>
      <c r="K475" s="272"/>
      <c r="L475" s="472"/>
      <c r="Q475" s="469"/>
      <c r="R475" s="265" t="s">
        <v>290</v>
      </c>
      <c r="S475" s="265">
        <v>22</v>
      </c>
      <c r="T475" s="265" t="s">
        <v>289</v>
      </c>
      <c r="U475" s="274"/>
      <c r="V475" s="466"/>
      <c r="W475" s="466"/>
      <c r="X475" s="466"/>
      <c r="Y475" s="466"/>
      <c r="Z475" s="272"/>
      <c r="AA475" s="472"/>
    </row>
    <row r="476" spans="2:27" x14ac:dyDescent="0.25">
      <c r="B476" s="469">
        <v>6</v>
      </c>
      <c r="C476" s="258" t="s">
        <v>337</v>
      </c>
      <c r="D476" s="267">
        <v>20</v>
      </c>
      <c r="E476" s="267" t="s">
        <v>289</v>
      </c>
      <c r="F476" s="261" t="s">
        <v>145</v>
      </c>
      <c r="G476" s="466"/>
      <c r="H476" s="466"/>
      <c r="I476" s="466"/>
      <c r="J476" s="466"/>
      <c r="K476" s="263"/>
      <c r="L476" s="472"/>
      <c r="Q476" s="469">
        <v>6</v>
      </c>
      <c r="R476" s="258" t="s">
        <v>337</v>
      </c>
      <c r="S476" s="267">
        <v>20</v>
      </c>
      <c r="T476" s="267" t="s">
        <v>289</v>
      </c>
      <c r="U476" s="261" t="s">
        <v>145</v>
      </c>
      <c r="V476" s="466"/>
      <c r="W476" s="466"/>
      <c r="X476" s="466"/>
      <c r="Y476" s="466"/>
      <c r="Z476" s="263"/>
      <c r="AA476" s="472"/>
    </row>
    <row r="477" spans="2:27" x14ac:dyDescent="0.25">
      <c r="B477" s="469"/>
      <c r="C477" s="260" t="s">
        <v>290</v>
      </c>
      <c r="D477" s="260">
        <v>22</v>
      </c>
      <c r="E477" s="260" t="s">
        <v>289</v>
      </c>
      <c r="F477" s="270"/>
      <c r="G477" s="466"/>
      <c r="H477" s="466"/>
      <c r="I477" s="466"/>
      <c r="J477" s="466"/>
      <c r="K477" s="272"/>
      <c r="L477" s="472"/>
      <c r="Q477" s="469"/>
      <c r="R477" s="260" t="s">
        <v>290</v>
      </c>
      <c r="S477" s="260">
        <v>22</v>
      </c>
      <c r="T477" s="260" t="s">
        <v>289</v>
      </c>
      <c r="U477" s="270"/>
      <c r="V477" s="466"/>
      <c r="W477" s="466"/>
      <c r="X477" s="466"/>
      <c r="Y477" s="466"/>
      <c r="Z477" s="272"/>
      <c r="AA477" s="472"/>
    </row>
    <row r="478" spans="2:27" x14ac:dyDescent="0.25">
      <c r="B478" s="469">
        <v>7</v>
      </c>
      <c r="C478" s="267" t="s">
        <v>341</v>
      </c>
      <c r="D478" s="258">
        <v>20</v>
      </c>
      <c r="E478" s="258" t="s">
        <v>289</v>
      </c>
      <c r="F478" s="273" t="s">
        <v>146</v>
      </c>
      <c r="G478" s="466"/>
      <c r="H478" s="466"/>
      <c r="I478" s="466"/>
      <c r="J478" s="466"/>
      <c r="K478" s="263"/>
      <c r="L478" s="472"/>
      <c r="Q478" s="469">
        <v>7</v>
      </c>
      <c r="R478" s="267" t="s">
        <v>341</v>
      </c>
      <c r="S478" s="258">
        <v>20</v>
      </c>
      <c r="T478" s="258" t="s">
        <v>289</v>
      </c>
      <c r="U478" s="273" t="s">
        <v>146</v>
      </c>
      <c r="V478" s="466"/>
      <c r="W478" s="466"/>
      <c r="X478" s="466"/>
      <c r="Y478" s="466"/>
      <c r="Z478" s="263"/>
      <c r="AA478" s="472"/>
    </row>
    <row r="479" spans="2:27" x14ac:dyDescent="0.25">
      <c r="B479" s="469"/>
      <c r="C479" s="265" t="s">
        <v>290</v>
      </c>
      <c r="D479" s="265">
        <v>22</v>
      </c>
      <c r="E479" s="265" t="s">
        <v>289</v>
      </c>
      <c r="F479" s="274"/>
      <c r="G479" s="466"/>
      <c r="H479" s="466"/>
      <c r="I479" s="466"/>
      <c r="J479" s="466"/>
      <c r="K479" s="272"/>
      <c r="L479" s="472"/>
      <c r="Q479" s="469"/>
      <c r="R479" s="265" t="s">
        <v>290</v>
      </c>
      <c r="S479" s="265">
        <v>22</v>
      </c>
      <c r="T479" s="265" t="s">
        <v>289</v>
      </c>
      <c r="U479" s="274"/>
      <c r="V479" s="466"/>
      <c r="W479" s="466"/>
      <c r="X479" s="466"/>
      <c r="Y479" s="466"/>
      <c r="Z479" s="272"/>
      <c r="AA479" s="472"/>
    </row>
    <row r="480" spans="2:27" x14ac:dyDescent="0.25">
      <c r="B480" s="469">
        <v>8</v>
      </c>
      <c r="C480" s="258" t="s">
        <v>328</v>
      </c>
      <c r="D480" s="258">
        <v>20</v>
      </c>
      <c r="E480" s="258" t="s">
        <v>289</v>
      </c>
      <c r="F480" s="261" t="s">
        <v>145</v>
      </c>
      <c r="G480" s="466"/>
      <c r="H480" s="466"/>
      <c r="I480" s="466"/>
      <c r="J480" s="466"/>
      <c r="K480" s="263"/>
      <c r="L480" s="472"/>
      <c r="Q480" s="469">
        <v>8</v>
      </c>
      <c r="R480" s="258" t="s">
        <v>328</v>
      </c>
      <c r="S480" s="258">
        <v>20</v>
      </c>
      <c r="T480" s="258" t="s">
        <v>289</v>
      </c>
      <c r="U480" s="261" t="s">
        <v>145</v>
      </c>
      <c r="V480" s="466"/>
      <c r="W480" s="466"/>
      <c r="X480" s="466"/>
      <c r="Y480" s="466"/>
      <c r="Z480" s="263"/>
      <c r="AA480" s="472"/>
    </row>
    <row r="481" spans="2:27" x14ac:dyDescent="0.25">
      <c r="B481" s="469"/>
      <c r="C481" s="260" t="s">
        <v>290</v>
      </c>
      <c r="D481" s="260">
        <v>22</v>
      </c>
      <c r="E481" s="260" t="s">
        <v>289</v>
      </c>
      <c r="F481" s="270"/>
      <c r="G481" s="466"/>
      <c r="H481" s="466"/>
      <c r="I481" s="466"/>
      <c r="J481" s="466"/>
      <c r="K481" s="272"/>
      <c r="L481" s="472"/>
      <c r="Q481" s="469"/>
      <c r="R481" s="260" t="s">
        <v>290</v>
      </c>
      <c r="S481" s="260">
        <v>22</v>
      </c>
      <c r="T481" s="260" t="s">
        <v>289</v>
      </c>
      <c r="U481" s="270"/>
      <c r="V481" s="466"/>
      <c r="W481" s="466"/>
      <c r="X481" s="466"/>
      <c r="Y481" s="466"/>
      <c r="Z481" s="272"/>
      <c r="AA481" s="472"/>
    </row>
    <row r="482" spans="2:27" x14ac:dyDescent="0.25">
      <c r="B482" s="469">
        <v>9</v>
      </c>
      <c r="C482" s="258" t="s">
        <v>329</v>
      </c>
      <c r="D482" s="258">
        <v>20</v>
      </c>
      <c r="E482" s="258" t="s">
        <v>289</v>
      </c>
      <c r="F482" s="273" t="s">
        <v>146</v>
      </c>
      <c r="G482" s="466"/>
      <c r="H482" s="466"/>
      <c r="I482" s="466"/>
      <c r="J482" s="466"/>
      <c r="K482" s="263"/>
      <c r="L482" s="472"/>
      <c r="Q482" s="469">
        <v>9</v>
      </c>
      <c r="R482" s="258" t="s">
        <v>329</v>
      </c>
      <c r="S482" s="258">
        <v>20</v>
      </c>
      <c r="T482" s="258" t="s">
        <v>289</v>
      </c>
      <c r="U482" s="273" t="s">
        <v>146</v>
      </c>
      <c r="V482" s="466"/>
      <c r="W482" s="466"/>
      <c r="X482" s="466"/>
      <c r="Y482" s="466"/>
      <c r="Z482" s="263"/>
      <c r="AA482" s="472"/>
    </row>
    <row r="483" spans="2:27" x14ac:dyDescent="0.25">
      <c r="B483" s="469"/>
      <c r="C483" s="265" t="s">
        <v>290</v>
      </c>
      <c r="D483" s="265">
        <v>22</v>
      </c>
      <c r="E483" s="265" t="s">
        <v>289</v>
      </c>
      <c r="F483" s="274"/>
      <c r="G483" s="466"/>
      <c r="H483" s="466"/>
      <c r="I483" s="466"/>
      <c r="J483" s="466"/>
      <c r="K483" s="272"/>
      <c r="L483" s="472"/>
      <c r="Q483" s="469"/>
      <c r="R483" s="265" t="s">
        <v>290</v>
      </c>
      <c r="S483" s="265">
        <v>22</v>
      </c>
      <c r="T483" s="265" t="s">
        <v>289</v>
      </c>
      <c r="U483" s="274"/>
      <c r="V483" s="466"/>
      <c r="W483" s="466"/>
      <c r="X483" s="466"/>
      <c r="Y483" s="466"/>
      <c r="Z483" s="272"/>
      <c r="AA483" s="472"/>
    </row>
    <row r="484" spans="2:27" x14ac:dyDescent="0.25">
      <c r="B484" s="469">
        <v>10</v>
      </c>
      <c r="C484" s="258" t="s">
        <v>327</v>
      </c>
      <c r="D484" s="258">
        <v>20</v>
      </c>
      <c r="E484" s="258" t="s">
        <v>289</v>
      </c>
      <c r="F484" s="261" t="s">
        <v>145</v>
      </c>
      <c r="G484" s="466"/>
      <c r="H484" s="466"/>
      <c r="I484" s="466"/>
      <c r="J484" s="466"/>
      <c r="K484" s="263"/>
      <c r="L484" s="472"/>
      <c r="Q484" s="469">
        <v>10</v>
      </c>
      <c r="R484" s="258" t="s">
        <v>327</v>
      </c>
      <c r="S484" s="258">
        <v>20</v>
      </c>
      <c r="T484" s="258" t="s">
        <v>289</v>
      </c>
      <c r="U484" s="261" t="s">
        <v>145</v>
      </c>
      <c r="V484" s="466"/>
      <c r="W484" s="466"/>
      <c r="X484" s="466"/>
      <c r="Y484" s="466"/>
      <c r="Z484" s="263"/>
      <c r="AA484" s="472"/>
    </row>
    <row r="485" spans="2:27" x14ac:dyDescent="0.25">
      <c r="B485" s="469"/>
      <c r="C485" s="260" t="s">
        <v>290</v>
      </c>
      <c r="D485" s="260">
        <v>22</v>
      </c>
      <c r="E485" s="260" t="s">
        <v>289</v>
      </c>
      <c r="F485" s="270"/>
      <c r="G485" s="466"/>
      <c r="H485" s="466"/>
      <c r="I485" s="466"/>
      <c r="J485" s="466"/>
      <c r="K485" s="272"/>
      <c r="L485" s="472"/>
      <c r="Q485" s="469"/>
      <c r="R485" s="260" t="s">
        <v>290</v>
      </c>
      <c r="S485" s="260">
        <v>22</v>
      </c>
      <c r="T485" s="260" t="s">
        <v>289</v>
      </c>
      <c r="U485" s="270"/>
      <c r="V485" s="466"/>
      <c r="W485" s="466"/>
      <c r="X485" s="466"/>
      <c r="Y485" s="466"/>
      <c r="Z485" s="272"/>
      <c r="AA485" s="472"/>
    </row>
    <row r="486" spans="2:27" x14ac:dyDescent="0.25">
      <c r="B486" s="469">
        <v>11</v>
      </c>
      <c r="C486" s="258" t="s">
        <v>343</v>
      </c>
      <c r="D486" s="258">
        <v>20</v>
      </c>
      <c r="E486" s="258" t="s">
        <v>289</v>
      </c>
      <c r="F486" s="273" t="s">
        <v>146</v>
      </c>
      <c r="G486" s="466"/>
      <c r="H486" s="466"/>
      <c r="I486" s="466"/>
      <c r="J486" s="466"/>
      <c r="K486" s="263"/>
      <c r="L486" s="472"/>
      <c r="Q486" s="469">
        <v>11</v>
      </c>
      <c r="R486" s="258" t="s">
        <v>298</v>
      </c>
      <c r="S486" s="258">
        <v>20</v>
      </c>
      <c r="T486" s="258" t="s">
        <v>289</v>
      </c>
      <c r="U486" s="273" t="s">
        <v>146</v>
      </c>
      <c r="V486" s="466"/>
      <c r="W486" s="466"/>
      <c r="X486" s="466"/>
      <c r="Y486" s="466"/>
      <c r="Z486" s="263"/>
      <c r="AA486" s="472"/>
    </row>
    <row r="487" spans="2:27" x14ac:dyDescent="0.25">
      <c r="B487" s="469"/>
      <c r="C487" s="265" t="s">
        <v>290</v>
      </c>
      <c r="D487" s="265">
        <v>22</v>
      </c>
      <c r="E487" s="265" t="s">
        <v>289</v>
      </c>
      <c r="F487" s="274"/>
      <c r="G487" s="466"/>
      <c r="H487" s="466"/>
      <c r="I487" s="466"/>
      <c r="J487" s="466"/>
      <c r="K487" s="272"/>
      <c r="L487" s="472"/>
      <c r="Q487" s="469"/>
      <c r="R487" s="265" t="s">
        <v>290</v>
      </c>
      <c r="S487" s="265">
        <v>22</v>
      </c>
      <c r="T487" s="265" t="s">
        <v>289</v>
      </c>
      <c r="U487" s="274"/>
      <c r="V487" s="466"/>
      <c r="W487" s="466"/>
      <c r="X487" s="466"/>
      <c r="Y487" s="466"/>
      <c r="Z487" s="272"/>
      <c r="AA487" s="472"/>
    </row>
    <row r="488" spans="2:27" x14ac:dyDescent="0.25">
      <c r="B488" s="469">
        <v>12</v>
      </c>
      <c r="C488" s="258" t="s">
        <v>344</v>
      </c>
      <c r="D488" s="258">
        <v>20</v>
      </c>
      <c r="E488" s="258" t="s">
        <v>289</v>
      </c>
      <c r="F488" s="261" t="s">
        <v>145</v>
      </c>
      <c r="G488" s="466"/>
      <c r="H488" s="466"/>
      <c r="I488" s="466"/>
      <c r="J488" s="466"/>
      <c r="K488" s="263"/>
      <c r="L488" s="472"/>
      <c r="Q488" s="469">
        <v>12</v>
      </c>
      <c r="R488" s="258" t="s">
        <v>344</v>
      </c>
      <c r="S488" s="258">
        <v>20</v>
      </c>
      <c r="T488" s="258" t="s">
        <v>289</v>
      </c>
      <c r="U488" s="261" t="s">
        <v>145</v>
      </c>
      <c r="V488" s="466"/>
      <c r="W488" s="466"/>
      <c r="X488" s="466"/>
      <c r="Y488" s="466"/>
      <c r="Z488" s="263"/>
      <c r="AA488" s="472"/>
    </row>
    <row r="489" spans="2:27" x14ac:dyDescent="0.25">
      <c r="B489" s="469"/>
      <c r="C489" s="260" t="s">
        <v>290</v>
      </c>
      <c r="D489" s="260">
        <v>22</v>
      </c>
      <c r="E489" s="260" t="s">
        <v>289</v>
      </c>
      <c r="F489" s="270"/>
      <c r="G489" s="466"/>
      <c r="H489" s="466"/>
      <c r="I489" s="466"/>
      <c r="J489" s="466"/>
      <c r="K489" s="272"/>
      <c r="L489" s="472"/>
      <c r="Q489" s="469"/>
      <c r="R489" s="260" t="s">
        <v>290</v>
      </c>
      <c r="S489" s="260">
        <v>22</v>
      </c>
      <c r="T489" s="260" t="s">
        <v>289</v>
      </c>
      <c r="U489" s="270"/>
      <c r="V489" s="466"/>
      <c r="W489" s="466"/>
      <c r="X489" s="466"/>
      <c r="Y489" s="466"/>
      <c r="Z489" s="272"/>
      <c r="AA489" s="472"/>
    </row>
    <row r="490" spans="2:27" x14ac:dyDescent="0.25">
      <c r="B490" s="469" t="s">
        <v>349</v>
      </c>
      <c r="C490" s="258" t="s">
        <v>345</v>
      </c>
      <c r="D490" s="269">
        <v>62</v>
      </c>
      <c r="E490" s="269" t="s">
        <v>289</v>
      </c>
      <c r="F490" s="273" t="s">
        <v>146</v>
      </c>
      <c r="G490" s="466"/>
      <c r="H490" s="466"/>
      <c r="I490" s="466"/>
      <c r="J490" s="466"/>
      <c r="K490" s="263"/>
      <c r="L490" s="472"/>
      <c r="Q490" s="469" t="s">
        <v>349</v>
      </c>
      <c r="R490" s="277" t="s">
        <v>345</v>
      </c>
      <c r="S490" s="269">
        <v>62</v>
      </c>
      <c r="T490" s="269" t="s">
        <v>289</v>
      </c>
      <c r="U490" s="273" t="s">
        <v>146</v>
      </c>
      <c r="V490" s="466"/>
      <c r="W490" s="466"/>
      <c r="X490" s="466"/>
      <c r="Y490" s="466"/>
      <c r="Z490" s="263"/>
      <c r="AA490" s="472"/>
    </row>
    <row r="491" spans="2:27" x14ac:dyDescent="0.25">
      <c r="B491" s="469"/>
      <c r="C491" s="260" t="s">
        <v>290</v>
      </c>
      <c r="D491" s="260">
        <v>22</v>
      </c>
      <c r="E491" s="260" t="s">
        <v>289</v>
      </c>
      <c r="F491" s="274"/>
      <c r="G491" s="466"/>
      <c r="H491" s="466"/>
      <c r="I491" s="466"/>
      <c r="J491" s="466"/>
      <c r="K491" s="272"/>
      <c r="L491" s="472"/>
      <c r="Q491" s="469"/>
      <c r="R491" s="260" t="s">
        <v>290</v>
      </c>
      <c r="S491" s="260">
        <v>22</v>
      </c>
      <c r="T491" s="260" t="s">
        <v>289</v>
      </c>
      <c r="U491" s="274"/>
      <c r="V491" s="466"/>
      <c r="W491" s="466"/>
      <c r="X491" s="466"/>
      <c r="Y491" s="466"/>
      <c r="Z491" s="272"/>
      <c r="AA491" s="472"/>
    </row>
    <row r="492" spans="2:27" x14ac:dyDescent="0.25">
      <c r="B492" s="469">
        <v>15</v>
      </c>
      <c r="C492" s="258" t="s">
        <v>298</v>
      </c>
      <c r="D492" s="258">
        <v>20</v>
      </c>
      <c r="E492" s="258" t="s">
        <v>289</v>
      </c>
      <c r="F492" s="261" t="s">
        <v>145</v>
      </c>
      <c r="G492" s="474"/>
      <c r="H492" s="474"/>
      <c r="I492" s="474"/>
      <c r="J492" s="474"/>
      <c r="K492" s="263"/>
      <c r="L492" s="472"/>
      <c r="Q492" s="469">
        <v>15</v>
      </c>
      <c r="R492" s="277" t="s">
        <v>343</v>
      </c>
      <c r="S492" s="258">
        <v>20</v>
      </c>
      <c r="T492" s="258" t="s">
        <v>289</v>
      </c>
      <c r="U492" s="261" t="s">
        <v>145</v>
      </c>
      <c r="V492" s="474"/>
      <c r="W492" s="474"/>
      <c r="X492" s="474"/>
      <c r="Y492" s="474"/>
      <c r="Z492" s="263"/>
      <c r="AA492" s="472"/>
    </row>
    <row r="493" spans="2:27" x14ac:dyDescent="0.25">
      <c r="B493" s="469"/>
      <c r="C493" s="266" t="s">
        <v>290</v>
      </c>
      <c r="D493" s="266">
        <v>22</v>
      </c>
      <c r="E493" s="266" t="s">
        <v>289</v>
      </c>
      <c r="F493" s="270"/>
      <c r="G493" s="474"/>
      <c r="H493" s="474"/>
      <c r="I493" s="474"/>
      <c r="J493" s="474"/>
      <c r="K493" s="272"/>
      <c r="L493" s="472"/>
      <c r="Q493" s="469"/>
      <c r="R493" s="266" t="s">
        <v>290</v>
      </c>
      <c r="S493" s="266">
        <v>22</v>
      </c>
      <c r="T493" s="266" t="s">
        <v>289</v>
      </c>
      <c r="U493" s="270"/>
      <c r="V493" s="474"/>
      <c r="W493" s="474"/>
      <c r="X493" s="474"/>
      <c r="Y493" s="474"/>
      <c r="Z493" s="272"/>
      <c r="AA493" s="472"/>
    </row>
    <row r="494" spans="2:27" x14ac:dyDescent="0.25">
      <c r="B494" s="469">
        <v>16</v>
      </c>
      <c r="C494" s="258" t="s">
        <v>321</v>
      </c>
      <c r="D494" s="258">
        <v>20</v>
      </c>
      <c r="E494" s="258" t="s">
        <v>289</v>
      </c>
      <c r="F494" s="261" t="s">
        <v>145</v>
      </c>
      <c r="G494" s="474"/>
      <c r="H494" s="474"/>
      <c r="I494" s="474"/>
      <c r="J494" s="474"/>
      <c r="K494" s="263"/>
      <c r="L494" s="472"/>
      <c r="Q494" s="469">
        <v>16</v>
      </c>
      <c r="R494" s="258" t="s">
        <v>321</v>
      </c>
      <c r="S494" s="258">
        <v>20</v>
      </c>
      <c r="T494" s="258" t="s">
        <v>289</v>
      </c>
      <c r="U494" s="261" t="s">
        <v>145</v>
      </c>
      <c r="V494" s="474"/>
      <c r="W494" s="474"/>
      <c r="X494" s="474"/>
      <c r="Y494" s="474"/>
      <c r="Z494" s="263"/>
      <c r="AA494" s="472"/>
    </row>
    <row r="495" spans="2:27" x14ac:dyDescent="0.25">
      <c r="B495" s="469"/>
      <c r="C495" s="266" t="s">
        <v>290</v>
      </c>
      <c r="D495" s="266">
        <v>22</v>
      </c>
      <c r="E495" s="266"/>
      <c r="F495" s="270"/>
      <c r="G495" s="474"/>
      <c r="H495" s="474"/>
      <c r="I495" s="474"/>
      <c r="J495" s="474"/>
      <c r="K495" s="272"/>
      <c r="L495" s="472"/>
      <c r="Q495" s="469"/>
      <c r="R495" s="266" t="s">
        <v>290</v>
      </c>
      <c r="S495" s="266">
        <v>22</v>
      </c>
      <c r="T495" s="266"/>
      <c r="U495" s="270"/>
      <c r="V495" s="474"/>
      <c r="W495" s="474"/>
      <c r="X495" s="474"/>
      <c r="Y495" s="474"/>
      <c r="Z495" s="272"/>
      <c r="AA495" s="472"/>
    </row>
    <row r="496" spans="2:27" x14ac:dyDescent="0.25">
      <c r="B496" s="469" t="s">
        <v>350</v>
      </c>
      <c r="C496" s="258" t="s">
        <v>300</v>
      </c>
      <c r="D496" s="258">
        <v>102</v>
      </c>
      <c r="E496" s="258" t="s">
        <v>289</v>
      </c>
      <c r="F496" s="261" t="s">
        <v>145</v>
      </c>
      <c r="G496" s="475"/>
      <c r="H496" s="475"/>
      <c r="I496" s="476"/>
      <c r="J496" s="477"/>
      <c r="K496" s="263"/>
      <c r="L496" s="472"/>
      <c r="Q496" s="469" t="s">
        <v>350</v>
      </c>
      <c r="R496" s="258" t="s">
        <v>300</v>
      </c>
      <c r="S496" s="258">
        <v>102</v>
      </c>
      <c r="T496" s="258" t="s">
        <v>289</v>
      </c>
      <c r="U496" s="261" t="s">
        <v>145</v>
      </c>
      <c r="V496" s="475"/>
      <c r="W496" s="475"/>
      <c r="X496" s="476"/>
      <c r="Y496" s="477"/>
      <c r="Z496" s="263"/>
      <c r="AA496" s="472"/>
    </row>
    <row r="497" spans="2:27" x14ac:dyDescent="0.25">
      <c r="B497" s="469"/>
      <c r="C497" s="266"/>
      <c r="D497" s="266"/>
      <c r="E497" s="266"/>
      <c r="F497" s="270"/>
      <c r="G497" s="475"/>
      <c r="H497" s="475"/>
      <c r="I497" s="476"/>
      <c r="J497" s="477"/>
      <c r="K497" s="272"/>
      <c r="L497" s="472"/>
      <c r="Q497" s="469"/>
      <c r="R497" s="266"/>
      <c r="S497" s="266"/>
      <c r="T497" s="266"/>
      <c r="U497" s="270"/>
      <c r="V497" s="475"/>
      <c r="W497" s="475"/>
      <c r="X497" s="476"/>
      <c r="Y497" s="477"/>
      <c r="Z497" s="272"/>
      <c r="AA497" s="472"/>
    </row>
  </sheetData>
  <mergeCells count="1694">
    <mergeCell ref="B496:B497"/>
    <mergeCell ref="G496:G497"/>
    <mergeCell ref="H496:H497"/>
    <mergeCell ref="I496:I497"/>
    <mergeCell ref="J496:J497"/>
    <mergeCell ref="L496:L497"/>
    <mergeCell ref="Q496:Q497"/>
    <mergeCell ref="V496:V497"/>
    <mergeCell ref="W496:W497"/>
    <mergeCell ref="X496:X497"/>
    <mergeCell ref="Y496:Y497"/>
    <mergeCell ref="AA496:AA497"/>
    <mergeCell ref="B492:B493"/>
    <mergeCell ref="G492:G493"/>
    <mergeCell ref="H492:H493"/>
    <mergeCell ref="I492:I493"/>
    <mergeCell ref="J492:J493"/>
    <mergeCell ref="L492:L493"/>
    <mergeCell ref="Q492:Q493"/>
    <mergeCell ref="V492:V493"/>
    <mergeCell ref="W492:W493"/>
    <mergeCell ref="X492:X493"/>
    <mergeCell ref="Y492:Y493"/>
    <mergeCell ref="AA492:AA493"/>
    <mergeCell ref="B494:B495"/>
    <mergeCell ref="G494:G495"/>
    <mergeCell ref="H494:H495"/>
    <mergeCell ref="I494:I495"/>
    <mergeCell ref="J494:J495"/>
    <mergeCell ref="L494:L495"/>
    <mergeCell ref="Q494:Q495"/>
    <mergeCell ref="V494:V495"/>
    <mergeCell ref="W494:W495"/>
    <mergeCell ref="X494:X495"/>
    <mergeCell ref="Y494:Y495"/>
    <mergeCell ref="AA494:AA495"/>
    <mergeCell ref="B488:B489"/>
    <mergeCell ref="G488:G489"/>
    <mergeCell ref="H488:H489"/>
    <mergeCell ref="I488:I489"/>
    <mergeCell ref="J488:J489"/>
    <mergeCell ref="L488:L489"/>
    <mergeCell ref="Q488:Q489"/>
    <mergeCell ref="V488:V489"/>
    <mergeCell ref="W488:W489"/>
    <mergeCell ref="X488:X489"/>
    <mergeCell ref="Y488:Y489"/>
    <mergeCell ref="AA488:AA489"/>
    <mergeCell ref="B490:B491"/>
    <mergeCell ref="G490:G491"/>
    <mergeCell ref="H490:H491"/>
    <mergeCell ref="I490:I491"/>
    <mergeCell ref="J490:J491"/>
    <mergeCell ref="L490:L491"/>
    <mergeCell ref="Q490:Q491"/>
    <mergeCell ref="V490:V491"/>
    <mergeCell ref="W490:W491"/>
    <mergeCell ref="X490:X491"/>
    <mergeCell ref="Y490:Y491"/>
    <mergeCell ref="AA490:AA491"/>
    <mergeCell ref="B484:B485"/>
    <mergeCell ref="G484:G485"/>
    <mergeCell ref="H484:H485"/>
    <mergeCell ref="I484:I485"/>
    <mergeCell ref="J484:J485"/>
    <mergeCell ref="L484:L485"/>
    <mergeCell ref="Q484:Q485"/>
    <mergeCell ref="V484:V485"/>
    <mergeCell ref="W484:W485"/>
    <mergeCell ref="X484:X485"/>
    <mergeCell ref="Y484:Y485"/>
    <mergeCell ref="AA484:AA485"/>
    <mergeCell ref="B486:B487"/>
    <mergeCell ref="G486:G487"/>
    <mergeCell ref="H486:H487"/>
    <mergeCell ref="I486:I487"/>
    <mergeCell ref="J486:J487"/>
    <mergeCell ref="L486:L487"/>
    <mergeCell ref="Q486:Q487"/>
    <mergeCell ref="V486:V487"/>
    <mergeCell ref="W486:W487"/>
    <mergeCell ref="X486:X487"/>
    <mergeCell ref="Y486:Y487"/>
    <mergeCell ref="AA486:AA487"/>
    <mergeCell ref="B480:B481"/>
    <mergeCell ref="G480:G481"/>
    <mergeCell ref="H480:H481"/>
    <mergeCell ref="I480:I481"/>
    <mergeCell ref="J480:J481"/>
    <mergeCell ref="L480:L481"/>
    <mergeCell ref="Q480:Q481"/>
    <mergeCell ref="V480:V481"/>
    <mergeCell ref="W480:W481"/>
    <mergeCell ref="X480:X481"/>
    <mergeCell ref="Y480:Y481"/>
    <mergeCell ref="AA480:AA481"/>
    <mergeCell ref="B482:B483"/>
    <mergeCell ref="G482:G483"/>
    <mergeCell ref="H482:H483"/>
    <mergeCell ref="I482:I483"/>
    <mergeCell ref="J482:J483"/>
    <mergeCell ref="L482:L483"/>
    <mergeCell ref="Q482:Q483"/>
    <mergeCell ref="V482:V483"/>
    <mergeCell ref="W482:W483"/>
    <mergeCell ref="X482:X483"/>
    <mergeCell ref="Y482:Y483"/>
    <mergeCell ref="AA482:AA483"/>
    <mergeCell ref="B476:B477"/>
    <mergeCell ref="G476:G477"/>
    <mergeCell ref="H476:H477"/>
    <mergeCell ref="I476:I477"/>
    <mergeCell ref="J476:J477"/>
    <mergeCell ref="L476:L477"/>
    <mergeCell ref="Q476:Q477"/>
    <mergeCell ref="V476:V477"/>
    <mergeCell ref="W476:W477"/>
    <mergeCell ref="X476:X477"/>
    <mergeCell ref="Y476:Y477"/>
    <mergeCell ref="AA476:AA477"/>
    <mergeCell ref="B478:B479"/>
    <mergeCell ref="G478:G479"/>
    <mergeCell ref="H478:H479"/>
    <mergeCell ref="I478:I479"/>
    <mergeCell ref="J478:J479"/>
    <mergeCell ref="L478:L479"/>
    <mergeCell ref="Q478:Q479"/>
    <mergeCell ref="V478:V479"/>
    <mergeCell ref="W478:W479"/>
    <mergeCell ref="X478:X479"/>
    <mergeCell ref="Y478:Y479"/>
    <mergeCell ref="AA478:AA479"/>
    <mergeCell ref="B472:B473"/>
    <mergeCell ref="G472:G473"/>
    <mergeCell ref="H472:H473"/>
    <mergeCell ref="I472:I473"/>
    <mergeCell ref="J472:J473"/>
    <mergeCell ref="L472:L473"/>
    <mergeCell ref="Q472:Q473"/>
    <mergeCell ref="V472:V473"/>
    <mergeCell ref="W472:W473"/>
    <mergeCell ref="X472:X473"/>
    <mergeCell ref="Y472:Y473"/>
    <mergeCell ref="AA472:AA473"/>
    <mergeCell ref="B474:B475"/>
    <mergeCell ref="G474:G475"/>
    <mergeCell ref="H474:H475"/>
    <mergeCell ref="I474:I475"/>
    <mergeCell ref="J474:J475"/>
    <mergeCell ref="L474:L475"/>
    <mergeCell ref="Q474:Q475"/>
    <mergeCell ref="V474:V475"/>
    <mergeCell ref="W474:W475"/>
    <mergeCell ref="X474:X475"/>
    <mergeCell ref="Y474:Y475"/>
    <mergeCell ref="AA474:AA475"/>
    <mergeCell ref="B468:B469"/>
    <mergeCell ref="F468:F469"/>
    <mergeCell ref="G468:G469"/>
    <mergeCell ref="H468:H469"/>
    <mergeCell ref="I468:I469"/>
    <mergeCell ref="J468:J469"/>
    <mergeCell ref="K468:K469"/>
    <mergeCell ref="L468:L469"/>
    <mergeCell ref="Q468:Q469"/>
    <mergeCell ref="U468:U469"/>
    <mergeCell ref="V468:V469"/>
    <mergeCell ref="W468:W469"/>
    <mergeCell ref="X468:X469"/>
    <mergeCell ref="Y468:Y469"/>
    <mergeCell ref="Z468:Z469"/>
    <mergeCell ref="AA468:AA469"/>
    <mergeCell ref="B470:B471"/>
    <mergeCell ref="G470:G471"/>
    <mergeCell ref="H470:H471"/>
    <mergeCell ref="I470:I471"/>
    <mergeCell ref="J470:J471"/>
    <mergeCell ref="L470:L471"/>
    <mergeCell ref="Q470:Q471"/>
    <mergeCell ref="V470:V471"/>
    <mergeCell ref="W470:W471"/>
    <mergeCell ref="X470:X471"/>
    <mergeCell ref="Y470:Y471"/>
    <mergeCell ref="AA470:AA471"/>
    <mergeCell ref="C465:F465"/>
    <mergeCell ref="G465:L465"/>
    <mergeCell ref="R465:U465"/>
    <mergeCell ref="V465:AA465"/>
    <mergeCell ref="B466:B467"/>
    <mergeCell ref="F466:F467"/>
    <mergeCell ref="G466:G467"/>
    <mergeCell ref="H466:H467"/>
    <mergeCell ref="I466:I467"/>
    <mergeCell ref="J466:J467"/>
    <mergeCell ref="K466:K467"/>
    <mergeCell ref="L466:L467"/>
    <mergeCell ref="Q466:Q467"/>
    <mergeCell ref="U466:U467"/>
    <mergeCell ref="V466:V467"/>
    <mergeCell ref="W466:W467"/>
    <mergeCell ref="X466:X467"/>
    <mergeCell ref="Y466:Y467"/>
    <mergeCell ref="Z466:Z467"/>
    <mergeCell ref="AA466:AA467"/>
    <mergeCell ref="B460:C460"/>
    <mergeCell ref="D460:H460"/>
    <mergeCell ref="I460:L460"/>
    <mergeCell ref="Q460:R460"/>
    <mergeCell ref="S460:W460"/>
    <mergeCell ref="X460:AA460"/>
    <mergeCell ref="D461:H461"/>
    <mergeCell ref="I461:L461"/>
    <mergeCell ref="S461:W461"/>
    <mergeCell ref="X461:AA461"/>
    <mergeCell ref="B462:C462"/>
    <mergeCell ref="D462:H462"/>
    <mergeCell ref="I462:L462"/>
    <mergeCell ref="Q462:R462"/>
    <mergeCell ref="S462:W462"/>
    <mergeCell ref="X462:AA462"/>
    <mergeCell ref="B463:C464"/>
    <mergeCell ref="D463:H464"/>
    <mergeCell ref="I463:L463"/>
    <mergeCell ref="Q463:R464"/>
    <mergeCell ref="S463:W464"/>
    <mergeCell ref="X463:AA463"/>
    <mergeCell ref="I464:L464"/>
    <mergeCell ref="X464:AA464"/>
    <mergeCell ref="Q455:Q456"/>
    <mergeCell ref="R455:R456"/>
    <mergeCell ref="S455:S456"/>
    <mergeCell ref="T455:T456"/>
    <mergeCell ref="U455:U456"/>
    <mergeCell ref="V455:W456"/>
    <mergeCell ref="X455:AA456"/>
    <mergeCell ref="B457:C457"/>
    <mergeCell ref="E457:E459"/>
    <mergeCell ref="F457:F459"/>
    <mergeCell ref="G457:H457"/>
    <mergeCell ref="I457:L457"/>
    <mergeCell ref="Q457:R457"/>
    <mergeCell ref="T457:T459"/>
    <mergeCell ref="U457:U459"/>
    <mergeCell ref="V457:W457"/>
    <mergeCell ref="X457:AA457"/>
    <mergeCell ref="B458:C458"/>
    <mergeCell ref="G458:H458"/>
    <mergeCell ref="I458:L458"/>
    <mergeCell ref="Q458:R458"/>
    <mergeCell ref="V458:W458"/>
    <mergeCell ref="X458:AA458"/>
    <mergeCell ref="B459:C459"/>
    <mergeCell ref="G459:H459"/>
    <mergeCell ref="I459:L459"/>
    <mergeCell ref="Q459:R459"/>
    <mergeCell ref="V459:W459"/>
    <mergeCell ref="X459:AA459"/>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5" x14ac:dyDescent="0.25"/>
  <cols>
    <col min="1" max="1" width="32.5703125" customWidth="1"/>
    <col min="2" max="2" width="46.5703125" customWidth="1"/>
    <col min="3" max="3" width="97.5703125" customWidth="1"/>
    <col min="4" max="1025" width="8.5703125" customWidth="1"/>
  </cols>
  <sheetData>
    <row r="1" spans="1:3" ht="22.5" x14ac:dyDescent="0.25">
      <c r="A1" s="278" t="s">
        <v>351</v>
      </c>
      <c r="B1" s="279" t="s">
        <v>352</v>
      </c>
      <c r="C1" t="s">
        <v>353</v>
      </c>
    </row>
    <row r="2" spans="1:3" x14ac:dyDescent="0.25">
      <c r="A2" t="s">
        <v>354</v>
      </c>
      <c r="B2" s="279" t="s">
        <v>355</v>
      </c>
      <c r="C2" t="s">
        <v>356</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6" zoomScaleNormal="100" workbookViewId="0">
      <selection activeCell="Y17" sqref="Y17"/>
    </sheetView>
  </sheetViews>
  <sheetFormatPr defaultRowHeight="15" x14ac:dyDescent="0.25"/>
  <cols>
    <col min="1" max="1" width="6" customWidth="1"/>
    <col min="2" max="2" width="10.140625" customWidth="1"/>
    <col min="3" max="3" width="16.5703125" customWidth="1"/>
    <col min="4" max="4" width="8" customWidth="1"/>
    <col min="5" max="5" width="7" customWidth="1"/>
    <col min="6" max="6" width="5.7109375" customWidth="1"/>
    <col min="7" max="7" width="8.5703125" customWidth="1"/>
    <col min="8" max="8" width="11" customWidth="1"/>
    <col min="9" max="9" width="9.42578125" customWidth="1"/>
    <col min="10" max="10" width="6.28515625" customWidth="1"/>
    <col min="11" max="11" width="7.5703125" customWidth="1"/>
    <col min="12" max="12" width="8.42578125" customWidth="1"/>
    <col min="13" max="14" width="8.5703125" customWidth="1"/>
    <col min="15" max="15" width="7.5703125" customWidth="1"/>
    <col min="16" max="16" width="8.42578125" customWidth="1"/>
    <col min="17" max="17" width="9.28515625" customWidth="1"/>
    <col min="18" max="18" width="10.85546875" customWidth="1"/>
    <col min="19" max="19" width="6.28515625" customWidth="1"/>
    <col min="20" max="20" width="7.85546875" customWidth="1"/>
    <col min="21" max="21" width="6.5703125" customWidth="1"/>
    <col min="22" max="22" width="8.5703125" customWidth="1"/>
    <col min="23" max="23" width="10.42578125" customWidth="1"/>
    <col min="24" max="1025" width="8.5703125" customWidth="1"/>
  </cols>
  <sheetData>
    <row r="1" spans="1:25" x14ac:dyDescent="0.25">
      <c r="H1" s="287" t="s">
        <v>29</v>
      </c>
      <c r="I1" s="287"/>
      <c r="J1" s="287"/>
      <c r="K1" s="287"/>
      <c r="L1" s="287"/>
      <c r="M1" s="287"/>
      <c r="N1" s="287"/>
      <c r="O1" s="8"/>
    </row>
    <row r="2" spans="1:25" x14ac:dyDescent="0.25">
      <c r="A2" s="288" t="s">
        <v>30</v>
      </c>
      <c r="B2" s="288"/>
      <c r="C2" s="288"/>
      <c r="D2" s="288"/>
      <c r="E2" s="288"/>
      <c r="F2" s="9">
        <v>8</v>
      </c>
      <c r="H2" s="10" t="s">
        <v>31</v>
      </c>
      <c r="I2" s="10" t="s">
        <v>32</v>
      </c>
      <c r="J2" s="289" t="s">
        <v>33</v>
      </c>
      <c r="K2" s="289"/>
      <c r="L2" s="289" t="s">
        <v>34</v>
      </c>
      <c r="M2" s="289"/>
      <c r="N2" s="289"/>
      <c r="O2" s="289"/>
      <c r="Q2" s="290" t="s">
        <v>35</v>
      </c>
      <c r="R2" s="290"/>
      <c r="S2" s="290"/>
      <c r="T2" s="290"/>
      <c r="U2" s="290"/>
      <c r="V2" s="290"/>
    </row>
    <row r="3" spans="1:25" x14ac:dyDescent="0.25">
      <c r="A3" s="288" t="s">
        <v>36</v>
      </c>
      <c r="B3" s="288"/>
      <c r="C3" s="288"/>
      <c r="D3" s="288"/>
      <c r="E3" s="288"/>
      <c r="F3" s="9">
        <v>4</v>
      </c>
      <c r="H3" s="11">
        <v>43618</v>
      </c>
      <c r="I3" s="12">
        <v>21</v>
      </c>
      <c r="J3" s="291" t="s">
        <v>9</v>
      </c>
      <c r="K3" s="291"/>
      <c r="L3" s="288" t="s">
        <v>37</v>
      </c>
      <c r="M3" s="288"/>
      <c r="N3" s="288"/>
      <c r="O3" s="288"/>
    </row>
    <row r="4" spans="1:25" x14ac:dyDescent="0.25">
      <c r="A4" s="288" t="s">
        <v>38</v>
      </c>
      <c r="B4" s="288"/>
      <c r="C4" s="288"/>
      <c r="D4" s="288"/>
      <c r="E4" s="288"/>
      <c r="F4" s="9">
        <v>8</v>
      </c>
      <c r="H4" s="11">
        <v>43646</v>
      </c>
      <c r="I4" s="12">
        <v>21</v>
      </c>
      <c r="J4" s="291" t="s">
        <v>4</v>
      </c>
      <c r="K4" s="291"/>
      <c r="L4" s="288" t="s">
        <v>39</v>
      </c>
      <c r="M4" s="288"/>
      <c r="N4" s="288"/>
      <c r="O4" s="288"/>
    </row>
    <row r="5" spans="1:25" x14ac:dyDescent="0.25">
      <c r="A5" s="288" t="s">
        <v>40</v>
      </c>
      <c r="B5" s="288"/>
      <c r="C5" s="288"/>
      <c r="D5" s="288"/>
      <c r="E5" s="288"/>
      <c r="F5" s="14">
        <f>F3*F4</f>
        <v>32</v>
      </c>
      <c r="H5" s="11">
        <v>43701</v>
      </c>
      <c r="I5" s="12">
        <v>36</v>
      </c>
      <c r="J5" s="291" t="s">
        <v>41</v>
      </c>
      <c r="K5" s="291"/>
      <c r="L5" s="288" t="s">
        <v>42</v>
      </c>
      <c r="M5" s="288"/>
      <c r="N5" s="288"/>
      <c r="O5" s="288"/>
    </row>
    <row r="6" spans="1:25" x14ac:dyDescent="0.25">
      <c r="A6" s="292" t="s">
        <v>43</v>
      </c>
      <c r="B6" s="292"/>
      <c r="C6" s="292"/>
      <c r="D6" s="292"/>
      <c r="E6" s="292"/>
      <c r="F6" s="9">
        <v>224</v>
      </c>
      <c r="H6" s="15">
        <v>43716</v>
      </c>
      <c r="I6" s="16">
        <v>21</v>
      </c>
      <c r="J6" s="293" t="s">
        <v>4</v>
      </c>
      <c r="K6" s="293"/>
      <c r="L6" s="294" t="s">
        <v>44</v>
      </c>
      <c r="M6" s="294"/>
      <c r="N6" s="294"/>
      <c r="O6" s="294"/>
    </row>
    <row r="7" spans="1:25" x14ac:dyDescent="0.25">
      <c r="A7" s="295" t="s">
        <v>45</v>
      </c>
      <c r="B7" s="295"/>
      <c r="C7" s="295"/>
      <c r="D7" s="295"/>
      <c r="E7" s="295"/>
      <c r="F7" s="14">
        <f>F2*F5</f>
        <v>256</v>
      </c>
      <c r="H7" s="17">
        <v>43730</v>
      </c>
      <c r="I7" s="18">
        <v>42</v>
      </c>
      <c r="J7" s="296" t="s">
        <v>4</v>
      </c>
      <c r="K7" s="296"/>
      <c r="L7" s="297" t="s">
        <v>46</v>
      </c>
      <c r="M7" s="297"/>
      <c r="N7" s="297"/>
      <c r="O7" s="297"/>
    </row>
    <row r="8" spans="1:25" x14ac:dyDescent="0.25">
      <c r="A8" s="295" t="s">
        <v>47</v>
      </c>
      <c r="B8" s="295"/>
      <c r="C8" s="295"/>
      <c r="D8" s="295"/>
      <c r="E8" s="295"/>
      <c r="F8" s="14">
        <f>F7*60</f>
        <v>15360</v>
      </c>
    </row>
    <row r="9" spans="1:25" x14ac:dyDescent="0.25">
      <c r="A9" s="19"/>
      <c r="B9" s="19"/>
      <c r="C9" s="19"/>
      <c r="D9" s="19"/>
      <c r="E9" s="19"/>
    </row>
    <row r="11" spans="1:25" x14ac:dyDescent="0.25">
      <c r="A11" s="298" t="s">
        <v>48</v>
      </c>
      <c r="B11" s="298"/>
      <c r="C11" s="298"/>
      <c r="D11" s="298"/>
      <c r="E11" s="298"/>
      <c r="F11" s="298"/>
      <c r="G11" s="298"/>
      <c r="H11" s="298"/>
      <c r="I11" s="298"/>
      <c r="J11" s="298"/>
      <c r="K11" s="298"/>
      <c r="L11" s="298"/>
      <c r="M11" s="298"/>
      <c r="N11" s="298"/>
      <c r="O11" s="298"/>
      <c r="P11" s="298"/>
      <c r="Q11" s="298"/>
      <c r="R11" s="298"/>
      <c r="S11" s="298"/>
      <c r="T11" s="298"/>
      <c r="U11" s="298"/>
      <c r="V11" s="298"/>
      <c r="W11" s="298"/>
      <c r="X11" s="298"/>
    </row>
    <row r="12" spans="1:25" ht="14.45" customHeight="1" x14ac:dyDescent="0.25">
      <c r="A12" s="299" t="s">
        <v>49</v>
      </c>
      <c r="B12" s="299" t="s">
        <v>50</v>
      </c>
      <c r="C12" s="299" t="s">
        <v>51</v>
      </c>
      <c r="D12" s="300" t="s">
        <v>52</v>
      </c>
      <c r="E12" s="300"/>
      <c r="F12" s="301" t="s">
        <v>53</v>
      </c>
      <c r="G12" s="301"/>
      <c r="H12" s="301"/>
      <c r="I12" s="301"/>
      <c r="J12" s="301"/>
      <c r="K12" s="301"/>
      <c r="L12" s="301"/>
      <c r="M12" s="301"/>
      <c r="N12" s="301"/>
      <c r="O12" s="301"/>
      <c r="P12" s="301"/>
      <c r="Q12" s="301"/>
      <c r="R12" s="301"/>
      <c r="S12" s="301"/>
      <c r="T12" s="301"/>
      <c r="U12" s="301"/>
      <c r="V12" s="301"/>
      <c r="W12" s="301"/>
    </row>
    <row r="13" spans="1:25" x14ac:dyDescent="0.25">
      <c r="A13" s="299"/>
      <c r="B13" s="299"/>
      <c r="C13" s="299"/>
      <c r="D13" s="300"/>
      <c r="E13" s="300"/>
      <c r="F13" s="302" t="s">
        <v>54</v>
      </c>
      <c r="G13" s="302"/>
      <c r="H13" s="302"/>
      <c r="I13" s="302"/>
      <c r="J13" s="303" t="s">
        <v>55</v>
      </c>
      <c r="K13" s="303"/>
      <c r="L13" s="303"/>
      <c r="M13" s="303"/>
      <c r="N13" s="303"/>
      <c r="O13" s="303"/>
      <c r="P13" s="303"/>
      <c r="Q13" s="303"/>
      <c r="R13" s="304" t="s">
        <v>56</v>
      </c>
      <c r="S13" s="304"/>
      <c r="T13" s="304"/>
      <c r="U13" s="304"/>
      <c r="V13" s="305" t="s">
        <v>57</v>
      </c>
      <c r="W13" s="305"/>
    </row>
    <row r="14" spans="1:25" ht="58.15" customHeight="1" x14ac:dyDescent="0.25">
      <c r="A14" s="299"/>
      <c r="B14" s="299"/>
      <c r="C14" s="299"/>
      <c r="D14" s="300"/>
      <c r="E14" s="300"/>
      <c r="F14" s="306" t="s">
        <v>58</v>
      </c>
      <c r="G14" s="306"/>
      <c r="H14" s="307" t="s">
        <v>59</v>
      </c>
      <c r="I14" s="307"/>
      <c r="J14" s="308" t="s">
        <v>60</v>
      </c>
      <c r="K14" s="308"/>
      <c r="L14" s="309" t="s">
        <v>61</v>
      </c>
      <c r="M14" s="309"/>
      <c r="N14" s="309" t="s">
        <v>62</v>
      </c>
      <c r="O14" s="309"/>
      <c r="P14" s="310" t="s">
        <v>63</v>
      </c>
      <c r="Q14" s="310"/>
      <c r="R14" s="311" t="s">
        <v>64</v>
      </c>
      <c r="S14" s="311"/>
      <c r="T14" s="312" t="s">
        <v>65</v>
      </c>
      <c r="U14" s="312"/>
      <c r="V14" s="313" t="s">
        <v>66</v>
      </c>
      <c r="W14" s="313"/>
    </row>
    <row r="15" spans="1:25" ht="14.45" customHeight="1" x14ac:dyDescent="0.25">
      <c r="A15" s="299"/>
      <c r="B15" s="299"/>
      <c r="C15" s="299"/>
      <c r="D15" s="300"/>
      <c r="E15" s="300"/>
      <c r="F15" s="314" t="s">
        <v>67</v>
      </c>
      <c r="G15" s="314"/>
      <c r="H15" s="315" t="s">
        <v>68</v>
      </c>
      <c r="I15" s="315"/>
      <c r="J15" s="316" t="s">
        <v>69</v>
      </c>
      <c r="K15" s="316"/>
      <c r="L15" s="317" t="s">
        <v>70</v>
      </c>
      <c r="M15" s="317"/>
      <c r="N15" s="317" t="s">
        <v>71</v>
      </c>
      <c r="O15" s="317"/>
      <c r="P15" s="318" t="s">
        <v>72</v>
      </c>
      <c r="Q15" s="318"/>
      <c r="R15" s="319" t="s">
        <v>73</v>
      </c>
      <c r="S15" s="319"/>
      <c r="T15" s="320" t="s">
        <v>74</v>
      </c>
      <c r="U15" s="320"/>
      <c r="V15" s="321" t="s">
        <v>71</v>
      </c>
      <c r="W15" s="321"/>
    </row>
    <row r="16" spans="1:25" x14ac:dyDescent="0.25">
      <c r="A16" s="299"/>
      <c r="B16" s="299"/>
      <c r="C16" s="299"/>
      <c r="D16" s="20" t="s">
        <v>75</v>
      </c>
      <c r="E16" s="20" t="s">
        <v>76</v>
      </c>
      <c r="F16" s="21" t="s">
        <v>75</v>
      </c>
      <c r="G16" s="22" t="s">
        <v>77</v>
      </c>
      <c r="H16" s="23" t="s">
        <v>75</v>
      </c>
      <c r="I16" s="24" t="s">
        <v>77</v>
      </c>
      <c r="J16" s="25" t="s">
        <v>75</v>
      </c>
      <c r="K16" s="26" t="s">
        <v>78</v>
      </c>
      <c r="L16" s="27" t="s">
        <v>75</v>
      </c>
      <c r="M16" s="27" t="s">
        <v>77</v>
      </c>
      <c r="N16" s="27" t="s">
        <v>75</v>
      </c>
      <c r="O16" s="28" t="s">
        <v>77</v>
      </c>
      <c r="P16" s="29" t="s">
        <v>75</v>
      </c>
      <c r="Q16" s="30" t="s">
        <v>77</v>
      </c>
      <c r="R16" s="31" t="s">
        <v>75</v>
      </c>
      <c r="S16" s="32" t="s">
        <v>77</v>
      </c>
      <c r="T16" s="33" t="s">
        <v>75</v>
      </c>
      <c r="U16" s="34" t="s">
        <v>77</v>
      </c>
      <c r="V16" s="35" t="s">
        <v>75</v>
      </c>
      <c r="W16" s="35" t="s">
        <v>77</v>
      </c>
      <c r="X16" s="36" t="s">
        <v>79</v>
      </c>
      <c r="Y16" s="36" t="s">
        <v>80</v>
      </c>
    </row>
    <row r="17" spans="1:25" x14ac:dyDescent="0.25">
      <c r="A17" s="37">
        <v>1</v>
      </c>
      <c r="B17" s="38" t="s">
        <v>81</v>
      </c>
      <c r="C17" s="39" t="s">
        <v>82</v>
      </c>
      <c r="D17" s="40">
        <v>0.1</v>
      </c>
      <c r="E17" s="41">
        <f>D17*F7</f>
        <v>25.6</v>
      </c>
      <c r="F17" s="42">
        <v>0.35</v>
      </c>
      <c r="G17" s="43">
        <f t="shared" ref="G17:G24" si="0">F17*E17</f>
        <v>8.9599999999999991</v>
      </c>
      <c r="H17" s="44">
        <v>0.3</v>
      </c>
      <c r="I17" s="45">
        <f t="shared" ref="I17:I24" si="1">H17*E17</f>
        <v>7.68</v>
      </c>
      <c r="J17" s="46">
        <v>0</v>
      </c>
      <c r="K17" s="47">
        <f t="shared" ref="K17:K24" si="2">J17*E17</f>
        <v>0</v>
      </c>
      <c r="L17" s="44">
        <v>0</v>
      </c>
      <c r="M17" s="47">
        <f t="shared" ref="M17:M24" si="3">L17*E17</f>
        <v>0</v>
      </c>
      <c r="N17" s="44">
        <v>0</v>
      </c>
      <c r="O17" s="47">
        <f t="shared" ref="O17:O24" si="4">N17*E17</f>
        <v>0</v>
      </c>
      <c r="P17" s="44">
        <v>0</v>
      </c>
      <c r="Q17" s="48">
        <f t="shared" ref="Q17:Q24" si="5">P17*E17</f>
        <v>0</v>
      </c>
      <c r="R17" s="49">
        <v>0.2</v>
      </c>
      <c r="S17" s="47">
        <f t="shared" ref="S17:S24" si="6">R17*E17</f>
        <v>5.120000000000001</v>
      </c>
      <c r="T17" s="44">
        <v>0.1</v>
      </c>
      <c r="U17" s="47">
        <f t="shared" ref="U17:U24" si="7">T17*E17</f>
        <v>2.5600000000000005</v>
      </c>
      <c r="V17" s="44">
        <v>0.05</v>
      </c>
      <c r="W17" s="50">
        <f t="shared" ref="W17:W24" si="8">V17*E17</f>
        <v>1.2800000000000002</v>
      </c>
      <c r="X17" s="51">
        <f t="shared" ref="X17:Y24" si="9">F17+H17+J17+L17+N17+P17+R17+T17+V17</f>
        <v>0.99999999999999989</v>
      </c>
      <c r="Y17" s="52">
        <f t="shared" si="9"/>
        <v>25.6</v>
      </c>
    </row>
    <row r="18" spans="1:25" x14ac:dyDescent="0.25">
      <c r="A18" s="12">
        <v>2</v>
      </c>
      <c r="B18" s="53" t="s">
        <v>83</v>
      </c>
      <c r="C18" s="13" t="s">
        <v>82</v>
      </c>
      <c r="D18" s="54">
        <v>0.11</v>
      </c>
      <c r="E18" s="55">
        <f>F7*D18</f>
        <v>28.16</v>
      </c>
      <c r="F18" s="56">
        <v>0.35</v>
      </c>
      <c r="G18" s="57">
        <f t="shared" si="0"/>
        <v>9.8559999999999999</v>
      </c>
      <c r="H18" s="58">
        <v>0.25</v>
      </c>
      <c r="I18" s="59">
        <f t="shared" si="1"/>
        <v>7.04</v>
      </c>
      <c r="J18" s="60">
        <v>0</v>
      </c>
      <c r="K18" s="61">
        <f t="shared" si="2"/>
        <v>0</v>
      </c>
      <c r="L18" s="58">
        <v>0.05</v>
      </c>
      <c r="M18" s="61">
        <f t="shared" si="3"/>
        <v>1.4080000000000001</v>
      </c>
      <c r="N18" s="58">
        <v>0</v>
      </c>
      <c r="O18" s="61">
        <f t="shared" si="4"/>
        <v>0</v>
      </c>
      <c r="P18" s="58">
        <v>0.03</v>
      </c>
      <c r="Q18" s="62">
        <f t="shared" si="5"/>
        <v>0.8448</v>
      </c>
      <c r="R18" s="63">
        <v>0.15</v>
      </c>
      <c r="S18" s="61">
        <f t="shared" si="6"/>
        <v>4.2240000000000002</v>
      </c>
      <c r="T18" s="58">
        <v>0.1</v>
      </c>
      <c r="U18" s="61">
        <f t="shared" si="7"/>
        <v>2.8160000000000003</v>
      </c>
      <c r="V18" s="58">
        <v>7.0000000000000007E-2</v>
      </c>
      <c r="W18" s="64">
        <f t="shared" si="8"/>
        <v>1.9712000000000003</v>
      </c>
      <c r="X18" s="65">
        <f t="shared" si="9"/>
        <v>1</v>
      </c>
      <c r="Y18" s="66">
        <f t="shared" si="9"/>
        <v>28.16</v>
      </c>
    </row>
    <row r="19" spans="1:25" x14ac:dyDescent="0.25">
      <c r="A19" s="37">
        <v>3</v>
      </c>
      <c r="B19" s="38" t="s">
        <v>84</v>
      </c>
      <c r="C19" s="39" t="s">
        <v>82</v>
      </c>
      <c r="D19" s="40">
        <v>0.13</v>
      </c>
      <c r="E19" s="41">
        <f>D19*F7</f>
        <v>33.28</v>
      </c>
      <c r="F19" s="67">
        <v>0.34</v>
      </c>
      <c r="G19" s="43">
        <f t="shared" si="0"/>
        <v>11.315200000000001</v>
      </c>
      <c r="H19" s="68">
        <v>0.27</v>
      </c>
      <c r="I19" s="45">
        <f t="shared" si="1"/>
        <v>8.9856000000000016</v>
      </c>
      <c r="J19" s="69">
        <v>0</v>
      </c>
      <c r="K19" s="47">
        <f t="shared" si="2"/>
        <v>0</v>
      </c>
      <c r="L19" s="68">
        <v>7.0000000000000007E-2</v>
      </c>
      <c r="M19" s="47">
        <f t="shared" si="3"/>
        <v>2.3296000000000001</v>
      </c>
      <c r="N19" s="68">
        <v>0</v>
      </c>
      <c r="O19" s="47">
        <f t="shared" si="4"/>
        <v>0</v>
      </c>
      <c r="P19" s="68">
        <v>0.05</v>
      </c>
      <c r="Q19" s="48">
        <f t="shared" si="5"/>
        <v>1.6640000000000001</v>
      </c>
      <c r="R19" s="70">
        <v>0.1</v>
      </c>
      <c r="S19" s="47">
        <f t="shared" si="6"/>
        <v>3.3280000000000003</v>
      </c>
      <c r="T19" s="68">
        <v>0.08</v>
      </c>
      <c r="U19" s="47">
        <f t="shared" si="7"/>
        <v>2.6624000000000003</v>
      </c>
      <c r="V19" s="68">
        <v>0.09</v>
      </c>
      <c r="W19" s="50">
        <f t="shared" si="8"/>
        <v>2.9952000000000001</v>
      </c>
      <c r="X19" s="51">
        <f t="shared" si="9"/>
        <v>1.0000000000000002</v>
      </c>
      <c r="Y19" s="52">
        <f t="shared" si="9"/>
        <v>33.28</v>
      </c>
    </row>
    <row r="20" spans="1:25" s="87" customFormat="1" x14ac:dyDescent="0.25">
      <c r="A20" s="71">
        <v>4</v>
      </c>
      <c r="B20" s="72" t="s">
        <v>85</v>
      </c>
      <c r="C20" s="73" t="s">
        <v>86</v>
      </c>
      <c r="D20" s="74">
        <v>0.13</v>
      </c>
      <c r="E20" s="75">
        <f>D20*F7</f>
        <v>33.28</v>
      </c>
      <c r="F20" s="76">
        <v>0.4</v>
      </c>
      <c r="G20" s="77">
        <f t="shared" si="0"/>
        <v>13.312000000000001</v>
      </c>
      <c r="H20" s="78">
        <v>0.2</v>
      </c>
      <c r="I20" s="79">
        <f t="shared" si="1"/>
        <v>6.6560000000000006</v>
      </c>
      <c r="J20" s="80">
        <v>0.04</v>
      </c>
      <c r="K20" s="81">
        <f t="shared" si="2"/>
        <v>1.3312000000000002</v>
      </c>
      <c r="L20" s="78">
        <v>0.05</v>
      </c>
      <c r="M20" s="81">
        <f t="shared" si="3"/>
        <v>1.6640000000000001</v>
      </c>
      <c r="N20" s="78">
        <v>0</v>
      </c>
      <c r="O20" s="81">
        <f t="shared" si="4"/>
        <v>0</v>
      </c>
      <c r="P20" s="78">
        <v>0.06</v>
      </c>
      <c r="Q20" s="82">
        <f t="shared" si="5"/>
        <v>1.9967999999999999</v>
      </c>
      <c r="R20" s="83">
        <v>0.08</v>
      </c>
      <c r="S20" s="81">
        <f t="shared" si="6"/>
        <v>2.6624000000000003</v>
      </c>
      <c r="T20" s="78">
        <v>0.06</v>
      </c>
      <c r="U20" s="81">
        <f t="shared" si="7"/>
        <v>1.9967999999999999</v>
      </c>
      <c r="V20" s="78">
        <v>0.11</v>
      </c>
      <c r="W20" s="84">
        <f t="shared" si="8"/>
        <v>3.6608000000000001</v>
      </c>
      <c r="X20" s="85">
        <f t="shared" si="9"/>
        <v>1.0000000000000002</v>
      </c>
      <c r="Y20" s="86">
        <f t="shared" si="9"/>
        <v>33.280000000000008</v>
      </c>
    </row>
    <row r="21" spans="1:25" s="104" customFormat="1" x14ac:dyDescent="0.25">
      <c r="A21" s="88">
        <v>5</v>
      </c>
      <c r="B21" s="89" t="s">
        <v>87</v>
      </c>
      <c r="C21" s="90" t="s">
        <v>86</v>
      </c>
      <c r="D21" s="91">
        <v>0.14000000000000001</v>
      </c>
      <c r="E21" s="92">
        <f>D21*F7</f>
        <v>35.840000000000003</v>
      </c>
      <c r="F21" s="93">
        <v>0.4</v>
      </c>
      <c r="G21" s="94">
        <f t="shared" si="0"/>
        <v>14.336000000000002</v>
      </c>
      <c r="H21" s="95">
        <v>0.2</v>
      </c>
      <c r="I21" s="96">
        <f t="shared" si="1"/>
        <v>7.168000000000001</v>
      </c>
      <c r="J21" s="97">
        <v>0.03</v>
      </c>
      <c r="K21" s="98">
        <f t="shared" si="2"/>
        <v>1.0752000000000002</v>
      </c>
      <c r="L21" s="95">
        <v>0.06</v>
      </c>
      <c r="M21" s="98">
        <f t="shared" si="3"/>
        <v>2.1504000000000003</v>
      </c>
      <c r="N21" s="95">
        <v>0.03</v>
      </c>
      <c r="O21" s="98">
        <f t="shared" si="4"/>
        <v>1.0752000000000002</v>
      </c>
      <c r="P21" s="95">
        <v>0.06</v>
      </c>
      <c r="Q21" s="99">
        <f t="shared" si="5"/>
        <v>2.1504000000000003</v>
      </c>
      <c r="R21" s="100">
        <v>0.04</v>
      </c>
      <c r="S21" s="98">
        <f t="shared" si="6"/>
        <v>1.4336000000000002</v>
      </c>
      <c r="T21" s="95">
        <v>0.04</v>
      </c>
      <c r="U21" s="98">
        <f t="shared" si="7"/>
        <v>1.4336000000000002</v>
      </c>
      <c r="V21" s="95">
        <v>0.14000000000000001</v>
      </c>
      <c r="W21" s="101">
        <f t="shared" si="8"/>
        <v>5.0176000000000007</v>
      </c>
      <c r="X21" s="102">
        <f t="shared" si="9"/>
        <v>1.0000000000000004</v>
      </c>
      <c r="Y21" s="103">
        <f t="shared" si="9"/>
        <v>35.840000000000003</v>
      </c>
    </row>
    <row r="22" spans="1:25" x14ac:dyDescent="0.25">
      <c r="A22" s="71">
        <v>6</v>
      </c>
      <c r="B22" s="72" t="s">
        <v>88</v>
      </c>
      <c r="C22" s="73" t="s">
        <v>86</v>
      </c>
      <c r="D22" s="74">
        <v>0.14000000000000001</v>
      </c>
      <c r="E22" s="75">
        <f>D22*F7</f>
        <v>35.840000000000003</v>
      </c>
      <c r="F22" s="76">
        <v>0.35</v>
      </c>
      <c r="G22" s="77">
        <f t="shared" si="0"/>
        <v>12.544</v>
      </c>
      <c r="H22" s="78">
        <v>0.2</v>
      </c>
      <c r="I22" s="79">
        <f t="shared" si="1"/>
        <v>7.168000000000001</v>
      </c>
      <c r="J22" s="80">
        <v>0.03</v>
      </c>
      <c r="K22" s="81">
        <f t="shared" si="2"/>
        <v>1.0752000000000002</v>
      </c>
      <c r="L22" s="78">
        <v>7.0000000000000007E-2</v>
      </c>
      <c r="M22" s="81">
        <f t="shared" si="3"/>
        <v>2.5088000000000004</v>
      </c>
      <c r="N22" s="78">
        <v>0.05</v>
      </c>
      <c r="O22" s="81">
        <f t="shared" si="4"/>
        <v>1.7920000000000003</v>
      </c>
      <c r="P22" s="78">
        <v>0.08</v>
      </c>
      <c r="Q22" s="82">
        <f t="shared" si="5"/>
        <v>2.8672000000000004</v>
      </c>
      <c r="R22" s="83">
        <v>0.03</v>
      </c>
      <c r="S22" s="81">
        <f t="shared" si="6"/>
        <v>1.0752000000000002</v>
      </c>
      <c r="T22" s="78">
        <v>0.04</v>
      </c>
      <c r="U22" s="81">
        <f t="shared" si="7"/>
        <v>1.4336000000000002</v>
      </c>
      <c r="V22" s="78">
        <v>0.15</v>
      </c>
      <c r="W22" s="84">
        <f t="shared" si="8"/>
        <v>5.3760000000000003</v>
      </c>
      <c r="X22" s="85">
        <f t="shared" si="9"/>
        <v>1.0000000000000002</v>
      </c>
      <c r="Y22" s="86">
        <f t="shared" si="9"/>
        <v>35.840000000000003</v>
      </c>
    </row>
    <row r="23" spans="1:25" s="104" customFormat="1" x14ac:dyDescent="0.25">
      <c r="A23" s="88">
        <v>7</v>
      </c>
      <c r="B23" s="89" t="s">
        <v>89</v>
      </c>
      <c r="C23" s="90" t="s">
        <v>90</v>
      </c>
      <c r="D23" s="91">
        <v>0.14000000000000001</v>
      </c>
      <c r="E23" s="92">
        <f>D23*F7</f>
        <v>35.840000000000003</v>
      </c>
      <c r="F23" s="93">
        <v>0.45</v>
      </c>
      <c r="G23" s="94">
        <f t="shared" si="0"/>
        <v>16.128000000000004</v>
      </c>
      <c r="H23" s="95">
        <v>0.15</v>
      </c>
      <c r="I23" s="96">
        <f t="shared" si="1"/>
        <v>5.3760000000000003</v>
      </c>
      <c r="J23" s="97">
        <v>0.01</v>
      </c>
      <c r="K23" s="98">
        <f t="shared" si="2"/>
        <v>0.35840000000000005</v>
      </c>
      <c r="L23" s="95">
        <v>0.08</v>
      </c>
      <c r="M23" s="98">
        <f t="shared" si="3"/>
        <v>2.8672000000000004</v>
      </c>
      <c r="N23" s="95">
        <v>0.05</v>
      </c>
      <c r="O23" s="98">
        <f t="shared" si="4"/>
        <v>1.7920000000000003</v>
      </c>
      <c r="P23" s="95">
        <v>0.1</v>
      </c>
      <c r="Q23" s="99">
        <f t="shared" si="5"/>
        <v>3.5840000000000005</v>
      </c>
      <c r="R23" s="100">
        <v>0.03</v>
      </c>
      <c r="S23" s="98">
        <f t="shared" si="6"/>
        <v>1.0752000000000002</v>
      </c>
      <c r="T23" s="95">
        <v>0.03</v>
      </c>
      <c r="U23" s="98">
        <f t="shared" si="7"/>
        <v>1.0752000000000002</v>
      </c>
      <c r="V23" s="95">
        <v>0.1</v>
      </c>
      <c r="W23" s="101">
        <f t="shared" si="8"/>
        <v>3.5840000000000005</v>
      </c>
      <c r="X23" s="102">
        <f t="shared" si="9"/>
        <v>1</v>
      </c>
      <c r="Y23" s="103">
        <f t="shared" si="9"/>
        <v>35.840000000000011</v>
      </c>
    </row>
    <row r="24" spans="1:25" x14ac:dyDescent="0.25">
      <c r="A24" s="12">
        <v>8</v>
      </c>
      <c r="B24" s="53" t="s">
        <v>91</v>
      </c>
      <c r="C24" s="13" t="s">
        <v>92</v>
      </c>
      <c r="D24" s="105">
        <v>0.11</v>
      </c>
      <c r="E24" s="55">
        <f>D24*F7</f>
        <v>28.16</v>
      </c>
      <c r="F24" s="106">
        <v>0.45</v>
      </c>
      <c r="G24" s="57">
        <f t="shared" si="0"/>
        <v>12.672000000000001</v>
      </c>
      <c r="H24" s="107">
        <v>0.15</v>
      </c>
      <c r="I24" s="59">
        <f t="shared" si="1"/>
        <v>4.2240000000000002</v>
      </c>
      <c r="J24" s="108">
        <v>0.01</v>
      </c>
      <c r="K24" s="61">
        <f t="shared" si="2"/>
        <v>0.28160000000000002</v>
      </c>
      <c r="L24" s="107">
        <v>0</v>
      </c>
      <c r="M24" s="61">
        <f t="shared" si="3"/>
        <v>0</v>
      </c>
      <c r="N24" s="107">
        <v>0.13</v>
      </c>
      <c r="O24" s="61">
        <f t="shared" si="4"/>
        <v>3.6608000000000001</v>
      </c>
      <c r="P24" s="107">
        <v>0.1</v>
      </c>
      <c r="Q24" s="62">
        <f t="shared" si="5"/>
        <v>2.8160000000000003</v>
      </c>
      <c r="R24" s="109">
        <v>0.03</v>
      </c>
      <c r="S24" s="61">
        <f t="shared" si="6"/>
        <v>0.8448</v>
      </c>
      <c r="T24" s="107">
        <v>0.03</v>
      </c>
      <c r="U24" s="61">
        <f t="shared" si="7"/>
        <v>0.8448</v>
      </c>
      <c r="V24" s="107">
        <v>0.1</v>
      </c>
      <c r="W24" s="64">
        <f t="shared" si="8"/>
        <v>2.8160000000000003</v>
      </c>
      <c r="X24" s="65">
        <f t="shared" si="9"/>
        <v>1</v>
      </c>
      <c r="Y24" s="66">
        <f t="shared" si="9"/>
        <v>28.159999999999997</v>
      </c>
    </row>
    <row r="25" spans="1:25" x14ac:dyDescent="0.25">
      <c r="A25" s="110"/>
      <c r="B25" s="110"/>
      <c r="C25" s="110"/>
      <c r="D25" s="111">
        <f>SUM(D17:D24)</f>
        <v>1.0000000000000002</v>
      </c>
      <c r="E25" s="112">
        <f>SUM(E17:E24)</f>
        <v>256.00000000000006</v>
      </c>
      <c r="F25" s="113"/>
      <c r="G25" s="114">
        <f>SUM(G17:G24)</f>
        <v>99.123199999999997</v>
      </c>
      <c r="H25" s="115"/>
      <c r="I25" s="116">
        <f>SUM(I17:I24)</f>
        <v>54.297600000000003</v>
      </c>
      <c r="J25" s="117"/>
      <c r="K25" s="114">
        <f>SUM(K17:K24)</f>
        <v>4.1216000000000008</v>
      </c>
      <c r="L25" s="118"/>
      <c r="M25" s="114">
        <f>SUM(M17:M24)</f>
        <v>12.928000000000001</v>
      </c>
      <c r="N25" s="118"/>
      <c r="O25" s="114">
        <f>SUM(O17:O24)</f>
        <v>8.32</v>
      </c>
      <c r="P25" s="118"/>
      <c r="Q25" s="114">
        <f>SUM(Q17:Q24)</f>
        <v>15.9232</v>
      </c>
      <c r="R25" s="118"/>
      <c r="S25" s="114">
        <f>SUM(S17:S24)</f>
        <v>19.763199999999998</v>
      </c>
      <c r="T25" s="118"/>
      <c r="U25" s="114">
        <f>SUM(U17:U24)</f>
        <v>14.822400000000002</v>
      </c>
      <c r="V25" s="118"/>
      <c r="W25" s="119">
        <f>SUM(W17:W24)</f>
        <v>26.700800000000001</v>
      </c>
      <c r="X25" s="120"/>
      <c r="Y25" s="121">
        <f>SUM(Y17:Y24)</f>
        <v>256</v>
      </c>
    </row>
    <row r="27" spans="1:25" x14ac:dyDescent="0.25">
      <c r="A27" s="287" t="s">
        <v>53</v>
      </c>
      <c r="B27" s="287"/>
      <c r="C27" s="287"/>
      <c r="D27" s="287" t="s">
        <v>93</v>
      </c>
      <c r="E27" s="287"/>
      <c r="F27" s="287" t="s">
        <v>94</v>
      </c>
      <c r="G27" s="287"/>
      <c r="I27" s="287" t="s">
        <v>95</v>
      </c>
      <c r="J27" s="287"/>
      <c r="K27" s="287"/>
      <c r="L27" s="287"/>
      <c r="M27" s="287"/>
      <c r="N27" s="287"/>
      <c r="O27" s="7" t="s">
        <v>96</v>
      </c>
      <c r="P27" s="7" t="s">
        <v>75</v>
      </c>
    </row>
    <row r="28" spans="1:25" ht="14.45" customHeight="1" x14ac:dyDescent="0.25">
      <c r="A28" s="322" t="s">
        <v>54</v>
      </c>
      <c r="B28" s="322"/>
      <c r="C28" s="322"/>
      <c r="D28" s="323">
        <f>G25+I25</f>
        <v>153.42079999999999</v>
      </c>
      <c r="E28" s="323"/>
      <c r="F28" s="324">
        <f>(D28*100)/E25</f>
        <v>59.929999999999978</v>
      </c>
      <c r="G28" s="324"/>
      <c r="I28" s="325" t="s">
        <v>97</v>
      </c>
      <c r="J28" s="325"/>
      <c r="K28" s="325"/>
      <c r="L28" s="325"/>
      <c r="M28" s="325"/>
      <c r="N28" s="325"/>
      <c r="O28" s="122">
        <f>G25</f>
        <v>99.123199999999997</v>
      </c>
      <c r="P28" s="12">
        <f>(O28*100)/E25</f>
        <v>38.719999999999992</v>
      </c>
    </row>
    <row r="29" spans="1:25" x14ac:dyDescent="0.25">
      <c r="A29" s="326" t="s">
        <v>55</v>
      </c>
      <c r="B29" s="326"/>
      <c r="C29" s="326"/>
      <c r="D29" s="327">
        <f>K25+M25+O25+Q25</f>
        <v>41.2928</v>
      </c>
      <c r="E29" s="327"/>
      <c r="F29" s="328">
        <f>(D29*100)/E25</f>
        <v>16.129999999999995</v>
      </c>
      <c r="G29" s="328"/>
      <c r="I29" s="288" t="s">
        <v>98</v>
      </c>
      <c r="J29" s="288"/>
      <c r="K29" s="288"/>
      <c r="L29" s="288"/>
      <c r="M29" s="288"/>
      <c r="N29" s="288"/>
      <c r="O29" s="123">
        <f>I25</f>
        <v>54.297600000000003</v>
      </c>
      <c r="P29" s="12">
        <f>(O29*100)/E25</f>
        <v>21.209999999999997</v>
      </c>
    </row>
    <row r="30" spans="1:25" x14ac:dyDescent="0.25">
      <c r="A30" s="329" t="s">
        <v>56</v>
      </c>
      <c r="B30" s="329"/>
      <c r="C30" s="329"/>
      <c r="D30" s="330">
        <f>S25+U25</f>
        <v>34.585599999999999</v>
      </c>
      <c r="E30" s="330"/>
      <c r="F30" s="331">
        <f>(D30*100)/E25</f>
        <v>13.509999999999996</v>
      </c>
      <c r="G30" s="331"/>
      <c r="I30" s="288" t="s">
        <v>99</v>
      </c>
      <c r="J30" s="288"/>
      <c r="K30" s="288"/>
      <c r="L30" s="288"/>
      <c r="M30" s="288"/>
      <c r="N30" s="288"/>
      <c r="O30" s="122">
        <f>K25</f>
        <v>4.1216000000000008</v>
      </c>
      <c r="P30" s="12">
        <f>(O30*100)/E25</f>
        <v>1.6099999999999999</v>
      </c>
    </row>
    <row r="31" spans="1:25" x14ac:dyDescent="0.25">
      <c r="A31" s="332" t="s">
        <v>100</v>
      </c>
      <c r="B31" s="332"/>
      <c r="C31" s="332"/>
      <c r="D31" s="333">
        <f>W25</f>
        <v>26.700800000000001</v>
      </c>
      <c r="E31" s="333"/>
      <c r="F31" s="334">
        <f>(D31*100)/E25</f>
        <v>10.429999999999998</v>
      </c>
      <c r="G31" s="334"/>
      <c r="I31" s="288" t="s">
        <v>101</v>
      </c>
      <c r="J31" s="288"/>
      <c r="K31" s="288"/>
      <c r="L31" s="288"/>
      <c r="M31" s="288"/>
      <c r="N31" s="288"/>
      <c r="O31" s="122">
        <f>M25</f>
        <v>12.928000000000001</v>
      </c>
      <c r="P31" s="12">
        <f>(O31*100)/E25</f>
        <v>5.05</v>
      </c>
    </row>
    <row r="32" spans="1:25" ht="14.45" customHeight="1" x14ac:dyDescent="0.25">
      <c r="I32" s="325" t="s">
        <v>102</v>
      </c>
      <c r="J32" s="325"/>
      <c r="K32" s="325"/>
      <c r="L32" s="325"/>
      <c r="M32" s="325"/>
      <c r="N32" s="325"/>
      <c r="O32" s="122">
        <f>O25</f>
        <v>8.32</v>
      </c>
      <c r="P32" s="12">
        <f>(O32*100)/E25</f>
        <v>3.2499999999999991</v>
      </c>
    </row>
    <row r="33" spans="9:16" x14ac:dyDescent="0.25">
      <c r="I33" s="288" t="s">
        <v>103</v>
      </c>
      <c r="J33" s="288"/>
      <c r="K33" s="288"/>
      <c r="L33" s="288"/>
      <c r="M33" s="288"/>
      <c r="N33" s="288"/>
      <c r="O33" s="122">
        <f>Q25</f>
        <v>15.9232</v>
      </c>
      <c r="P33" s="12">
        <f>(O33*100)/E25</f>
        <v>6.219999999999998</v>
      </c>
    </row>
    <row r="34" spans="9:16" ht="14.45" customHeight="1" x14ac:dyDescent="0.25">
      <c r="I34" s="325" t="s">
        <v>104</v>
      </c>
      <c r="J34" s="325"/>
      <c r="K34" s="325"/>
      <c r="L34" s="325"/>
      <c r="M34" s="325"/>
      <c r="N34" s="325"/>
      <c r="O34" s="122">
        <f>S25</f>
        <v>19.763199999999998</v>
      </c>
      <c r="P34" s="12">
        <f>(O34*100)/E25</f>
        <v>7.7199999999999971</v>
      </c>
    </row>
    <row r="35" spans="9:16" x14ac:dyDescent="0.25">
      <c r="I35" s="288" t="s">
        <v>105</v>
      </c>
      <c r="J35" s="288"/>
      <c r="K35" s="288"/>
      <c r="L35" s="288"/>
      <c r="M35" s="288"/>
      <c r="N35" s="288"/>
      <c r="O35" s="122">
        <f>U25</f>
        <v>14.822400000000002</v>
      </c>
      <c r="P35" s="12">
        <f>(O35*100)/E25</f>
        <v>5.79</v>
      </c>
    </row>
    <row r="36" spans="9:16" x14ac:dyDescent="0.25">
      <c r="I36" s="288" t="s">
        <v>106</v>
      </c>
      <c r="J36" s="288"/>
      <c r="K36" s="288"/>
      <c r="L36" s="288"/>
      <c r="M36" s="288"/>
      <c r="N36" s="288"/>
      <c r="O36" s="122">
        <f>W25</f>
        <v>26.700800000000001</v>
      </c>
      <c r="P36" s="12">
        <f>(O36*100)/E25</f>
        <v>10.429999999999998</v>
      </c>
    </row>
    <row r="37" spans="9:16" x14ac:dyDescent="0.25">
      <c r="I37" s="124"/>
      <c r="J37" s="124"/>
      <c r="K37" s="124"/>
      <c r="L37" s="124"/>
      <c r="M37" s="124"/>
      <c r="N37" s="124"/>
      <c r="O37" s="125">
        <f>SUM(O28:O36)</f>
        <v>256</v>
      </c>
      <c r="P37" s="126">
        <f>SUM(P28:P36)</f>
        <v>99.999999999999986</v>
      </c>
    </row>
  </sheetData>
  <mergeCells count="74">
    <mergeCell ref="I33:N33"/>
    <mergeCell ref="I34:N34"/>
    <mergeCell ref="I35:N35"/>
    <mergeCell ref="I36:N36"/>
    <mergeCell ref="A31:C31"/>
    <mergeCell ref="D31:E31"/>
    <mergeCell ref="F31:G31"/>
    <mergeCell ref="I31:N31"/>
    <mergeCell ref="I32:N32"/>
    <mergeCell ref="A29:C29"/>
    <mergeCell ref="D29:E29"/>
    <mergeCell ref="F29:G29"/>
    <mergeCell ref="I29:N29"/>
    <mergeCell ref="A30:C30"/>
    <mergeCell ref="D30:E30"/>
    <mergeCell ref="F30:G30"/>
    <mergeCell ref="I30:N30"/>
    <mergeCell ref="A27:C27"/>
    <mergeCell ref="D27:E27"/>
    <mergeCell ref="F27:G27"/>
    <mergeCell ref="I27:N27"/>
    <mergeCell ref="A28:C28"/>
    <mergeCell ref="D28:E28"/>
    <mergeCell ref="F28:G28"/>
    <mergeCell ref="I28:N28"/>
    <mergeCell ref="T14:U14"/>
    <mergeCell ref="V14:W14"/>
    <mergeCell ref="F15:G15"/>
    <mergeCell ref="H15:I15"/>
    <mergeCell ref="J15:K15"/>
    <mergeCell ref="L15:M15"/>
    <mergeCell ref="N15:O15"/>
    <mergeCell ref="P15:Q15"/>
    <mergeCell ref="R15:S15"/>
    <mergeCell ref="T15:U15"/>
    <mergeCell ref="V15:W15"/>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A7:E7"/>
    <mergeCell ref="J7:K7"/>
    <mergeCell ref="L7:O7"/>
    <mergeCell ref="A8:E8"/>
    <mergeCell ref="A11:X11"/>
    <mergeCell ref="A5:E5"/>
    <mergeCell ref="J5:K5"/>
    <mergeCell ref="L5:O5"/>
    <mergeCell ref="A6:E6"/>
    <mergeCell ref="J6:K6"/>
    <mergeCell ref="L6:O6"/>
    <mergeCell ref="A3:E3"/>
    <mergeCell ref="J3:K3"/>
    <mergeCell ref="L3:O3"/>
    <mergeCell ref="A4:E4"/>
    <mergeCell ref="J4:K4"/>
    <mergeCell ref="L4:O4"/>
    <mergeCell ref="H1:N1"/>
    <mergeCell ref="A2:E2"/>
    <mergeCell ref="J2:K2"/>
    <mergeCell ref="L2:O2"/>
    <mergeCell ref="Q2:V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5" x14ac:dyDescent="0.25"/>
  <cols>
    <col min="1" max="1" width="8.5703125" customWidth="1"/>
    <col min="2" max="2" width="10.140625" customWidth="1"/>
    <col min="3" max="3" width="16.5703125" customWidth="1"/>
    <col min="4" max="5" width="8.5703125" customWidth="1"/>
    <col min="6" max="6" width="9" customWidth="1"/>
    <col min="7" max="1025" width="8.5703125" customWidth="1"/>
  </cols>
  <sheetData>
    <row r="2" spans="1:16" ht="14.45" customHeight="1" x14ac:dyDescent="0.25">
      <c r="A2" s="335" t="s">
        <v>49</v>
      </c>
      <c r="B2" s="335" t="s">
        <v>50</v>
      </c>
      <c r="C2" s="335" t="s">
        <v>51</v>
      </c>
      <c r="D2" s="335" t="s">
        <v>34</v>
      </c>
      <c r="E2" s="336" t="s">
        <v>107</v>
      </c>
      <c r="F2" s="336"/>
      <c r="G2" s="287" t="s">
        <v>108</v>
      </c>
      <c r="H2" s="287"/>
      <c r="I2" s="287"/>
      <c r="J2" s="287"/>
      <c r="K2" s="287"/>
      <c r="L2" s="287"/>
      <c r="M2" s="287"/>
      <c r="N2" s="287"/>
    </row>
    <row r="3" spans="1:16" x14ac:dyDescent="0.25">
      <c r="A3" s="335"/>
      <c r="B3" s="335"/>
      <c r="C3" s="335"/>
      <c r="D3" s="335"/>
      <c r="E3" s="336"/>
      <c r="F3" s="336"/>
      <c r="G3" s="337" t="s">
        <v>109</v>
      </c>
      <c r="H3" s="337"/>
      <c r="I3" s="337"/>
      <c r="J3" s="337"/>
      <c r="K3" s="337"/>
      <c r="L3" s="337"/>
      <c r="M3" s="337"/>
      <c r="N3" s="337"/>
    </row>
    <row r="4" spans="1:16" ht="43.15" customHeight="1" x14ac:dyDescent="0.25">
      <c r="A4" s="335"/>
      <c r="B4" s="335"/>
      <c r="C4" s="335"/>
      <c r="D4" s="335"/>
      <c r="E4" s="335" t="s">
        <v>75</v>
      </c>
      <c r="F4" s="338" t="s">
        <v>76</v>
      </c>
      <c r="G4" s="339">
        <v>1</v>
      </c>
      <c r="H4" s="339"/>
      <c r="I4" s="339">
        <v>2</v>
      </c>
      <c r="J4" s="339"/>
      <c r="K4" s="339">
        <v>3</v>
      </c>
      <c r="L4" s="339"/>
      <c r="M4" s="339">
        <v>4</v>
      </c>
      <c r="N4" s="339"/>
    </row>
    <row r="5" spans="1:16" ht="15.75" x14ac:dyDescent="0.25">
      <c r="A5" s="335"/>
      <c r="B5" s="335"/>
      <c r="C5" s="335"/>
      <c r="D5" s="335"/>
      <c r="E5" s="335"/>
      <c r="F5" s="338"/>
      <c r="G5" s="127" t="s">
        <v>75</v>
      </c>
      <c r="H5" s="128" t="s">
        <v>76</v>
      </c>
      <c r="I5" s="127" t="s">
        <v>75</v>
      </c>
      <c r="J5" s="128" t="s">
        <v>76</v>
      </c>
      <c r="K5" s="127" t="s">
        <v>75</v>
      </c>
      <c r="L5" s="128" t="s">
        <v>76</v>
      </c>
      <c r="M5" s="127" t="s">
        <v>75</v>
      </c>
      <c r="N5" s="128" t="s">
        <v>76</v>
      </c>
      <c r="O5" s="129" t="s">
        <v>110</v>
      </c>
      <c r="P5" s="130" t="s">
        <v>111</v>
      </c>
    </row>
    <row r="6" spans="1:16" x14ac:dyDescent="0.25">
      <c r="A6" s="131">
        <v>1</v>
      </c>
      <c r="B6" s="132" t="s">
        <v>81</v>
      </c>
      <c r="C6" s="133" t="s">
        <v>82</v>
      </c>
      <c r="D6" s="132"/>
      <c r="E6" s="134">
        <f>'сезонный объем'!$D17</f>
        <v>0.1</v>
      </c>
      <c r="F6" s="135">
        <f>'сезонный объем'!$E17</f>
        <v>25.6</v>
      </c>
      <c r="G6" s="136">
        <v>0.23</v>
      </c>
      <c r="H6" s="137">
        <f t="shared" ref="H6:H13" si="0">F6*G6</f>
        <v>5.8880000000000008</v>
      </c>
      <c r="I6" s="136">
        <v>0.28000000000000003</v>
      </c>
      <c r="J6" s="138">
        <f t="shared" ref="J6:J13" si="1">F6*I6</f>
        <v>7.168000000000001</v>
      </c>
      <c r="K6" s="136">
        <v>0.3</v>
      </c>
      <c r="L6" s="138">
        <f t="shared" ref="L6:L13" si="2">F6*K6</f>
        <v>7.68</v>
      </c>
      <c r="M6" s="136">
        <v>0.19</v>
      </c>
      <c r="N6" s="138">
        <f t="shared" ref="N6:N13" si="3">M6*F6</f>
        <v>4.8640000000000008</v>
      </c>
      <c r="O6" s="139">
        <f t="shared" ref="O6:P13" si="4">G6+I6+K6+M6</f>
        <v>1</v>
      </c>
      <c r="P6" s="140">
        <f t="shared" si="4"/>
        <v>25.6</v>
      </c>
    </row>
    <row r="7" spans="1:16" x14ac:dyDescent="0.25">
      <c r="A7" s="12">
        <v>2</v>
      </c>
      <c r="B7" s="53" t="s">
        <v>83</v>
      </c>
      <c r="C7" s="13" t="s">
        <v>82</v>
      </c>
      <c r="D7" s="53"/>
      <c r="E7" s="141">
        <f>'сезонный объем'!$D18</f>
        <v>0.11</v>
      </c>
      <c r="F7" s="142">
        <f>'сезонный объем'!$E18</f>
        <v>28.16</v>
      </c>
      <c r="G7" s="143">
        <v>0.23</v>
      </c>
      <c r="H7" s="144">
        <f t="shared" si="0"/>
        <v>6.4767999999999999</v>
      </c>
      <c r="I7" s="143">
        <v>0.28000000000000003</v>
      </c>
      <c r="J7" s="145">
        <f t="shared" si="1"/>
        <v>7.8848000000000011</v>
      </c>
      <c r="K7" s="143">
        <v>0.3</v>
      </c>
      <c r="L7" s="145">
        <f t="shared" si="2"/>
        <v>8.4480000000000004</v>
      </c>
      <c r="M7" s="143">
        <v>0.19</v>
      </c>
      <c r="N7" s="145">
        <f t="shared" si="3"/>
        <v>5.3504000000000005</v>
      </c>
      <c r="O7" s="146">
        <f t="shared" si="4"/>
        <v>1</v>
      </c>
      <c r="P7" s="66">
        <f t="shared" si="4"/>
        <v>28.160000000000004</v>
      </c>
    </row>
    <row r="8" spans="1:16" x14ac:dyDescent="0.25">
      <c r="A8" s="131">
        <v>3</v>
      </c>
      <c r="B8" s="132" t="s">
        <v>84</v>
      </c>
      <c r="C8" s="133" t="s">
        <v>82</v>
      </c>
      <c r="D8" s="132"/>
      <c r="E8" s="134">
        <f>'сезонный объем'!$D19</f>
        <v>0.13</v>
      </c>
      <c r="F8" s="135">
        <f>'сезонный объем'!$E19</f>
        <v>33.28</v>
      </c>
      <c r="G8" s="136">
        <v>0.23</v>
      </c>
      <c r="H8" s="137">
        <f t="shared" si="0"/>
        <v>7.6544000000000008</v>
      </c>
      <c r="I8" s="136">
        <v>0.28000000000000003</v>
      </c>
      <c r="J8" s="138">
        <f t="shared" si="1"/>
        <v>9.3184000000000005</v>
      </c>
      <c r="K8" s="136">
        <v>0.3</v>
      </c>
      <c r="L8" s="138">
        <f t="shared" si="2"/>
        <v>9.984</v>
      </c>
      <c r="M8" s="136">
        <v>0.19</v>
      </c>
      <c r="N8" s="138">
        <f t="shared" si="3"/>
        <v>6.3231999999999999</v>
      </c>
      <c r="O8" s="139">
        <f t="shared" si="4"/>
        <v>1</v>
      </c>
      <c r="P8" s="140">
        <f t="shared" si="4"/>
        <v>33.28</v>
      </c>
    </row>
    <row r="9" spans="1:16" x14ac:dyDescent="0.25">
      <c r="A9" s="12">
        <v>4</v>
      </c>
      <c r="B9" s="53" t="s">
        <v>85</v>
      </c>
      <c r="C9" s="13" t="s">
        <v>86</v>
      </c>
      <c r="D9" s="53"/>
      <c r="E9" s="141">
        <f>'сезонный объем'!$D20</f>
        <v>0.13</v>
      </c>
      <c r="F9" s="142">
        <f>'сезонный объем'!$E20</f>
        <v>33.28</v>
      </c>
      <c r="G9" s="143">
        <v>0.23</v>
      </c>
      <c r="H9" s="144">
        <f t="shared" si="0"/>
        <v>7.6544000000000008</v>
      </c>
      <c r="I9" s="143">
        <v>0.28000000000000003</v>
      </c>
      <c r="J9" s="145">
        <f t="shared" si="1"/>
        <v>9.3184000000000005</v>
      </c>
      <c r="K9" s="143">
        <v>0.3</v>
      </c>
      <c r="L9" s="145">
        <f t="shared" si="2"/>
        <v>9.984</v>
      </c>
      <c r="M9" s="143">
        <v>0.19</v>
      </c>
      <c r="N9" s="145">
        <f t="shared" si="3"/>
        <v>6.3231999999999999</v>
      </c>
      <c r="O9" s="146">
        <f t="shared" si="4"/>
        <v>1</v>
      </c>
      <c r="P9" s="66">
        <f t="shared" si="4"/>
        <v>33.28</v>
      </c>
    </row>
    <row r="10" spans="1:16" x14ac:dyDescent="0.25">
      <c r="A10" s="131">
        <v>5</v>
      </c>
      <c r="B10" s="132" t="s">
        <v>87</v>
      </c>
      <c r="C10" s="133" t="s">
        <v>86</v>
      </c>
      <c r="D10" s="132"/>
      <c r="E10" s="134">
        <f>'сезонный объем'!$D21</f>
        <v>0.14000000000000001</v>
      </c>
      <c r="F10" s="135">
        <f>'сезонный объем'!$E21</f>
        <v>35.840000000000003</v>
      </c>
      <c r="G10" s="136">
        <v>0.23</v>
      </c>
      <c r="H10" s="137">
        <f t="shared" si="0"/>
        <v>8.2432000000000016</v>
      </c>
      <c r="I10" s="136">
        <v>0.28000000000000003</v>
      </c>
      <c r="J10" s="138">
        <f t="shared" si="1"/>
        <v>10.035200000000001</v>
      </c>
      <c r="K10" s="136">
        <v>0.3</v>
      </c>
      <c r="L10" s="138">
        <f t="shared" si="2"/>
        <v>10.752000000000001</v>
      </c>
      <c r="M10" s="136">
        <v>0.19</v>
      </c>
      <c r="N10" s="138">
        <f t="shared" si="3"/>
        <v>6.8096000000000005</v>
      </c>
      <c r="O10" s="139">
        <f t="shared" si="4"/>
        <v>1</v>
      </c>
      <c r="P10" s="140">
        <f t="shared" si="4"/>
        <v>35.840000000000011</v>
      </c>
    </row>
    <row r="11" spans="1:16" x14ac:dyDescent="0.25">
      <c r="A11" s="12">
        <v>6</v>
      </c>
      <c r="B11" s="53" t="s">
        <v>88</v>
      </c>
      <c r="C11" s="13" t="s">
        <v>86</v>
      </c>
      <c r="D11" s="53"/>
      <c r="E11" s="141">
        <f>'сезонный объем'!$D22</f>
        <v>0.14000000000000001</v>
      </c>
      <c r="F11" s="142">
        <f>'сезонный объем'!$E22</f>
        <v>35.840000000000003</v>
      </c>
      <c r="G11" s="143">
        <v>0.3</v>
      </c>
      <c r="H11" s="144">
        <f t="shared" si="0"/>
        <v>10.752000000000001</v>
      </c>
      <c r="I11" s="143">
        <v>0.2</v>
      </c>
      <c r="J11" s="145">
        <f t="shared" si="1"/>
        <v>7.168000000000001</v>
      </c>
      <c r="K11" s="143">
        <v>0.3</v>
      </c>
      <c r="L11" s="145">
        <f t="shared" si="2"/>
        <v>10.752000000000001</v>
      </c>
      <c r="M11" s="143">
        <v>0.2</v>
      </c>
      <c r="N11" s="145">
        <f t="shared" si="3"/>
        <v>7.168000000000001</v>
      </c>
      <c r="O11" s="146">
        <f t="shared" si="4"/>
        <v>1</v>
      </c>
      <c r="P11" s="66">
        <f t="shared" si="4"/>
        <v>35.840000000000003</v>
      </c>
    </row>
    <row r="12" spans="1:16" x14ac:dyDescent="0.25">
      <c r="A12" s="131">
        <v>7</v>
      </c>
      <c r="B12" s="132" t="s">
        <v>89</v>
      </c>
      <c r="C12" s="133" t="s">
        <v>90</v>
      </c>
      <c r="D12" s="132"/>
      <c r="E12" s="134">
        <f>'сезонный объем'!$D23</f>
        <v>0.14000000000000001</v>
      </c>
      <c r="F12" s="135">
        <f>'сезонный объем'!$E23</f>
        <v>35.840000000000003</v>
      </c>
      <c r="G12" s="136">
        <v>0.3</v>
      </c>
      <c r="H12" s="137">
        <f t="shared" si="0"/>
        <v>10.752000000000001</v>
      </c>
      <c r="I12" s="136">
        <v>0.3</v>
      </c>
      <c r="J12" s="138">
        <f t="shared" si="1"/>
        <v>10.752000000000001</v>
      </c>
      <c r="K12" s="136">
        <v>0.25</v>
      </c>
      <c r="L12" s="138">
        <f t="shared" si="2"/>
        <v>8.9600000000000009</v>
      </c>
      <c r="M12" s="136">
        <v>0.15</v>
      </c>
      <c r="N12" s="138">
        <f t="shared" si="3"/>
        <v>5.3760000000000003</v>
      </c>
      <c r="O12" s="139">
        <f t="shared" si="4"/>
        <v>1</v>
      </c>
      <c r="P12" s="140">
        <f t="shared" si="4"/>
        <v>35.840000000000003</v>
      </c>
    </row>
    <row r="13" spans="1:16" x14ac:dyDescent="0.25">
      <c r="A13" s="12">
        <v>8</v>
      </c>
      <c r="B13" s="53" t="s">
        <v>91</v>
      </c>
      <c r="C13" s="13" t="s">
        <v>92</v>
      </c>
      <c r="D13" s="53"/>
      <c r="E13" s="141">
        <f>'сезонный объем'!$D24</f>
        <v>0.11</v>
      </c>
      <c r="F13" s="142">
        <f>'сезонный объем'!$E24</f>
        <v>28.16</v>
      </c>
      <c r="G13" s="147">
        <v>0.35</v>
      </c>
      <c r="H13" s="148">
        <f t="shared" si="0"/>
        <v>9.8559999999999999</v>
      </c>
      <c r="I13" s="147">
        <v>0.15</v>
      </c>
      <c r="J13" s="149">
        <f t="shared" si="1"/>
        <v>4.2240000000000002</v>
      </c>
      <c r="K13" s="147">
        <v>0.2</v>
      </c>
      <c r="L13" s="149">
        <f t="shared" si="2"/>
        <v>5.6320000000000006</v>
      </c>
      <c r="M13" s="147">
        <v>0.3</v>
      </c>
      <c r="N13" s="149">
        <f t="shared" si="3"/>
        <v>8.4480000000000004</v>
      </c>
      <c r="O13" s="146">
        <f t="shared" si="4"/>
        <v>1</v>
      </c>
      <c r="P13" s="66">
        <f t="shared" si="4"/>
        <v>28.16</v>
      </c>
    </row>
  </sheetData>
  <mergeCells count="13">
    <mergeCell ref="G2:N2"/>
    <mergeCell ref="G3:N3"/>
    <mergeCell ref="E4:E5"/>
    <mergeCell ref="F4:F5"/>
    <mergeCell ref="G4:H4"/>
    <mergeCell ref="I4:J4"/>
    <mergeCell ref="K4:L4"/>
    <mergeCell ref="M4:N4"/>
    <mergeCell ref="A2:A5"/>
    <mergeCell ref="B2:B5"/>
    <mergeCell ref="C2:C5"/>
    <mergeCell ref="D2:D5"/>
    <mergeCell ref="E2:F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topLeftCell="A10" zoomScale="85" zoomScaleNormal="85" workbookViewId="0">
      <selection activeCell="B41" sqref="B41"/>
    </sheetView>
  </sheetViews>
  <sheetFormatPr defaultRowHeight="15" x14ac:dyDescent="0.25"/>
  <cols>
    <col min="1" max="1" width="8.5703125" customWidth="1"/>
    <col min="2" max="2" width="40.7109375" customWidth="1"/>
    <col min="3" max="3" width="4.42578125" customWidth="1"/>
    <col min="4" max="35" width="4.5703125" customWidth="1"/>
    <col min="36" max="1025" width="8.5703125" customWidth="1"/>
  </cols>
  <sheetData>
    <row r="3" spans="2:35" x14ac:dyDescent="0.25">
      <c r="B3" s="340" t="s">
        <v>112</v>
      </c>
      <c r="C3" s="340"/>
      <c r="D3" s="341">
        <v>1</v>
      </c>
      <c r="E3" s="341"/>
      <c r="F3" s="341"/>
      <c r="G3" s="341"/>
      <c r="H3" s="342">
        <v>2</v>
      </c>
      <c r="I3" s="342"/>
      <c r="J3" s="342"/>
      <c r="K3" s="342"/>
      <c r="L3" s="342">
        <v>3</v>
      </c>
      <c r="M3" s="342"/>
      <c r="N3" s="342"/>
      <c r="O3" s="342"/>
      <c r="P3" s="342">
        <v>4</v>
      </c>
      <c r="Q3" s="342"/>
      <c r="R3" s="342"/>
      <c r="S3" s="342"/>
      <c r="T3" s="342">
        <v>5</v>
      </c>
      <c r="U3" s="342"/>
      <c r="V3" s="342"/>
      <c r="W3" s="342"/>
      <c r="X3" s="342">
        <v>6</v>
      </c>
      <c r="Y3" s="342"/>
      <c r="Z3" s="342"/>
      <c r="AA3" s="342"/>
      <c r="AB3" s="342">
        <v>7</v>
      </c>
      <c r="AC3" s="342"/>
      <c r="AD3" s="342"/>
      <c r="AE3" s="342"/>
      <c r="AF3" s="343">
        <v>8</v>
      </c>
      <c r="AG3" s="343"/>
      <c r="AH3" s="343"/>
      <c r="AI3" s="343"/>
    </row>
    <row r="4" spans="2:35" x14ac:dyDescent="0.25">
      <c r="B4" s="344" t="s">
        <v>51</v>
      </c>
      <c r="C4" s="344"/>
      <c r="D4" s="345" t="s">
        <v>82</v>
      </c>
      <c r="E4" s="345"/>
      <c r="F4" s="345"/>
      <c r="G4" s="345"/>
      <c r="H4" s="346" t="s">
        <v>82</v>
      </c>
      <c r="I4" s="346"/>
      <c r="J4" s="346"/>
      <c r="K4" s="346"/>
      <c r="L4" s="346" t="s">
        <v>82</v>
      </c>
      <c r="M4" s="346"/>
      <c r="N4" s="346"/>
      <c r="O4" s="346"/>
      <c r="P4" s="347" t="s">
        <v>86</v>
      </c>
      <c r="Q4" s="347"/>
      <c r="R4" s="347"/>
      <c r="S4" s="347"/>
      <c r="T4" s="347" t="s">
        <v>86</v>
      </c>
      <c r="U4" s="347"/>
      <c r="V4" s="347"/>
      <c r="W4" s="347"/>
      <c r="X4" s="347" t="s">
        <v>86</v>
      </c>
      <c r="Y4" s="347"/>
      <c r="Z4" s="347"/>
      <c r="AA4" s="347"/>
      <c r="AB4" s="348" t="s">
        <v>90</v>
      </c>
      <c r="AC4" s="348"/>
      <c r="AD4" s="348"/>
      <c r="AE4" s="348"/>
      <c r="AF4" s="349" t="s">
        <v>92</v>
      </c>
      <c r="AG4" s="349"/>
      <c r="AH4" s="349"/>
      <c r="AI4" s="349"/>
    </row>
    <row r="5" spans="2:35" x14ac:dyDescent="0.25">
      <c r="B5" s="344" t="s">
        <v>113</v>
      </c>
      <c r="C5" s="344"/>
      <c r="D5" s="350" t="s">
        <v>114</v>
      </c>
      <c r="E5" s="350"/>
      <c r="F5" s="350"/>
      <c r="G5" s="350"/>
      <c r="H5" s="351" t="s">
        <v>115</v>
      </c>
      <c r="I5" s="351"/>
      <c r="J5" s="351"/>
      <c r="K5" s="351"/>
      <c r="L5" s="351" t="s">
        <v>116</v>
      </c>
      <c r="M5" s="351"/>
      <c r="N5" s="351"/>
      <c r="O5" s="351"/>
      <c r="P5" s="352" t="s">
        <v>117</v>
      </c>
      <c r="Q5" s="352"/>
      <c r="R5" s="352"/>
      <c r="S5" s="352"/>
      <c r="T5" s="352" t="s">
        <v>118</v>
      </c>
      <c r="U5" s="352"/>
      <c r="V5" s="352"/>
      <c r="W5" s="352"/>
      <c r="X5" s="352" t="s">
        <v>119</v>
      </c>
      <c r="Y5" s="352"/>
      <c r="Z5" s="352"/>
      <c r="AA5" s="352"/>
      <c r="AB5" s="353" t="s">
        <v>120</v>
      </c>
      <c r="AC5" s="353"/>
      <c r="AD5" s="353"/>
      <c r="AE5" s="353"/>
      <c r="AF5" s="354" t="s">
        <v>121</v>
      </c>
      <c r="AG5" s="354"/>
      <c r="AH5" s="354"/>
      <c r="AI5" s="354"/>
    </row>
    <row r="6" spans="2:35" x14ac:dyDescent="0.25">
      <c r="B6" s="344" t="s">
        <v>50</v>
      </c>
      <c r="C6" s="344"/>
      <c r="D6" s="345" t="str">
        <f>'сезонный объем'!$B17</f>
        <v>04.03-31.03</v>
      </c>
      <c r="E6" s="345"/>
      <c r="F6" s="345"/>
      <c r="G6" s="345"/>
      <c r="H6" s="346" t="str">
        <f>'сезонный объем'!$B18</f>
        <v>01.04-28.04</v>
      </c>
      <c r="I6" s="346"/>
      <c r="J6" s="346"/>
      <c r="K6" s="346"/>
      <c r="L6" s="346" t="str">
        <f>'сезонный объем'!$B19</f>
        <v>29.04-26.05</v>
      </c>
      <c r="M6" s="346"/>
      <c r="N6" s="346"/>
      <c r="O6" s="346"/>
      <c r="P6" s="347" t="str">
        <f>'сезонный объем'!$B20</f>
        <v>27.05-23.06</v>
      </c>
      <c r="Q6" s="347"/>
      <c r="R6" s="347"/>
      <c r="S6" s="347"/>
      <c r="T6" s="347" t="str">
        <f>'сезонный объем'!$B21</f>
        <v>24.06-21.07</v>
      </c>
      <c r="U6" s="347"/>
      <c r="V6" s="347"/>
      <c r="W6" s="347"/>
      <c r="X6" s="347" t="str">
        <f>'сезонный объем'!$B22</f>
        <v>22.07-18.08</v>
      </c>
      <c r="Y6" s="347"/>
      <c r="Z6" s="347"/>
      <c r="AA6" s="347"/>
      <c r="AB6" s="348" t="str">
        <f>'сезонный объем'!$B23</f>
        <v>19.08-15.09</v>
      </c>
      <c r="AC6" s="348"/>
      <c r="AD6" s="348"/>
      <c r="AE6" s="348"/>
      <c r="AF6" s="349" t="str">
        <f>'сезонный объем'!$B24</f>
        <v>16.09-13.10</v>
      </c>
      <c r="AG6" s="349"/>
      <c r="AH6" s="349"/>
      <c r="AI6" s="349"/>
    </row>
    <row r="7" spans="2:35" x14ac:dyDescent="0.25">
      <c r="B7" s="344" t="s">
        <v>122</v>
      </c>
      <c r="C7" s="344"/>
      <c r="D7" s="355">
        <f>'сезонный объем'!$D17</f>
        <v>0.1</v>
      </c>
      <c r="E7" s="355"/>
      <c r="F7" s="355"/>
      <c r="G7" s="355"/>
      <c r="H7" s="356">
        <f>'сезонный объем'!$D18</f>
        <v>0.11</v>
      </c>
      <c r="I7" s="356"/>
      <c r="J7" s="356"/>
      <c r="K7" s="356"/>
      <c r="L7" s="356">
        <f>'сезонный объем'!$D19</f>
        <v>0.13</v>
      </c>
      <c r="M7" s="356"/>
      <c r="N7" s="356"/>
      <c r="O7" s="356"/>
      <c r="P7" s="357">
        <f>'сезонный объем'!$D20</f>
        <v>0.13</v>
      </c>
      <c r="Q7" s="357"/>
      <c r="R7" s="357"/>
      <c r="S7" s="357"/>
      <c r="T7" s="357">
        <f>'сезонный объем'!$D21</f>
        <v>0.14000000000000001</v>
      </c>
      <c r="U7" s="357"/>
      <c r="V7" s="357"/>
      <c r="W7" s="357"/>
      <c r="X7" s="357">
        <f>'сезонный объем'!$D22</f>
        <v>0.14000000000000001</v>
      </c>
      <c r="Y7" s="357"/>
      <c r="Z7" s="357"/>
      <c r="AA7" s="357"/>
      <c r="AB7" s="358">
        <f>'сезонный объем'!$D23</f>
        <v>0.14000000000000001</v>
      </c>
      <c r="AC7" s="358"/>
      <c r="AD7" s="358"/>
      <c r="AE7" s="358"/>
      <c r="AF7" s="359">
        <f>'сезонный объем'!$D24</f>
        <v>0.11</v>
      </c>
      <c r="AG7" s="359"/>
      <c r="AH7" s="359"/>
      <c r="AI7" s="359"/>
    </row>
    <row r="8" spans="2:35" x14ac:dyDescent="0.25">
      <c r="B8" s="344" t="s">
        <v>123</v>
      </c>
      <c r="C8" s="344"/>
      <c r="D8" s="360">
        <f>'сезонный объем'!$E17</f>
        <v>25.6</v>
      </c>
      <c r="E8" s="360"/>
      <c r="F8" s="360"/>
      <c r="G8" s="360"/>
      <c r="H8" s="361">
        <f>'сезонный объем'!$E18</f>
        <v>28.16</v>
      </c>
      <c r="I8" s="361"/>
      <c r="J8" s="361"/>
      <c r="K8" s="361"/>
      <c r="L8" s="361">
        <f>'сезонный объем'!$E19</f>
        <v>33.28</v>
      </c>
      <c r="M8" s="361"/>
      <c r="N8" s="361"/>
      <c r="O8" s="361"/>
      <c r="P8" s="362">
        <f>'сезонный объем'!$E20</f>
        <v>33.28</v>
      </c>
      <c r="Q8" s="362"/>
      <c r="R8" s="362"/>
      <c r="S8" s="362"/>
      <c r="T8" s="362">
        <f>'сезонный объем'!$E21</f>
        <v>35.840000000000003</v>
      </c>
      <c r="U8" s="362"/>
      <c r="V8" s="362"/>
      <c r="W8" s="362"/>
      <c r="X8" s="362">
        <f>'сезонный объем'!$E22</f>
        <v>35.840000000000003</v>
      </c>
      <c r="Y8" s="362"/>
      <c r="Z8" s="362"/>
      <c r="AA8" s="362"/>
      <c r="AB8" s="363">
        <f>'сезонный объем'!$E23</f>
        <v>35.840000000000003</v>
      </c>
      <c r="AC8" s="363"/>
      <c r="AD8" s="363"/>
      <c r="AE8" s="363"/>
      <c r="AF8" s="364">
        <f>'сезонный объем'!$E24</f>
        <v>28.16</v>
      </c>
      <c r="AG8" s="364"/>
      <c r="AH8" s="364"/>
      <c r="AI8" s="364"/>
    </row>
    <row r="9" spans="2:35" x14ac:dyDescent="0.25">
      <c r="B9" s="344" t="s">
        <v>109</v>
      </c>
      <c r="C9" s="344"/>
      <c r="D9" s="150">
        <v>1</v>
      </c>
      <c r="E9" s="151">
        <v>2</v>
      </c>
      <c r="F9" s="152">
        <v>3</v>
      </c>
      <c r="G9" s="153">
        <v>4</v>
      </c>
      <c r="H9" s="154">
        <v>5</v>
      </c>
      <c r="I9" s="151">
        <v>6</v>
      </c>
      <c r="J9" s="152">
        <v>7</v>
      </c>
      <c r="K9" s="153">
        <v>8</v>
      </c>
      <c r="L9" s="154">
        <v>9</v>
      </c>
      <c r="M9" s="151">
        <v>10</v>
      </c>
      <c r="N9" s="152">
        <v>11</v>
      </c>
      <c r="O9" s="153">
        <v>12</v>
      </c>
      <c r="P9" s="154">
        <v>13</v>
      </c>
      <c r="Q9" s="151">
        <v>14</v>
      </c>
      <c r="R9" s="152">
        <v>15</v>
      </c>
      <c r="S9" s="153">
        <v>16</v>
      </c>
      <c r="T9" s="154">
        <v>17</v>
      </c>
      <c r="U9" s="151">
        <v>18</v>
      </c>
      <c r="V9" s="152">
        <v>19</v>
      </c>
      <c r="W9" s="153">
        <v>20</v>
      </c>
      <c r="X9" s="154">
        <v>21</v>
      </c>
      <c r="Y9" s="151">
        <v>22</v>
      </c>
      <c r="Z9" s="152">
        <v>23</v>
      </c>
      <c r="AA9" s="153">
        <v>24</v>
      </c>
      <c r="AB9" s="154">
        <v>25</v>
      </c>
      <c r="AC9" s="151">
        <v>26</v>
      </c>
      <c r="AD9" s="152">
        <v>27</v>
      </c>
      <c r="AE9" s="153">
        <v>28</v>
      </c>
      <c r="AF9" s="154">
        <v>29</v>
      </c>
      <c r="AG9" s="151">
        <v>30</v>
      </c>
      <c r="AH9" s="152">
        <v>31</v>
      </c>
      <c r="AI9" s="155">
        <v>32</v>
      </c>
    </row>
    <row r="10" spans="2:35" x14ac:dyDescent="0.25">
      <c r="B10" s="344" t="s">
        <v>124</v>
      </c>
      <c r="C10" s="344"/>
      <c r="D10" s="156">
        <f>'структура 4-х недельного цикла'!$G6</f>
        <v>0.23</v>
      </c>
      <c r="E10" s="157">
        <f>'структура 4-х недельного цикла'!$I6</f>
        <v>0.28000000000000003</v>
      </c>
      <c r="F10" s="158">
        <f>'структура 4-х недельного цикла'!$K6</f>
        <v>0.3</v>
      </c>
      <c r="G10" s="159">
        <f>'структура 4-х недельного цикла'!$M6</f>
        <v>0.19</v>
      </c>
      <c r="H10" s="160">
        <f>'структура 4-х недельного цикла'!$G7</f>
        <v>0.23</v>
      </c>
      <c r="I10" s="157">
        <f>'структура 4-х недельного цикла'!$I7</f>
        <v>0.28000000000000003</v>
      </c>
      <c r="J10" s="158">
        <f>'структура 4-х недельного цикла'!$K7</f>
        <v>0.3</v>
      </c>
      <c r="K10" s="159">
        <f>'структура 4-х недельного цикла'!$M7</f>
        <v>0.19</v>
      </c>
      <c r="L10" s="160">
        <f>'структура 4-х недельного цикла'!$G8</f>
        <v>0.23</v>
      </c>
      <c r="M10" s="157">
        <f>'структура 4-х недельного цикла'!$I8</f>
        <v>0.28000000000000003</v>
      </c>
      <c r="N10" s="158">
        <f>'структура 4-х недельного цикла'!$K8</f>
        <v>0.3</v>
      </c>
      <c r="O10" s="159">
        <f>'структура 4-х недельного цикла'!$M8</f>
        <v>0.19</v>
      </c>
      <c r="P10" s="160">
        <f>'структура 4-х недельного цикла'!$G9</f>
        <v>0.23</v>
      </c>
      <c r="Q10" s="157">
        <f>'структура 4-х недельного цикла'!$I9</f>
        <v>0.28000000000000003</v>
      </c>
      <c r="R10" s="158">
        <f>'структура 4-х недельного цикла'!$K9</f>
        <v>0.3</v>
      </c>
      <c r="S10" s="159">
        <f>'структура 4-х недельного цикла'!$M9</f>
        <v>0.19</v>
      </c>
      <c r="T10" s="160">
        <f>'структура 4-х недельного цикла'!$G10</f>
        <v>0.23</v>
      </c>
      <c r="U10" s="157">
        <f>'структура 4-х недельного цикла'!$I10</f>
        <v>0.28000000000000003</v>
      </c>
      <c r="V10" s="158">
        <f>'структура 4-х недельного цикла'!$K10</f>
        <v>0.3</v>
      </c>
      <c r="W10" s="159">
        <f>'структура 4-х недельного цикла'!$M10</f>
        <v>0.19</v>
      </c>
      <c r="X10" s="160">
        <f>'структура 4-х недельного цикла'!$G11</f>
        <v>0.3</v>
      </c>
      <c r="Y10" s="157">
        <f>'структура 4-х недельного цикла'!$I11</f>
        <v>0.2</v>
      </c>
      <c r="Z10" s="158">
        <f>'структура 4-х недельного цикла'!$K11</f>
        <v>0.3</v>
      </c>
      <c r="AA10" s="159">
        <f>'структура 4-х недельного цикла'!$M11</f>
        <v>0.2</v>
      </c>
      <c r="AB10" s="160">
        <f>'структура 4-х недельного цикла'!$G12</f>
        <v>0.3</v>
      </c>
      <c r="AC10" s="157">
        <f>'структура 4-х недельного цикла'!$I12</f>
        <v>0.3</v>
      </c>
      <c r="AD10" s="158">
        <f>'структура 4-х недельного цикла'!$K12</f>
        <v>0.25</v>
      </c>
      <c r="AE10" s="159">
        <f>'структура 4-х недельного цикла'!$M12</f>
        <v>0.15</v>
      </c>
      <c r="AF10" s="160">
        <f>'структура 4-х недельного цикла'!$G13</f>
        <v>0.35</v>
      </c>
      <c r="AG10" s="157">
        <f>'структура 4-х недельного цикла'!$I13</f>
        <v>0.15</v>
      </c>
      <c r="AH10" s="158">
        <f>'структура 4-х недельного цикла'!$K13</f>
        <v>0.2</v>
      </c>
      <c r="AI10" s="161">
        <f>'структура 4-х недельного цикла'!$M13</f>
        <v>0.3</v>
      </c>
    </row>
    <row r="11" spans="2:35" x14ac:dyDescent="0.25">
      <c r="B11" s="365" t="s">
        <v>125</v>
      </c>
      <c r="C11" s="365"/>
      <c r="D11" s="162">
        <f>D10*D8</f>
        <v>5.8880000000000008</v>
      </c>
      <c r="E11" s="163">
        <f>E10*D8</f>
        <v>7.168000000000001</v>
      </c>
      <c r="F11" s="164">
        <f>F10*D8</f>
        <v>7.68</v>
      </c>
      <c r="G11" s="165">
        <f>G10*D8</f>
        <v>4.8640000000000008</v>
      </c>
      <c r="H11" s="166">
        <f>H10*H8</f>
        <v>6.4767999999999999</v>
      </c>
      <c r="I11" s="163">
        <f>I10*H8</f>
        <v>7.8848000000000011</v>
      </c>
      <c r="J11" s="164">
        <f>J10*H8</f>
        <v>8.4480000000000004</v>
      </c>
      <c r="K11" s="165">
        <f>K10*H8</f>
        <v>5.3504000000000005</v>
      </c>
      <c r="L11" s="167">
        <f>L10*L8</f>
        <v>7.6544000000000008</v>
      </c>
      <c r="M11" s="163">
        <f>M10*L8</f>
        <v>9.3184000000000005</v>
      </c>
      <c r="N11" s="164">
        <f>N10*L8</f>
        <v>9.984</v>
      </c>
      <c r="O11" s="165">
        <f>O10*L8</f>
        <v>6.3231999999999999</v>
      </c>
      <c r="P11" s="166">
        <f>P10*P8</f>
        <v>7.6544000000000008</v>
      </c>
      <c r="Q11" s="163">
        <f>Q10*P8</f>
        <v>9.3184000000000005</v>
      </c>
      <c r="R11" s="164">
        <f>R10*P8</f>
        <v>9.984</v>
      </c>
      <c r="S11" s="165">
        <f>S10*P8</f>
        <v>6.3231999999999999</v>
      </c>
      <c r="T11" s="166">
        <f>T10*T8</f>
        <v>8.2432000000000016</v>
      </c>
      <c r="U11" s="163">
        <f>U10*T8</f>
        <v>10.035200000000001</v>
      </c>
      <c r="V11" s="164">
        <f>V10*T8</f>
        <v>10.752000000000001</v>
      </c>
      <c r="W11" s="165">
        <f>W10*T8</f>
        <v>6.8096000000000005</v>
      </c>
      <c r="X11" s="166">
        <f>X10*X8</f>
        <v>10.752000000000001</v>
      </c>
      <c r="Y11" s="163">
        <f>Y10*X8</f>
        <v>7.168000000000001</v>
      </c>
      <c r="Z11" s="164">
        <f>Z10*X8</f>
        <v>10.752000000000001</v>
      </c>
      <c r="AA11" s="165">
        <f>AA10*X8</f>
        <v>7.168000000000001</v>
      </c>
      <c r="AB11" s="166">
        <f>AB10*AB8</f>
        <v>10.752000000000001</v>
      </c>
      <c r="AC11" s="163">
        <f>AC10*AB8</f>
        <v>10.752000000000001</v>
      </c>
      <c r="AD11" s="164">
        <f>AD10*AB8</f>
        <v>8.9600000000000009</v>
      </c>
      <c r="AE11" s="165">
        <f>AE10*AB8</f>
        <v>5.3760000000000003</v>
      </c>
      <c r="AF11" s="166">
        <f>AF10*AF8</f>
        <v>9.8559999999999999</v>
      </c>
      <c r="AG11" s="163">
        <f>AG10*AF8</f>
        <v>4.2240000000000002</v>
      </c>
      <c r="AH11" s="164">
        <f>AH10*AF8</f>
        <v>5.6320000000000006</v>
      </c>
      <c r="AI11" s="168">
        <f>AI10*AF8</f>
        <v>8.4480000000000004</v>
      </c>
    </row>
    <row r="12" spans="2:35" x14ac:dyDescent="0.25">
      <c r="D12" s="169"/>
      <c r="E12" s="169"/>
      <c r="F12" s="169"/>
      <c r="G12" s="169"/>
      <c r="H12" s="169"/>
      <c r="I12" s="169"/>
      <c r="J12" s="169"/>
      <c r="K12" s="169"/>
      <c r="L12" s="169"/>
      <c r="M12" s="169"/>
      <c r="N12" s="169"/>
      <c r="O12" s="169"/>
      <c r="P12" s="170"/>
      <c r="Q12" s="170"/>
      <c r="R12" s="170"/>
      <c r="S12" s="170"/>
      <c r="T12" s="170"/>
      <c r="U12" s="170"/>
      <c r="V12" s="170"/>
      <c r="W12" s="170"/>
      <c r="X12" s="170"/>
      <c r="Y12" s="170"/>
      <c r="Z12" s="170"/>
      <c r="AA12" s="170"/>
      <c r="AB12" s="171"/>
      <c r="AC12" s="171"/>
      <c r="AD12" s="171"/>
      <c r="AE12" s="171"/>
      <c r="AF12" s="172"/>
      <c r="AG12" s="172"/>
      <c r="AH12" s="172"/>
      <c r="AI12" s="172"/>
    </row>
    <row r="13" spans="2:35" ht="14.45" customHeight="1" x14ac:dyDescent="0.25">
      <c r="B13" s="366" t="s">
        <v>97</v>
      </c>
      <c r="C13" s="173" t="s">
        <v>76</v>
      </c>
      <c r="D13" s="367">
        <f>'сезонный объем'!$G17</f>
        <v>8.9599999999999991</v>
      </c>
      <c r="E13" s="367"/>
      <c r="F13" s="367"/>
      <c r="G13" s="367"/>
      <c r="H13" s="368">
        <f>'сезонный объем'!$G18</f>
        <v>9.8559999999999999</v>
      </c>
      <c r="I13" s="368"/>
      <c r="J13" s="368"/>
      <c r="K13" s="368"/>
      <c r="L13" s="368">
        <f>'сезонный объем'!$G19</f>
        <v>11.315200000000001</v>
      </c>
      <c r="M13" s="368"/>
      <c r="N13" s="368"/>
      <c r="O13" s="368"/>
      <c r="P13" s="368">
        <f>'сезонный объем'!$G20</f>
        <v>13.312000000000001</v>
      </c>
      <c r="Q13" s="368"/>
      <c r="R13" s="368"/>
      <c r="S13" s="368"/>
      <c r="T13" s="369">
        <f>'сезонный объем'!$G21</f>
        <v>14.336000000000002</v>
      </c>
      <c r="U13" s="369"/>
      <c r="V13" s="369"/>
      <c r="W13" s="369"/>
      <c r="X13" s="368">
        <f>'сезонный объем'!$G22</f>
        <v>12.544</v>
      </c>
      <c r="Y13" s="368"/>
      <c r="Z13" s="368"/>
      <c r="AA13" s="368"/>
      <c r="AB13" s="368">
        <f>'сезонный объем'!$G23</f>
        <v>16.128000000000004</v>
      </c>
      <c r="AC13" s="368"/>
      <c r="AD13" s="368"/>
      <c r="AE13" s="368"/>
      <c r="AF13" s="369">
        <f>'сезонный объем'!$G24</f>
        <v>12.672000000000001</v>
      </c>
      <c r="AG13" s="369"/>
      <c r="AH13" s="369"/>
      <c r="AI13" s="369"/>
    </row>
    <row r="14" spans="2:35" ht="30" x14ac:dyDescent="0.25">
      <c r="B14" s="366"/>
      <c r="C14" s="174" t="s">
        <v>126</v>
      </c>
      <c r="D14" s="370">
        <f>D13*60</f>
        <v>537.59999999999991</v>
      </c>
      <c r="E14" s="370"/>
      <c r="F14" s="370"/>
      <c r="G14" s="370"/>
      <c r="H14" s="371">
        <f>H13*60</f>
        <v>591.36</v>
      </c>
      <c r="I14" s="371"/>
      <c r="J14" s="371"/>
      <c r="K14" s="371"/>
      <c r="L14" s="372">
        <f>L13*60</f>
        <v>678.91200000000003</v>
      </c>
      <c r="M14" s="372"/>
      <c r="N14" s="372"/>
      <c r="O14" s="372"/>
      <c r="P14" s="371">
        <f>P13*60</f>
        <v>798.72</v>
      </c>
      <c r="Q14" s="371"/>
      <c r="R14" s="371"/>
      <c r="S14" s="371"/>
      <c r="T14" s="373">
        <f>T13*60</f>
        <v>860.16000000000008</v>
      </c>
      <c r="U14" s="373"/>
      <c r="V14" s="373"/>
      <c r="W14" s="373"/>
      <c r="X14" s="371">
        <f>X13*60</f>
        <v>752.64</v>
      </c>
      <c r="Y14" s="371"/>
      <c r="Z14" s="371"/>
      <c r="AA14" s="371"/>
      <c r="AB14" s="371">
        <f>AB13*60</f>
        <v>967.68000000000018</v>
      </c>
      <c r="AC14" s="371"/>
      <c r="AD14" s="371"/>
      <c r="AE14" s="371"/>
      <c r="AF14" s="373">
        <f>AF13*60</f>
        <v>760.32</v>
      </c>
      <c r="AG14" s="373"/>
      <c r="AH14" s="373"/>
      <c r="AI14" s="373"/>
    </row>
    <row r="15" spans="2:35" ht="14.45" customHeight="1" x14ac:dyDescent="0.25">
      <c r="B15" s="366"/>
      <c r="C15" s="175" t="s">
        <v>126</v>
      </c>
      <c r="D15" s="176">
        <f>D14*D10</f>
        <v>123.64799999999998</v>
      </c>
      <c r="E15" s="177">
        <f>D14*E10</f>
        <v>150.52799999999999</v>
      </c>
      <c r="F15" s="178">
        <f>D14*F10</f>
        <v>161.27999999999997</v>
      </c>
      <c r="G15" s="179">
        <f>D14*G10</f>
        <v>102.14399999999998</v>
      </c>
      <c r="H15" s="180">
        <f>H14*H10</f>
        <v>136.0128</v>
      </c>
      <c r="I15" s="163">
        <f>H14*I10</f>
        <v>165.58080000000001</v>
      </c>
      <c r="J15" s="164">
        <f>H14*J10</f>
        <v>177.40799999999999</v>
      </c>
      <c r="K15" s="165">
        <f>H14*K10</f>
        <v>112.3584</v>
      </c>
      <c r="L15" s="166">
        <f>L14*L10</f>
        <v>156.14976000000001</v>
      </c>
      <c r="M15" s="163">
        <f>L14*M10</f>
        <v>190.09536000000003</v>
      </c>
      <c r="N15" s="164">
        <f>L14*N10</f>
        <v>203.67359999999999</v>
      </c>
      <c r="O15" s="165">
        <f>L14*O10</f>
        <v>128.99328</v>
      </c>
      <c r="P15" s="166">
        <f>P14*P10</f>
        <v>183.7056</v>
      </c>
      <c r="Q15" s="163">
        <f>P14*Q10</f>
        <v>223.64160000000004</v>
      </c>
      <c r="R15" s="164">
        <f>P14*R10</f>
        <v>239.61599999999999</v>
      </c>
      <c r="S15" s="165">
        <f>P14*S10</f>
        <v>151.7568</v>
      </c>
      <c r="T15" s="166">
        <f>T14*T10</f>
        <v>197.83680000000004</v>
      </c>
      <c r="U15" s="163">
        <f>T14*U10</f>
        <v>240.84480000000005</v>
      </c>
      <c r="V15" s="164">
        <f>T14*V10</f>
        <v>258.048</v>
      </c>
      <c r="W15" s="168">
        <f>T14*W10</f>
        <v>163.43040000000002</v>
      </c>
      <c r="X15" s="166">
        <f>X14*X10</f>
        <v>225.792</v>
      </c>
      <c r="Y15" s="163">
        <f>X14*Y10</f>
        <v>150.52799999999999</v>
      </c>
      <c r="Z15" s="164">
        <f>X14*Z10</f>
        <v>225.792</v>
      </c>
      <c r="AA15" s="165">
        <f>X14*AA10</f>
        <v>150.52799999999999</v>
      </c>
      <c r="AB15" s="166">
        <f>AB14*AB10</f>
        <v>290.30400000000003</v>
      </c>
      <c r="AC15" s="163">
        <f>AB14*AC10</f>
        <v>290.30400000000003</v>
      </c>
      <c r="AD15" s="164">
        <f>AB14*AD10</f>
        <v>241.92000000000004</v>
      </c>
      <c r="AE15" s="165">
        <f>AB14*AE10</f>
        <v>145.15200000000002</v>
      </c>
      <c r="AF15" s="166">
        <f>AF14*AF10</f>
        <v>266.11200000000002</v>
      </c>
      <c r="AG15" s="163">
        <f>AF14*AG10</f>
        <v>114.048</v>
      </c>
      <c r="AH15" s="164">
        <f>AF14*AH10</f>
        <v>152.06400000000002</v>
      </c>
      <c r="AI15" s="168">
        <f>AF14*AI10</f>
        <v>228.096</v>
      </c>
    </row>
    <row r="16" spans="2:35" ht="14.45" customHeight="1" x14ac:dyDescent="0.25">
      <c r="B16" s="374" t="s">
        <v>98</v>
      </c>
      <c r="C16" s="181" t="s">
        <v>76</v>
      </c>
      <c r="D16" s="375">
        <f>'сезонный объем'!$I17</f>
        <v>7.68</v>
      </c>
      <c r="E16" s="375"/>
      <c r="F16" s="375"/>
      <c r="G16" s="375"/>
      <c r="H16" s="375">
        <f>'сезонный объем'!$I18</f>
        <v>7.04</v>
      </c>
      <c r="I16" s="375"/>
      <c r="J16" s="375"/>
      <c r="K16" s="375"/>
      <c r="L16" s="376">
        <f>'сезонный объем'!$I19</f>
        <v>8.9856000000000016</v>
      </c>
      <c r="M16" s="376"/>
      <c r="N16" s="376"/>
      <c r="O16" s="376"/>
      <c r="P16" s="376">
        <f>'сезонный объем'!$I20</f>
        <v>6.6560000000000006</v>
      </c>
      <c r="Q16" s="376"/>
      <c r="R16" s="376"/>
      <c r="S16" s="376"/>
      <c r="T16" s="377">
        <f>'сезонный объем'!$I21</f>
        <v>7.168000000000001</v>
      </c>
      <c r="U16" s="377"/>
      <c r="V16" s="377"/>
      <c r="W16" s="377"/>
      <c r="X16" s="376">
        <f>'сезонный объем'!$I22</f>
        <v>7.168000000000001</v>
      </c>
      <c r="Y16" s="376"/>
      <c r="Z16" s="376"/>
      <c r="AA16" s="376"/>
      <c r="AB16" s="376">
        <f>'сезонный объем'!$I23</f>
        <v>5.3760000000000003</v>
      </c>
      <c r="AC16" s="376"/>
      <c r="AD16" s="376"/>
      <c r="AE16" s="376"/>
      <c r="AF16" s="377">
        <f>'сезонный объем'!$I24</f>
        <v>4.2240000000000002</v>
      </c>
      <c r="AG16" s="377"/>
      <c r="AH16" s="377"/>
      <c r="AI16" s="377"/>
    </row>
    <row r="17" spans="2:35" ht="14.45" customHeight="1" x14ac:dyDescent="0.25">
      <c r="B17" s="374"/>
      <c r="C17" s="182" t="s">
        <v>126</v>
      </c>
      <c r="D17" s="378">
        <f>D16*60</f>
        <v>460.79999999999995</v>
      </c>
      <c r="E17" s="378"/>
      <c r="F17" s="378"/>
      <c r="G17" s="378"/>
      <c r="H17" s="378">
        <f>H16*60</f>
        <v>422.4</v>
      </c>
      <c r="I17" s="378"/>
      <c r="J17" s="378"/>
      <c r="K17" s="378"/>
      <c r="L17" s="379">
        <f>L16*60</f>
        <v>539.13600000000008</v>
      </c>
      <c r="M17" s="379"/>
      <c r="N17" s="379"/>
      <c r="O17" s="379"/>
      <c r="P17" s="379">
        <f>P16*60</f>
        <v>399.36</v>
      </c>
      <c r="Q17" s="379"/>
      <c r="R17" s="379"/>
      <c r="S17" s="379"/>
      <c r="T17" s="380">
        <f>T16*60</f>
        <v>430.08000000000004</v>
      </c>
      <c r="U17" s="380"/>
      <c r="V17" s="380"/>
      <c r="W17" s="380"/>
      <c r="X17" s="379">
        <f>X16*60</f>
        <v>430.08000000000004</v>
      </c>
      <c r="Y17" s="379"/>
      <c r="Z17" s="379"/>
      <c r="AA17" s="379"/>
      <c r="AB17" s="379">
        <f>AB16*60</f>
        <v>322.56</v>
      </c>
      <c r="AC17" s="379"/>
      <c r="AD17" s="379"/>
      <c r="AE17" s="379"/>
      <c r="AF17" s="380">
        <f>AF16*60</f>
        <v>253.44</v>
      </c>
      <c r="AG17" s="380"/>
      <c r="AH17" s="380"/>
      <c r="AI17" s="380"/>
    </row>
    <row r="18" spans="2:35" x14ac:dyDescent="0.25">
      <c r="B18" s="374"/>
      <c r="C18" s="183" t="s">
        <v>126</v>
      </c>
      <c r="D18" s="184">
        <f>D17*D10</f>
        <v>105.98399999999999</v>
      </c>
      <c r="E18" s="185">
        <f>D17*E10</f>
        <v>129.024</v>
      </c>
      <c r="F18" s="186">
        <f>D17*F10</f>
        <v>138.23999999999998</v>
      </c>
      <c r="G18" s="187">
        <f>D17*G10</f>
        <v>87.551999999999992</v>
      </c>
      <c r="H18" s="188">
        <f>H17*H10</f>
        <v>97.152000000000001</v>
      </c>
      <c r="I18" s="189">
        <f>H17*I10</f>
        <v>118.27200000000001</v>
      </c>
      <c r="J18" s="190">
        <f>H17*J10</f>
        <v>126.71999999999998</v>
      </c>
      <c r="K18" s="191">
        <f>H17*K10</f>
        <v>80.256</v>
      </c>
      <c r="L18" s="192">
        <f>L17*L10</f>
        <v>124.00128000000002</v>
      </c>
      <c r="M18" s="189">
        <f>L17*M10</f>
        <v>150.95808000000002</v>
      </c>
      <c r="N18" s="190">
        <f>L17*N10</f>
        <v>161.74080000000001</v>
      </c>
      <c r="O18" s="191">
        <f>L17*O10</f>
        <v>102.43584000000001</v>
      </c>
      <c r="P18" s="192">
        <f>P17*P10</f>
        <v>91.852800000000002</v>
      </c>
      <c r="Q18" s="189">
        <f>P17*Q10</f>
        <v>111.82080000000002</v>
      </c>
      <c r="R18" s="190">
        <f>P17*R10</f>
        <v>119.80799999999999</v>
      </c>
      <c r="S18" s="191">
        <f>P17*S10</f>
        <v>75.878399999999999</v>
      </c>
      <c r="T18" s="192">
        <f>T17*T10</f>
        <v>98.91840000000002</v>
      </c>
      <c r="U18" s="189">
        <f>T17*U10</f>
        <v>120.42240000000002</v>
      </c>
      <c r="V18" s="190">
        <f>T17*V10</f>
        <v>129.024</v>
      </c>
      <c r="W18" s="193">
        <f>T17*W10</f>
        <v>81.71520000000001</v>
      </c>
      <c r="X18" s="192">
        <f>X17*X10</f>
        <v>129.024</v>
      </c>
      <c r="Y18" s="189">
        <f>X17*Y10</f>
        <v>86.01600000000002</v>
      </c>
      <c r="Z18" s="190">
        <f>X17*Z10</f>
        <v>129.024</v>
      </c>
      <c r="AA18" s="191">
        <f>X17*AA10</f>
        <v>86.01600000000002</v>
      </c>
      <c r="AB18" s="192">
        <f>AB17*AB10</f>
        <v>96.768000000000001</v>
      </c>
      <c r="AC18" s="189">
        <f>AB17*AC10</f>
        <v>96.768000000000001</v>
      </c>
      <c r="AD18" s="190">
        <f>AB17*AD10</f>
        <v>80.64</v>
      </c>
      <c r="AE18" s="191">
        <f>AB17*AE10</f>
        <v>48.384</v>
      </c>
      <c r="AF18" s="192">
        <f>AF17*AF10</f>
        <v>88.703999999999994</v>
      </c>
      <c r="AG18" s="189">
        <f>AF17*AG10</f>
        <v>38.015999999999998</v>
      </c>
      <c r="AH18" s="190">
        <f>AF17*AH10</f>
        <v>50.688000000000002</v>
      </c>
      <c r="AI18" s="193">
        <f>AF17*AI10</f>
        <v>76.031999999999996</v>
      </c>
    </row>
    <row r="19" spans="2:35" x14ac:dyDescent="0.25">
      <c r="B19" s="381" t="s">
        <v>99</v>
      </c>
      <c r="C19" s="194" t="s">
        <v>76</v>
      </c>
      <c r="D19" s="382">
        <f>'сезонный объем'!$K17</f>
        <v>0</v>
      </c>
      <c r="E19" s="382"/>
      <c r="F19" s="382"/>
      <c r="G19" s="382"/>
      <c r="H19" s="382">
        <f>'сезонный объем'!$K18</f>
        <v>0</v>
      </c>
      <c r="I19" s="382"/>
      <c r="J19" s="382"/>
      <c r="K19" s="382"/>
      <c r="L19" s="383">
        <f>'сезонный объем'!$K19</f>
        <v>0</v>
      </c>
      <c r="M19" s="383"/>
      <c r="N19" s="383"/>
      <c r="O19" s="383"/>
      <c r="P19" s="383">
        <f>'сезонный объем'!$K20</f>
        <v>1.3312000000000002</v>
      </c>
      <c r="Q19" s="383"/>
      <c r="R19" s="383"/>
      <c r="S19" s="383"/>
      <c r="T19" s="384">
        <f>'сезонный объем'!$K21</f>
        <v>1.0752000000000002</v>
      </c>
      <c r="U19" s="384"/>
      <c r="V19" s="384"/>
      <c r="W19" s="384"/>
      <c r="X19" s="383">
        <f>'сезонный объем'!$K22</f>
        <v>1.0752000000000002</v>
      </c>
      <c r="Y19" s="383"/>
      <c r="Z19" s="383"/>
      <c r="AA19" s="383"/>
      <c r="AB19" s="383">
        <f>'сезонный объем'!$K23</f>
        <v>0.35840000000000005</v>
      </c>
      <c r="AC19" s="383"/>
      <c r="AD19" s="383"/>
      <c r="AE19" s="383"/>
      <c r="AF19" s="384">
        <f>'сезонный объем'!$K24</f>
        <v>0.28160000000000002</v>
      </c>
      <c r="AG19" s="384"/>
      <c r="AH19" s="384"/>
      <c r="AI19" s="384"/>
    </row>
    <row r="20" spans="2:35" x14ac:dyDescent="0.25">
      <c r="B20" s="381"/>
      <c r="C20" s="195" t="s">
        <v>126</v>
      </c>
      <c r="D20" s="385">
        <f>D19*60</f>
        <v>0</v>
      </c>
      <c r="E20" s="385"/>
      <c r="F20" s="385"/>
      <c r="G20" s="385"/>
      <c r="H20" s="385">
        <f>H19*60</f>
        <v>0</v>
      </c>
      <c r="I20" s="385"/>
      <c r="J20" s="385"/>
      <c r="K20" s="385"/>
      <c r="L20" s="386">
        <f>L19*60</f>
        <v>0</v>
      </c>
      <c r="M20" s="386"/>
      <c r="N20" s="386"/>
      <c r="O20" s="386"/>
      <c r="P20" s="386">
        <f>P19*60</f>
        <v>79.872000000000014</v>
      </c>
      <c r="Q20" s="386"/>
      <c r="R20" s="386"/>
      <c r="S20" s="386"/>
      <c r="T20" s="387">
        <f>T19*60</f>
        <v>64.512000000000015</v>
      </c>
      <c r="U20" s="387"/>
      <c r="V20" s="387"/>
      <c r="W20" s="387"/>
      <c r="X20" s="386">
        <f>X19*60</f>
        <v>64.512000000000015</v>
      </c>
      <c r="Y20" s="386"/>
      <c r="Z20" s="386"/>
      <c r="AA20" s="386"/>
      <c r="AB20" s="386">
        <f>AB19*60</f>
        <v>21.504000000000005</v>
      </c>
      <c r="AC20" s="386"/>
      <c r="AD20" s="386"/>
      <c r="AE20" s="386"/>
      <c r="AF20" s="387">
        <f>AF19*60</f>
        <v>16.896000000000001</v>
      </c>
      <c r="AG20" s="387"/>
      <c r="AH20" s="387"/>
      <c r="AI20" s="387"/>
    </row>
    <row r="21" spans="2:35" x14ac:dyDescent="0.25">
      <c r="B21" s="381"/>
      <c r="C21" s="196" t="s">
        <v>126</v>
      </c>
      <c r="D21" s="184">
        <f>D20*D10</f>
        <v>0</v>
      </c>
      <c r="E21" s="185">
        <f>D20*E10</f>
        <v>0</v>
      </c>
      <c r="F21" s="186">
        <f>D20*F10</f>
        <v>0</v>
      </c>
      <c r="G21" s="187">
        <f>D20*G10</f>
        <v>0</v>
      </c>
      <c r="H21" s="188">
        <f>H20*H10</f>
        <v>0</v>
      </c>
      <c r="I21" s="189">
        <f>H20*I10</f>
        <v>0</v>
      </c>
      <c r="J21" s="190">
        <f>H20*J10</f>
        <v>0</v>
      </c>
      <c r="K21" s="191">
        <f>H20*K10</f>
        <v>0</v>
      </c>
      <c r="L21" s="192">
        <f>L20*L10</f>
        <v>0</v>
      </c>
      <c r="M21" s="189">
        <f>L20*M10</f>
        <v>0</v>
      </c>
      <c r="N21" s="190">
        <f>L20*N10</f>
        <v>0</v>
      </c>
      <c r="O21" s="191">
        <f>L20*O10</f>
        <v>0</v>
      </c>
      <c r="P21" s="192">
        <f>P20*P10</f>
        <v>18.370560000000005</v>
      </c>
      <c r="Q21" s="189">
        <f>P20*Q10</f>
        <v>22.364160000000005</v>
      </c>
      <c r="R21" s="190">
        <f>P20*R10</f>
        <v>23.961600000000004</v>
      </c>
      <c r="S21" s="191">
        <f>P20*S10</f>
        <v>15.175680000000003</v>
      </c>
      <c r="T21" s="192">
        <f>T20*T10</f>
        <v>14.837760000000005</v>
      </c>
      <c r="U21" s="189">
        <f>T20*U10</f>
        <v>18.063360000000007</v>
      </c>
      <c r="V21" s="190">
        <f>T20*V10</f>
        <v>19.353600000000004</v>
      </c>
      <c r="W21" s="193">
        <f>T20*W10</f>
        <v>12.257280000000003</v>
      </c>
      <c r="X21" s="192">
        <f>X20*X10</f>
        <v>19.353600000000004</v>
      </c>
      <c r="Y21" s="189">
        <f>X20*Y10</f>
        <v>12.902400000000004</v>
      </c>
      <c r="Z21" s="190">
        <f>X20*Z10</f>
        <v>19.353600000000004</v>
      </c>
      <c r="AA21" s="191">
        <f>X20*AA10</f>
        <v>12.902400000000004</v>
      </c>
      <c r="AB21" s="192">
        <f>AB20*AB10</f>
        <v>6.4512000000000009</v>
      </c>
      <c r="AC21" s="189">
        <f>AB20*AC10</f>
        <v>6.4512000000000009</v>
      </c>
      <c r="AD21" s="190">
        <f>AB20*AD10</f>
        <v>5.3760000000000012</v>
      </c>
      <c r="AE21" s="191">
        <f>AB20*AE10</f>
        <v>3.2256000000000005</v>
      </c>
      <c r="AF21" s="192">
        <f>AF20*AF10</f>
        <v>5.9135999999999997</v>
      </c>
      <c r="AG21" s="189">
        <f>AF20*AG10</f>
        <v>2.5344000000000002</v>
      </c>
      <c r="AH21" s="190">
        <f>AF20*AH10</f>
        <v>3.3792000000000004</v>
      </c>
      <c r="AI21" s="193">
        <f>AF20*AI10</f>
        <v>5.0688000000000004</v>
      </c>
    </row>
    <row r="22" spans="2:35" x14ac:dyDescent="0.25">
      <c r="B22" s="381" t="s">
        <v>127</v>
      </c>
      <c r="C22" s="194" t="s">
        <v>76</v>
      </c>
      <c r="D22" s="382">
        <f>'сезонный объем'!$M17</f>
        <v>0</v>
      </c>
      <c r="E22" s="382"/>
      <c r="F22" s="382"/>
      <c r="G22" s="382"/>
      <c r="H22" s="382">
        <f>'сезонный объем'!$M18</f>
        <v>1.4080000000000001</v>
      </c>
      <c r="I22" s="382"/>
      <c r="J22" s="382"/>
      <c r="K22" s="382"/>
      <c r="L22" s="383">
        <f>'сезонный объем'!$M19</f>
        <v>2.3296000000000001</v>
      </c>
      <c r="M22" s="383"/>
      <c r="N22" s="383"/>
      <c r="O22" s="383"/>
      <c r="P22" s="383">
        <f>'сезонный объем'!M20</f>
        <v>1.6640000000000001</v>
      </c>
      <c r="Q22" s="383"/>
      <c r="R22" s="383"/>
      <c r="S22" s="383"/>
      <c r="T22" s="384">
        <f>'сезонный объем'!$M21</f>
        <v>2.1504000000000003</v>
      </c>
      <c r="U22" s="384"/>
      <c r="V22" s="384"/>
      <c r="W22" s="384"/>
      <c r="X22" s="383">
        <f>'сезонный объем'!$M22</f>
        <v>2.5088000000000004</v>
      </c>
      <c r="Y22" s="383"/>
      <c r="Z22" s="383"/>
      <c r="AA22" s="383"/>
      <c r="AB22" s="383">
        <f>'сезонный объем'!$M23</f>
        <v>2.8672000000000004</v>
      </c>
      <c r="AC22" s="383"/>
      <c r="AD22" s="383"/>
      <c r="AE22" s="383"/>
      <c r="AF22" s="384">
        <f>'сезонный объем'!$M24</f>
        <v>0</v>
      </c>
      <c r="AG22" s="384"/>
      <c r="AH22" s="384"/>
      <c r="AI22" s="384"/>
    </row>
    <row r="23" spans="2:35" x14ac:dyDescent="0.25">
      <c r="B23" s="381"/>
      <c r="C23" s="197" t="s">
        <v>126</v>
      </c>
      <c r="D23" s="385">
        <f>D22*60</f>
        <v>0</v>
      </c>
      <c r="E23" s="385"/>
      <c r="F23" s="385"/>
      <c r="G23" s="385"/>
      <c r="H23" s="385">
        <f>H22*60</f>
        <v>84.48</v>
      </c>
      <c r="I23" s="385"/>
      <c r="J23" s="385"/>
      <c r="K23" s="385"/>
      <c r="L23" s="386">
        <f>L22*60</f>
        <v>139.77600000000001</v>
      </c>
      <c r="M23" s="386"/>
      <c r="N23" s="386"/>
      <c r="O23" s="386"/>
      <c r="P23" s="386">
        <f>P22*60</f>
        <v>99.84</v>
      </c>
      <c r="Q23" s="386"/>
      <c r="R23" s="386"/>
      <c r="S23" s="386"/>
      <c r="T23" s="387">
        <f>T22*60</f>
        <v>129.02400000000003</v>
      </c>
      <c r="U23" s="387"/>
      <c r="V23" s="387"/>
      <c r="W23" s="387"/>
      <c r="X23" s="386">
        <f>X22*60</f>
        <v>150.52800000000002</v>
      </c>
      <c r="Y23" s="386"/>
      <c r="Z23" s="386"/>
      <c r="AA23" s="386"/>
      <c r="AB23" s="386">
        <f>AB22*60</f>
        <v>172.03200000000004</v>
      </c>
      <c r="AC23" s="386"/>
      <c r="AD23" s="386"/>
      <c r="AE23" s="386"/>
      <c r="AF23" s="387">
        <f>AF22*60</f>
        <v>0</v>
      </c>
      <c r="AG23" s="387"/>
      <c r="AH23" s="387"/>
      <c r="AI23" s="387"/>
    </row>
    <row r="24" spans="2:35" x14ac:dyDescent="0.25">
      <c r="B24" s="381"/>
      <c r="C24" s="198" t="s">
        <v>126</v>
      </c>
      <c r="D24" s="184">
        <f>D23*D10</f>
        <v>0</v>
      </c>
      <c r="E24" s="185">
        <f>D23*E10</f>
        <v>0</v>
      </c>
      <c r="F24" s="186">
        <f>D23*F10</f>
        <v>0</v>
      </c>
      <c r="G24" s="187">
        <f>D23*G10</f>
        <v>0</v>
      </c>
      <c r="H24" s="188">
        <f>H23*H10</f>
        <v>19.430400000000002</v>
      </c>
      <c r="I24" s="189">
        <f>H23*I10</f>
        <v>23.654400000000003</v>
      </c>
      <c r="J24" s="190">
        <f>H23*J10</f>
        <v>25.344000000000001</v>
      </c>
      <c r="K24" s="191">
        <f>H23*K10</f>
        <v>16.051200000000001</v>
      </c>
      <c r="L24" s="192">
        <f>L23*L10</f>
        <v>32.148480000000006</v>
      </c>
      <c r="M24" s="189">
        <f>L23*M10</f>
        <v>39.137280000000004</v>
      </c>
      <c r="N24" s="190">
        <f>L23*N10</f>
        <v>41.9328</v>
      </c>
      <c r="O24" s="191">
        <f>L23*O10</f>
        <v>26.557440000000003</v>
      </c>
      <c r="P24" s="192">
        <f>P23*P10</f>
        <v>22.963200000000001</v>
      </c>
      <c r="Q24" s="189">
        <f>P23*Q10</f>
        <v>27.955200000000005</v>
      </c>
      <c r="R24" s="190">
        <f>P23*R10</f>
        <v>29.951999999999998</v>
      </c>
      <c r="S24" s="191">
        <f>P23*S10</f>
        <v>18.9696</v>
      </c>
      <c r="T24" s="192">
        <f>T23*T10</f>
        <v>29.675520000000009</v>
      </c>
      <c r="U24" s="189">
        <f>T23*U10</f>
        <v>36.126720000000013</v>
      </c>
      <c r="V24" s="190">
        <f>T23*V10</f>
        <v>38.707200000000007</v>
      </c>
      <c r="W24" s="193">
        <f>T23*W10</f>
        <v>24.514560000000007</v>
      </c>
      <c r="X24" s="192">
        <f>X23*X10</f>
        <v>45.158400000000007</v>
      </c>
      <c r="Y24" s="189">
        <f>X23*Y10</f>
        <v>30.105600000000006</v>
      </c>
      <c r="Z24" s="190">
        <f>X23*Z10</f>
        <v>45.158400000000007</v>
      </c>
      <c r="AA24" s="191">
        <f>X23*AA10</f>
        <v>30.105600000000006</v>
      </c>
      <c r="AB24" s="192">
        <f>AB23*AB10</f>
        <v>51.609600000000007</v>
      </c>
      <c r="AC24" s="189">
        <f>AB23*AC10</f>
        <v>51.609600000000007</v>
      </c>
      <c r="AD24" s="190">
        <f>AB23*AD10</f>
        <v>43.00800000000001</v>
      </c>
      <c r="AE24" s="191">
        <f>AB23*AE10</f>
        <v>25.804800000000004</v>
      </c>
      <c r="AF24" s="192">
        <f>AF23*AF10</f>
        <v>0</v>
      </c>
      <c r="AG24" s="189">
        <f>AF23*AG10</f>
        <v>0</v>
      </c>
      <c r="AH24" s="190">
        <f>AF23*AH10</f>
        <v>0</v>
      </c>
      <c r="AI24" s="193">
        <f>AF23*AI10</f>
        <v>0</v>
      </c>
    </row>
    <row r="25" spans="2:35" ht="14.45" customHeight="1" x14ac:dyDescent="0.25">
      <c r="B25" s="388" t="s">
        <v>102</v>
      </c>
      <c r="C25" s="199" t="s">
        <v>76</v>
      </c>
      <c r="D25" s="382">
        <f>'сезонный объем'!$O17</f>
        <v>0</v>
      </c>
      <c r="E25" s="382"/>
      <c r="F25" s="382"/>
      <c r="G25" s="382"/>
      <c r="H25" s="382">
        <f>'сезонный объем'!$O18</f>
        <v>0</v>
      </c>
      <c r="I25" s="382"/>
      <c r="J25" s="382"/>
      <c r="K25" s="382"/>
      <c r="L25" s="383">
        <f>'сезонный объем'!$O19</f>
        <v>0</v>
      </c>
      <c r="M25" s="383"/>
      <c r="N25" s="383"/>
      <c r="O25" s="383"/>
      <c r="P25" s="383">
        <f>'сезонный объем'!$O20</f>
        <v>0</v>
      </c>
      <c r="Q25" s="383"/>
      <c r="R25" s="383"/>
      <c r="S25" s="383"/>
      <c r="T25" s="384">
        <f>'сезонный объем'!$O21</f>
        <v>1.0752000000000002</v>
      </c>
      <c r="U25" s="384"/>
      <c r="V25" s="384"/>
      <c r="W25" s="384"/>
      <c r="X25" s="383">
        <f>'сезонный объем'!$O22</f>
        <v>1.7920000000000003</v>
      </c>
      <c r="Y25" s="383"/>
      <c r="Z25" s="383"/>
      <c r="AA25" s="383"/>
      <c r="AB25" s="383">
        <f>'сезонный объем'!$O23</f>
        <v>1.7920000000000003</v>
      </c>
      <c r="AC25" s="383"/>
      <c r="AD25" s="383"/>
      <c r="AE25" s="383"/>
      <c r="AF25" s="384">
        <f>'сезонный объем'!$O24</f>
        <v>3.6608000000000001</v>
      </c>
      <c r="AG25" s="384"/>
      <c r="AH25" s="384"/>
      <c r="AI25" s="384"/>
    </row>
    <row r="26" spans="2:35" ht="30" x14ac:dyDescent="0.25">
      <c r="B26" s="388"/>
      <c r="C26" s="200" t="s">
        <v>126</v>
      </c>
      <c r="D26" s="385">
        <f>D25*60</f>
        <v>0</v>
      </c>
      <c r="E26" s="385"/>
      <c r="F26" s="385"/>
      <c r="G26" s="385"/>
      <c r="H26" s="385">
        <f>H25*60</f>
        <v>0</v>
      </c>
      <c r="I26" s="385"/>
      <c r="J26" s="385"/>
      <c r="K26" s="385"/>
      <c r="L26" s="386">
        <f>L25*60</f>
        <v>0</v>
      </c>
      <c r="M26" s="386"/>
      <c r="N26" s="386"/>
      <c r="O26" s="386"/>
      <c r="P26" s="386">
        <f>P25*60</f>
        <v>0</v>
      </c>
      <c r="Q26" s="386"/>
      <c r="R26" s="386"/>
      <c r="S26" s="386"/>
      <c r="T26" s="387">
        <f>T25*60</f>
        <v>64.512000000000015</v>
      </c>
      <c r="U26" s="387"/>
      <c r="V26" s="387"/>
      <c r="W26" s="387"/>
      <c r="X26" s="386">
        <f>X25*60</f>
        <v>107.52000000000001</v>
      </c>
      <c r="Y26" s="386"/>
      <c r="Z26" s="386"/>
      <c r="AA26" s="386"/>
      <c r="AB26" s="386">
        <f>AB25*60</f>
        <v>107.52000000000001</v>
      </c>
      <c r="AC26" s="386"/>
      <c r="AD26" s="386"/>
      <c r="AE26" s="386"/>
      <c r="AF26" s="387">
        <f>AF25*60</f>
        <v>219.648</v>
      </c>
      <c r="AG26" s="387"/>
      <c r="AH26" s="387"/>
      <c r="AI26" s="387"/>
    </row>
    <row r="27" spans="2:35" ht="30" x14ac:dyDescent="0.25">
      <c r="B27" s="388"/>
      <c r="C27" s="201" t="s">
        <v>126</v>
      </c>
      <c r="D27" s="184">
        <f>D26*D10</f>
        <v>0</v>
      </c>
      <c r="E27" s="185">
        <f>D26*E10</f>
        <v>0</v>
      </c>
      <c r="F27" s="186">
        <f>D26*F10</f>
        <v>0</v>
      </c>
      <c r="G27" s="187">
        <f>D26*G10</f>
        <v>0</v>
      </c>
      <c r="H27" s="188">
        <f>H26*H10</f>
        <v>0</v>
      </c>
      <c r="I27" s="189">
        <f>H26*I10</f>
        <v>0</v>
      </c>
      <c r="J27" s="190">
        <f>H26*J10</f>
        <v>0</v>
      </c>
      <c r="K27" s="191">
        <f>H26*K10</f>
        <v>0</v>
      </c>
      <c r="L27" s="192">
        <f>L26*L10</f>
        <v>0</v>
      </c>
      <c r="M27" s="189">
        <f>L26*M10</f>
        <v>0</v>
      </c>
      <c r="N27" s="190">
        <f>L26*N10</f>
        <v>0</v>
      </c>
      <c r="O27" s="191">
        <f>L26*O10</f>
        <v>0</v>
      </c>
      <c r="P27" s="192">
        <f>P26*P10</f>
        <v>0</v>
      </c>
      <c r="Q27" s="189">
        <f>P26*Q10</f>
        <v>0</v>
      </c>
      <c r="R27" s="190">
        <f>P26*R10</f>
        <v>0</v>
      </c>
      <c r="S27" s="191">
        <f>P26*S10</f>
        <v>0</v>
      </c>
      <c r="T27" s="192">
        <f>T26*T10</f>
        <v>14.837760000000005</v>
      </c>
      <c r="U27" s="189">
        <f>T26*U10</f>
        <v>18.063360000000007</v>
      </c>
      <c r="V27" s="190">
        <f>T26*V10</f>
        <v>19.353600000000004</v>
      </c>
      <c r="W27" s="193">
        <f>T26*W10</f>
        <v>12.257280000000003</v>
      </c>
      <c r="X27" s="192">
        <f>X26*X10</f>
        <v>32.256</v>
      </c>
      <c r="Y27" s="189">
        <f>X26*Y10</f>
        <v>21.504000000000005</v>
      </c>
      <c r="Z27" s="190">
        <f>X26*Z10</f>
        <v>32.256</v>
      </c>
      <c r="AA27" s="191">
        <f>X26*AA10</f>
        <v>21.504000000000005</v>
      </c>
      <c r="AB27" s="192">
        <f>AB26*AB10</f>
        <v>32.256</v>
      </c>
      <c r="AC27" s="189">
        <f>AB26*AC10</f>
        <v>32.256</v>
      </c>
      <c r="AD27" s="190">
        <f>AB26*AD10</f>
        <v>26.880000000000003</v>
      </c>
      <c r="AE27" s="191">
        <f>AB26*AE10</f>
        <v>16.128</v>
      </c>
      <c r="AF27" s="192">
        <f>AF26*AF10</f>
        <v>76.876799999999989</v>
      </c>
      <c r="AG27" s="189">
        <f>AF26*AG10</f>
        <v>32.947199999999995</v>
      </c>
      <c r="AH27" s="190">
        <f>AF26*AH10</f>
        <v>43.929600000000001</v>
      </c>
      <c r="AI27" s="193">
        <f>AF26*AI10</f>
        <v>65.89439999999999</v>
      </c>
    </row>
    <row r="28" spans="2:35" x14ac:dyDescent="0.25">
      <c r="B28" s="381" t="s">
        <v>103</v>
      </c>
      <c r="C28" s="199" t="s">
        <v>76</v>
      </c>
      <c r="D28" s="382">
        <f>'сезонный объем'!$Q17</f>
        <v>0</v>
      </c>
      <c r="E28" s="382"/>
      <c r="F28" s="382"/>
      <c r="G28" s="382"/>
      <c r="H28" s="382">
        <f>'сезонный объем'!$Q18</f>
        <v>0.8448</v>
      </c>
      <c r="I28" s="382"/>
      <c r="J28" s="382"/>
      <c r="K28" s="382"/>
      <c r="L28" s="383">
        <f>'сезонный объем'!$Q19</f>
        <v>1.6640000000000001</v>
      </c>
      <c r="M28" s="383"/>
      <c r="N28" s="383"/>
      <c r="O28" s="383"/>
      <c r="P28" s="383">
        <f>'сезонный объем'!$Q20</f>
        <v>1.9967999999999999</v>
      </c>
      <c r="Q28" s="383"/>
      <c r="R28" s="383"/>
      <c r="S28" s="383"/>
      <c r="T28" s="384">
        <f>'сезонный объем'!$Q21</f>
        <v>2.1504000000000003</v>
      </c>
      <c r="U28" s="384"/>
      <c r="V28" s="384"/>
      <c r="W28" s="384"/>
      <c r="X28" s="383">
        <f>'сезонный объем'!$Q22</f>
        <v>2.8672000000000004</v>
      </c>
      <c r="Y28" s="383"/>
      <c r="Z28" s="383"/>
      <c r="AA28" s="383"/>
      <c r="AB28" s="383">
        <f>'сезонный объем'!$Q23</f>
        <v>3.5840000000000005</v>
      </c>
      <c r="AC28" s="383"/>
      <c r="AD28" s="383"/>
      <c r="AE28" s="383"/>
      <c r="AF28" s="384">
        <f>'сезонный объем'!$Q24</f>
        <v>2.8160000000000003</v>
      </c>
      <c r="AG28" s="384"/>
      <c r="AH28" s="384"/>
      <c r="AI28" s="384"/>
    </row>
    <row r="29" spans="2:35" ht="30" x14ac:dyDescent="0.25">
      <c r="B29" s="381"/>
      <c r="C29" s="200" t="s">
        <v>126</v>
      </c>
      <c r="D29" s="385">
        <f>D28*60</f>
        <v>0</v>
      </c>
      <c r="E29" s="385"/>
      <c r="F29" s="385"/>
      <c r="G29" s="385"/>
      <c r="H29" s="385">
        <f>H28*60</f>
        <v>50.688000000000002</v>
      </c>
      <c r="I29" s="385"/>
      <c r="J29" s="385"/>
      <c r="K29" s="385"/>
      <c r="L29" s="386">
        <f>L28*60</f>
        <v>99.84</v>
      </c>
      <c r="M29" s="386"/>
      <c r="N29" s="386"/>
      <c r="O29" s="386"/>
      <c r="P29" s="386">
        <f>P28*60</f>
        <v>119.80799999999999</v>
      </c>
      <c r="Q29" s="386"/>
      <c r="R29" s="386"/>
      <c r="S29" s="386"/>
      <c r="T29" s="387">
        <f>T28*60</f>
        <v>129.02400000000003</v>
      </c>
      <c r="U29" s="387"/>
      <c r="V29" s="387"/>
      <c r="W29" s="387"/>
      <c r="X29" s="386">
        <f>X28*60</f>
        <v>172.03200000000004</v>
      </c>
      <c r="Y29" s="386"/>
      <c r="Z29" s="386"/>
      <c r="AA29" s="386"/>
      <c r="AB29" s="386">
        <f>AB28*60</f>
        <v>215.04000000000002</v>
      </c>
      <c r="AC29" s="386"/>
      <c r="AD29" s="386"/>
      <c r="AE29" s="386"/>
      <c r="AF29" s="387">
        <f>AF28*60</f>
        <v>168.96</v>
      </c>
      <c r="AG29" s="387"/>
      <c r="AH29" s="387"/>
      <c r="AI29" s="387"/>
    </row>
    <row r="30" spans="2:35" x14ac:dyDescent="0.25">
      <c r="B30" s="381"/>
      <c r="C30" s="198" t="s">
        <v>126</v>
      </c>
      <c r="D30" s="184">
        <f>D29*D10</f>
        <v>0</v>
      </c>
      <c r="E30" s="185">
        <f>D29*E10</f>
        <v>0</v>
      </c>
      <c r="F30" s="186">
        <f>D29*F10</f>
        <v>0</v>
      </c>
      <c r="G30" s="187">
        <f>D29*G10</f>
        <v>0</v>
      </c>
      <c r="H30" s="188">
        <f>H29*H10</f>
        <v>11.658240000000001</v>
      </c>
      <c r="I30" s="189">
        <f>H29*I10</f>
        <v>14.192640000000003</v>
      </c>
      <c r="J30" s="190">
        <f>H29*J10</f>
        <v>15.2064</v>
      </c>
      <c r="K30" s="191">
        <f>H29*K10</f>
        <v>9.6307200000000002</v>
      </c>
      <c r="L30" s="192">
        <f>L29*L10</f>
        <v>22.963200000000001</v>
      </c>
      <c r="M30" s="189">
        <f>L29*M10</f>
        <v>27.955200000000005</v>
      </c>
      <c r="N30" s="190">
        <f>L29*N10</f>
        <v>29.951999999999998</v>
      </c>
      <c r="O30" s="191">
        <f>L29*O10</f>
        <v>18.9696</v>
      </c>
      <c r="P30" s="192">
        <f>P29*P10</f>
        <v>27.55584</v>
      </c>
      <c r="Q30" s="189">
        <f>P29*Q10</f>
        <v>33.546240000000004</v>
      </c>
      <c r="R30" s="190">
        <f>P29*R10</f>
        <v>35.942399999999999</v>
      </c>
      <c r="S30" s="191">
        <f>P29*S10</f>
        <v>22.76352</v>
      </c>
      <c r="T30" s="192">
        <f>T29*T10</f>
        <v>29.675520000000009</v>
      </c>
      <c r="U30" s="189">
        <f>T29*U10</f>
        <v>36.126720000000013</v>
      </c>
      <c r="V30" s="190">
        <f>T29*V10</f>
        <v>38.707200000000007</v>
      </c>
      <c r="W30" s="193">
        <f>T29*W10</f>
        <v>24.514560000000007</v>
      </c>
      <c r="X30" s="192">
        <f>X29*X10</f>
        <v>51.609600000000007</v>
      </c>
      <c r="Y30" s="189">
        <f>X29*Y10</f>
        <v>34.406400000000012</v>
      </c>
      <c r="Z30" s="190">
        <f>X29*Z10</f>
        <v>51.609600000000007</v>
      </c>
      <c r="AA30" s="191">
        <f>X29*AA10</f>
        <v>34.406400000000012</v>
      </c>
      <c r="AB30" s="192">
        <f>AB29*AB10</f>
        <v>64.512</v>
      </c>
      <c r="AC30" s="189">
        <f>AB29*AC10</f>
        <v>64.512</v>
      </c>
      <c r="AD30" s="190">
        <f>AB29*AD10</f>
        <v>53.760000000000005</v>
      </c>
      <c r="AE30" s="191">
        <f>AB29*AE10</f>
        <v>32.256</v>
      </c>
      <c r="AF30" s="192">
        <f>AF29*AF10</f>
        <v>59.135999999999996</v>
      </c>
      <c r="AG30" s="189">
        <f>AF29*AG10</f>
        <v>25.344000000000001</v>
      </c>
      <c r="AH30" s="190">
        <f>AF29*AH10</f>
        <v>33.792000000000002</v>
      </c>
      <c r="AI30" s="193">
        <f>AF29*AI10</f>
        <v>50.688000000000002</v>
      </c>
    </row>
    <row r="31" spans="2:35" ht="14.45" customHeight="1" x14ac:dyDescent="0.25">
      <c r="B31" s="389" t="s">
        <v>104</v>
      </c>
      <c r="C31" s="202" t="s">
        <v>76</v>
      </c>
      <c r="D31" s="390">
        <f>'сезонный объем'!$S17</f>
        <v>5.120000000000001</v>
      </c>
      <c r="E31" s="390"/>
      <c r="F31" s="390"/>
      <c r="G31" s="390"/>
      <c r="H31" s="390">
        <f>'сезонный объем'!$S18</f>
        <v>4.2240000000000002</v>
      </c>
      <c r="I31" s="390"/>
      <c r="J31" s="390"/>
      <c r="K31" s="390"/>
      <c r="L31" s="391">
        <f>'сезонный объем'!$S19</f>
        <v>3.3280000000000003</v>
      </c>
      <c r="M31" s="391"/>
      <c r="N31" s="391"/>
      <c r="O31" s="391"/>
      <c r="P31" s="391">
        <f>'сезонный объем'!$S20</f>
        <v>2.6624000000000003</v>
      </c>
      <c r="Q31" s="391"/>
      <c r="R31" s="391"/>
      <c r="S31" s="391"/>
      <c r="T31" s="392">
        <f>'сезонный объем'!$S21</f>
        <v>1.4336000000000002</v>
      </c>
      <c r="U31" s="392"/>
      <c r="V31" s="392"/>
      <c r="W31" s="392"/>
      <c r="X31" s="391">
        <f>'сезонный объем'!$S22</f>
        <v>1.0752000000000002</v>
      </c>
      <c r="Y31" s="391"/>
      <c r="Z31" s="391"/>
      <c r="AA31" s="391"/>
      <c r="AB31" s="391">
        <f>'сезонный объем'!$S23</f>
        <v>1.0752000000000002</v>
      </c>
      <c r="AC31" s="391"/>
      <c r="AD31" s="391"/>
      <c r="AE31" s="391"/>
      <c r="AF31" s="392">
        <f>'сезонный объем'!$S24</f>
        <v>0.8448</v>
      </c>
      <c r="AG31" s="392"/>
      <c r="AH31" s="392"/>
      <c r="AI31" s="392"/>
    </row>
    <row r="32" spans="2:35" ht="30" x14ac:dyDescent="0.25">
      <c r="B32" s="389"/>
      <c r="C32" s="203" t="s">
        <v>126</v>
      </c>
      <c r="D32" s="393">
        <f>D31*60</f>
        <v>307.20000000000005</v>
      </c>
      <c r="E32" s="393"/>
      <c r="F32" s="393"/>
      <c r="G32" s="393"/>
      <c r="H32" s="393">
        <f>H31*60</f>
        <v>253.44</v>
      </c>
      <c r="I32" s="393"/>
      <c r="J32" s="393"/>
      <c r="K32" s="393"/>
      <c r="L32" s="394">
        <f>L31*60</f>
        <v>199.68</v>
      </c>
      <c r="M32" s="394"/>
      <c r="N32" s="394"/>
      <c r="O32" s="394"/>
      <c r="P32" s="394">
        <f>P31*60</f>
        <v>159.74400000000003</v>
      </c>
      <c r="Q32" s="394"/>
      <c r="R32" s="394"/>
      <c r="S32" s="394"/>
      <c r="T32" s="395">
        <f>T31*60</f>
        <v>86.01600000000002</v>
      </c>
      <c r="U32" s="395"/>
      <c r="V32" s="395"/>
      <c r="W32" s="395"/>
      <c r="X32" s="394">
        <f>X31*60</f>
        <v>64.512000000000015</v>
      </c>
      <c r="Y32" s="394"/>
      <c r="Z32" s="394"/>
      <c r="AA32" s="394"/>
      <c r="AB32" s="394">
        <f>AB31*60</f>
        <v>64.512000000000015</v>
      </c>
      <c r="AC32" s="394"/>
      <c r="AD32" s="394"/>
      <c r="AE32" s="394"/>
      <c r="AF32" s="395">
        <f>AF31*60</f>
        <v>50.688000000000002</v>
      </c>
      <c r="AG32" s="395"/>
      <c r="AH32" s="395"/>
      <c r="AI32" s="395"/>
    </row>
    <row r="33" spans="2:35" ht="30" x14ac:dyDescent="0.25">
      <c r="B33" s="389"/>
      <c r="C33" s="204" t="s">
        <v>126</v>
      </c>
      <c r="D33" s="184">
        <f>D32*D10</f>
        <v>70.65600000000002</v>
      </c>
      <c r="E33" s="185">
        <f>D32*E10</f>
        <v>86.01600000000002</v>
      </c>
      <c r="F33" s="186">
        <f>D32*F10</f>
        <v>92.160000000000011</v>
      </c>
      <c r="G33" s="187">
        <f>D32*G10</f>
        <v>58.368000000000009</v>
      </c>
      <c r="H33" s="188">
        <f>H32*H10</f>
        <v>58.291200000000003</v>
      </c>
      <c r="I33" s="189">
        <f>H32*I10</f>
        <v>70.963200000000001</v>
      </c>
      <c r="J33" s="190">
        <f>H32*J10</f>
        <v>76.031999999999996</v>
      </c>
      <c r="K33" s="191">
        <f>H32*K10</f>
        <v>48.153599999999997</v>
      </c>
      <c r="L33" s="192">
        <f>L32*L10</f>
        <v>45.926400000000001</v>
      </c>
      <c r="M33" s="189">
        <f>L32*M10</f>
        <v>55.91040000000001</v>
      </c>
      <c r="N33" s="190">
        <f>L32*N10</f>
        <v>59.903999999999996</v>
      </c>
      <c r="O33" s="191">
        <f>L32*O10</f>
        <v>37.9392</v>
      </c>
      <c r="P33" s="192">
        <f>P32*P10</f>
        <v>36.741120000000009</v>
      </c>
      <c r="Q33" s="189">
        <f>P32*Q10</f>
        <v>44.728320000000011</v>
      </c>
      <c r="R33" s="190">
        <f>P32*R10</f>
        <v>47.923200000000008</v>
      </c>
      <c r="S33" s="191">
        <f>P32*S10</f>
        <v>30.351360000000007</v>
      </c>
      <c r="T33" s="192">
        <f>T32*T10</f>
        <v>19.783680000000004</v>
      </c>
      <c r="U33" s="189">
        <f>T32*U10</f>
        <v>24.084480000000006</v>
      </c>
      <c r="V33" s="190">
        <f>T32*V10</f>
        <v>25.804800000000004</v>
      </c>
      <c r="W33" s="193">
        <f>T32*W10</f>
        <v>16.343040000000006</v>
      </c>
      <c r="X33" s="192">
        <f>X32*X10</f>
        <v>19.353600000000004</v>
      </c>
      <c r="Y33" s="189">
        <f>X32*Y10</f>
        <v>12.902400000000004</v>
      </c>
      <c r="Z33" s="190">
        <f>X32*Z10</f>
        <v>19.353600000000004</v>
      </c>
      <c r="AA33" s="191">
        <f>X32*AA10</f>
        <v>12.902400000000004</v>
      </c>
      <c r="AB33" s="192">
        <f>AB32*AB10</f>
        <v>19.353600000000004</v>
      </c>
      <c r="AC33" s="189">
        <f>AB32*AC10</f>
        <v>19.353600000000004</v>
      </c>
      <c r="AD33" s="190">
        <f>AB32*AD10</f>
        <v>16.128000000000004</v>
      </c>
      <c r="AE33" s="191">
        <f>AB32*AE10</f>
        <v>9.6768000000000018</v>
      </c>
      <c r="AF33" s="192">
        <f>AF32*AF10</f>
        <v>17.7408</v>
      </c>
      <c r="AG33" s="189">
        <f>AF32*AG10</f>
        <v>7.6032000000000002</v>
      </c>
      <c r="AH33" s="190">
        <f>AF32*AH10</f>
        <v>10.137600000000001</v>
      </c>
      <c r="AI33" s="193">
        <f>AF32*AI10</f>
        <v>15.2064</v>
      </c>
    </row>
    <row r="34" spans="2:35" x14ac:dyDescent="0.25">
      <c r="B34" s="396" t="s">
        <v>105</v>
      </c>
      <c r="C34" s="202" t="s">
        <v>76</v>
      </c>
      <c r="D34" s="397">
        <f>'сезонный объем'!$U17</f>
        <v>2.5600000000000005</v>
      </c>
      <c r="E34" s="397"/>
      <c r="F34" s="397"/>
      <c r="G34" s="397"/>
      <c r="H34" s="390">
        <f>'сезонный объем'!$U18</f>
        <v>2.8160000000000003</v>
      </c>
      <c r="I34" s="390"/>
      <c r="J34" s="390"/>
      <c r="K34" s="390"/>
      <c r="L34" s="391">
        <f>'сезонный объем'!$U19</f>
        <v>2.6624000000000003</v>
      </c>
      <c r="M34" s="391"/>
      <c r="N34" s="391"/>
      <c r="O34" s="391"/>
      <c r="P34" s="391">
        <f>'сезонный объем'!$U20</f>
        <v>1.9967999999999999</v>
      </c>
      <c r="Q34" s="391"/>
      <c r="R34" s="391"/>
      <c r="S34" s="391"/>
      <c r="T34" s="392">
        <f>'сезонный объем'!$U21</f>
        <v>1.4336000000000002</v>
      </c>
      <c r="U34" s="392"/>
      <c r="V34" s="392"/>
      <c r="W34" s="392"/>
      <c r="X34" s="391">
        <f>'сезонный объем'!$U22</f>
        <v>1.4336000000000002</v>
      </c>
      <c r="Y34" s="391"/>
      <c r="Z34" s="391"/>
      <c r="AA34" s="391"/>
      <c r="AB34" s="391">
        <f>'сезонный объем'!$U23</f>
        <v>1.0752000000000002</v>
      </c>
      <c r="AC34" s="391"/>
      <c r="AD34" s="391"/>
      <c r="AE34" s="391"/>
      <c r="AF34" s="392">
        <f>'сезонный объем'!$U24</f>
        <v>0.8448</v>
      </c>
      <c r="AG34" s="392"/>
      <c r="AH34" s="392"/>
      <c r="AI34" s="392"/>
    </row>
    <row r="35" spans="2:35" ht="30" x14ac:dyDescent="0.25">
      <c r="B35" s="396"/>
      <c r="C35" s="203" t="s">
        <v>126</v>
      </c>
      <c r="D35" s="398">
        <f>D34*60</f>
        <v>153.60000000000002</v>
      </c>
      <c r="E35" s="398"/>
      <c r="F35" s="398"/>
      <c r="G35" s="398"/>
      <c r="H35" s="393">
        <f>H34*60</f>
        <v>168.96</v>
      </c>
      <c r="I35" s="393"/>
      <c r="J35" s="393"/>
      <c r="K35" s="393"/>
      <c r="L35" s="394">
        <f>L34*60</f>
        <v>159.74400000000003</v>
      </c>
      <c r="M35" s="394"/>
      <c r="N35" s="394"/>
      <c r="O35" s="394"/>
      <c r="P35" s="394">
        <f>P34*60</f>
        <v>119.80799999999999</v>
      </c>
      <c r="Q35" s="394"/>
      <c r="R35" s="394"/>
      <c r="S35" s="394"/>
      <c r="T35" s="395">
        <f>T34*60</f>
        <v>86.01600000000002</v>
      </c>
      <c r="U35" s="395"/>
      <c r="V35" s="395"/>
      <c r="W35" s="395"/>
      <c r="X35" s="394">
        <f>X34*60</f>
        <v>86.01600000000002</v>
      </c>
      <c r="Y35" s="394"/>
      <c r="Z35" s="394"/>
      <c r="AA35" s="394"/>
      <c r="AB35" s="394">
        <f>AB34*60</f>
        <v>64.512000000000015</v>
      </c>
      <c r="AC35" s="394"/>
      <c r="AD35" s="394"/>
      <c r="AE35" s="394"/>
      <c r="AF35" s="395">
        <f>AF34*60</f>
        <v>50.688000000000002</v>
      </c>
      <c r="AG35" s="395"/>
      <c r="AH35" s="395"/>
      <c r="AI35" s="395"/>
    </row>
    <row r="36" spans="2:35" x14ac:dyDescent="0.25">
      <c r="B36" s="396"/>
      <c r="C36" s="205" t="s">
        <v>126</v>
      </c>
      <c r="D36" s="186">
        <f>D35*D10</f>
        <v>35.32800000000001</v>
      </c>
      <c r="E36" s="185">
        <f>D35*E10</f>
        <v>43.00800000000001</v>
      </c>
      <c r="F36" s="186">
        <f>D35*F10</f>
        <v>46.080000000000005</v>
      </c>
      <c r="G36" s="187">
        <f>D35*G10</f>
        <v>29.184000000000005</v>
      </c>
      <c r="H36" s="188">
        <f>H35*H10</f>
        <v>38.860800000000005</v>
      </c>
      <c r="I36" s="189">
        <f>H35*I10</f>
        <v>47.308800000000005</v>
      </c>
      <c r="J36" s="190">
        <f>H35*J10</f>
        <v>50.688000000000002</v>
      </c>
      <c r="K36" s="191">
        <f>H35*K10</f>
        <v>32.102400000000003</v>
      </c>
      <c r="L36" s="192">
        <f>L35*L10</f>
        <v>36.741120000000009</v>
      </c>
      <c r="M36" s="189">
        <f>L35*M10</f>
        <v>44.728320000000011</v>
      </c>
      <c r="N36" s="190">
        <f>L35*N10</f>
        <v>47.923200000000008</v>
      </c>
      <c r="O36" s="191">
        <f>L35*O10</f>
        <v>30.351360000000007</v>
      </c>
      <c r="P36" s="192">
        <f>P35*P10</f>
        <v>27.55584</v>
      </c>
      <c r="Q36" s="189">
        <f>P35*Q10</f>
        <v>33.546240000000004</v>
      </c>
      <c r="R36" s="190">
        <f>P35*R10</f>
        <v>35.942399999999999</v>
      </c>
      <c r="S36" s="191">
        <f>P35*S10</f>
        <v>22.76352</v>
      </c>
      <c r="T36" s="192">
        <f>T35*T10</f>
        <v>19.783680000000004</v>
      </c>
      <c r="U36" s="189">
        <f>T35*U10</f>
        <v>24.084480000000006</v>
      </c>
      <c r="V36" s="190">
        <f>T35*V10</f>
        <v>25.804800000000004</v>
      </c>
      <c r="W36" s="193">
        <f>T35*W10</f>
        <v>16.343040000000006</v>
      </c>
      <c r="X36" s="192">
        <f>X35*X10</f>
        <v>25.804800000000004</v>
      </c>
      <c r="Y36" s="189">
        <f>X35*Y10</f>
        <v>17.203200000000006</v>
      </c>
      <c r="Z36" s="190">
        <f>X35*Z10</f>
        <v>25.804800000000004</v>
      </c>
      <c r="AA36" s="191">
        <f>X35*AA10</f>
        <v>17.203200000000006</v>
      </c>
      <c r="AB36" s="192">
        <f>AB35*AB10</f>
        <v>19.353600000000004</v>
      </c>
      <c r="AC36" s="189">
        <f>AB35*AC10</f>
        <v>19.353600000000004</v>
      </c>
      <c r="AD36" s="190">
        <f>AB35*AD10</f>
        <v>16.128000000000004</v>
      </c>
      <c r="AE36" s="191">
        <f>AB35*AE10</f>
        <v>9.6768000000000018</v>
      </c>
      <c r="AF36" s="192">
        <f>AF35*AF10</f>
        <v>17.7408</v>
      </c>
      <c r="AG36" s="189">
        <f>AF35*AG10</f>
        <v>7.6032000000000002</v>
      </c>
      <c r="AH36" s="190">
        <f>AF35*AH10</f>
        <v>10.137600000000001</v>
      </c>
      <c r="AI36" s="193">
        <f>AF35*AI10</f>
        <v>15.2064</v>
      </c>
    </row>
    <row r="37" spans="2:35" x14ac:dyDescent="0.25">
      <c r="B37" s="399" t="s">
        <v>128</v>
      </c>
      <c r="C37" s="206" t="s">
        <v>76</v>
      </c>
      <c r="D37" s="400">
        <f>'сезонный объем'!$W17</f>
        <v>1.2800000000000002</v>
      </c>
      <c r="E37" s="400"/>
      <c r="F37" s="400"/>
      <c r="G37" s="400"/>
      <c r="H37" s="400">
        <f>'сезонный объем'!$W18</f>
        <v>1.9712000000000003</v>
      </c>
      <c r="I37" s="400"/>
      <c r="J37" s="400"/>
      <c r="K37" s="400"/>
      <c r="L37" s="401">
        <f>'сезонный объем'!$W19</f>
        <v>2.9952000000000001</v>
      </c>
      <c r="M37" s="401"/>
      <c r="N37" s="401"/>
      <c r="O37" s="401"/>
      <c r="P37" s="401">
        <f>'сезонный объем'!$W20</f>
        <v>3.6608000000000001</v>
      </c>
      <c r="Q37" s="401"/>
      <c r="R37" s="401"/>
      <c r="S37" s="401"/>
      <c r="T37" s="402">
        <f>'сезонный объем'!$W21</f>
        <v>5.0176000000000007</v>
      </c>
      <c r="U37" s="402"/>
      <c r="V37" s="402"/>
      <c r="W37" s="402"/>
      <c r="X37" s="401">
        <f>'сезонный объем'!$W22</f>
        <v>5.3760000000000003</v>
      </c>
      <c r="Y37" s="401"/>
      <c r="Z37" s="401"/>
      <c r="AA37" s="401"/>
      <c r="AB37" s="401">
        <f>'сезонный объем'!$W23</f>
        <v>3.5840000000000005</v>
      </c>
      <c r="AC37" s="401"/>
      <c r="AD37" s="401"/>
      <c r="AE37" s="401"/>
      <c r="AF37" s="402">
        <f>'сезонный объем'!$W24</f>
        <v>2.8160000000000003</v>
      </c>
      <c r="AG37" s="402"/>
      <c r="AH37" s="402"/>
      <c r="AI37" s="402"/>
    </row>
    <row r="38" spans="2:35" x14ac:dyDescent="0.25">
      <c r="B38" s="399"/>
      <c r="C38" s="207" t="s">
        <v>126</v>
      </c>
      <c r="D38" s="403">
        <f>D37*60</f>
        <v>76.800000000000011</v>
      </c>
      <c r="E38" s="403"/>
      <c r="F38" s="403"/>
      <c r="G38" s="403"/>
      <c r="H38" s="403">
        <f>H37*60</f>
        <v>118.27200000000002</v>
      </c>
      <c r="I38" s="403"/>
      <c r="J38" s="403"/>
      <c r="K38" s="403"/>
      <c r="L38" s="404">
        <f>L37*60</f>
        <v>179.71200000000002</v>
      </c>
      <c r="M38" s="404"/>
      <c r="N38" s="404"/>
      <c r="O38" s="404"/>
      <c r="P38" s="404">
        <f>P37*60</f>
        <v>219.648</v>
      </c>
      <c r="Q38" s="404"/>
      <c r="R38" s="404"/>
      <c r="S38" s="404"/>
      <c r="T38" s="405">
        <f>T37*60</f>
        <v>301.05600000000004</v>
      </c>
      <c r="U38" s="405"/>
      <c r="V38" s="405"/>
      <c r="W38" s="405"/>
      <c r="X38" s="404">
        <f>X37*60</f>
        <v>322.56</v>
      </c>
      <c r="Y38" s="404"/>
      <c r="Z38" s="404"/>
      <c r="AA38" s="404"/>
      <c r="AB38" s="404">
        <f>AB37*60</f>
        <v>215.04000000000002</v>
      </c>
      <c r="AC38" s="404"/>
      <c r="AD38" s="404"/>
      <c r="AE38" s="404"/>
      <c r="AF38" s="405">
        <f>AF37*60</f>
        <v>168.96</v>
      </c>
      <c r="AG38" s="405"/>
      <c r="AH38" s="405"/>
      <c r="AI38" s="405"/>
    </row>
    <row r="39" spans="2:35" x14ac:dyDescent="0.25">
      <c r="B39" s="399"/>
      <c r="C39" s="208" t="s">
        <v>126</v>
      </c>
      <c r="D39" s="176">
        <f>D38*D10</f>
        <v>17.664000000000005</v>
      </c>
      <c r="E39" s="177">
        <f>D38*E10</f>
        <v>21.504000000000005</v>
      </c>
      <c r="F39" s="178">
        <f>D38*F10</f>
        <v>23.040000000000003</v>
      </c>
      <c r="G39" s="179">
        <f>D38*G10</f>
        <v>14.592000000000002</v>
      </c>
      <c r="H39" s="180">
        <f>H38*H10</f>
        <v>27.202560000000005</v>
      </c>
      <c r="I39" s="163">
        <f>H38*I10</f>
        <v>33.116160000000008</v>
      </c>
      <c r="J39" s="164">
        <f>H38*J10</f>
        <v>35.481600000000007</v>
      </c>
      <c r="K39" s="165">
        <f>H38*K10</f>
        <v>22.471680000000003</v>
      </c>
      <c r="L39" s="166">
        <f>L38*L10</f>
        <v>41.333760000000005</v>
      </c>
      <c r="M39" s="163">
        <f>L38*M10</f>
        <v>50.31936000000001</v>
      </c>
      <c r="N39" s="164">
        <f>L38*N10</f>
        <v>53.913600000000002</v>
      </c>
      <c r="O39" s="165">
        <f>L38*O10</f>
        <v>34.145280000000007</v>
      </c>
      <c r="P39" s="166">
        <f>P38*P10</f>
        <v>50.519040000000004</v>
      </c>
      <c r="Q39" s="163">
        <f>P38*Q10</f>
        <v>61.501440000000002</v>
      </c>
      <c r="R39" s="164">
        <f>P38*R10</f>
        <v>65.89439999999999</v>
      </c>
      <c r="S39" s="165">
        <f>P38*S10</f>
        <v>41.73312</v>
      </c>
      <c r="T39" s="166">
        <f>T38*T10</f>
        <v>69.242880000000014</v>
      </c>
      <c r="U39" s="163">
        <f>T38*U10</f>
        <v>84.295680000000019</v>
      </c>
      <c r="V39" s="164">
        <f>T38*V10</f>
        <v>90.316800000000015</v>
      </c>
      <c r="W39" s="168">
        <f>T38*W10</f>
        <v>57.200640000000007</v>
      </c>
      <c r="X39" s="166">
        <f>X38*X10</f>
        <v>96.768000000000001</v>
      </c>
      <c r="Y39" s="163">
        <f>X38*Y10</f>
        <v>64.512</v>
      </c>
      <c r="Z39" s="164">
        <f>X38*Z10</f>
        <v>96.768000000000001</v>
      </c>
      <c r="AA39" s="165">
        <f>X38*AA10</f>
        <v>64.512</v>
      </c>
      <c r="AB39" s="166">
        <f>AB38*AB10</f>
        <v>64.512</v>
      </c>
      <c r="AC39" s="163">
        <f>AB38*AC10</f>
        <v>64.512</v>
      </c>
      <c r="AD39" s="164">
        <f>AB38*AD10</f>
        <v>53.760000000000005</v>
      </c>
      <c r="AE39" s="165">
        <f>AB38*AE10</f>
        <v>32.256</v>
      </c>
      <c r="AF39" s="166">
        <f>AF38*AF10</f>
        <v>59.135999999999996</v>
      </c>
      <c r="AG39" s="163">
        <f>AF38*AG10</f>
        <v>25.344000000000001</v>
      </c>
      <c r="AH39" s="164">
        <f>AF38*AH10</f>
        <v>33.792000000000002</v>
      </c>
      <c r="AI39" s="168">
        <f>AF38*AI10</f>
        <v>50.688000000000002</v>
      </c>
    </row>
    <row r="40" spans="2:35" x14ac:dyDescent="0.25">
      <c r="D40">
        <f>(D15+D18+D21+D24+D27+D30+D33+D36+D39)/60</f>
        <v>5.8880000000000008</v>
      </c>
    </row>
  </sheetData>
  <mergeCells count="210">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X13:AA13"/>
    <mergeCell ref="AB13:AE13"/>
    <mergeCell ref="AF13:AI13"/>
    <mergeCell ref="D14:G14"/>
    <mergeCell ref="H14:K14"/>
    <mergeCell ref="L14:O14"/>
    <mergeCell ref="P14:S14"/>
    <mergeCell ref="T14:W14"/>
    <mergeCell ref="X14:AA14"/>
    <mergeCell ref="AB14:AE14"/>
    <mergeCell ref="AF14:AI14"/>
    <mergeCell ref="B9:C9"/>
    <mergeCell ref="B10:C10"/>
    <mergeCell ref="B11:C11"/>
    <mergeCell ref="B13:B15"/>
    <mergeCell ref="D13:G13"/>
    <mergeCell ref="H13:K13"/>
    <mergeCell ref="L13:O13"/>
    <mergeCell ref="P13:S13"/>
    <mergeCell ref="T13:W13"/>
    <mergeCell ref="B8:C8"/>
    <mergeCell ref="D8:G8"/>
    <mergeCell ref="H8:K8"/>
    <mergeCell ref="L8:O8"/>
    <mergeCell ref="P8:S8"/>
    <mergeCell ref="T8:W8"/>
    <mergeCell ref="X8:AA8"/>
    <mergeCell ref="AB8:AE8"/>
    <mergeCell ref="AF8:AI8"/>
    <mergeCell ref="B7:C7"/>
    <mergeCell ref="D7:G7"/>
    <mergeCell ref="H7:K7"/>
    <mergeCell ref="L7:O7"/>
    <mergeCell ref="P7:S7"/>
    <mergeCell ref="T7:W7"/>
    <mergeCell ref="X7:AA7"/>
    <mergeCell ref="AB7:AE7"/>
    <mergeCell ref="AF7:AI7"/>
    <mergeCell ref="B6:C6"/>
    <mergeCell ref="D6:G6"/>
    <mergeCell ref="H6:K6"/>
    <mergeCell ref="L6:O6"/>
    <mergeCell ref="P6:S6"/>
    <mergeCell ref="T6:W6"/>
    <mergeCell ref="X6:AA6"/>
    <mergeCell ref="AB6:AE6"/>
    <mergeCell ref="AF6:AI6"/>
    <mergeCell ref="B5:C5"/>
    <mergeCell ref="D5:G5"/>
    <mergeCell ref="H5:K5"/>
    <mergeCell ref="L5:O5"/>
    <mergeCell ref="P5:S5"/>
    <mergeCell ref="T5:W5"/>
    <mergeCell ref="X5:AA5"/>
    <mergeCell ref="AB5:AE5"/>
    <mergeCell ref="AF5:AI5"/>
    <mergeCell ref="B4:C4"/>
    <mergeCell ref="D4:G4"/>
    <mergeCell ref="H4:K4"/>
    <mergeCell ref="L4:O4"/>
    <mergeCell ref="P4:S4"/>
    <mergeCell ref="T4:W4"/>
    <mergeCell ref="X4:AA4"/>
    <mergeCell ref="AB4:AE4"/>
    <mergeCell ref="AF4:AI4"/>
    <mergeCell ref="B3:C3"/>
    <mergeCell ref="D3:G3"/>
    <mergeCell ref="H3:K3"/>
    <mergeCell ref="L3:O3"/>
    <mergeCell ref="P3:S3"/>
    <mergeCell ref="T3:W3"/>
    <mergeCell ref="X3:AA3"/>
    <mergeCell ref="AB3:AE3"/>
    <mergeCell ref="AF3:AI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5" x14ac:dyDescent="0.25"/>
  <cols>
    <col min="1" max="1" width="17.5703125" customWidth="1"/>
    <col min="2" max="2" width="23.42578125" customWidth="1"/>
    <col min="3" max="3" width="12.140625" customWidth="1"/>
    <col min="4" max="4" width="12.85546875" customWidth="1"/>
    <col min="5" max="5" width="14.85546875" customWidth="1"/>
    <col min="6" max="6" width="16.85546875" customWidth="1"/>
    <col min="7" max="7" width="15.85546875" customWidth="1"/>
    <col min="8" max="8" width="19.28515625" customWidth="1"/>
    <col min="9" max="10" width="12" customWidth="1"/>
    <col min="11" max="11" width="16.140625" customWidth="1"/>
    <col min="12" max="1025" width="8.5703125" customWidth="1"/>
  </cols>
  <sheetData>
    <row r="1" spans="1:11" ht="52.15"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30" x14ac:dyDescent="0.25">
      <c r="A4" s="406"/>
      <c r="B4" s="227" t="s">
        <v>148</v>
      </c>
      <c r="C4" s="228">
        <f>'понедельный план тр-к '!D15</f>
        <v>123.64799999999998</v>
      </c>
      <c r="D4" s="229">
        <f>'понедельный план тр-к '!D18</f>
        <v>105.98399999999999</v>
      </c>
      <c r="E4" s="230">
        <f>'понедельный план тр-к '!D21</f>
        <v>0</v>
      </c>
      <c r="F4" s="230">
        <f>'понедельный план тр-к '!D24</f>
        <v>0</v>
      </c>
      <c r="G4" s="230">
        <f>'понедельный план тр-к '!D27</f>
        <v>0</v>
      </c>
      <c r="H4" s="230">
        <f>'понедельный план тр-к '!D30</f>
        <v>0</v>
      </c>
      <c r="I4" s="231">
        <f>'понедельный план тр-к '!D33</f>
        <v>70.65600000000002</v>
      </c>
      <c r="J4" s="231">
        <f>'понедельный план тр-к '!D36</f>
        <v>35.32800000000001</v>
      </c>
      <c r="K4" s="232">
        <f>'понедельный план тр-к '!D39</f>
        <v>17.664000000000005</v>
      </c>
    </row>
    <row r="5" spans="1:11" ht="18.75" x14ac:dyDescent="0.25">
      <c r="B5" s="233"/>
      <c r="C5" s="234"/>
      <c r="D5" s="234"/>
      <c r="E5" s="234"/>
      <c r="F5" s="234"/>
      <c r="G5" s="234"/>
      <c r="H5" s="234"/>
      <c r="I5" s="234"/>
      <c r="J5" s="234"/>
      <c r="K5" s="234"/>
    </row>
    <row r="6" spans="1:11" ht="18.399999999999999" customHeight="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43528</v>
      </c>
      <c r="C8" s="409"/>
      <c r="D8" s="409"/>
      <c r="E8" s="410"/>
      <c r="F8" s="410"/>
      <c r="G8" s="410"/>
      <c r="H8" s="410"/>
      <c r="I8" s="410"/>
      <c r="J8" s="410"/>
      <c r="K8" s="410"/>
    </row>
    <row r="9" spans="1:11" x14ac:dyDescent="0.25">
      <c r="A9" s="237" t="s">
        <v>154</v>
      </c>
      <c r="B9" s="238">
        <v>43529</v>
      </c>
      <c r="C9" s="411" t="s">
        <v>155</v>
      </c>
      <c r="D9" s="411"/>
      <c r="E9" s="412"/>
      <c r="F9" s="412"/>
      <c r="G9" s="412"/>
      <c r="H9" s="412"/>
      <c r="I9" s="412"/>
      <c r="J9" s="412"/>
      <c r="K9" s="412"/>
    </row>
    <row r="10" spans="1:11" x14ac:dyDescent="0.25">
      <c r="A10" s="237" t="s">
        <v>156</v>
      </c>
      <c r="B10" s="238">
        <v>43530</v>
      </c>
      <c r="C10" s="411"/>
      <c r="D10" s="411"/>
      <c r="E10" s="412"/>
      <c r="F10" s="412"/>
      <c r="G10" s="412"/>
      <c r="H10" s="412"/>
      <c r="I10" s="412"/>
      <c r="J10" s="412"/>
      <c r="K10" s="412"/>
    </row>
    <row r="11" spans="1:11" x14ac:dyDescent="0.25">
      <c r="A11" s="237" t="s">
        <v>157</v>
      </c>
      <c r="B11" s="238">
        <v>43531</v>
      </c>
      <c r="C11" s="411" t="s">
        <v>158</v>
      </c>
      <c r="D11" s="411"/>
      <c r="E11" s="412"/>
      <c r="F11" s="412"/>
      <c r="G11" s="412"/>
      <c r="H11" s="412"/>
      <c r="I11" s="412"/>
      <c r="J11" s="412"/>
      <c r="K11" s="412"/>
    </row>
    <row r="12" spans="1:11" x14ac:dyDescent="0.25">
      <c r="A12" s="237" t="s">
        <v>159</v>
      </c>
      <c r="B12" s="238">
        <v>43532</v>
      </c>
      <c r="C12" s="411" t="s">
        <v>160</v>
      </c>
      <c r="D12" s="411"/>
      <c r="E12" s="413"/>
      <c r="F12" s="413"/>
      <c r="G12" s="413"/>
      <c r="H12" s="413"/>
      <c r="I12" s="413"/>
      <c r="J12" s="413"/>
      <c r="K12" s="413"/>
    </row>
    <row r="13" spans="1:11" x14ac:dyDescent="0.25">
      <c r="A13" s="237" t="s">
        <v>161</v>
      </c>
      <c r="B13" s="238">
        <v>43533</v>
      </c>
      <c r="C13" s="411" t="s">
        <v>162</v>
      </c>
      <c r="D13" s="411"/>
      <c r="E13" s="412"/>
      <c r="F13" s="412"/>
      <c r="G13" s="412"/>
      <c r="H13" s="412"/>
      <c r="I13" s="412"/>
      <c r="J13" s="412"/>
      <c r="K13" s="412"/>
    </row>
    <row r="14" spans="1:11" x14ac:dyDescent="0.25">
      <c r="A14" s="237" t="s">
        <v>163</v>
      </c>
      <c r="B14" s="238">
        <v>43534</v>
      </c>
      <c r="C14" s="411" t="s">
        <v>164</v>
      </c>
      <c r="D14" s="411"/>
      <c r="E14" s="412"/>
      <c r="F14" s="412"/>
      <c r="G14" s="412"/>
      <c r="H14" s="412"/>
      <c r="I14" s="412"/>
      <c r="J14" s="412"/>
      <c r="K14" s="412"/>
    </row>
    <row r="16" spans="1:11" x14ac:dyDescent="0.25">
      <c r="A16" s="414" t="s">
        <v>165</v>
      </c>
      <c r="B16" s="414"/>
      <c r="C16" s="414"/>
      <c r="D16" s="414"/>
      <c r="E16" s="414"/>
      <c r="F16" s="414"/>
      <c r="G16" s="414"/>
      <c r="H16" s="414"/>
      <c r="I16" s="414"/>
      <c r="J16" s="414"/>
      <c r="K16" s="414"/>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43528</v>
      </c>
      <c r="C18" s="243"/>
      <c r="D18" s="243"/>
      <c r="E18" s="243"/>
      <c r="F18" s="243"/>
      <c r="G18" s="243"/>
      <c r="H18" s="243"/>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9">
        <v>43529</v>
      </c>
      <c r="C21" s="12" t="s">
        <v>175</v>
      </c>
      <c r="D21" s="12" t="s">
        <v>175</v>
      </c>
      <c r="E21" s="12" t="s">
        <v>176</v>
      </c>
      <c r="F21" s="245" t="s">
        <v>177</v>
      </c>
      <c r="G21" s="12"/>
      <c r="H21" s="12" t="s">
        <v>178</v>
      </c>
      <c r="I21" s="53"/>
      <c r="J21" s="53"/>
      <c r="K21" s="53"/>
    </row>
    <row r="22" spans="1:11" ht="14.45" customHeight="1" x14ac:dyDescent="0.25">
      <c r="A22" s="418"/>
      <c r="B22" s="418"/>
      <c r="C22" s="420" t="s">
        <v>179</v>
      </c>
      <c r="D22" s="420"/>
      <c r="E22" s="420"/>
      <c r="F22" s="420"/>
      <c r="G22" s="420"/>
      <c r="H22" s="420"/>
      <c r="I22" s="420"/>
      <c r="J22" s="420"/>
      <c r="K22" s="420"/>
    </row>
    <row r="23" spans="1:11" ht="33.75" customHeight="1" x14ac:dyDescent="0.25">
      <c r="A23" s="418"/>
      <c r="B23" s="418"/>
      <c r="C23" s="420"/>
      <c r="D23" s="420"/>
      <c r="E23" s="420"/>
      <c r="F23" s="420"/>
      <c r="G23" s="420"/>
      <c r="H23" s="420"/>
      <c r="I23" s="420"/>
      <c r="J23" s="420"/>
      <c r="K23" s="420"/>
    </row>
    <row r="24" spans="1:11" x14ac:dyDescent="0.25">
      <c r="A24" s="415" t="s">
        <v>180</v>
      </c>
      <c r="B24" s="416">
        <v>43530</v>
      </c>
      <c r="C24" s="243"/>
      <c r="D24" s="243"/>
      <c r="E24" s="243"/>
      <c r="F24" s="246" t="s">
        <v>181</v>
      </c>
      <c r="G24" s="243"/>
      <c r="H24" s="243"/>
      <c r="I24" s="243"/>
      <c r="J24" s="243"/>
      <c r="K24" s="243"/>
    </row>
    <row r="25" spans="1:11" ht="14.45" customHeight="1" x14ac:dyDescent="0.25">
      <c r="A25" s="415"/>
      <c r="B25" s="415"/>
      <c r="C25" s="421"/>
      <c r="D25" s="421"/>
      <c r="E25" s="421"/>
      <c r="F25" s="421"/>
      <c r="G25" s="421"/>
      <c r="H25" s="421"/>
      <c r="I25" s="421"/>
      <c r="J25" s="421"/>
      <c r="K25" s="421"/>
    </row>
    <row r="26" spans="1:11" ht="30.75" customHeight="1" x14ac:dyDescent="0.25">
      <c r="A26" s="415"/>
      <c r="B26" s="415"/>
      <c r="C26" s="421"/>
      <c r="D26" s="421"/>
      <c r="E26" s="421"/>
      <c r="F26" s="421"/>
      <c r="G26" s="421"/>
      <c r="H26" s="421"/>
      <c r="I26" s="421"/>
      <c r="J26" s="421"/>
      <c r="K26" s="421"/>
    </row>
    <row r="27" spans="1:11" x14ac:dyDescent="0.25">
      <c r="A27" s="418" t="s">
        <v>182</v>
      </c>
      <c r="B27" s="419">
        <v>43531</v>
      </c>
      <c r="C27" s="12"/>
      <c r="D27" s="12"/>
      <c r="E27" s="12" t="s">
        <v>183</v>
      </c>
      <c r="F27" s="12">
        <v>-10</v>
      </c>
      <c r="G27" s="12"/>
      <c r="H27" s="12" t="s">
        <v>178</v>
      </c>
      <c r="I27" s="12"/>
      <c r="J27" s="12"/>
      <c r="K27" s="12"/>
    </row>
    <row r="28" spans="1:11" x14ac:dyDescent="0.25">
      <c r="A28" s="418"/>
      <c r="B28" s="418"/>
      <c r="C28" s="422" t="s">
        <v>184</v>
      </c>
      <c r="D28" s="422"/>
      <c r="E28" s="422"/>
      <c r="F28" s="422"/>
      <c r="G28" s="422"/>
      <c r="H28" s="422"/>
      <c r="I28" s="422"/>
      <c r="J28" s="422"/>
      <c r="K28" s="422"/>
    </row>
    <row r="29" spans="1:11" ht="52.5" customHeight="1" x14ac:dyDescent="0.25">
      <c r="A29" s="418"/>
      <c r="B29" s="418"/>
      <c r="C29" s="422"/>
      <c r="D29" s="422"/>
      <c r="E29" s="422"/>
      <c r="F29" s="422"/>
      <c r="G29" s="422"/>
      <c r="H29" s="422"/>
      <c r="I29" s="422"/>
      <c r="J29" s="422"/>
      <c r="K29" s="422"/>
    </row>
    <row r="30" spans="1:11" x14ac:dyDescent="0.25">
      <c r="A30" s="415" t="s">
        <v>185</v>
      </c>
      <c r="B30" s="416">
        <v>43532</v>
      </c>
      <c r="C30" s="243" t="s">
        <v>175</v>
      </c>
      <c r="D30" s="243" t="s">
        <v>186</v>
      </c>
      <c r="E30" s="243" t="s">
        <v>183</v>
      </c>
      <c r="F30" s="246" t="s">
        <v>187</v>
      </c>
      <c r="G30" s="243"/>
      <c r="H30" s="243" t="s">
        <v>178</v>
      </c>
      <c r="I30" s="247"/>
      <c r="J30" s="247"/>
      <c r="K30" s="247"/>
    </row>
    <row r="31" spans="1:11" ht="14.45" customHeight="1" x14ac:dyDescent="0.25">
      <c r="A31" s="415"/>
      <c r="B31" s="415"/>
      <c r="C31" s="421" t="s">
        <v>188</v>
      </c>
      <c r="D31" s="421"/>
      <c r="E31" s="421"/>
      <c r="F31" s="421"/>
      <c r="G31" s="421"/>
      <c r="H31" s="421"/>
      <c r="I31" s="421"/>
      <c r="J31" s="421"/>
      <c r="K31" s="421"/>
    </row>
    <row r="32" spans="1:11" ht="30.2" customHeight="1" x14ac:dyDescent="0.25">
      <c r="A32" s="415"/>
      <c r="B32" s="415"/>
      <c r="C32" s="421"/>
      <c r="D32" s="421"/>
      <c r="E32" s="421"/>
      <c r="F32" s="421"/>
      <c r="G32" s="421"/>
      <c r="H32" s="421"/>
      <c r="I32" s="421"/>
      <c r="J32" s="421"/>
      <c r="K32" s="421"/>
    </row>
    <row r="33" spans="1:11" x14ac:dyDescent="0.25">
      <c r="A33" s="418" t="s">
        <v>189</v>
      </c>
      <c r="B33" s="419">
        <v>43533</v>
      </c>
      <c r="C33" s="12" t="s">
        <v>175</v>
      </c>
      <c r="D33" s="12" t="s">
        <v>175</v>
      </c>
      <c r="E33" s="12" t="s">
        <v>176</v>
      </c>
      <c r="F33" s="245" t="s">
        <v>177</v>
      </c>
      <c r="G33" s="12"/>
      <c r="H33" s="12" t="s">
        <v>178</v>
      </c>
      <c r="I33" s="12"/>
      <c r="J33" s="12"/>
      <c r="K33" s="12"/>
    </row>
    <row r="34" spans="1:11" x14ac:dyDescent="0.25">
      <c r="A34" s="418"/>
      <c r="B34" s="418"/>
      <c r="C34" s="424" t="s">
        <v>190</v>
      </c>
      <c r="D34" s="424"/>
      <c r="E34" s="424"/>
      <c r="F34" s="424"/>
      <c r="G34" s="424"/>
      <c r="H34" s="424"/>
      <c r="I34" s="424"/>
      <c r="J34" s="424"/>
      <c r="K34" s="424"/>
    </row>
    <row r="35" spans="1:11" x14ac:dyDescent="0.25">
      <c r="A35" s="418"/>
      <c r="B35" s="418"/>
      <c r="C35" s="424"/>
      <c r="D35" s="424"/>
      <c r="E35" s="424"/>
      <c r="F35" s="424"/>
      <c r="G35" s="424"/>
      <c r="H35" s="424"/>
      <c r="I35" s="424"/>
      <c r="J35" s="424"/>
      <c r="K35" s="424"/>
    </row>
    <row r="36" spans="1:11" x14ac:dyDescent="0.25">
      <c r="A36" s="415" t="s">
        <v>191</v>
      </c>
      <c r="B36" s="416">
        <v>43534</v>
      </c>
      <c r="C36" s="243" t="s">
        <v>175</v>
      </c>
      <c r="D36" s="243" t="s">
        <v>175</v>
      </c>
      <c r="E36" s="243" t="s">
        <v>192</v>
      </c>
      <c r="F36" s="246" t="s">
        <v>187</v>
      </c>
      <c r="G36" s="243"/>
      <c r="H36" s="243" t="s">
        <v>193</v>
      </c>
      <c r="I36" s="243"/>
      <c r="J36" s="243"/>
      <c r="K36" s="243"/>
    </row>
    <row r="37" spans="1:11" ht="13.7" customHeight="1" x14ac:dyDescent="0.25">
      <c r="A37" s="415"/>
      <c r="B37" s="415"/>
      <c r="C37" s="423" t="s">
        <v>194</v>
      </c>
      <c r="D37" s="423"/>
      <c r="E37" s="423"/>
      <c r="F37" s="423"/>
      <c r="G37" s="423"/>
      <c r="H37" s="423"/>
      <c r="I37" s="423"/>
      <c r="J37" s="423"/>
      <c r="K37" s="423"/>
    </row>
    <row r="38" spans="1:1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5" x14ac:dyDescent="0.25"/>
  <cols>
    <col min="1" max="1" width="20.5703125" customWidth="1"/>
    <col min="2" max="2" width="16.5703125" customWidth="1"/>
    <col min="3" max="3" width="8.5703125" customWidth="1"/>
    <col min="4" max="4" width="15.5703125" customWidth="1"/>
    <col min="5" max="5" width="16" customWidth="1"/>
    <col min="6" max="6" width="17.42578125" customWidth="1"/>
    <col min="7" max="7" width="11.5703125" customWidth="1"/>
    <col min="8" max="8" width="21" customWidth="1"/>
    <col min="9" max="9" width="13" customWidth="1"/>
    <col min="10" max="10" width="10.5703125" customWidth="1"/>
    <col min="11" max="11" width="8.85546875" customWidth="1"/>
    <col min="12" max="1025" width="8.5703125" customWidth="1"/>
  </cols>
  <sheetData>
    <row r="1" spans="1:11" ht="58.7"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30" x14ac:dyDescent="0.25">
      <c r="A4" s="406"/>
      <c r="B4" s="227" t="s">
        <v>148</v>
      </c>
      <c r="C4" s="228">
        <f>'понедельный план тр-к '!E15</f>
        <v>150.52799999999999</v>
      </c>
      <c r="D4" s="229">
        <f>'понедельный план тр-к '!E18</f>
        <v>129.024</v>
      </c>
      <c r="E4" s="230">
        <f>'понедельный план тр-к '!E21</f>
        <v>0</v>
      </c>
      <c r="F4" s="230">
        <f>'понедельный план тр-к '!E24</f>
        <v>0</v>
      </c>
      <c r="G4" s="230">
        <f>'понедельный план тр-к '!E27</f>
        <v>0</v>
      </c>
      <c r="H4" s="230">
        <f>'понедельный план тр-к '!E30</f>
        <v>0</v>
      </c>
      <c r="I4" s="231">
        <f>'понедельный план тр-к '!E33</f>
        <v>86.01600000000002</v>
      </c>
      <c r="J4" s="231">
        <f>'понедельный план тр-к '!E36</f>
        <v>43.00800000000001</v>
      </c>
      <c r="K4" s="232">
        <f>'понедельный план тр-к '!E39</f>
        <v>21.504000000000005</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43535</v>
      </c>
      <c r="C8" s="409"/>
      <c r="D8" s="409"/>
      <c r="E8" s="425"/>
      <c r="F8" s="425"/>
      <c r="G8" s="425"/>
      <c r="H8" s="425"/>
      <c r="I8" s="425"/>
      <c r="J8" s="425"/>
      <c r="K8" s="425"/>
    </row>
    <row r="9" spans="1:11" x14ac:dyDescent="0.25">
      <c r="A9" s="237" t="s">
        <v>154</v>
      </c>
      <c r="B9" s="238">
        <v>43536</v>
      </c>
      <c r="C9" s="411" t="s">
        <v>195</v>
      </c>
      <c r="D9" s="411"/>
      <c r="E9" s="425" t="s">
        <v>196</v>
      </c>
      <c r="F9" s="425"/>
      <c r="G9" s="425"/>
      <c r="H9" s="425"/>
      <c r="I9" s="425"/>
      <c r="J9" s="425"/>
      <c r="K9" s="425"/>
    </row>
    <row r="10" spans="1:11" x14ac:dyDescent="0.25">
      <c r="A10" s="237" t="s">
        <v>156</v>
      </c>
      <c r="B10" s="238">
        <v>43537</v>
      </c>
      <c r="C10" s="411"/>
      <c r="D10" s="411"/>
      <c r="E10" s="425"/>
      <c r="F10" s="425"/>
      <c r="G10" s="425"/>
      <c r="H10" s="425"/>
      <c r="I10" s="425"/>
      <c r="J10" s="425"/>
      <c r="K10" s="425"/>
    </row>
    <row r="11" spans="1:11" x14ac:dyDescent="0.25">
      <c r="A11" s="237" t="s">
        <v>157</v>
      </c>
      <c r="B11" s="238">
        <v>43538</v>
      </c>
      <c r="C11" s="411" t="s">
        <v>197</v>
      </c>
      <c r="D11" s="411"/>
      <c r="E11" s="425"/>
      <c r="F11" s="425"/>
      <c r="G11" s="425"/>
      <c r="H11" s="425"/>
      <c r="I11" s="425"/>
      <c r="J11" s="425"/>
      <c r="K11" s="425"/>
    </row>
    <row r="12" spans="1:11" x14ac:dyDescent="0.25">
      <c r="A12" s="237" t="s">
        <v>159</v>
      </c>
      <c r="B12" s="238">
        <v>43539</v>
      </c>
      <c r="C12" s="411" t="s">
        <v>198</v>
      </c>
      <c r="D12" s="411"/>
      <c r="E12" s="425"/>
      <c r="F12" s="425"/>
      <c r="G12" s="425"/>
      <c r="H12" s="425"/>
      <c r="I12" s="425"/>
      <c r="J12" s="425"/>
      <c r="K12" s="425"/>
    </row>
    <row r="13" spans="1:11" x14ac:dyDescent="0.25">
      <c r="A13" s="237" t="s">
        <v>161</v>
      </c>
      <c r="B13" s="238">
        <v>43540</v>
      </c>
      <c r="C13" s="411" t="s">
        <v>199</v>
      </c>
      <c r="D13" s="411"/>
      <c r="E13" s="425"/>
      <c r="F13" s="425"/>
      <c r="G13" s="425"/>
      <c r="H13" s="425"/>
      <c r="I13" s="425"/>
      <c r="J13" s="425"/>
      <c r="K13" s="425"/>
    </row>
    <row r="14" spans="1:11" x14ac:dyDescent="0.25">
      <c r="A14" s="237" t="s">
        <v>163</v>
      </c>
      <c r="B14" s="238">
        <v>43541</v>
      </c>
      <c r="C14" s="411" t="s">
        <v>200</v>
      </c>
      <c r="D14" s="411"/>
      <c r="E14" s="425" t="s">
        <v>196</v>
      </c>
      <c r="F14" s="425"/>
      <c r="G14" s="425"/>
      <c r="H14" s="425"/>
      <c r="I14" s="425"/>
      <c r="J14" s="425"/>
      <c r="K14" s="425"/>
    </row>
    <row r="16" spans="1:11" x14ac:dyDescent="0.25">
      <c r="A16" s="414" t="s">
        <v>165</v>
      </c>
      <c r="B16" s="414"/>
      <c r="C16" s="414"/>
      <c r="D16" s="414"/>
      <c r="E16" s="414"/>
      <c r="F16" s="414"/>
      <c r="G16" s="414"/>
      <c r="H16" s="414"/>
      <c r="I16" s="414"/>
      <c r="J16" s="414"/>
      <c r="K16" s="414"/>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43535</v>
      </c>
      <c r="C18" s="243"/>
      <c r="D18" s="243"/>
      <c r="E18" s="243"/>
      <c r="F18" s="243"/>
      <c r="G18" s="243"/>
      <c r="H18" s="243"/>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6">
        <v>43536</v>
      </c>
      <c r="C21" s="12"/>
      <c r="D21" s="12"/>
      <c r="E21" s="12"/>
      <c r="F21" s="245"/>
      <c r="G21" s="12"/>
      <c r="H21" s="12"/>
      <c r="I21" s="53"/>
      <c r="J21" s="53"/>
      <c r="K21" s="53"/>
    </row>
    <row r="22" spans="1:11" ht="13.7" customHeight="1" x14ac:dyDescent="0.25">
      <c r="A22" s="418"/>
      <c r="B22" s="416"/>
      <c r="C22" s="420" t="s">
        <v>201</v>
      </c>
      <c r="D22" s="420"/>
      <c r="E22" s="420"/>
      <c r="F22" s="420"/>
      <c r="G22" s="420"/>
      <c r="H22" s="420"/>
      <c r="I22" s="420"/>
      <c r="J22" s="420"/>
      <c r="K22" s="420"/>
    </row>
    <row r="23" spans="1:11" x14ac:dyDescent="0.25">
      <c r="A23" s="418"/>
      <c r="B23" s="416"/>
      <c r="C23" s="420"/>
      <c r="D23" s="420"/>
      <c r="E23" s="420"/>
      <c r="F23" s="420"/>
      <c r="G23" s="420"/>
      <c r="H23" s="420"/>
      <c r="I23" s="420"/>
      <c r="J23" s="420"/>
      <c r="K23" s="420"/>
    </row>
    <row r="24" spans="1:11" x14ac:dyDescent="0.25">
      <c r="A24" s="415" t="s">
        <v>180</v>
      </c>
      <c r="B24" s="416">
        <v>43537</v>
      </c>
      <c r="C24" s="243"/>
      <c r="D24" s="243"/>
      <c r="E24" s="243"/>
      <c r="F24" s="243"/>
      <c r="G24" s="243"/>
      <c r="H24" s="243"/>
      <c r="I24" s="243"/>
      <c r="J24" s="243"/>
      <c r="K24" s="243"/>
    </row>
    <row r="25" spans="1:11" x14ac:dyDescent="0.25">
      <c r="A25" s="415"/>
      <c r="B25" s="415"/>
      <c r="C25" s="421"/>
      <c r="D25" s="421"/>
      <c r="E25" s="421"/>
      <c r="F25" s="421"/>
      <c r="G25" s="421"/>
      <c r="H25" s="421"/>
      <c r="I25" s="421"/>
      <c r="J25" s="421"/>
      <c r="K25" s="421"/>
    </row>
    <row r="26" spans="1:11" x14ac:dyDescent="0.25">
      <c r="A26" s="415"/>
      <c r="B26" s="415"/>
      <c r="C26" s="421"/>
      <c r="D26" s="421"/>
      <c r="E26" s="421"/>
      <c r="F26" s="421"/>
      <c r="G26" s="421"/>
      <c r="H26" s="421"/>
      <c r="I26" s="421"/>
      <c r="J26" s="421"/>
      <c r="K26" s="421"/>
    </row>
    <row r="27" spans="1:11" x14ac:dyDescent="0.25">
      <c r="A27" s="418" t="s">
        <v>182</v>
      </c>
      <c r="B27" s="416">
        <v>43538</v>
      </c>
      <c r="C27" s="12"/>
      <c r="D27" s="12"/>
      <c r="E27" s="12"/>
      <c r="F27" s="12"/>
      <c r="G27" s="12"/>
      <c r="H27" s="12"/>
      <c r="I27" s="12"/>
      <c r="J27" s="12"/>
      <c r="K27" s="12"/>
    </row>
    <row r="28" spans="1:11" x14ac:dyDescent="0.25">
      <c r="A28" s="418"/>
      <c r="B28" s="416"/>
      <c r="C28" s="291" t="s">
        <v>202</v>
      </c>
      <c r="D28" s="291"/>
      <c r="E28" s="291"/>
      <c r="F28" s="291"/>
      <c r="G28" s="291"/>
      <c r="H28" s="291"/>
      <c r="I28" s="291"/>
      <c r="J28" s="291"/>
      <c r="K28" s="291"/>
    </row>
    <row r="29" spans="1:11" x14ac:dyDescent="0.25">
      <c r="A29" s="418"/>
      <c r="B29" s="416"/>
      <c r="C29" s="291"/>
      <c r="D29" s="291"/>
      <c r="E29" s="291"/>
      <c r="F29" s="291"/>
      <c r="G29" s="291"/>
      <c r="H29" s="291"/>
      <c r="I29" s="291"/>
      <c r="J29" s="291"/>
      <c r="K29" s="291"/>
    </row>
    <row r="30" spans="1:11" x14ac:dyDescent="0.25">
      <c r="A30" s="415" t="s">
        <v>185</v>
      </c>
      <c r="B30" s="416">
        <v>43539</v>
      </c>
      <c r="C30" s="247"/>
      <c r="D30" s="247"/>
      <c r="E30" s="247"/>
      <c r="F30" s="247"/>
      <c r="G30" s="247"/>
      <c r="H30" s="247"/>
      <c r="I30" s="247"/>
      <c r="J30" s="247"/>
      <c r="K30" s="247"/>
    </row>
    <row r="31" spans="1:11" x14ac:dyDescent="0.25">
      <c r="A31" s="415"/>
      <c r="B31" s="415"/>
      <c r="C31" s="426" t="s">
        <v>203</v>
      </c>
      <c r="D31" s="426"/>
      <c r="E31" s="426"/>
      <c r="F31" s="426"/>
      <c r="G31" s="426"/>
      <c r="H31" s="426"/>
      <c r="I31" s="426"/>
      <c r="J31" s="426"/>
      <c r="K31" s="426"/>
    </row>
    <row r="32" spans="1:11" x14ac:dyDescent="0.25">
      <c r="A32" s="415"/>
      <c r="B32" s="415"/>
      <c r="C32" s="426"/>
      <c r="D32" s="426"/>
      <c r="E32" s="426"/>
      <c r="F32" s="426"/>
      <c r="G32" s="426"/>
      <c r="H32" s="426"/>
      <c r="I32" s="426"/>
      <c r="J32" s="426"/>
      <c r="K32" s="426"/>
    </row>
    <row r="33" spans="1:11" x14ac:dyDescent="0.25">
      <c r="A33" s="418" t="s">
        <v>189</v>
      </c>
      <c r="B33" s="416">
        <v>43540</v>
      </c>
      <c r="C33" s="53"/>
      <c r="D33" s="53"/>
      <c r="E33" s="53"/>
      <c r="F33" s="53"/>
      <c r="G33" s="53"/>
      <c r="H33" s="53"/>
      <c r="I33" s="53"/>
      <c r="J33" s="53"/>
      <c r="K33" s="53"/>
    </row>
    <row r="34" spans="1:11" x14ac:dyDescent="0.25">
      <c r="A34" s="418"/>
      <c r="B34" s="416"/>
      <c r="C34" s="291" t="s">
        <v>204</v>
      </c>
      <c r="D34" s="291"/>
      <c r="E34" s="291"/>
      <c r="F34" s="291"/>
      <c r="G34" s="291"/>
      <c r="H34" s="291"/>
      <c r="I34" s="291"/>
      <c r="J34" s="291"/>
      <c r="K34" s="291"/>
    </row>
    <row r="35" spans="1:11" x14ac:dyDescent="0.25">
      <c r="A35" s="418"/>
      <c r="B35" s="416"/>
      <c r="C35" s="291"/>
      <c r="D35" s="291"/>
      <c r="E35" s="291"/>
      <c r="F35" s="291"/>
      <c r="G35" s="291"/>
      <c r="H35" s="291"/>
      <c r="I35" s="291"/>
      <c r="J35" s="291"/>
      <c r="K35" s="291"/>
    </row>
    <row r="36" spans="1:11" x14ac:dyDescent="0.25">
      <c r="A36" s="415" t="s">
        <v>191</v>
      </c>
      <c r="B36" s="416">
        <v>43541</v>
      </c>
      <c r="C36" s="247"/>
      <c r="D36" s="247"/>
      <c r="E36" s="247"/>
      <c r="F36" s="247"/>
      <c r="G36" s="247"/>
      <c r="H36" s="247"/>
      <c r="I36" s="247"/>
      <c r="J36" s="247"/>
      <c r="K36" s="247"/>
    </row>
    <row r="37" spans="1:11" x14ac:dyDescent="0.25">
      <c r="A37" s="415"/>
      <c r="B37" s="415"/>
      <c r="C37" s="426" t="s">
        <v>205</v>
      </c>
      <c r="D37" s="426"/>
      <c r="E37" s="426"/>
      <c r="F37" s="426"/>
      <c r="G37" s="426"/>
      <c r="H37" s="426"/>
      <c r="I37" s="426"/>
      <c r="J37" s="426"/>
      <c r="K37" s="426"/>
    </row>
    <row r="38" spans="1:11" x14ac:dyDescent="0.25">
      <c r="A38" s="415"/>
      <c r="B38" s="415"/>
      <c r="C38" s="426"/>
      <c r="D38" s="426"/>
      <c r="E38" s="426"/>
      <c r="F38" s="426"/>
      <c r="G38" s="426"/>
      <c r="H38" s="426"/>
      <c r="I38" s="426"/>
      <c r="J38" s="426"/>
      <c r="K38" s="426"/>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zoomScaleNormal="100" workbookViewId="0">
      <selection activeCell="B25" sqref="B25:J26"/>
    </sheetView>
  </sheetViews>
  <sheetFormatPr defaultRowHeight="15" x14ac:dyDescent="0.25"/>
  <cols>
    <col min="1" max="1" width="14.140625" customWidth="1"/>
    <col min="2" max="2" width="11.42578125"/>
    <col min="3" max="9" width="8.5703125" customWidth="1"/>
    <col min="10" max="10" width="41.42578125" customWidth="1"/>
    <col min="11"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161</v>
      </c>
      <c r="C4" s="229">
        <v>138</v>
      </c>
      <c r="D4" s="230">
        <f>'понедельный план тр-к '!D21</f>
        <v>0</v>
      </c>
      <c r="E4" s="230">
        <f>'понедельный план тр-к '!D24</f>
        <v>0</v>
      </c>
      <c r="F4" s="230">
        <f>'понедельный план тр-к '!D27</f>
        <v>0</v>
      </c>
      <c r="G4" s="230">
        <f>'понедельный план тр-к '!D30</f>
        <v>0</v>
      </c>
      <c r="H4" s="231">
        <v>92</v>
      </c>
      <c r="I4" s="231">
        <v>46</v>
      </c>
      <c r="J4" s="232">
        <v>23</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08" t="s">
        <v>151</v>
      </c>
      <c r="C7" s="408"/>
      <c r="D7" s="408" t="s">
        <v>152</v>
      </c>
      <c r="E7" s="408"/>
      <c r="F7" s="408"/>
      <c r="G7" s="408"/>
      <c r="H7" s="408"/>
      <c r="I7" s="408"/>
      <c r="J7" s="408"/>
    </row>
    <row r="8" spans="1:10" x14ac:dyDescent="0.25">
      <c r="A8" s="238">
        <v>43542</v>
      </c>
      <c r="B8" s="409"/>
      <c r="C8" s="409"/>
      <c r="D8" s="425"/>
      <c r="E8" s="425"/>
      <c r="F8" s="425"/>
      <c r="G8" s="425"/>
      <c r="H8" s="425"/>
      <c r="I8" s="425"/>
      <c r="J8" s="425"/>
    </row>
    <row r="9" spans="1:10" x14ac:dyDescent="0.25">
      <c r="A9" s="238">
        <v>43543</v>
      </c>
      <c r="B9" s="411" t="s">
        <v>206</v>
      </c>
      <c r="C9" s="411"/>
      <c r="D9" s="425"/>
      <c r="E9" s="425"/>
      <c r="F9" s="425"/>
      <c r="G9" s="425"/>
      <c r="H9" s="425"/>
      <c r="I9" s="425"/>
      <c r="J9" s="425"/>
    </row>
    <row r="10" spans="1:10" x14ac:dyDescent="0.25">
      <c r="A10" s="238">
        <v>43544</v>
      </c>
      <c r="B10" s="411" t="s">
        <v>207</v>
      </c>
      <c r="C10" s="411"/>
      <c r="D10" s="425"/>
      <c r="E10" s="425"/>
      <c r="F10" s="425"/>
      <c r="G10" s="425"/>
      <c r="H10" s="425"/>
      <c r="I10" s="425"/>
      <c r="J10" s="425"/>
    </row>
    <row r="11" spans="1:10" x14ac:dyDescent="0.25">
      <c r="A11" s="238">
        <v>43545</v>
      </c>
      <c r="B11" s="427" t="s">
        <v>208</v>
      </c>
      <c r="C11" s="427"/>
      <c r="D11" s="425"/>
      <c r="E11" s="425"/>
      <c r="F11" s="425"/>
      <c r="G11" s="425"/>
      <c r="H11" s="425"/>
      <c r="I11" s="425"/>
      <c r="J11" s="425"/>
    </row>
    <row r="12" spans="1:10" x14ac:dyDescent="0.25">
      <c r="A12" s="238">
        <v>43546</v>
      </c>
      <c r="B12" s="411" t="s">
        <v>207</v>
      </c>
      <c r="C12" s="411"/>
      <c r="D12" s="425" t="s">
        <v>196</v>
      </c>
      <c r="E12" s="425"/>
      <c r="F12" s="425"/>
      <c r="G12" s="425"/>
      <c r="H12" s="425"/>
      <c r="I12" s="425"/>
      <c r="J12" s="425"/>
    </row>
    <row r="13" spans="1:10" x14ac:dyDescent="0.25">
      <c r="A13" s="238">
        <v>43547</v>
      </c>
      <c r="B13" s="411" t="s">
        <v>209</v>
      </c>
      <c r="C13" s="411"/>
      <c r="D13" s="425"/>
      <c r="E13" s="425"/>
      <c r="F13" s="425"/>
      <c r="G13" s="425"/>
      <c r="H13" s="425"/>
      <c r="I13" s="425"/>
      <c r="J13" s="425"/>
    </row>
    <row r="14" spans="1:10" x14ac:dyDescent="0.25">
      <c r="A14" s="238">
        <v>43548</v>
      </c>
      <c r="B14" s="411" t="s">
        <v>210</v>
      </c>
      <c r="C14" s="411"/>
      <c r="D14" s="425"/>
      <c r="E14" s="425"/>
      <c r="F14" s="425"/>
      <c r="G14" s="425"/>
      <c r="H14" s="425"/>
      <c r="I14" s="425"/>
      <c r="J14" s="425"/>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16">
        <v>43542</v>
      </c>
      <c r="B18" s="243"/>
      <c r="C18" s="243"/>
      <c r="D18" s="243"/>
      <c r="E18" s="243"/>
      <c r="F18" s="243">
        <v>57.5</v>
      </c>
      <c r="G18" s="243">
        <v>7.37</v>
      </c>
      <c r="H18" s="243"/>
      <c r="I18" s="244"/>
      <c r="J18" s="244"/>
    </row>
    <row r="19" spans="1:10" x14ac:dyDescent="0.25">
      <c r="A19" s="416"/>
      <c r="B19" s="417"/>
      <c r="C19" s="417"/>
      <c r="D19" s="417"/>
      <c r="E19" s="417"/>
      <c r="F19" s="417"/>
      <c r="G19" s="417"/>
      <c r="H19" s="417"/>
      <c r="I19" s="417"/>
      <c r="J19" s="417"/>
    </row>
    <row r="20" spans="1:10" x14ac:dyDescent="0.25">
      <c r="A20" s="416"/>
      <c r="B20" s="417"/>
      <c r="C20" s="417"/>
      <c r="D20" s="417"/>
      <c r="E20" s="417"/>
      <c r="F20" s="417"/>
      <c r="G20" s="417"/>
      <c r="H20" s="417"/>
      <c r="I20" s="417"/>
      <c r="J20" s="417"/>
    </row>
    <row r="21" spans="1:10" x14ac:dyDescent="0.25">
      <c r="A21" s="416">
        <v>43543</v>
      </c>
      <c r="B21" s="12"/>
      <c r="C21" s="12"/>
      <c r="D21" s="12">
        <v>5</v>
      </c>
      <c r="E21" s="245"/>
      <c r="F21" s="12">
        <v>57.1</v>
      </c>
      <c r="G21" s="12">
        <v>7.16</v>
      </c>
      <c r="H21" s="53"/>
      <c r="I21" s="53"/>
      <c r="J21" s="53"/>
    </row>
    <row r="22" spans="1:10" ht="13.7" customHeight="1" x14ac:dyDescent="0.25">
      <c r="A22" s="416"/>
      <c r="B22" s="420" t="s">
        <v>211</v>
      </c>
      <c r="C22" s="420"/>
      <c r="D22" s="420"/>
      <c r="E22" s="420"/>
      <c r="F22" s="420"/>
      <c r="G22" s="420"/>
      <c r="H22" s="420"/>
      <c r="I22" s="420"/>
      <c r="J22" s="420"/>
    </row>
    <row r="23" spans="1:10" x14ac:dyDescent="0.25">
      <c r="A23" s="416"/>
      <c r="B23" s="420"/>
      <c r="C23" s="420"/>
      <c r="D23" s="420"/>
      <c r="E23" s="420"/>
      <c r="F23" s="420"/>
      <c r="G23" s="420"/>
      <c r="H23" s="420"/>
      <c r="I23" s="420"/>
      <c r="J23" s="420"/>
    </row>
    <row r="24" spans="1:10" x14ac:dyDescent="0.25">
      <c r="A24" s="416">
        <v>43544</v>
      </c>
      <c r="B24" s="243"/>
      <c r="C24" s="243"/>
      <c r="D24" s="243">
        <v>5</v>
      </c>
      <c r="E24" s="243"/>
      <c r="F24" s="243">
        <v>56.4</v>
      </c>
      <c r="G24" s="243">
        <v>6.48</v>
      </c>
      <c r="H24" s="243"/>
      <c r="I24" s="243"/>
      <c r="J24" s="243"/>
    </row>
    <row r="25" spans="1:10" ht="13.7" customHeight="1" x14ac:dyDescent="0.25">
      <c r="A25" s="416"/>
      <c r="B25" s="421" t="s">
        <v>212</v>
      </c>
      <c r="C25" s="421"/>
      <c r="D25" s="421"/>
      <c r="E25" s="421"/>
      <c r="F25" s="421"/>
      <c r="G25" s="421"/>
      <c r="H25" s="421"/>
      <c r="I25" s="421"/>
      <c r="J25" s="421"/>
    </row>
    <row r="26" spans="1:10" ht="24.75" customHeight="1" x14ac:dyDescent="0.25">
      <c r="A26" s="416"/>
      <c r="B26" s="421"/>
      <c r="C26" s="421"/>
      <c r="D26" s="421"/>
      <c r="E26" s="421"/>
      <c r="F26" s="421"/>
      <c r="G26" s="421"/>
      <c r="H26" s="421"/>
      <c r="I26" s="421"/>
      <c r="J26" s="421"/>
    </row>
    <row r="27" spans="1:10" x14ac:dyDescent="0.25">
      <c r="A27" s="416">
        <v>43545</v>
      </c>
      <c r="B27" s="12"/>
      <c r="C27" s="12"/>
      <c r="D27" s="12">
        <v>4</v>
      </c>
      <c r="E27" s="12"/>
      <c r="F27" s="12">
        <v>56.7</v>
      </c>
      <c r="G27" s="12">
        <v>6.47</v>
      </c>
      <c r="H27" s="12"/>
      <c r="I27" s="12"/>
      <c r="J27" s="12"/>
    </row>
    <row r="28" spans="1:10" ht="13.7" customHeight="1" x14ac:dyDescent="0.25">
      <c r="A28" s="416"/>
      <c r="B28" s="428" t="s">
        <v>213</v>
      </c>
      <c r="C28" s="428"/>
      <c r="D28" s="428"/>
      <c r="E28" s="428"/>
      <c r="F28" s="428"/>
      <c r="G28" s="428"/>
      <c r="H28" s="428"/>
      <c r="I28" s="428"/>
      <c r="J28" s="428"/>
    </row>
    <row r="29" spans="1:10" ht="12" customHeight="1" x14ac:dyDescent="0.25">
      <c r="A29" s="416"/>
      <c r="B29" s="428"/>
      <c r="C29" s="428"/>
      <c r="D29" s="428"/>
      <c r="E29" s="428"/>
      <c r="F29" s="428"/>
      <c r="G29" s="428"/>
      <c r="H29" s="428"/>
      <c r="I29" s="428"/>
      <c r="J29" s="428"/>
    </row>
    <row r="30" spans="1:10" x14ac:dyDescent="0.25">
      <c r="A30" s="416">
        <v>43546</v>
      </c>
      <c r="B30" s="247"/>
      <c r="C30" s="247"/>
      <c r="D30" s="248">
        <v>5</v>
      </c>
      <c r="E30" s="247"/>
      <c r="F30" s="248">
        <v>56</v>
      </c>
      <c r="G30" s="248">
        <v>7.34</v>
      </c>
      <c r="H30" s="247"/>
      <c r="I30" s="247"/>
      <c r="J30" s="247"/>
    </row>
    <row r="31" spans="1:10" ht="13.7" customHeight="1" x14ac:dyDescent="0.25">
      <c r="A31" s="416"/>
      <c r="B31" s="429" t="s">
        <v>214</v>
      </c>
      <c r="C31" s="429"/>
      <c r="D31" s="429"/>
      <c r="E31" s="429"/>
      <c r="F31" s="429"/>
      <c r="G31" s="429"/>
      <c r="H31" s="429"/>
      <c r="I31" s="429"/>
      <c r="J31" s="429"/>
    </row>
    <row r="32" spans="1:10" x14ac:dyDescent="0.25">
      <c r="A32" s="416"/>
      <c r="B32" s="429"/>
      <c r="C32" s="429"/>
      <c r="D32" s="429"/>
      <c r="E32" s="429"/>
      <c r="F32" s="429"/>
      <c r="G32" s="429"/>
      <c r="H32" s="429"/>
      <c r="I32" s="429"/>
      <c r="J32" s="429"/>
    </row>
    <row r="33" spans="1:10" x14ac:dyDescent="0.25">
      <c r="A33" s="416">
        <v>43547</v>
      </c>
      <c r="B33" s="53"/>
      <c r="C33" s="53"/>
      <c r="D33" s="13">
        <v>3</v>
      </c>
      <c r="E33" s="53"/>
      <c r="F33" s="13">
        <v>55.9</v>
      </c>
      <c r="G33" s="13">
        <v>6.41</v>
      </c>
      <c r="H33" s="53"/>
      <c r="I33" s="53"/>
      <c r="J33" s="53"/>
    </row>
    <row r="34" spans="1:10" ht="13.7" customHeight="1" x14ac:dyDescent="0.25">
      <c r="A34" s="416"/>
      <c r="B34" s="428" t="s">
        <v>215</v>
      </c>
      <c r="C34" s="428"/>
      <c r="D34" s="428"/>
      <c r="E34" s="428"/>
      <c r="F34" s="428"/>
      <c r="G34" s="428"/>
      <c r="H34" s="428"/>
      <c r="I34" s="428"/>
      <c r="J34" s="428"/>
    </row>
    <row r="35" spans="1:10" x14ac:dyDescent="0.25">
      <c r="A35" s="416"/>
      <c r="B35" s="428"/>
      <c r="C35" s="428"/>
      <c r="D35" s="428"/>
      <c r="E35" s="428"/>
      <c r="F35" s="428"/>
      <c r="G35" s="428"/>
      <c r="H35" s="428"/>
      <c r="I35" s="428"/>
      <c r="J35" s="428"/>
    </row>
    <row r="36" spans="1:10" x14ac:dyDescent="0.25">
      <c r="A36" s="416">
        <v>43548</v>
      </c>
      <c r="B36" s="247"/>
      <c r="C36" s="247"/>
      <c r="D36" s="248">
        <v>4</v>
      </c>
      <c r="E36" s="247"/>
      <c r="F36" s="248">
        <v>55.6</v>
      </c>
      <c r="G36" s="248">
        <v>7.49</v>
      </c>
      <c r="H36" s="247"/>
      <c r="I36" s="247"/>
      <c r="J36" s="247"/>
    </row>
    <row r="37" spans="1:10" ht="13.7" customHeight="1" x14ac:dyDescent="0.25">
      <c r="A37" s="416"/>
      <c r="B37" s="430" t="s">
        <v>216</v>
      </c>
      <c r="C37" s="430"/>
      <c r="D37" s="430"/>
      <c r="E37" s="430"/>
      <c r="F37" s="430"/>
      <c r="G37" s="430"/>
      <c r="H37" s="430"/>
      <c r="I37" s="430"/>
      <c r="J37" s="430"/>
    </row>
    <row r="38" spans="1:10" x14ac:dyDescent="0.25">
      <c r="A38" s="416"/>
      <c r="B38" s="430"/>
      <c r="C38" s="430"/>
      <c r="D38" s="430"/>
      <c r="E38" s="430"/>
      <c r="F38" s="430"/>
      <c r="G38" s="430"/>
      <c r="H38" s="430"/>
      <c r="I38" s="430"/>
      <c r="J38" s="430"/>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J12"/>
    </sheetView>
  </sheetViews>
  <sheetFormatPr defaultRowHeight="15" x14ac:dyDescent="0.25"/>
  <cols>
    <col min="1" max="1" width="13.28515625" customWidth="1"/>
    <col min="2" max="2" width="8.5703125" customWidth="1"/>
    <col min="3" max="3" width="14.5703125" customWidth="1"/>
    <col min="4"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102</v>
      </c>
      <c r="C4" s="229">
        <v>88</v>
      </c>
      <c r="D4" s="230">
        <f>'понедельный план тр-к '!D21</f>
        <v>0</v>
      </c>
      <c r="E4" s="230">
        <f>'понедельный план тр-к '!D24</f>
        <v>0</v>
      </c>
      <c r="F4" s="230">
        <f>'понедельный план тр-к '!D27</f>
        <v>0</v>
      </c>
      <c r="G4" s="230">
        <f>'понедельный план тр-к '!D30</f>
        <v>0</v>
      </c>
      <c r="H4" s="231">
        <v>58</v>
      </c>
      <c r="I4" s="231">
        <v>29</v>
      </c>
      <c r="J4" s="232">
        <v>14.6</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08" t="s">
        <v>151</v>
      </c>
      <c r="C7" s="408"/>
      <c r="D7" s="408" t="s">
        <v>152</v>
      </c>
      <c r="E7" s="408"/>
      <c r="F7" s="408"/>
      <c r="G7" s="408"/>
      <c r="H7" s="408"/>
      <c r="I7" s="408"/>
      <c r="J7" s="408"/>
    </row>
    <row r="8" spans="1:10" x14ac:dyDescent="0.25">
      <c r="A8" s="238">
        <v>43549</v>
      </c>
      <c r="B8" s="409"/>
      <c r="C8" s="409"/>
      <c r="D8" s="425"/>
      <c r="E8" s="425"/>
      <c r="F8" s="425"/>
      <c r="G8" s="425"/>
      <c r="H8" s="425"/>
      <c r="I8" s="425"/>
      <c r="J8" s="425"/>
    </row>
    <row r="9" spans="1:10" x14ac:dyDescent="0.25">
      <c r="A9" s="238">
        <v>43550</v>
      </c>
      <c r="B9" s="411" t="s">
        <v>217</v>
      </c>
      <c r="C9" s="411"/>
      <c r="D9" s="425" t="s">
        <v>218</v>
      </c>
      <c r="E9" s="425"/>
      <c r="F9" s="425"/>
      <c r="G9" s="425"/>
      <c r="H9" s="425"/>
      <c r="I9" s="425"/>
      <c r="J9" s="425"/>
    </row>
    <row r="10" spans="1:10" x14ac:dyDescent="0.25">
      <c r="A10" s="238">
        <v>43551</v>
      </c>
      <c r="B10" s="411" t="s">
        <v>219</v>
      </c>
      <c r="C10" s="411"/>
      <c r="D10" s="425"/>
      <c r="E10" s="425"/>
      <c r="F10" s="425"/>
      <c r="G10" s="425"/>
      <c r="H10" s="425"/>
      <c r="I10" s="425"/>
      <c r="J10" s="425"/>
    </row>
    <row r="11" spans="1:10" x14ac:dyDescent="0.25">
      <c r="A11" s="238">
        <v>43552</v>
      </c>
      <c r="B11" s="427"/>
      <c r="C11" s="427"/>
      <c r="D11" s="425"/>
      <c r="E11" s="425"/>
      <c r="F11" s="425"/>
      <c r="G11" s="425"/>
      <c r="H11" s="425"/>
      <c r="I11" s="425"/>
      <c r="J11" s="425"/>
    </row>
    <row r="12" spans="1:10" x14ac:dyDescent="0.25">
      <c r="A12" s="238">
        <v>43553</v>
      </c>
      <c r="B12" s="411" t="s">
        <v>220</v>
      </c>
      <c r="C12" s="411"/>
      <c r="D12" s="425"/>
      <c r="E12" s="425"/>
      <c r="F12" s="425"/>
      <c r="G12" s="425"/>
      <c r="H12" s="425"/>
      <c r="I12" s="425"/>
      <c r="J12" s="425"/>
    </row>
    <row r="13" spans="1:10" x14ac:dyDescent="0.25">
      <c r="A13" s="238">
        <v>43554</v>
      </c>
      <c r="B13" s="411"/>
      <c r="C13" s="411"/>
      <c r="D13" s="425" t="s">
        <v>218</v>
      </c>
      <c r="E13" s="425"/>
      <c r="F13" s="425"/>
      <c r="G13" s="425"/>
      <c r="H13" s="425"/>
      <c r="I13" s="425"/>
      <c r="J13" s="425"/>
    </row>
    <row r="14" spans="1:10" x14ac:dyDescent="0.25">
      <c r="A14" s="238">
        <v>43555</v>
      </c>
      <c r="B14" s="411" t="s">
        <v>221</v>
      </c>
      <c r="C14" s="411"/>
      <c r="D14" s="425"/>
      <c r="E14" s="425"/>
      <c r="F14" s="425"/>
      <c r="G14" s="425"/>
      <c r="H14" s="425"/>
      <c r="I14" s="425"/>
      <c r="J14" s="425"/>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16">
        <v>43549</v>
      </c>
      <c r="B18" s="243"/>
      <c r="C18" s="243"/>
      <c r="D18" s="243"/>
      <c r="E18" s="243"/>
      <c r="F18" s="243">
        <v>56.3</v>
      </c>
      <c r="G18" s="243">
        <v>6.25</v>
      </c>
      <c r="H18" s="243"/>
      <c r="I18" s="244"/>
      <c r="J18" s="244"/>
    </row>
    <row r="19" spans="1:10" x14ac:dyDescent="0.25">
      <c r="A19" s="416"/>
      <c r="B19" s="417"/>
      <c r="C19" s="417"/>
      <c r="D19" s="417"/>
      <c r="E19" s="417"/>
      <c r="F19" s="417"/>
      <c r="G19" s="417"/>
      <c r="H19" s="417"/>
      <c r="I19" s="417"/>
      <c r="J19" s="417"/>
    </row>
    <row r="20" spans="1:10" x14ac:dyDescent="0.25">
      <c r="A20" s="416"/>
      <c r="B20" s="417"/>
      <c r="C20" s="417"/>
      <c r="D20" s="417"/>
      <c r="E20" s="417"/>
      <c r="F20" s="417"/>
      <c r="G20" s="417"/>
      <c r="H20" s="417"/>
      <c r="I20" s="417"/>
      <c r="J20" s="417"/>
    </row>
    <row r="21" spans="1:10" x14ac:dyDescent="0.25">
      <c r="A21" s="416">
        <v>43550</v>
      </c>
      <c r="B21" s="12" t="s">
        <v>186</v>
      </c>
      <c r="C21" s="12"/>
      <c r="D21" s="12">
        <v>5</v>
      </c>
      <c r="E21" s="245"/>
      <c r="F21" s="12">
        <v>56.1</v>
      </c>
      <c r="G21" s="12">
        <v>7.3</v>
      </c>
      <c r="H21" s="53"/>
      <c r="I21" s="53"/>
      <c r="J21" s="53"/>
    </row>
    <row r="22" spans="1:10" ht="13.7" customHeight="1" x14ac:dyDescent="0.25">
      <c r="A22" s="416"/>
      <c r="B22" s="420" t="s">
        <v>222</v>
      </c>
      <c r="C22" s="420"/>
      <c r="D22" s="420"/>
      <c r="E22" s="420"/>
      <c r="F22" s="420"/>
      <c r="G22" s="420"/>
      <c r="H22" s="420"/>
      <c r="I22" s="420"/>
      <c r="J22" s="420"/>
    </row>
    <row r="23" spans="1:10" ht="37.5" customHeight="1" x14ac:dyDescent="0.25">
      <c r="A23" s="416"/>
      <c r="B23" s="420"/>
      <c r="C23" s="420"/>
      <c r="D23" s="420"/>
      <c r="E23" s="420"/>
      <c r="F23" s="420"/>
      <c r="G23" s="420"/>
      <c r="H23" s="420"/>
      <c r="I23" s="420"/>
      <c r="J23" s="420"/>
    </row>
    <row r="24" spans="1:10" x14ac:dyDescent="0.25">
      <c r="A24" s="416">
        <v>43551</v>
      </c>
      <c r="B24" s="243" t="s">
        <v>186</v>
      </c>
      <c r="C24" s="243"/>
      <c r="D24" s="243">
        <v>5</v>
      </c>
      <c r="E24" s="243">
        <v>0</v>
      </c>
      <c r="F24" s="243">
        <v>56</v>
      </c>
      <c r="G24" s="243">
        <v>6.2</v>
      </c>
      <c r="H24" s="243"/>
      <c r="I24" s="243"/>
      <c r="J24" s="243"/>
    </row>
    <row r="25" spans="1:10" ht="13.7" customHeight="1" x14ac:dyDescent="0.25">
      <c r="A25" s="416"/>
      <c r="B25" s="421" t="s">
        <v>223</v>
      </c>
      <c r="C25" s="421"/>
      <c r="D25" s="421"/>
      <c r="E25" s="421"/>
      <c r="F25" s="421"/>
      <c r="G25" s="421"/>
      <c r="H25" s="421"/>
      <c r="I25" s="421"/>
      <c r="J25" s="421"/>
    </row>
    <row r="26" spans="1:10" x14ac:dyDescent="0.25">
      <c r="A26" s="416"/>
      <c r="B26" s="421"/>
      <c r="C26" s="421"/>
      <c r="D26" s="421"/>
      <c r="E26" s="421"/>
      <c r="F26" s="421"/>
      <c r="G26" s="421"/>
      <c r="H26" s="421"/>
      <c r="I26" s="421"/>
      <c r="J26" s="421"/>
    </row>
    <row r="27" spans="1:10" x14ac:dyDescent="0.25">
      <c r="A27" s="416">
        <v>43552</v>
      </c>
      <c r="B27" s="12"/>
      <c r="C27" s="12"/>
      <c r="D27" s="12"/>
      <c r="E27" s="12"/>
      <c r="F27" s="12">
        <v>56.1</v>
      </c>
      <c r="G27" s="12">
        <v>7.16</v>
      </c>
      <c r="H27" s="12"/>
      <c r="I27" s="12"/>
      <c r="J27" s="12"/>
    </row>
    <row r="28" spans="1:10" x14ac:dyDescent="0.25">
      <c r="A28" s="416"/>
      <c r="B28" s="291"/>
      <c r="C28" s="291"/>
      <c r="D28" s="291"/>
      <c r="E28" s="291"/>
      <c r="F28" s="291"/>
      <c r="G28" s="291"/>
      <c r="H28" s="291"/>
      <c r="I28" s="291"/>
      <c r="J28" s="291"/>
    </row>
    <row r="29" spans="1:10" x14ac:dyDescent="0.25">
      <c r="A29" s="416"/>
      <c r="B29" s="291"/>
      <c r="C29" s="291"/>
      <c r="D29" s="291"/>
      <c r="E29" s="291"/>
      <c r="F29" s="291"/>
      <c r="G29" s="291"/>
      <c r="H29" s="291"/>
      <c r="I29" s="291"/>
      <c r="J29" s="291"/>
    </row>
    <row r="30" spans="1:10" x14ac:dyDescent="0.25">
      <c r="A30" s="416">
        <v>43553</v>
      </c>
      <c r="B30" s="247"/>
      <c r="C30" s="247"/>
      <c r="D30" s="247"/>
      <c r="E30" s="247"/>
      <c r="F30" s="248">
        <v>56.2</v>
      </c>
      <c r="G30" s="248">
        <v>7.28</v>
      </c>
      <c r="H30" s="247"/>
      <c r="I30" s="247"/>
      <c r="J30" s="247"/>
    </row>
    <row r="31" spans="1:10" ht="13.7" customHeight="1" x14ac:dyDescent="0.25">
      <c r="A31" s="416"/>
      <c r="B31" s="429" t="s">
        <v>224</v>
      </c>
      <c r="C31" s="429"/>
      <c r="D31" s="429"/>
      <c r="E31" s="429"/>
      <c r="F31" s="429"/>
      <c r="G31" s="429"/>
      <c r="H31" s="429"/>
      <c r="I31" s="429"/>
      <c r="J31" s="429"/>
    </row>
    <row r="32" spans="1:10" ht="48.75" customHeight="1" x14ac:dyDescent="0.25">
      <c r="A32" s="416"/>
      <c r="B32" s="429"/>
      <c r="C32" s="429"/>
      <c r="D32" s="429"/>
      <c r="E32" s="429"/>
      <c r="F32" s="429"/>
      <c r="G32" s="429"/>
      <c r="H32" s="429"/>
      <c r="I32" s="429"/>
      <c r="J32" s="429"/>
    </row>
    <row r="33" spans="1:10" x14ac:dyDescent="0.25">
      <c r="A33" s="416">
        <v>43554</v>
      </c>
      <c r="B33" s="53"/>
      <c r="C33" s="53"/>
      <c r="D33" s="53"/>
      <c r="E33" s="53"/>
      <c r="F33" s="13">
        <v>55.8</v>
      </c>
      <c r="G33" s="13">
        <v>8.5299999999999994</v>
      </c>
      <c r="H33" s="53"/>
      <c r="I33" s="53"/>
      <c r="J33" s="53"/>
    </row>
    <row r="34" spans="1:10" ht="13.7" customHeight="1" x14ac:dyDescent="0.25">
      <c r="A34" s="416"/>
      <c r="B34" s="428" t="s">
        <v>225</v>
      </c>
      <c r="C34" s="428"/>
      <c r="D34" s="428"/>
      <c r="E34" s="428"/>
      <c r="F34" s="428"/>
      <c r="G34" s="428"/>
      <c r="H34" s="428"/>
      <c r="I34" s="428"/>
      <c r="J34" s="428"/>
    </row>
    <row r="35" spans="1:10" ht="14.25" customHeight="1" x14ac:dyDescent="0.25">
      <c r="A35" s="416"/>
      <c r="B35" s="428"/>
      <c r="C35" s="428"/>
      <c r="D35" s="428"/>
      <c r="E35" s="428"/>
      <c r="F35" s="428"/>
      <c r="G35" s="428"/>
      <c r="H35" s="428"/>
      <c r="I35" s="428"/>
      <c r="J35" s="428"/>
    </row>
    <row r="36" spans="1:10" x14ac:dyDescent="0.25">
      <c r="A36" s="416">
        <v>43555</v>
      </c>
      <c r="B36" s="247"/>
      <c r="C36" s="247"/>
      <c r="D36" s="247"/>
      <c r="E36" s="247"/>
      <c r="F36" s="248">
        <v>57.6</v>
      </c>
      <c r="G36" s="248">
        <v>6.45</v>
      </c>
      <c r="H36" s="247"/>
      <c r="I36" s="247"/>
      <c r="J36" s="247"/>
    </row>
    <row r="37" spans="1:10" ht="13.7" customHeight="1" x14ac:dyDescent="0.25">
      <c r="A37" s="416"/>
      <c r="B37" s="430" t="s">
        <v>226</v>
      </c>
      <c r="C37" s="430"/>
      <c r="D37" s="430"/>
      <c r="E37" s="430"/>
      <c r="F37" s="430"/>
      <c r="G37" s="430"/>
      <c r="H37" s="430"/>
      <c r="I37" s="430"/>
      <c r="J37" s="430"/>
    </row>
    <row r="38" spans="1:10" ht="24.75" customHeight="1" x14ac:dyDescent="0.25">
      <c r="A38" s="416"/>
      <c r="B38" s="430"/>
      <c r="C38" s="430"/>
      <c r="D38" s="430"/>
      <c r="E38" s="430"/>
      <c r="F38" s="430"/>
      <c r="G38" s="430"/>
      <c r="H38" s="430"/>
      <c r="I38" s="430"/>
      <c r="J38" s="430"/>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9" zoomScaleNormal="100" workbookViewId="0">
      <selection activeCell="C13" sqref="C13:D13"/>
    </sheetView>
  </sheetViews>
  <sheetFormatPr defaultRowHeight="15" x14ac:dyDescent="0.25"/>
  <cols>
    <col min="1" max="1" width="12.5703125" customWidth="1"/>
    <col min="2" max="2" width="12.42578125" customWidth="1"/>
    <col min="3" max="3" width="8.5703125" customWidth="1"/>
    <col min="4" max="4" width="12.7109375" customWidth="1"/>
    <col min="5" max="6" width="8.5703125" customWidth="1"/>
    <col min="7" max="7" width="13.140625" customWidth="1"/>
    <col min="8" max="8" width="14.85546875" customWidth="1"/>
    <col min="9" max="10" width="8.5703125" customWidth="1"/>
    <col min="11" max="11" width="12.28515625" customWidth="1"/>
    <col min="12" max="1025" width="8.5703125" customWidth="1"/>
  </cols>
  <sheetData>
    <row r="1" spans="1:11" ht="46.5" customHeight="1" x14ac:dyDescent="0.25">
      <c r="A1" s="406"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06"/>
      <c r="B2" s="215" t="s">
        <v>137</v>
      </c>
      <c r="C2" s="216" t="s">
        <v>67</v>
      </c>
      <c r="D2" s="217" t="s">
        <v>68</v>
      </c>
      <c r="E2" s="218" t="s">
        <v>69</v>
      </c>
      <c r="F2" s="218" t="s">
        <v>70</v>
      </c>
      <c r="G2" s="218" t="s">
        <v>71</v>
      </c>
      <c r="H2" s="218" t="s">
        <v>72</v>
      </c>
      <c r="I2" s="219" t="s">
        <v>73</v>
      </c>
      <c r="J2" s="219" t="s">
        <v>74</v>
      </c>
      <c r="K2" s="220" t="s">
        <v>71</v>
      </c>
    </row>
    <row r="3" spans="1:11" x14ac:dyDescent="0.25">
      <c r="A3" s="406"/>
      <c r="B3" s="221" t="s">
        <v>138</v>
      </c>
      <c r="C3" s="222" t="s">
        <v>139</v>
      </c>
      <c r="D3" s="223" t="s">
        <v>140</v>
      </c>
      <c r="E3" s="224" t="s">
        <v>141</v>
      </c>
      <c r="F3" s="224" t="s">
        <v>142</v>
      </c>
      <c r="G3" s="224" t="s">
        <v>143</v>
      </c>
      <c r="H3" s="224" t="s">
        <v>144</v>
      </c>
      <c r="I3" s="225" t="s">
        <v>145</v>
      </c>
      <c r="J3" s="225" t="s">
        <v>146</v>
      </c>
      <c r="K3" s="226" t="s">
        <v>147</v>
      </c>
    </row>
    <row r="4" spans="1:11" ht="45" x14ac:dyDescent="0.25">
      <c r="A4" s="406"/>
      <c r="B4" s="227" t="s">
        <v>148</v>
      </c>
      <c r="C4" s="228">
        <v>136</v>
      </c>
      <c r="D4" s="229">
        <v>117</v>
      </c>
      <c r="E4" s="230">
        <f>'[1]понедельный план тр-к '!H21</f>
        <v>0</v>
      </c>
      <c r="F4" s="230">
        <f>'[1]понедельный план тр-к '!H24</f>
        <v>0</v>
      </c>
      <c r="G4" s="230">
        <f>'[1]понедельный план тр-к '!H27</f>
        <v>0</v>
      </c>
      <c r="H4" s="230">
        <v>12</v>
      </c>
      <c r="I4" s="231">
        <v>58</v>
      </c>
      <c r="J4" s="231">
        <v>39</v>
      </c>
      <c r="K4" s="232">
        <v>27.2</v>
      </c>
    </row>
    <row r="5" spans="1:11" ht="18.75" x14ac:dyDescent="0.25">
      <c r="B5" s="233"/>
      <c r="C5" s="234"/>
      <c r="D5" s="234"/>
      <c r="E5" s="234"/>
      <c r="F5" s="234"/>
      <c r="G5" s="234"/>
      <c r="H5" s="234"/>
      <c r="I5" s="234"/>
      <c r="J5" s="234"/>
      <c r="K5" s="234"/>
    </row>
    <row r="6" spans="1:11" x14ac:dyDescent="0.25">
      <c r="A6" s="407" t="s">
        <v>149</v>
      </c>
      <c r="B6" s="407"/>
      <c r="C6" s="407"/>
      <c r="D6" s="407"/>
      <c r="E6" s="407"/>
      <c r="F6" s="407"/>
      <c r="G6" s="407"/>
      <c r="H6" s="407"/>
      <c r="I6" s="407"/>
      <c r="J6" s="407"/>
      <c r="K6" s="407"/>
    </row>
    <row r="7" spans="1:11" x14ac:dyDescent="0.25">
      <c r="A7" s="236" t="s">
        <v>150</v>
      </c>
      <c r="B7" s="236" t="s">
        <v>31</v>
      </c>
      <c r="C7" s="408" t="s">
        <v>151</v>
      </c>
      <c r="D7" s="408"/>
      <c r="E7" s="408" t="s">
        <v>152</v>
      </c>
      <c r="F7" s="408"/>
      <c r="G7" s="408"/>
      <c r="H7" s="408"/>
      <c r="I7" s="408"/>
      <c r="J7" s="408"/>
      <c r="K7" s="408"/>
    </row>
    <row r="8" spans="1:11" x14ac:dyDescent="0.25">
      <c r="A8" s="237" t="s">
        <v>153</v>
      </c>
      <c r="B8" s="238">
        <v>43556</v>
      </c>
      <c r="C8" s="409"/>
      <c r="D8" s="409"/>
      <c r="E8" s="409"/>
      <c r="F8" s="409"/>
      <c r="G8" s="409"/>
      <c r="H8" s="409"/>
      <c r="I8" s="409"/>
      <c r="J8" s="409"/>
      <c r="K8" s="409"/>
    </row>
    <row r="9" spans="1:11" x14ac:dyDescent="0.25">
      <c r="A9" s="237" t="s">
        <v>154</v>
      </c>
      <c r="B9" s="238">
        <v>43557</v>
      </c>
      <c r="C9" s="411" t="s">
        <v>227</v>
      </c>
      <c r="D9" s="411"/>
      <c r="E9" s="412"/>
      <c r="F9" s="412"/>
      <c r="G9" s="412"/>
      <c r="H9" s="412"/>
      <c r="I9" s="412"/>
      <c r="J9" s="412"/>
      <c r="K9" s="412"/>
    </row>
    <row r="10" spans="1:11" x14ac:dyDescent="0.25">
      <c r="A10" s="237" t="s">
        <v>156</v>
      </c>
      <c r="B10" s="238">
        <v>43558</v>
      </c>
      <c r="C10" s="411"/>
      <c r="D10" s="411"/>
      <c r="E10" s="413" t="s">
        <v>218</v>
      </c>
      <c r="F10" s="413"/>
      <c r="G10" s="413"/>
      <c r="H10" s="413"/>
      <c r="I10" s="413"/>
      <c r="J10" s="413"/>
      <c r="K10" s="413"/>
    </row>
    <row r="11" spans="1:11" x14ac:dyDescent="0.25">
      <c r="A11" s="237" t="s">
        <v>157</v>
      </c>
      <c r="B11" s="238">
        <v>43559</v>
      </c>
      <c r="C11" s="411" t="s">
        <v>200</v>
      </c>
      <c r="D11" s="411"/>
      <c r="E11" s="412"/>
      <c r="F11" s="412"/>
      <c r="G11" s="412"/>
      <c r="H11" s="412"/>
      <c r="I11" s="412"/>
      <c r="J11" s="412"/>
      <c r="K11" s="412"/>
    </row>
    <row r="12" spans="1:11" x14ac:dyDescent="0.25">
      <c r="A12" s="237" t="s">
        <v>159</v>
      </c>
      <c r="B12" s="238">
        <v>43560</v>
      </c>
      <c r="C12" s="411" t="s">
        <v>228</v>
      </c>
      <c r="D12" s="411"/>
      <c r="E12" s="413"/>
      <c r="F12" s="413"/>
      <c r="G12" s="413"/>
      <c r="H12" s="413"/>
      <c r="I12" s="413"/>
      <c r="J12" s="413"/>
      <c r="K12" s="413"/>
    </row>
    <row r="13" spans="1:11" x14ac:dyDescent="0.25">
      <c r="A13" s="237" t="s">
        <v>161</v>
      </c>
      <c r="B13" s="238">
        <v>43561</v>
      </c>
      <c r="C13" s="431"/>
      <c r="D13" s="431"/>
      <c r="E13" s="413"/>
      <c r="F13" s="413"/>
      <c r="G13" s="413"/>
      <c r="H13" s="413"/>
      <c r="I13" s="413"/>
      <c r="J13" s="413"/>
      <c r="K13" s="413"/>
    </row>
    <row r="14" spans="1:11" x14ac:dyDescent="0.25">
      <c r="A14" s="237" t="s">
        <v>163</v>
      </c>
      <c r="B14" s="238">
        <v>43562</v>
      </c>
      <c r="C14" s="411" t="s">
        <v>229</v>
      </c>
      <c r="D14" s="411"/>
      <c r="E14" s="413"/>
      <c r="F14" s="413"/>
      <c r="G14" s="413"/>
      <c r="H14" s="413"/>
      <c r="I14" s="413"/>
      <c r="J14" s="413"/>
      <c r="K14" s="413"/>
    </row>
    <row r="16" spans="1:11" x14ac:dyDescent="0.25">
      <c r="A16" s="414" t="s">
        <v>165</v>
      </c>
      <c r="B16" s="414"/>
      <c r="C16" s="414"/>
      <c r="D16" s="414"/>
      <c r="E16" s="414"/>
      <c r="F16" s="414"/>
      <c r="G16" s="414"/>
      <c r="H16" s="414"/>
      <c r="I16" s="414"/>
      <c r="J16" s="414"/>
      <c r="K16" s="414"/>
    </row>
    <row r="17" spans="1:11" ht="13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5" t="s">
        <v>173</v>
      </c>
      <c r="B18" s="416">
        <v>43556</v>
      </c>
      <c r="C18" s="243"/>
      <c r="D18" s="243"/>
      <c r="E18" s="243"/>
      <c r="F18" s="243">
        <v>-1</v>
      </c>
      <c r="G18" s="243">
        <v>56.6</v>
      </c>
      <c r="H18" s="243">
        <v>8.14</v>
      </c>
      <c r="I18" s="243"/>
      <c r="J18" s="244"/>
      <c r="K18" s="244"/>
    </row>
    <row r="19" spans="1:11" x14ac:dyDescent="0.25">
      <c r="A19" s="415"/>
      <c r="B19" s="415"/>
      <c r="C19" s="417"/>
      <c r="D19" s="417"/>
      <c r="E19" s="417"/>
      <c r="F19" s="417"/>
      <c r="G19" s="417"/>
      <c r="H19" s="417"/>
      <c r="I19" s="417"/>
      <c r="J19" s="417"/>
      <c r="K19" s="417"/>
    </row>
    <row r="20" spans="1:11" x14ac:dyDescent="0.25">
      <c r="A20" s="415"/>
      <c r="B20" s="415"/>
      <c r="C20" s="417"/>
      <c r="D20" s="417"/>
      <c r="E20" s="417"/>
      <c r="F20" s="417"/>
      <c r="G20" s="417"/>
      <c r="H20" s="417"/>
      <c r="I20" s="417"/>
      <c r="J20" s="417"/>
      <c r="K20" s="417"/>
    </row>
    <row r="21" spans="1:11" x14ac:dyDescent="0.25">
      <c r="A21" s="418" t="s">
        <v>174</v>
      </c>
      <c r="B21" s="416">
        <v>43557</v>
      </c>
      <c r="C21" s="12"/>
      <c r="D21" s="12"/>
      <c r="E21" s="12"/>
      <c r="F21" s="245" t="s">
        <v>230</v>
      </c>
      <c r="G21" s="12">
        <v>56.3</v>
      </c>
      <c r="H21" s="12">
        <v>7.25</v>
      </c>
      <c r="I21" s="249"/>
      <c r="J21" s="249"/>
      <c r="K21" s="249"/>
    </row>
    <row r="22" spans="1:11" ht="13.7" customHeight="1" x14ac:dyDescent="0.25">
      <c r="A22" s="418"/>
      <c r="B22" s="416"/>
      <c r="C22" s="420" t="s">
        <v>231</v>
      </c>
      <c r="D22" s="420"/>
      <c r="E22" s="420"/>
      <c r="F22" s="420"/>
      <c r="G22" s="420"/>
      <c r="H22" s="420"/>
      <c r="I22" s="420"/>
      <c r="J22" s="420"/>
      <c r="K22" s="420"/>
    </row>
    <row r="23" spans="1:11" ht="26.25" customHeight="1" x14ac:dyDescent="0.25">
      <c r="A23" s="418"/>
      <c r="B23" s="416"/>
      <c r="C23" s="420"/>
      <c r="D23" s="420"/>
      <c r="E23" s="420"/>
      <c r="F23" s="420"/>
      <c r="G23" s="420"/>
      <c r="H23" s="420"/>
      <c r="I23" s="420"/>
      <c r="J23" s="420"/>
      <c r="K23" s="420"/>
    </row>
    <row r="24" spans="1:11" x14ac:dyDescent="0.25">
      <c r="A24" s="415" t="s">
        <v>180</v>
      </c>
      <c r="B24" s="416">
        <v>43558</v>
      </c>
      <c r="C24" s="243"/>
      <c r="D24" s="243"/>
      <c r="E24" s="243"/>
      <c r="F24" s="250"/>
      <c r="G24" s="243">
        <v>56.2</v>
      </c>
      <c r="H24" s="243">
        <v>6.42</v>
      </c>
      <c r="I24" s="243"/>
      <c r="J24" s="243"/>
      <c r="K24" s="243"/>
    </row>
    <row r="25" spans="1:11" ht="13.7" customHeight="1" x14ac:dyDescent="0.25">
      <c r="A25" s="415"/>
      <c r="B25" s="415"/>
      <c r="C25" s="421" t="s">
        <v>232</v>
      </c>
      <c r="D25" s="421"/>
      <c r="E25" s="421"/>
      <c r="F25" s="421"/>
      <c r="G25" s="421"/>
      <c r="H25" s="421"/>
      <c r="I25" s="421"/>
      <c r="J25" s="421"/>
      <c r="K25" s="421"/>
    </row>
    <row r="26" spans="1:11" x14ac:dyDescent="0.25">
      <c r="A26" s="415"/>
      <c r="B26" s="415"/>
      <c r="C26" s="421"/>
      <c r="D26" s="421"/>
      <c r="E26" s="421"/>
      <c r="F26" s="421"/>
      <c r="G26" s="421"/>
      <c r="H26" s="421"/>
      <c r="I26" s="421"/>
      <c r="J26" s="421"/>
      <c r="K26" s="421"/>
    </row>
    <row r="27" spans="1:11" x14ac:dyDescent="0.25">
      <c r="A27" s="418" t="s">
        <v>182</v>
      </c>
      <c r="B27" s="416">
        <v>43559</v>
      </c>
      <c r="C27" s="12"/>
      <c r="D27" s="12"/>
      <c r="E27" s="12"/>
      <c r="F27" s="12">
        <v>12</v>
      </c>
      <c r="G27" s="12">
        <v>56.2</v>
      </c>
      <c r="H27" s="12">
        <v>7.02</v>
      </c>
      <c r="I27" s="12"/>
      <c r="J27" s="12"/>
      <c r="K27" s="12"/>
    </row>
    <row r="28" spans="1:11" ht="13.7" customHeight="1" x14ac:dyDescent="0.25">
      <c r="A28" s="418"/>
      <c r="B28" s="416"/>
      <c r="C28" s="428" t="s">
        <v>233</v>
      </c>
      <c r="D28" s="428"/>
      <c r="E28" s="428"/>
      <c r="F28" s="428"/>
      <c r="G28" s="428"/>
      <c r="H28" s="428"/>
      <c r="I28" s="428"/>
      <c r="J28" s="428"/>
      <c r="K28" s="428"/>
    </row>
    <row r="29" spans="1:11" x14ac:dyDescent="0.25">
      <c r="A29" s="418"/>
      <c r="B29" s="416"/>
      <c r="C29" s="428"/>
      <c r="D29" s="428"/>
      <c r="E29" s="428"/>
      <c r="F29" s="428"/>
      <c r="G29" s="428"/>
      <c r="H29" s="428"/>
      <c r="I29" s="428"/>
      <c r="J29" s="428"/>
      <c r="K29" s="428"/>
    </row>
    <row r="30" spans="1:11" x14ac:dyDescent="0.25">
      <c r="A30" s="415" t="s">
        <v>185</v>
      </c>
      <c r="B30" s="416">
        <v>43560</v>
      </c>
      <c r="C30" s="243"/>
      <c r="D30" s="243"/>
      <c r="E30" s="243"/>
      <c r="F30" s="250"/>
      <c r="G30" s="243">
        <v>56.3</v>
      </c>
      <c r="H30" s="243">
        <v>8.15</v>
      </c>
      <c r="I30" s="247"/>
      <c r="J30" s="247"/>
      <c r="K30" s="247"/>
    </row>
    <row r="31" spans="1:11" ht="14.45" customHeight="1" x14ac:dyDescent="0.25">
      <c r="A31" s="415"/>
      <c r="B31" s="415"/>
      <c r="C31" s="421" t="s">
        <v>234</v>
      </c>
      <c r="D31" s="421"/>
      <c r="E31" s="421"/>
      <c r="F31" s="421"/>
      <c r="G31" s="421"/>
      <c r="H31" s="421"/>
      <c r="I31" s="421"/>
      <c r="J31" s="421"/>
      <c r="K31" s="421"/>
    </row>
    <row r="32" spans="1:11" ht="24" customHeight="1" x14ac:dyDescent="0.25">
      <c r="A32" s="415"/>
      <c r="B32" s="415"/>
      <c r="C32" s="421"/>
      <c r="D32" s="421"/>
      <c r="E32" s="421"/>
      <c r="F32" s="421"/>
      <c r="G32" s="421"/>
      <c r="H32" s="421"/>
      <c r="I32" s="421"/>
      <c r="J32" s="421"/>
      <c r="K32" s="421"/>
    </row>
    <row r="33" spans="1:11" x14ac:dyDescent="0.25">
      <c r="A33" s="418" t="s">
        <v>189</v>
      </c>
      <c r="B33" s="416">
        <v>43561</v>
      </c>
      <c r="C33" s="12"/>
      <c r="D33" s="12"/>
      <c r="E33" s="12"/>
      <c r="F33" s="245"/>
      <c r="G33" s="12">
        <v>56.3</v>
      </c>
      <c r="H33" s="12">
        <v>6.53</v>
      </c>
      <c r="I33" s="12"/>
      <c r="J33" s="12"/>
      <c r="K33" s="12"/>
    </row>
    <row r="34" spans="1:11" x14ac:dyDescent="0.25">
      <c r="A34" s="418"/>
      <c r="B34" s="416"/>
      <c r="C34" s="432"/>
      <c r="D34" s="432"/>
      <c r="E34" s="432"/>
      <c r="F34" s="432"/>
      <c r="G34" s="432"/>
      <c r="H34" s="432"/>
      <c r="I34" s="432"/>
      <c r="J34" s="432"/>
      <c r="K34" s="432"/>
    </row>
    <row r="35" spans="1:11" x14ac:dyDescent="0.25">
      <c r="A35" s="418"/>
      <c r="B35" s="416"/>
      <c r="C35" s="432"/>
      <c r="D35" s="432"/>
      <c r="E35" s="432"/>
      <c r="F35" s="432"/>
      <c r="G35" s="432"/>
      <c r="H35" s="432"/>
      <c r="I35" s="432"/>
      <c r="J35" s="432"/>
      <c r="K35" s="432"/>
    </row>
    <row r="36" spans="1:11" x14ac:dyDescent="0.25">
      <c r="A36" s="415" t="s">
        <v>191</v>
      </c>
      <c r="B36" s="416">
        <v>43562</v>
      </c>
      <c r="C36" s="243"/>
      <c r="D36" s="243"/>
      <c r="E36" s="243"/>
      <c r="F36" s="250"/>
      <c r="G36" s="243">
        <v>56.5</v>
      </c>
      <c r="H36" s="243">
        <v>7.33</v>
      </c>
      <c r="I36" s="243"/>
      <c r="J36" s="243"/>
      <c r="K36" s="243"/>
    </row>
    <row r="37" spans="1:11" ht="13.7" customHeight="1" x14ac:dyDescent="0.25">
      <c r="A37" s="415"/>
      <c r="B37" s="415"/>
      <c r="C37" s="423" t="s">
        <v>235</v>
      </c>
      <c r="D37" s="423"/>
      <c r="E37" s="423"/>
      <c r="F37" s="423"/>
      <c r="G37" s="423"/>
      <c r="H37" s="423"/>
      <c r="I37" s="423"/>
      <c r="J37" s="423"/>
      <c r="K37" s="423"/>
    </row>
    <row r="38" spans="1:11" ht="57.75" customHeight="1" x14ac:dyDescent="0.25">
      <c r="A38" s="415"/>
      <c r="B38" s="415"/>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Ц2Н3</vt:lpstr>
      <vt:lpstr>Ц2Н4</vt:lpstr>
      <vt:lpstr>Ц3Н1</vt:lpstr>
      <vt:lpstr>Ц3Н2</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Boris</cp:lastModifiedBy>
  <cp:revision>211</cp:revision>
  <dcterms:created xsi:type="dcterms:W3CDTF">2015-06-05T18:17:20Z</dcterms:created>
  <dcterms:modified xsi:type="dcterms:W3CDTF">2019-05-06T13:29:17Z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